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torres\Desktop\publicar\"/>
    </mc:Choice>
  </mc:AlternateContent>
  <bookViews>
    <workbookView xWindow="0" yWindow="0" windowWidth="20490" windowHeight="8820"/>
  </bookViews>
  <sheets>
    <sheet name="OBRA PROGRAMADA FINAL" sheetId="49" r:id="rId1"/>
    <sheet name="4.Cargue y retiro" sheetId="65" state="hidden" r:id="rId2"/>
    <sheet name="6 STC BASE" sheetId="51" state="hidden" r:id="rId3"/>
    <sheet name="7. ANDEN FINAL" sheetId="57" state="hidden" r:id="rId4"/>
    <sheet name="8 CORDON FINAL" sheetId="16" state="hidden" r:id="rId5"/>
    <sheet name="10. Tierra Abonada" sheetId="62" state="hidden" r:id="rId6"/>
    <sheet name="11 GRAMA FINAL" sheetId="66" state="hidden" r:id="rId7"/>
    <sheet name="OE 3 CAJAS" sheetId="61" state="hidden" r:id="rId8"/>
  </sheets>
  <definedNames>
    <definedName name="_xlnm.Print_Area" localSheetId="2">'6 STC BASE'!$A$1:$H$38</definedName>
    <definedName name="_xlnm.Print_Area" localSheetId="3">'7. ANDEN FINAL'!$A$1:$H$130</definedName>
    <definedName name="_xlnm.Print_Area" localSheetId="4">'8 CORDON FINAL'!$A$1:$H$79</definedName>
    <definedName name="_xlnm.Print_Titles" localSheetId="0">'OBRA PROGRAMADA FINAL'!$1:$11</definedName>
  </definedNames>
  <calcPr calcId="171027" refMode="R1C1"/>
</workbook>
</file>

<file path=xl/calcChain.xml><?xml version="1.0" encoding="utf-8"?>
<calcChain xmlns="http://schemas.openxmlformats.org/spreadsheetml/2006/main">
  <c r="D62" i="16" l="1"/>
  <c r="G62" i="16" s="1"/>
  <c r="D63" i="16"/>
  <c r="G63" i="16" s="1"/>
  <c r="G64" i="16"/>
  <c r="G65" i="16"/>
  <c r="G66" i="16"/>
  <c r="G67" i="16"/>
  <c r="G68" i="16"/>
  <c r="G69" i="16"/>
  <c r="G70" i="16"/>
  <c r="G71" i="16"/>
  <c r="G72" i="16"/>
  <c r="G73" i="16"/>
  <c r="G13" i="61"/>
  <c r="G11" i="61"/>
  <c r="G115" i="57" l="1"/>
  <c r="G116" i="57"/>
  <c r="G119" i="57"/>
  <c r="G120" i="57"/>
  <c r="G121" i="57"/>
  <c r="G122" i="57"/>
  <c r="G123" i="57"/>
  <c r="G124" i="57"/>
  <c r="G50" i="57"/>
  <c r="G32" i="57"/>
  <c r="G33" i="57"/>
  <c r="G34" i="57"/>
  <c r="G35" i="57"/>
  <c r="G36" i="57"/>
  <c r="G37" i="57"/>
  <c r="G38" i="57"/>
  <c r="G39" i="57"/>
  <c r="G40" i="57"/>
  <c r="G41" i="57"/>
  <c r="G42" i="57"/>
  <c r="G43" i="57"/>
  <c r="G44" i="57"/>
  <c r="G45" i="57"/>
  <c r="G46" i="57"/>
  <c r="G47" i="57"/>
  <c r="G31" i="57"/>
  <c r="G12" i="57"/>
  <c r="G13" i="57"/>
  <c r="G14" i="57"/>
  <c r="G15" i="57"/>
  <c r="G16" i="57"/>
  <c r="G17" i="57"/>
  <c r="G18" i="57"/>
  <c r="G19" i="57"/>
  <c r="G20" i="57"/>
  <c r="G21" i="57"/>
  <c r="G22" i="57"/>
  <c r="G23" i="57"/>
  <c r="G24" i="57"/>
  <c r="G25" i="57"/>
  <c r="G26" i="57"/>
  <c r="G27" i="57"/>
  <c r="G28" i="57"/>
  <c r="G29" i="57"/>
  <c r="G11" i="57"/>
  <c r="G87" i="57"/>
  <c r="G88" i="57"/>
  <c r="G89" i="57"/>
  <c r="G90" i="57"/>
  <c r="G91" i="57"/>
  <c r="G92" i="57"/>
  <c r="G93" i="57"/>
  <c r="G94" i="57"/>
  <c r="G95" i="57"/>
  <c r="G96" i="57"/>
  <c r="G97" i="57"/>
  <c r="G98" i="57"/>
  <c r="G99" i="57"/>
  <c r="G100" i="57"/>
  <c r="G101" i="57"/>
  <c r="G86" i="57"/>
  <c r="G105" i="62" l="1"/>
  <c r="G106" i="62"/>
  <c r="G107" i="62"/>
  <c r="G104" i="62"/>
  <c r="G89" i="62"/>
  <c r="G90" i="62"/>
  <c r="G91" i="62"/>
  <c r="G92" i="62"/>
  <c r="G93" i="62"/>
  <c r="G94" i="62"/>
  <c r="G95" i="62"/>
  <c r="G96" i="62"/>
  <c r="G97" i="62"/>
  <c r="G98" i="62"/>
  <c r="G99" i="62"/>
  <c r="G100" i="62"/>
  <c r="G101" i="62"/>
  <c r="G102" i="62"/>
  <c r="G88" i="62"/>
  <c r="G77" i="62"/>
  <c r="G78" i="62"/>
  <c r="G79" i="62"/>
  <c r="G80" i="62"/>
  <c r="G81" i="62"/>
  <c r="G82" i="62"/>
  <c r="G83" i="62"/>
  <c r="G84" i="62"/>
  <c r="G85" i="62"/>
  <c r="G86" i="62"/>
  <c r="G76" i="62"/>
  <c r="G64" i="62"/>
  <c r="G65" i="62"/>
  <c r="G66" i="62"/>
  <c r="G67" i="62"/>
  <c r="G68" i="62"/>
  <c r="G69" i="62"/>
  <c r="G70" i="62"/>
  <c r="G71" i="62"/>
  <c r="G72" i="62"/>
  <c r="G73" i="62"/>
  <c r="G74" i="62"/>
  <c r="G63" i="62"/>
  <c r="G45" i="62"/>
  <c r="G46" i="62"/>
  <c r="G47" i="62"/>
  <c r="G48" i="62"/>
  <c r="G49" i="62"/>
  <c r="G50" i="62"/>
  <c r="G51" i="62"/>
  <c r="G52" i="62"/>
  <c r="G53" i="62"/>
  <c r="G54" i="62"/>
  <c r="G55" i="62"/>
  <c r="G56" i="62"/>
  <c r="G57" i="62"/>
  <c r="G58" i="62"/>
  <c r="G59" i="62"/>
  <c r="G60" i="62"/>
  <c r="G61" i="62"/>
  <c r="G44" i="62"/>
  <c r="G28" i="62"/>
  <c r="G29" i="62"/>
  <c r="G30" i="62"/>
  <c r="G31" i="62"/>
  <c r="G32" i="62"/>
  <c r="G33" i="62"/>
  <c r="G34" i="62"/>
  <c r="G35" i="62"/>
  <c r="G36" i="62"/>
  <c r="G37" i="62"/>
  <c r="G38" i="62"/>
  <c r="G39" i="62"/>
  <c r="G40" i="62"/>
  <c r="G41" i="62"/>
  <c r="G42" i="62"/>
  <c r="G27" i="62"/>
  <c r="G23" i="62"/>
  <c r="G12" i="62"/>
  <c r="G13" i="62"/>
  <c r="G14" i="62"/>
  <c r="G15" i="62"/>
  <c r="G16" i="62"/>
  <c r="G17" i="62"/>
  <c r="G18" i="62"/>
  <c r="G19" i="62"/>
  <c r="G20" i="62"/>
  <c r="G21" i="62"/>
  <c r="G11" i="62"/>
  <c r="G75" i="62" l="1"/>
  <c r="G109" i="62"/>
  <c r="G43" i="62"/>
  <c r="G26" i="62"/>
  <c r="G103" i="62"/>
  <c r="G22" i="62"/>
  <c r="G87" i="62"/>
  <c r="G62" i="62"/>
  <c r="G112" i="62" l="1"/>
  <c r="G17" i="51" l="1"/>
  <c r="G16" i="51"/>
  <c r="G15" i="51"/>
  <c r="G14" i="51"/>
  <c r="G13" i="51"/>
  <c r="G12" i="51"/>
  <c r="G14" i="65"/>
  <c r="G13" i="65" l="1"/>
  <c r="G12" i="65"/>
  <c r="G11" i="65"/>
  <c r="G17" i="65" s="1"/>
  <c r="D125" i="57" l="1"/>
  <c r="G125" i="57" s="1"/>
  <c r="D117" i="57"/>
  <c r="C118" i="57"/>
  <c r="G118" i="57" s="1"/>
  <c r="C117" i="57"/>
  <c r="D84" i="57"/>
  <c r="D83" i="57"/>
  <c r="D82" i="57"/>
  <c r="D78" i="57"/>
  <c r="D77" i="57"/>
  <c r="D76" i="57"/>
  <c r="D71" i="57"/>
  <c r="G117" i="57" l="1"/>
  <c r="C84" i="57"/>
  <c r="G84" i="57" s="1"/>
  <c r="C83" i="57"/>
  <c r="G69" i="57"/>
  <c r="G70" i="57"/>
  <c r="G71" i="57"/>
  <c r="G72" i="57"/>
  <c r="G73" i="57"/>
  <c r="G74" i="57"/>
  <c r="G75" i="57"/>
  <c r="G76" i="57"/>
  <c r="G77" i="57"/>
  <c r="G78" i="57"/>
  <c r="D103" i="57"/>
  <c r="G114" i="57"/>
  <c r="G126" i="57" l="1"/>
  <c r="G45" i="66" l="1"/>
  <c r="G46" i="66"/>
  <c r="G47" i="66"/>
  <c r="G48" i="66"/>
  <c r="G49" i="66"/>
  <c r="G50" i="66"/>
  <c r="G51" i="66"/>
  <c r="G52" i="66"/>
  <c r="G53" i="66"/>
  <c r="G54" i="66"/>
  <c r="G55" i="66"/>
  <c r="G56" i="66"/>
  <c r="G57" i="66"/>
  <c r="G58" i="66"/>
  <c r="G59" i="66"/>
  <c r="G60" i="66"/>
  <c r="G61" i="66"/>
  <c r="G44" i="66"/>
  <c r="G89" i="66"/>
  <c r="G90" i="66"/>
  <c r="G91" i="66"/>
  <c r="G92" i="66"/>
  <c r="G93" i="66"/>
  <c r="G94" i="66"/>
  <c r="G95" i="66"/>
  <c r="G96" i="66"/>
  <c r="G97" i="66"/>
  <c r="G98" i="66"/>
  <c r="G99" i="66"/>
  <c r="G100" i="66"/>
  <c r="G101" i="66"/>
  <c r="G102" i="66"/>
  <c r="G88" i="66"/>
  <c r="G108" i="66"/>
  <c r="G109" i="66"/>
  <c r="G24" i="66"/>
  <c r="G67" i="66"/>
  <c r="G68" i="66"/>
  <c r="G69" i="66"/>
  <c r="G70" i="66"/>
  <c r="G71" i="66"/>
  <c r="G72" i="66"/>
  <c r="G112" i="66"/>
  <c r="G111" i="66"/>
  <c r="G110" i="66"/>
  <c r="G107" i="66"/>
  <c r="G106" i="66"/>
  <c r="G105" i="66"/>
  <c r="G104" i="66"/>
  <c r="G86" i="66"/>
  <c r="G85" i="66"/>
  <c r="G84" i="66"/>
  <c r="G83" i="66"/>
  <c r="G82" i="66"/>
  <c r="G81" i="66"/>
  <c r="G80" i="66"/>
  <c r="G79" i="66"/>
  <c r="G78" i="66"/>
  <c r="G77" i="66"/>
  <c r="G76" i="66"/>
  <c r="G74" i="66"/>
  <c r="G73" i="66"/>
  <c r="G66" i="66"/>
  <c r="G65" i="66"/>
  <c r="G64" i="66"/>
  <c r="G63" i="66"/>
  <c r="G42" i="66"/>
  <c r="G41" i="66"/>
  <c r="G40" i="66"/>
  <c r="G39" i="66"/>
  <c r="G38" i="66"/>
  <c r="G37" i="66"/>
  <c r="G36" i="66"/>
  <c r="G35" i="66"/>
  <c r="G34" i="66"/>
  <c r="G33" i="66"/>
  <c r="G32" i="66"/>
  <c r="G31" i="66"/>
  <c r="G30" i="66"/>
  <c r="G29" i="66"/>
  <c r="G28" i="66"/>
  <c r="G27" i="66"/>
  <c r="G25" i="66"/>
  <c r="G23" i="66"/>
  <c r="G21" i="66"/>
  <c r="G20" i="66"/>
  <c r="G19" i="66"/>
  <c r="G18" i="66"/>
  <c r="G17" i="66"/>
  <c r="G16" i="66"/>
  <c r="G15" i="66"/>
  <c r="G14" i="66"/>
  <c r="G13" i="66"/>
  <c r="G12" i="66"/>
  <c r="G11" i="66"/>
  <c r="G62" i="66" l="1"/>
  <c r="G113" i="66"/>
  <c r="G103" i="66"/>
  <c r="G22" i="66"/>
  <c r="G26" i="66"/>
  <c r="G43" i="66"/>
  <c r="G75" i="66"/>
  <c r="G87" i="66"/>
  <c r="G116" i="66" l="1"/>
  <c r="G60" i="16" l="1"/>
  <c r="G59" i="16"/>
  <c r="G58" i="16"/>
  <c r="G57" i="16"/>
  <c r="G61" i="16" s="1"/>
  <c r="G55" i="16"/>
  <c r="G54" i="16"/>
  <c r="G53" i="16"/>
  <c r="G52" i="16"/>
  <c r="G51" i="16"/>
  <c r="G50" i="16"/>
  <c r="G45" i="16"/>
  <c r="G46" i="16"/>
  <c r="G47" i="16"/>
  <c r="G48" i="16"/>
  <c r="G38" i="16"/>
  <c r="G43" i="16"/>
  <c r="G42" i="16"/>
  <c r="G41" i="16"/>
  <c r="G40" i="16"/>
  <c r="G22" i="16"/>
  <c r="G23" i="16"/>
  <c r="G24" i="16"/>
  <c r="G25" i="16"/>
  <c r="G26" i="16"/>
  <c r="G27" i="16"/>
  <c r="G21" i="16"/>
  <c r="G19" i="16"/>
  <c r="G18" i="16"/>
  <c r="G17" i="16"/>
  <c r="G16" i="16"/>
  <c r="G15" i="16"/>
  <c r="G14" i="16"/>
  <c r="G13" i="16"/>
  <c r="G12" i="16"/>
  <c r="G37" i="16"/>
  <c r="G49" i="16" l="1"/>
  <c r="G44" i="16"/>
  <c r="G56" i="16"/>
  <c r="G28" i="16"/>
  <c r="G20" i="16"/>
  <c r="G67" i="57" l="1"/>
  <c r="G68" i="57"/>
  <c r="G79" i="57"/>
  <c r="G80" i="57"/>
  <c r="G81" i="57"/>
  <c r="G82" i="57"/>
  <c r="G83" i="57"/>
  <c r="G104" i="57"/>
  <c r="G105" i="57"/>
  <c r="G106" i="57"/>
  <c r="G107" i="57"/>
  <c r="G108" i="57"/>
  <c r="G109" i="57"/>
  <c r="G110" i="57"/>
  <c r="G111" i="57"/>
  <c r="G112" i="57"/>
  <c r="G103" i="57"/>
  <c r="G102" i="57" l="1"/>
  <c r="G85" i="57"/>
  <c r="G113" i="57"/>
  <c r="G51" i="57" l="1"/>
  <c r="G52" i="57"/>
  <c r="G53" i="57"/>
  <c r="G54" i="57"/>
  <c r="G55" i="57"/>
  <c r="G56" i="57"/>
  <c r="G57" i="57"/>
  <c r="G58" i="57"/>
  <c r="G59" i="57"/>
  <c r="G60" i="57"/>
  <c r="G61" i="57"/>
  <c r="G62" i="57"/>
  <c r="G63" i="57"/>
  <c r="G64" i="57"/>
  <c r="G65" i="57"/>
  <c r="G26" i="51"/>
  <c r="G25" i="51"/>
  <c r="G24" i="51"/>
  <c r="G23" i="51"/>
  <c r="G21" i="51"/>
  <c r="G22" i="51"/>
  <c r="G35" i="16"/>
  <c r="G36" i="16"/>
  <c r="G29" i="16"/>
  <c r="G30" i="16"/>
  <c r="G31" i="16"/>
  <c r="G32" i="16"/>
  <c r="G34" i="16"/>
  <c r="F34" i="51"/>
  <c r="D34" i="51"/>
  <c r="G39" i="16" l="1"/>
  <c r="G34" i="51"/>
  <c r="G66" i="57"/>
  <c r="G48" i="57"/>
  <c r="G33" i="16"/>
  <c r="G30" i="57"/>
  <c r="G127" i="57" l="1"/>
  <c r="G75" i="16"/>
</calcChain>
</file>

<file path=xl/sharedStrings.xml><?xml version="1.0" encoding="utf-8"?>
<sst xmlns="http://schemas.openxmlformats.org/spreadsheetml/2006/main" count="630" uniqueCount="332">
  <si>
    <t>CONSORCIO UNIÓN</t>
  </si>
  <si>
    <t>CRISTIAN ALEJANDRO PÉREZ ARIAS</t>
  </si>
  <si>
    <t>DESCRIPCION</t>
  </si>
  <si>
    <t>CANTIDAD</t>
  </si>
  <si>
    <t>m2</t>
  </si>
  <si>
    <t>m3</t>
  </si>
  <si>
    <t>Cargue y retiro de material sobrante del perfilado</t>
  </si>
  <si>
    <t>Suministro, transporte, colocación, humedecimiento, escarificacion y compactacion de base granular. Espesor promedio: 15 cm aprox.</t>
  </si>
  <si>
    <t>Suministro, transporte, preparacion y colocacion de concretos de 3000 psi para anden y entradas a viviendas desde la via con un espesor de 8 cm y ancho promedio  de 1m, incluye formaletería, juntas de dilatación, maximo cada 2ml y terminacion de la superficie antideslizante utilizando barrido con escoba</t>
  </si>
  <si>
    <t>Suministro, transporte, preparacion y colocacion de concretos de 3000 psi para cordon de confinamiento de 0,45m de alto para zona verde y confinamiento para el adoquin. Incluye excavacion, preparacion del terreno, formaletería, lleno necesario, mortero de pega 1:2 y ajuste necesario. Garantizar uniformidad y estetica en la instalacion y ceñido a los esquemas de EPM</t>
  </si>
  <si>
    <t>ml</t>
  </si>
  <si>
    <t>Suministro, transporte y colocacion de tierra abonada para zona verde. Incluye adecuacion del material</t>
  </si>
  <si>
    <t xml:space="preserve">Cajas de empalme de ,40x,40  en concreto, incluye Herraje del   marco, tapa </t>
  </si>
  <si>
    <t xml:space="preserve">SUBTOTAL COSTO DIRECTO
</t>
  </si>
  <si>
    <t>UTILIDAD (5%)</t>
  </si>
  <si>
    <t xml:space="preserve">TOTAL VALOR CONTRATO
</t>
  </si>
  <si>
    <t>INTERVENTOR</t>
  </si>
  <si>
    <t>OBJETO: CONSTRUCCION Y/O MEJORAMIENTO DE VIAS URBANAS EN PAVIMENTO ARTICULADO EN EL MUNICIPIO DE LA UNIÓN, DEPARTAMENTO DE ANTIOQUIA</t>
  </si>
  <si>
    <t>REGISTRO FOTOGRÁFICO</t>
  </si>
  <si>
    <t>INTERVENTORIA:</t>
  </si>
  <si>
    <t xml:space="preserve">CAPITULO: </t>
  </si>
  <si>
    <t>CONTRACTUALES</t>
  </si>
  <si>
    <t xml:space="preserve">CONTRATISTA: </t>
  </si>
  <si>
    <t>UNIDAD:</t>
  </si>
  <si>
    <t>M2</t>
  </si>
  <si>
    <t>LOCALIZACION</t>
  </si>
  <si>
    <t>ANCHO</t>
  </si>
  <si>
    <t>LARGO</t>
  </si>
  <si>
    <t>ALTO</t>
  </si>
  <si>
    <t xml:space="preserve">TOTAL </t>
  </si>
  <si>
    <t>Calle 6A</t>
  </si>
  <si>
    <t>Calle 7</t>
  </si>
  <si>
    <t>Bahia Calle 7A</t>
  </si>
  <si>
    <t>Bahia Calle 7B</t>
  </si>
  <si>
    <t>Peatonal Calle 7B</t>
  </si>
  <si>
    <t>Peatonal Calle 7A</t>
  </si>
  <si>
    <t>Bahia Cra 8B</t>
  </si>
  <si>
    <t>Bahia Cra 8B - Calle 6A</t>
  </si>
  <si>
    <t>Bahia Cra 8A - Calle 7</t>
  </si>
  <si>
    <t>Bahia Cra 8A - calle 6A</t>
  </si>
  <si>
    <t>Calle 6A  Tramo I</t>
  </si>
  <si>
    <t>TOTAL TRAMO</t>
  </si>
  <si>
    <t>TOTAL:</t>
  </si>
  <si>
    <t>CONTRATISTA</t>
  </si>
  <si>
    <t>Calle 6A  Tramo II</t>
  </si>
  <si>
    <r>
      <t>ITEM:</t>
    </r>
    <r>
      <rPr>
        <b/>
        <u/>
        <sz val="10"/>
        <rFont val="Arial"/>
        <family val="2"/>
      </rPr>
      <t xml:space="preserve"> 6</t>
    </r>
  </si>
  <si>
    <t>M3</t>
  </si>
  <si>
    <r>
      <t>ITEM:</t>
    </r>
    <r>
      <rPr>
        <b/>
        <u/>
        <sz val="10"/>
        <rFont val="Arial"/>
        <family val="2"/>
      </rPr>
      <t xml:space="preserve"> 7</t>
    </r>
  </si>
  <si>
    <t>Calle 8</t>
  </si>
  <si>
    <r>
      <t>ITEM:</t>
    </r>
    <r>
      <rPr>
        <b/>
        <u/>
        <sz val="10"/>
        <rFont val="Arial"/>
        <family val="2"/>
      </rPr>
      <t xml:space="preserve"> 8</t>
    </r>
  </si>
  <si>
    <t>Ml</t>
  </si>
  <si>
    <t>Carrera 8B</t>
  </si>
  <si>
    <t xml:space="preserve"> </t>
  </si>
  <si>
    <t>Peatonal Carrera 8A</t>
  </si>
  <si>
    <t>Peatonal Carrera 8B</t>
  </si>
  <si>
    <t>Cra 8 entre Cl 6A-Cl 7</t>
  </si>
  <si>
    <t>Cra 8 entre Cl 7-Cl 7A</t>
  </si>
  <si>
    <t>Cra 8 entre Cl 7A-Cl 7B</t>
  </si>
  <si>
    <t xml:space="preserve">Cra 8  Cl 8 </t>
  </si>
  <si>
    <t>TERMINADO</t>
  </si>
  <si>
    <t xml:space="preserve">EN PROCESO </t>
  </si>
  <si>
    <t xml:space="preserve">EN EXCAVACION </t>
  </si>
  <si>
    <t>SIN INICIAR</t>
  </si>
  <si>
    <t>Cra 8 en Bahia Cl 7A</t>
  </si>
  <si>
    <t>Carrera 8 en  Bahia Cl 7B</t>
  </si>
  <si>
    <r>
      <t>ITEM:</t>
    </r>
    <r>
      <rPr>
        <b/>
        <u/>
        <sz val="10"/>
        <rFont val="Arial"/>
        <family val="2"/>
      </rPr>
      <t xml:space="preserve"> 10</t>
    </r>
  </si>
  <si>
    <t>Suministro e instalacion de grama</t>
  </si>
  <si>
    <t>Carrera 8</t>
  </si>
  <si>
    <t>Cra 8 entre Cl 6A -Cl 7</t>
  </si>
  <si>
    <t>Cra 8 entre Cl 7 -Cl 7A</t>
  </si>
  <si>
    <t>Cra 8  con Cl 7</t>
  </si>
  <si>
    <t>Cra 8  con Cl 7A</t>
  </si>
  <si>
    <t>Cra 8 entre Cl 7A -Cl 7B</t>
  </si>
  <si>
    <t xml:space="preserve">LARGO </t>
  </si>
  <si>
    <t>CALLE 8</t>
  </si>
  <si>
    <t>CALLE 7B</t>
  </si>
  <si>
    <t>CALLE 7A</t>
  </si>
  <si>
    <t>CALLE 7</t>
  </si>
  <si>
    <t>CARRERA 8</t>
  </si>
  <si>
    <t>CARRERA 8B</t>
  </si>
  <si>
    <t>CARRERA 8B- PEATONAL</t>
  </si>
  <si>
    <t>ACTA 01</t>
  </si>
  <si>
    <t>ACTA 02</t>
  </si>
  <si>
    <t>calle 7</t>
  </si>
  <si>
    <t>calle 6A</t>
  </si>
  <si>
    <r>
      <t>ITEM:</t>
    </r>
    <r>
      <rPr>
        <b/>
        <u/>
        <sz val="10"/>
        <rFont val="Arial"/>
        <family val="2"/>
      </rPr>
      <t xml:space="preserve"> 11</t>
    </r>
  </si>
  <si>
    <r>
      <t>ITEM:</t>
    </r>
    <r>
      <rPr>
        <b/>
        <u/>
        <sz val="10"/>
        <rFont val="Arial"/>
        <family val="2"/>
      </rPr>
      <t xml:space="preserve"> 4</t>
    </r>
  </si>
  <si>
    <r>
      <t>ITEM:</t>
    </r>
    <r>
      <rPr>
        <b/>
        <u/>
        <sz val="10"/>
        <rFont val="Arial"/>
        <family val="2"/>
      </rPr>
      <t xml:space="preserve"> OE-3</t>
    </r>
  </si>
  <si>
    <t>SECTOR MANANTIALES</t>
  </si>
  <si>
    <t>para la proxima acta</t>
  </si>
  <si>
    <t>DEMOLICIONES Y RETIROS</t>
  </si>
  <si>
    <t>Retiro de cielo rasos, incluye las cuelgas, perfiles y placas</t>
  </si>
  <si>
    <t>un</t>
  </si>
  <si>
    <t>Retiro sanitarios incluye grifería</t>
  </si>
  <si>
    <t xml:space="preserve">ACABADOS Y PINTURA </t>
  </si>
  <si>
    <t>Suministro y colocación de pintura a base de agua, tipo vinilo Viniltex Tipo I, sobre pintura existente, 2 a 3 manos a satisfacción de la interventoría. Incluye raspada, retiro de las capas de sobrantes, resanes de grietas y adecuación de la superficie a intervenir. Color Blanco.</t>
  </si>
  <si>
    <t>Suministro e instalación de revoque relación 1:3  en muros</t>
  </si>
  <si>
    <t xml:space="preserve">Suministro e instalación de estuco sobre muros agrietados o fisurados
</t>
  </si>
  <si>
    <t>Suministro e instalación Subconjunto Lavamanos Monocontrol Praga Alto</t>
  </si>
  <si>
    <t xml:space="preserve">Suministro e instalación  de Accesorios para baño Nahia Kit x 6 Cromo. Incluye, toalleros, jaboneras, porta rollos y dispensadores </t>
  </si>
  <si>
    <t>Suministro e instalación de mueble alto en acero inoxidable, incluye, entrepaños y espaldar en acero inoxidable.</t>
  </si>
  <si>
    <t xml:space="preserve">Suministro e instalación de muebles de baño  de medidas 1,12 x 0,54 m, </t>
  </si>
  <si>
    <t>MOBILIARIO PARA OFICINA</t>
  </si>
  <si>
    <t>Recepción</t>
  </si>
  <si>
    <t>5.1.1</t>
  </si>
  <si>
    <t>GERENCIA</t>
  </si>
  <si>
    <t>UN</t>
  </si>
  <si>
    <t>5.2.2</t>
  </si>
  <si>
    <t>Suministro Silla Gerencial, ZAHIRA  malla apoya cabeza Grad Asiento Antishock Apoyo, Base Nylon</t>
  </si>
  <si>
    <t>5.2.3</t>
  </si>
  <si>
    <t>Mesa 25mm C.P redonda AO 1.07m x 0.73 LAM</t>
  </si>
  <si>
    <t>5.2.4</t>
  </si>
  <si>
    <t>Suministro Silla Estructurada en Malla, cuatro patas en tubo CR elíptico diámetro 5/8 calibre 16", acabado en pintura electroestática. Color a definir por Supervisión Técnica.</t>
  </si>
  <si>
    <t>INSTALACIONES ELECTRICAS, CABLEADO ESTRUCTURADO Y ENERGIA REGULADA</t>
  </si>
  <si>
    <t>7.1.1</t>
  </si>
  <si>
    <t>TOMAS Y ENERGIA REGULADA</t>
  </si>
  <si>
    <t>7.2.1</t>
  </si>
  <si>
    <t>7.2.3</t>
  </si>
  <si>
    <t>7.2.5</t>
  </si>
  <si>
    <t>Bay pass INCLUYE TODO LO RELACIONADO</t>
  </si>
  <si>
    <t>RED DE DATOS</t>
  </si>
  <si>
    <t>7.3.1</t>
  </si>
  <si>
    <t>7.3.3</t>
  </si>
  <si>
    <t>patch cord 90cm, certificado.</t>
  </si>
  <si>
    <t>Patch cord 2,10 cm certificado</t>
  </si>
  <si>
    <t>GL</t>
  </si>
  <si>
    <t>SUMINISTRO E INSTALACIÓN SISTEMA DE AIRES ACONDICIONADOS</t>
  </si>
  <si>
    <t>Un</t>
  </si>
  <si>
    <t>Base de Soporte para el equipo</t>
  </si>
  <si>
    <t>Gerencia</t>
  </si>
  <si>
    <t>Comercial</t>
  </si>
  <si>
    <t>Sala de Juntas</t>
  </si>
  <si>
    <t>Sofá  2 Puestos 1.70 m Tapizado con brazo acabado en Pranna</t>
  </si>
  <si>
    <t>und</t>
  </si>
  <si>
    <t>IMPREVISTOS</t>
  </si>
  <si>
    <t>IVA SOBRE UTILIDAD</t>
  </si>
  <si>
    <t xml:space="preserve">ADMINISTRACION (12%)
</t>
  </si>
  <si>
    <t>Suministro e Instalación de Tubería MT para acometida principal</t>
  </si>
  <si>
    <t>Suministro e instalación de cable DHMI para VB</t>
  </si>
  <si>
    <t>Suministro e Instalación de Cable DBGA</t>
  </si>
  <si>
    <t>Instalación de T.V</t>
  </si>
  <si>
    <t>Instalación de Base para VB, además de puesta en funcionamiento de VB</t>
  </si>
  <si>
    <t>Suministro e instalación de Sanitario Montecarlo Novo Het Blanco descarga variable para optimizar el consumo de agua, incluye abasto, llave de abasto y todo lo necesario para su instalación y correcto funcionamiento</t>
  </si>
  <si>
    <t>Suministro e instalación  Lavamanos Eleganza de sobreponer desagüe push con terminado cromado, incluye abasto, llave de abasto y todo lo necesario para su instalación y correcto funcionamiento</t>
  </si>
  <si>
    <t>SALIDA ELECTRICA PARA ILUMINACION. Incluye todos los materiales como tubería PVC 3/4, cajas, cable THNN/THNW #12, conectores, tomas, enchufes</t>
  </si>
  <si>
    <t>Suministro e Instalación caja para teléfono -T.V. 40x40x15 cms</t>
  </si>
  <si>
    <t>Suministro e instalación ojo de bue sencillo  DE 22 WATT LED</t>
  </si>
  <si>
    <t xml:space="preserve">Suministro  e Instalación de Canastilla  dividida de 20x8 con los elementos de fijación </t>
  </si>
  <si>
    <t>Suministro e Instalación de separador</t>
  </si>
  <si>
    <t>Suministro e Instalación de Tablero para energía regulada y normal</t>
  </si>
  <si>
    <t xml:space="preserve">Suministro e instalación de totalizador para los tableros </t>
  </si>
  <si>
    <t>Acometidas para tableros eléctricos LINEAL</t>
  </si>
  <si>
    <t>Suministro e Instalación de canaleta dividida metálica de 12x5</t>
  </si>
  <si>
    <t xml:space="preserve">Troquel en canaleta metálica 12x5 datos </t>
  </si>
  <si>
    <t>Troquel en canaleta metálica 12x5 energía</t>
  </si>
  <si>
    <t>Salida eléctrica para toma normal en el puesto de trabajo incluye todos los materiales como tubería EMT de 3/4 O PVC, cajas, cable THHN/THNW #12, conectores y toma blanco.</t>
  </si>
  <si>
    <t xml:space="preserve">Salida eléctrica para toma regulado en el puesto de trabajo incluye todos los materiales como tubería EMT de 3/4 O PVC, cajas, cable THHN/THNW #12, conectores  y toma naranjado tierra aislada. </t>
  </si>
  <si>
    <t>Certificación y marcación digital de punto de red</t>
  </si>
  <si>
    <t>Suministro e instalación Salidas para CCTV Incluye tubería y cable. No incluye equipos.</t>
  </si>
  <si>
    <t>suministro e instalación de Salida para control de acceso en puerta para Electroimán, pulsador y lectora, solo tubería y cableado.</t>
  </si>
  <si>
    <t>Instalación UPS Para Sistema de Energía Regulada</t>
  </si>
  <si>
    <t>Suministro e instalación de cableado No. 8 THNN/THNW para la instalación y puesta en funcionamiento de UPS, incluye tubería y todos los materiales relacionados para su correcto funcionamiento.</t>
  </si>
  <si>
    <t>Suministro e instalación de Breackers de 50 AMP (Entrada)</t>
  </si>
  <si>
    <t>Suministro e instalación de Breackers de 50 AMP (Salida)</t>
  </si>
  <si>
    <t>Suministro e instalación de Cable a tierra para UPS, el cual debe ser No. 10 THNN/THNW</t>
  </si>
  <si>
    <t>Área Operativa</t>
  </si>
  <si>
    <t>Suministro e Instalación de Sistema de Aire acondicionado tipo piso techo de 54,000 Btu Inverter R-410 (Refrigerante Ecológico) Marca LG</t>
  </si>
  <si>
    <t xml:space="preserve">Suministro e Instalación de Tubería de Refrigeración </t>
  </si>
  <si>
    <t>Suministro e Instalación de Tubería de Drenaje</t>
  </si>
  <si>
    <t>Suministro e Instalación de Cable de Señal</t>
  </si>
  <si>
    <t>Suministro e Instalación de Sistema de Aire acondicionado tipo piso techo de 18,000 Btu Inverter R-410 (Refrigerante Ecológico) Marca LG</t>
  </si>
  <si>
    <t>Instalaciones Eléctricas</t>
  </si>
  <si>
    <t>Suministro e Instalación de alambre N° 12  THNN/THNW No. 12 para instalaciones Eléctricas de los equipos de aire acondicionado según las especificaciones de cada uno de ellos, Incluye tuberías y canchas sobre paredes, para su correcta instalación y puesta en funcionamiento</t>
  </si>
  <si>
    <t>Suministro e instalación de división en vidrio templado de 8mm incoloro, incluye perfileria en acero</t>
  </si>
  <si>
    <t>Salida eléctrica para interruptor no automatizado. Incluye todos los materiales como tubería MT 3/4, cajas, cable THNN/THNW #12, conectores, tomas, enchufes</t>
  </si>
  <si>
    <t>Salida eléctrica para cocineta. Incluye todos los materiales como tubería MT 3/4, cajas, cable THNN/THNW #12, conectores, tomas, enchufes</t>
  </si>
  <si>
    <t>Suministros e instalación salida toma TV, incluye tubería y cableado.</t>
  </si>
  <si>
    <t>Suministros e instalación salida Sonido, incluye tubería y cableado</t>
  </si>
  <si>
    <t>Suministro e Instalación breaker monopolar de 20 - 30 AMP</t>
  </si>
  <si>
    <t>Suministro e instalacion de puesto de gerencia tipo HAUS, Elaborado en aglomerado de 9,19 y 30 mm, laminado decorativo tipo formica ( tipo madera o color plano) en parte superior y parte inferior con balance y vidrio curvo incoloro de 19 mm de espesor.</t>
  </si>
  <si>
    <t>Mesa de centro, elaborada en aglomerado de 25 mm,laminado decorativo tipo formica, superficie en co dilatodores en acero y vidrio crudo de 6 mm</t>
  </si>
  <si>
    <t>PUERTA EN VIDRIO TEMPLADO DE 8MM de 90 x 225 mm con chapa, herrajes y accesorios en acero inoxidable.</t>
  </si>
  <si>
    <t>Suministro e Instalacion de Lampara panel LED DE 60 X 60, incluye marco en aluminio y cable para su correcta instalacion.</t>
  </si>
  <si>
    <t>Ventana para la gerencia en vidrio crudo transparente con perfileria en aluminio natural y cenefa corporativa</t>
  </si>
  <si>
    <t>IVA MOBILIARIO</t>
  </si>
  <si>
    <t xml:space="preserve">SUBTOTAL COSTO DIRECTO MOBILIARIO
</t>
  </si>
  <si>
    <t xml:space="preserve">SUBTOTAL COSTO DIRECTO OBRA CIVIL
</t>
  </si>
  <si>
    <t>CUADRO DE CANTIDADES</t>
  </si>
  <si>
    <t xml:space="preserve">FECHA DE ENTREGA: </t>
  </si>
  <si>
    <t>ITEM</t>
  </si>
  <si>
    <t>Demolición de piso y paredes en cerámica en baños, cocina y oficina</t>
  </si>
  <si>
    <t>Retiro de lavamanos y grifería.</t>
  </si>
  <si>
    <t>Retiro de pelicula sobre vidrios de fachada</t>
  </si>
  <si>
    <t>Desmonte Retiro de tuberias y ductos de aire acodicionado existentes.</t>
  </si>
  <si>
    <t xml:space="preserve">Desmonte de division en Gyplac, incluye retiro de escombros hasta punto de acopio. </t>
  </si>
  <si>
    <t>Demolición de muros en ladrillo y buitrones de tuberias de aguas negras.</t>
  </si>
  <si>
    <t>Suministro e Instalación de cielo raso en Superboard incluye perfilaría en  omegas de lamina galvanizada, cuelgas,  perforaciones para paneles LED, masillada, resanes y aplicación pintura en vinilo tipo I de acabado.</t>
  </si>
  <si>
    <t>Suministro e Instalación de Espejos de 4mm de 1.50 x 90 cm con marco para unidades sanitarias.</t>
  </si>
  <si>
    <t>Desmonte de marcos y puertas en madera, incluye retiro hasta sitio de acopio de escombros</t>
  </si>
  <si>
    <t>CIUDAD:  Barranquilla (Atlantico)</t>
  </si>
  <si>
    <t>Suministro e instalación de mueble bajo en L en acero inoxidable, incluye mesón, pozuelo, entrepaños, cajones y espaldar en acero inoxidable, mezclador, grifería y abastos</t>
  </si>
  <si>
    <t>Suministro e instalación de puertas en madera, incluye marco, ala en madera maciza en cedro y triplex de 4 mm, chapa de bola y pintura de acabado semimate.</t>
  </si>
  <si>
    <t xml:space="preserve">Lavada y desmanchada de vidrios de fachada interna( trabajo en alturas el personal será certificado para este tipo de trabajo )
</t>
  </si>
  <si>
    <t>Suministro e Instalación de salida para datos en cable UTP categoría 6E.</t>
  </si>
  <si>
    <t>Multitoma con protección para rack</t>
  </si>
  <si>
    <t>Diseños de Red Eléctricos Normal y Regulada, ademas de red de Datos, Sonido y CCTV</t>
  </si>
  <si>
    <t>Recepción de 2,70 m. de frente x 0.76 m de fondo por 1,12 m enchapada en formica especial, con counter en vidrio, incluye la canaleta para cableado y caja metálica para tomas de corriente regulada, voz y datos. Incluye Silla operativa  brazos con espaldar en marco de Nylon con malla, asiento tipo operativo Costa en PP con interno reforzado y cubierta texturizada. Tapizado con espuma inyectada densidad 60</t>
  </si>
  <si>
    <t>Retiro y disposición final de material sobrante y demoliciones, incluye el retiro desde el acopio hasta el vehiculo de transporte, para el posterior retiro de los mismos, a un lugar certificado  por las entidades competentes.</t>
  </si>
  <si>
    <t>Suministro e Istalacion de Cortina Vertical Panoramica de 9 cm, incluye todo lo necesario para su correcta instalcion.</t>
  </si>
  <si>
    <t>Suministro e Instalcion de Pelicula protectora sol, para para fachada principal en vidrio, la instalcion se realizara internamente, incluye todo lo necesario para su correcta instalacion.</t>
  </si>
  <si>
    <t>Suministro e instalacion de Muro en Superboard con Freskasa para aislar sonido, doble cara, incluye estructura metalica omegas y transversales, tornillos y todo lo necesario para su correcta instalacion</t>
  </si>
  <si>
    <t>Rack</t>
  </si>
  <si>
    <t xml:space="preserve">Suministro  de silla Gerencial con Rodachina: Goma , diámetro 50mm o 60mm
– Base: En nylon (PA66 70%+GF 30%) diámetro 320mm
– Mecanismo: Sincron, graduación de tensión con perilla y sistema anti shock
– Asiento: Espuma inyectada poliuretano de alta densidad
– Espaldar: Marco en nylon reforzado tapizado en malla de alta resistencia
– Apoyo lumbar AJUSTABLE.
– Apoya cabeza: ajustable en altura e inclinación (opcional)
– Brazos: Graduable en altura y soporte metálico con cubierta en Poliuretano PU.
</t>
  </si>
  <si>
    <t>Suministro e instalacion de Mesa para sala de Juntas, Elaborado en aglomerado 15 y 25 mm, laminado decorativo tipo formica ( simulación tipo madera) en parte superior y parte inferior con balance. Con sistema de conectividad 1 grommet para dos (2) conexiones eléctricas normales y dos (2) conexiones eléctricas reguladas, una (1) salida de voz, una (1) salida de datos, con tapa de aluminio y diez (10) Sillas operativa con brazos, asiento espuma inyectada poliuretano de alta densidad, Espaldar: Marco en nylon reforzado tapizado en malla de alta resistenciaasiento tipo operativo Costa y cubierta texturizada, ademas de rodachina en goma.</t>
  </si>
  <si>
    <t>PUESTO LITE CON SILLA COSTA  Suministro e Instalación Puesto de trabajo compuesto por: Una (1) superficie ppal. de 1,50x0,60 30mm laminada canto PVC; una (1) superficie de retorno de 090x0,60 30 mm laminada, canto PVC;  una (1) cajonera pedestal 2x1 frente metálico; dos (2) bases cerradas; una (1)  Silla operativa con brazos, asiento espuma inyectada poliuretano de alta densidad, Espaldar: Marco en nylon reforzado tapizado en malla de alta resistenciaasiento tipo operativo Costa y cubierta texturizada, ademas de rodachina en goma. El  puestos de trabajo incluyen canaleta metalica para cableado.</t>
  </si>
  <si>
    <t>PUESTO LITE CON SILLA COSTA  Suministro e Instalación Puesto de trabajo compuesto por: Una (1) superficie ppal. de 1,50x0,60 30mm laminada canto PVC; una (1) superficie de retorno de 060x0,60 30 mm laminada, canto PVC;  una (1) cajonera pedestal 2x1 frente metálico; dos (2) bases cerradas; una (1)  Silla operativa con brazos, asiento espuma inyectada poliuretano de alta densidad, Espaldar: Marco en nylon reforzado tapizado en malla de alta resistenciaasiento tipo operativo Costa y cubierta texturizada, ademas de rodachina en goma. El  puestos de trabajo incluyen canaleta metalica para cableado.</t>
  </si>
  <si>
    <t>AREAS OPERATIVAS Y COMERCIAL</t>
  </si>
  <si>
    <t>VIDRIOS Y VENTANAS</t>
  </si>
  <si>
    <t>DIRECCION DEL INMUEBLE: Carrera 54 No. 72 - 80,   oficinas 19 y 20  Centro Ejecutivo Promocon</t>
  </si>
  <si>
    <t>FOLIO DE MATRICULA INMOBILIARIA :  040-1000022 - 040-100023</t>
  </si>
  <si>
    <t>2.1.1</t>
  </si>
  <si>
    <t>2.1.2</t>
  </si>
  <si>
    <t>2.1.3</t>
  </si>
  <si>
    <t>2.1.4</t>
  </si>
  <si>
    <t>2.1.5</t>
  </si>
  <si>
    <t>2.1.6</t>
  </si>
  <si>
    <t>2.1.7</t>
  </si>
  <si>
    <t>2.1.8</t>
  </si>
  <si>
    <t>2.1.9</t>
  </si>
  <si>
    <t>1.1.1</t>
  </si>
  <si>
    <t>1.1.2</t>
  </si>
  <si>
    <t>1.1.3</t>
  </si>
  <si>
    <t>1.1.4</t>
  </si>
  <si>
    <t>1.1.5</t>
  </si>
  <si>
    <t>1.1.6</t>
  </si>
  <si>
    <t>1.1.7</t>
  </si>
  <si>
    <t>1.1.8</t>
  </si>
  <si>
    <t>1.1.9</t>
  </si>
  <si>
    <t>1.2.1</t>
  </si>
  <si>
    <t>3.1.1</t>
  </si>
  <si>
    <t>3.1.2</t>
  </si>
  <si>
    <t>3.1.3</t>
  </si>
  <si>
    <t>3.1.4</t>
  </si>
  <si>
    <t>4.1.1</t>
  </si>
  <si>
    <t>4.1.2</t>
  </si>
  <si>
    <t>4.1.3</t>
  </si>
  <si>
    <t>4.1.4</t>
  </si>
  <si>
    <t>4.1.5</t>
  </si>
  <si>
    <t>4.1.6</t>
  </si>
  <si>
    <t>4.1.7</t>
  </si>
  <si>
    <t>4.1.8</t>
  </si>
  <si>
    <t>4.1.9</t>
  </si>
  <si>
    <t>4.2.1</t>
  </si>
  <si>
    <t>4.2.2</t>
  </si>
  <si>
    <t>4.2.3</t>
  </si>
  <si>
    <t>4.2.4</t>
  </si>
  <si>
    <t>4.2.5</t>
  </si>
  <si>
    <t>4.2.6</t>
  </si>
  <si>
    <t>4.2.7</t>
  </si>
  <si>
    <t>4.2.8</t>
  </si>
  <si>
    <t>4.2.9</t>
  </si>
  <si>
    <t>4.2.10</t>
  </si>
  <si>
    <t>4.2.11</t>
  </si>
  <si>
    <t>2.1.10</t>
  </si>
  <si>
    <t>2.1.11</t>
  </si>
  <si>
    <t>2.1.12</t>
  </si>
  <si>
    <t>2.1.13</t>
  </si>
  <si>
    <t>2.1.14</t>
  </si>
  <si>
    <t>2.1.15</t>
  </si>
  <si>
    <t>4.3.1</t>
  </si>
  <si>
    <t>4.3.2</t>
  </si>
  <si>
    <t>4.3.3</t>
  </si>
  <si>
    <t>4.3.4</t>
  </si>
  <si>
    <t>4.3.5</t>
  </si>
  <si>
    <t>4.3.6</t>
  </si>
  <si>
    <t>4.3.7</t>
  </si>
  <si>
    <t>4.3.8</t>
  </si>
  <si>
    <t>4.4.1</t>
  </si>
  <si>
    <t>4.4.2</t>
  </si>
  <si>
    <t>4.4.3</t>
  </si>
  <si>
    <t>4.4.4</t>
  </si>
  <si>
    <t>4.4.5</t>
  </si>
  <si>
    <t>4.5.1</t>
  </si>
  <si>
    <t>4.5.2</t>
  </si>
  <si>
    <t>4.5.3</t>
  </si>
  <si>
    <t>4.5.4</t>
  </si>
  <si>
    <t>4.5.5</t>
  </si>
  <si>
    <t>Varios Capitulo 4</t>
  </si>
  <si>
    <t>5.1.2</t>
  </si>
  <si>
    <t>5.1.3</t>
  </si>
  <si>
    <t>5.1.4</t>
  </si>
  <si>
    <t>5.1.5</t>
  </si>
  <si>
    <t>5.2.1</t>
  </si>
  <si>
    <t>5.2.5</t>
  </si>
  <si>
    <t>5.3.1</t>
  </si>
  <si>
    <t>5.3.2</t>
  </si>
  <si>
    <t>5.3.3</t>
  </si>
  <si>
    <t>5.3.4</t>
  </si>
  <si>
    <t>5.3.5</t>
  </si>
  <si>
    <t>5.4.1</t>
  </si>
  <si>
    <t>5.4.2</t>
  </si>
  <si>
    <t>5.4.3</t>
  </si>
  <si>
    <t>5.4.4</t>
  </si>
  <si>
    <t>5.4.5</t>
  </si>
  <si>
    <t>5.5.1</t>
  </si>
  <si>
    <t>5.5.2</t>
  </si>
  <si>
    <t>5.5.3</t>
  </si>
  <si>
    <t>5.5.4</t>
  </si>
  <si>
    <t>5.5.5</t>
  </si>
  <si>
    <t>5.6.1</t>
  </si>
  <si>
    <t>6.1.1</t>
  </si>
  <si>
    <t>6.1.2</t>
  </si>
  <si>
    <t>6.1.3</t>
  </si>
  <si>
    <t>6.1.4</t>
  </si>
  <si>
    <t>7.1.2</t>
  </si>
  <si>
    <t>7.2.2</t>
  </si>
  <si>
    <t>7.2.4</t>
  </si>
  <si>
    <t>7.3.4</t>
  </si>
  <si>
    <t>7.3.2</t>
  </si>
  <si>
    <t>7.3.5</t>
  </si>
  <si>
    <t>7.3.6</t>
  </si>
  <si>
    <t>Archivador de pared con entrepaños para archivo de documentos.</t>
  </si>
  <si>
    <t xml:space="preserve">Suministro e instalación de piso para baño antideslizante 28.7X57.5 para áreas de baños y cocina </t>
  </si>
  <si>
    <t>CARPINTERIA METALICA -  MADERA</t>
  </si>
  <si>
    <t>Suministro e instalación de piso tipo Piso Natural Piedra Angular color a definir por la Supervisión Técnica (Beige), para trafico comercial, debidamente certificado. Garantía de 10 años mínimo, incluye emboquillado y lo necesario para su correcta ejecución</t>
  </si>
  <si>
    <t>4.5.6</t>
  </si>
  <si>
    <t>Suministro e instalcion de Rack de pared, de bajo perfil con ajuste de profundidad del interruptor para instalación en pared con ventana de acrílico transparente y parte posterior abisagrada</t>
  </si>
  <si>
    <t>Suministro e Instalación de Patch panel categoría 6E</t>
  </si>
  <si>
    <t>2.1.16</t>
  </si>
  <si>
    <t>Suministro y construccion de muro en superboar dos caras e= 10 cms. Incluye todos los materiales necesarios para su correcta construccion, retiro, disposicion final de residuos y limpieza de las areas afectadas.</t>
  </si>
  <si>
    <t>Suministro e Instalación de Sistema de Aire acondicionado tipo piso techo de 12,000 Btu Inverter R-410 (Refrigerante Ecológico) Marca LG</t>
  </si>
  <si>
    <t xml:space="preserve">Suministro e Instalacion de Guarda escoba en ceramica Natural Piedra Angular de 7cm, incluye todo lo necesario para su correcta instalacion.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</si>
</sst>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 &quot;$&quot;\ * #,##0.00_ ;_ &quot;$&quot;\ * \-#,##0.00_ ;_ &quot;$&quot;\ * &quot;-&quot;??_ ;_ @_ "/>
    <numFmt numFmtId="168" formatCode="#,##0_);\-#,##0"/>
    <numFmt numFmtId="169" formatCode="0.0"/>
    <numFmt numFmtId="170" formatCode="#,##0.000000_);\-#,##0.000000"/>
    <numFmt numFmtId="171" formatCode="&quot;$&quot;#,##0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u/>
      <sz val="11"/>
      <name val="Arial"/>
      <family val="2"/>
    </font>
    <font>
      <b/>
      <sz val="10"/>
      <color theme="1"/>
      <name val="Arial"/>
      <family val="2"/>
    </font>
    <font>
      <b/>
      <u/>
      <sz val="8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u/>
      <sz val="8"/>
      <name val="Arial"/>
      <family val="2"/>
    </font>
    <font>
      <b/>
      <sz val="11"/>
      <color theme="1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 Narrow"/>
      <family val="2"/>
    </font>
    <font>
      <u/>
      <sz val="1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u/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2"/>
      <name val="Arial Narrow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rgb="FF222222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Arial Narrow"/>
      <family val="2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indexed="8"/>
      <name val="Arial Narrow"/>
      <family val="2"/>
    </font>
    <font>
      <b/>
      <sz val="14"/>
      <color theme="1"/>
      <name val="Arial Narrow"/>
      <family val="2"/>
    </font>
    <font>
      <b/>
      <sz val="12"/>
      <color indexed="8"/>
      <name val="Arial Narrow"/>
      <family val="2"/>
    </font>
    <font>
      <b/>
      <sz val="12"/>
      <name val="Arial Narrow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0" fontId="3" fillId="0" borderId="0"/>
    <xf numFmtId="166" fontId="15" fillId="0" borderId="0" applyFont="0" applyFill="0" applyBorder="0" applyAlignment="0" applyProtection="0"/>
    <xf numFmtId="0" fontId="3" fillId="0" borderId="0"/>
    <xf numFmtId="0" fontId="15" fillId="0" borderId="0"/>
    <xf numFmtId="167" fontId="15" fillId="0" borderId="0" applyFont="0" applyFill="0" applyBorder="0" applyAlignment="0" applyProtection="0"/>
    <xf numFmtId="0" fontId="15" fillId="0" borderId="0"/>
    <xf numFmtId="166" fontId="3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</cellStyleXfs>
  <cellXfs count="589">
    <xf numFmtId="0" fontId="0" fillId="0" borderId="0" xfId="0"/>
    <xf numFmtId="0" fontId="5" fillId="0" borderId="0" xfId="0" applyFont="1"/>
    <xf numFmtId="0" fontId="5" fillId="0" borderId="0" xfId="0" applyFont="1" applyBorder="1"/>
    <xf numFmtId="0" fontId="5" fillId="4" borderId="19" xfId="0" applyFont="1" applyFill="1" applyBorder="1" applyAlignment="1">
      <alignment horizontal="center"/>
    </xf>
    <xf numFmtId="0" fontId="6" fillId="0" borderId="24" xfId="0" applyFont="1" applyFill="1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0" fillId="0" borderId="26" xfId="0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2" fontId="14" fillId="0" borderId="1" xfId="0" applyNumberFormat="1" applyFont="1" applyFill="1" applyBorder="1" applyAlignment="1">
      <alignment horizontal="center"/>
    </xf>
    <xf numFmtId="2" fontId="0" fillId="0" borderId="6" xfId="0" applyNumberFormat="1" applyFont="1" applyFill="1" applyBorder="1" applyAlignment="1">
      <alignment horizontal="center"/>
    </xf>
    <xf numFmtId="0" fontId="0" fillId="0" borderId="6" xfId="0" applyFill="1" applyBorder="1" applyAlignment="1">
      <alignment horizontal="left"/>
    </xf>
    <xf numFmtId="0" fontId="6" fillId="0" borderId="19" xfId="0" applyFont="1" applyFill="1" applyBorder="1"/>
    <xf numFmtId="2" fontId="6" fillId="0" borderId="19" xfId="0" applyNumberFormat="1" applyFont="1" applyFill="1" applyBorder="1"/>
    <xf numFmtId="2" fontId="6" fillId="3" borderId="19" xfId="2" applyNumberFormat="1" applyFont="1" applyFill="1" applyBorder="1"/>
    <xf numFmtId="0" fontId="5" fillId="0" borderId="0" xfId="0" applyFont="1" applyFill="1" applyBorder="1"/>
    <xf numFmtId="0" fontId="5" fillId="0" borderId="13" xfId="0" applyFont="1" applyFill="1" applyBorder="1"/>
    <xf numFmtId="0" fontId="5" fillId="0" borderId="8" xfId="0" applyFont="1" applyFill="1" applyBorder="1"/>
    <xf numFmtId="0" fontId="5" fillId="0" borderId="28" xfId="0" applyFont="1" applyFill="1" applyBorder="1"/>
    <xf numFmtId="0" fontId="6" fillId="0" borderId="15" xfId="0" applyFont="1" applyFill="1" applyBorder="1"/>
    <xf numFmtId="0" fontId="6" fillId="0" borderId="6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9" xfId="0" applyFont="1" applyFill="1" applyBorder="1" applyAlignment="1"/>
    <xf numFmtId="0" fontId="6" fillId="0" borderId="33" xfId="0" applyFont="1" applyFill="1" applyBorder="1" applyAlignment="1">
      <alignment horizontal="center"/>
    </xf>
    <xf numFmtId="2" fontId="0" fillId="0" borderId="23" xfId="0" applyNumberFormat="1" applyFont="1" applyFill="1" applyBorder="1" applyAlignment="1">
      <alignment horizontal="center"/>
    </xf>
    <xf numFmtId="2" fontId="0" fillId="0" borderId="36" xfId="0" applyNumberFormat="1" applyFont="1" applyFill="1" applyBorder="1" applyAlignment="1">
      <alignment horizontal="center"/>
    </xf>
    <xf numFmtId="2" fontId="0" fillId="0" borderId="36" xfId="0" applyNumberFormat="1" applyFont="1" applyBorder="1" applyAlignment="1">
      <alignment horizontal="center"/>
    </xf>
    <xf numFmtId="0" fontId="0" fillId="0" borderId="38" xfId="0" applyFill="1" applyBorder="1" applyAlignment="1">
      <alignment horizontal="left"/>
    </xf>
    <xf numFmtId="2" fontId="0" fillId="0" borderId="38" xfId="0" applyNumberFormat="1" applyFont="1" applyFill="1" applyBorder="1" applyAlignment="1">
      <alignment horizontal="center"/>
    </xf>
    <xf numFmtId="2" fontId="0" fillId="0" borderId="39" xfId="0" applyNumberFormat="1" applyFont="1" applyFill="1" applyBorder="1" applyAlignment="1">
      <alignment horizontal="center"/>
    </xf>
    <xf numFmtId="0" fontId="0" fillId="0" borderId="23" xfId="0" applyFill="1" applyBorder="1" applyAlignment="1">
      <alignment horizontal="left"/>
    </xf>
    <xf numFmtId="2" fontId="2" fillId="0" borderId="39" xfId="0" applyNumberFormat="1" applyFont="1" applyFill="1" applyBorder="1" applyAlignment="1">
      <alignment horizontal="center"/>
    </xf>
    <xf numFmtId="0" fontId="5" fillId="0" borderId="16" xfId="0" applyFont="1" applyBorder="1"/>
    <xf numFmtId="0" fontId="14" fillId="0" borderId="43" xfId="0" applyFont="1" applyBorder="1" applyAlignment="1">
      <alignment horizontal="center"/>
    </xf>
    <xf numFmtId="0" fontId="14" fillId="0" borderId="45" xfId="0" applyFont="1" applyBorder="1" applyAlignment="1">
      <alignment horizontal="center"/>
    </xf>
    <xf numFmtId="0" fontId="14" fillId="0" borderId="39" xfId="0" applyFont="1" applyBorder="1" applyAlignment="1">
      <alignment horizontal="center" vertical="center"/>
    </xf>
    <xf numFmtId="2" fontId="14" fillId="0" borderId="39" xfId="0" applyNumberFormat="1" applyFont="1" applyFill="1" applyBorder="1" applyAlignment="1">
      <alignment horizontal="center"/>
    </xf>
    <xf numFmtId="2" fontId="15" fillId="0" borderId="40" xfId="0" applyNumberFormat="1" applyFont="1" applyFill="1" applyBorder="1" applyAlignment="1">
      <alignment horizontal="center"/>
    </xf>
    <xf numFmtId="0" fontId="5" fillId="0" borderId="11" xfId="0" applyFont="1" applyBorder="1"/>
    <xf numFmtId="0" fontId="5" fillId="0" borderId="13" xfId="0" applyFont="1" applyBorder="1"/>
    <xf numFmtId="0" fontId="5" fillId="0" borderId="12" xfId="0" applyFont="1" applyFill="1" applyBorder="1"/>
    <xf numFmtId="0" fontId="5" fillId="0" borderId="46" xfId="0" applyFont="1" applyFill="1" applyBorder="1"/>
    <xf numFmtId="0" fontId="0" fillId="0" borderId="26" xfId="0" applyFill="1" applyBorder="1" applyAlignment="1">
      <alignment horizontal="left"/>
    </xf>
    <xf numFmtId="2" fontId="0" fillId="0" borderId="4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5" fillId="4" borderId="17" xfId="0" applyFont="1" applyFill="1" applyBorder="1" applyAlignment="1">
      <alignment horizontal="center"/>
    </xf>
    <xf numFmtId="0" fontId="6" fillId="0" borderId="55" xfId="0" applyFont="1" applyFill="1" applyBorder="1" applyAlignment="1"/>
    <xf numFmtId="0" fontId="6" fillId="0" borderId="56" xfId="0" applyFont="1" applyFill="1" applyBorder="1" applyAlignment="1"/>
    <xf numFmtId="0" fontId="6" fillId="0" borderId="56" xfId="0" applyFont="1" applyFill="1" applyBorder="1" applyAlignment="1">
      <alignment horizontal="center"/>
    </xf>
    <xf numFmtId="0" fontId="6" fillId="0" borderId="57" xfId="0" applyFont="1" applyFill="1" applyBorder="1" applyAlignment="1">
      <alignment horizontal="center"/>
    </xf>
    <xf numFmtId="0" fontId="20" fillId="0" borderId="0" xfId="0" applyFont="1"/>
    <xf numFmtId="0" fontId="20" fillId="4" borderId="19" xfId="0" applyFont="1" applyFill="1" applyBorder="1" applyAlignment="1">
      <alignment horizontal="center"/>
    </xf>
    <xf numFmtId="2" fontId="22" fillId="0" borderId="6" xfId="0" applyNumberFormat="1" applyFont="1" applyFill="1" applyBorder="1" applyAlignment="1">
      <alignment horizontal="center"/>
    </xf>
    <xf numFmtId="2" fontId="22" fillId="0" borderId="1" xfId="0" applyNumberFormat="1" applyFont="1" applyFill="1" applyBorder="1" applyAlignment="1">
      <alignment horizontal="center"/>
    </xf>
    <xf numFmtId="0" fontId="22" fillId="0" borderId="6" xfId="0" applyFont="1" applyFill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2" fontId="15" fillId="0" borderId="1" xfId="0" applyNumberFormat="1" applyFont="1" applyFill="1" applyBorder="1" applyAlignment="1">
      <alignment horizontal="center"/>
    </xf>
    <xf numFmtId="0" fontId="20" fillId="0" borderId="0" xfId="0" applyFont="1" applyFill="1" applyBorder="1"/>
    <xf numFmtId="0" fontId="20" fillId="0" borderId="8" xfId="0" applyFont="1" applyFill="1" applyBorder="1"/>
    <xf numFmtId="0" fontId="0" fillId="0" borderId="1" xfId="0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22" fillId="0" borderId="23" xfId="0" applyFont="1" applyFill="1" applyBorder="1" applyAlignment="1">
      <alignment horizontal="center"/>
    </xf>
    <xf numFmtId="2" fontId="22" fillId="0" borderId="23" xfId="0" applyNumberFormat="1" applyFont="1" applyFill="1" applyBorder="1" applyAlignment="1">
      <alignment horizontal="center"/>
    </xf>
    <xf numFmtId="0" fontId="0" fillId="0" borderId="43" xfId="0" applyFill="1" applyBorder="1" applyAlignment="1">
      <alignment horizontal="left"/>
    </xf>
    <xf numFmtId="0" fontId="0" fillId="0" borderId="43" xfId="0" applyFill="1" applyBorder="1" applyAlignment="1">
      <alignment horizontal="center"/>
    </xf>
    <xf numFmtId="2" fontId="0" fillId="0" borderId="6" xfId="0" applyNumberFormat="1" applyFont="1" applyBorder="1" applyAlignment="1">
      <alignment horizontal="center"/>
    </xf>
    <xf numFmtId="2" fontId="0" fillId="0" borderId="41" xfId="0" applyNumberFormat="1" applyFont="1" applyBorder="1" applyAlignment="1">
      <alignment horizontal="center"/>
    </xf>
    <xf numFmtId="0" fontId="6" fillId="0" borderId="1" xfId="0" applyFont="1" applyFill="1" applyBorder="1" applyAlignment="1"/>
    <xf numFmtId="0" fontId="0" fillId="0" borderId="1" xfId="0" applyFill="1" applyBorder="1" applyAlignment="1">
      <alignment horizontal="center"/>
    </xf>
    <xf numFmtId="0" fontId="6" fillId="0" borderId="43" xfId="0" applyFont="1" applyFill="1" applyBorder="1" applyAlignment="1"/>
    <xf numFmtId="0" fontId="0" fillId="0" borderId="45" xfId="0" applyFill="1" applyBorder="1" applyAlignment="1">
      <alignment horizontal="center"/>
    </xf>
    <xf numFmtId="0" fontId="0" fillId="0" borderId="39" xfId="0" applyFill="1" applyBorder="1" applyAlignment="1">
      <alignment horizontal="left"/>
    </xf>
    <xf numFmtId="0" fontId="6" fillId="0" borderId="39" xfId="0" applyFont="1" applyFill="1" applyBorder="1" applyAlignment="1">
      <alignment horizontal="center"/>
    </xf>
    <xf numFmtId="0" fontId="5" fillId="0" borderId="40" xfId="0" applyFont="1" applyBorder="1"/>
    <xf numFmtId="2" fontId="23" fillId="0" borderId="1" xfId="0" applyNumberFormat="1" applyFont="1" applyFill="1" applyBorder="1" applyAlignment="1">
      <alignment horizontal="center"/>
    </xf>
    <xf numFmtId="0" fontId="23" fillId="0" borderId="43" xfId="0" applyFont="1" applyFill="1" applyBorder="1" applyAlignment="1">
      <alignment horizontal="left"/>
    </xf>
    <xf numFmtId="0" fontId="23" fillId="0" borderId="1" xfId="0" applyFont="1" applyFill="1" applyBorder="1" applyAlignment="1">
      <alignment horizontal="center"/>
    </xf>
    <xf numFmtId="2" fontId="24" fillId="0" borderId="1" xfId="0" applyNumberFormat="1" applyFont="1" applyFill="1" applyBorder="1" applyAlignment="1">
      <alignment horizontal="center"/>
    </xf>
    <xf numFmtId="0" fontId="6" fillId="0" borderId="59" xfId="0" applyFont="1" applyFill="1" applyBorder="1" applyAlignment="1"/>
    <xf numFmtId="0" fontId="6" fillId="0" borderId="33" xfId="0" applyFont="1" applyFill="1" applyBorder="1" applyAlignment="1"/>
    <xf numFmtId="0" fontId="24" fillId="0" borderId="43" xfId="0" applyFont="1" applyFill="1" applyBorder="1" applyAlignment="1">
      <alignment horizontal="left"/>
    </xf>
    <xf numFmtId="0" fontId="24" fillId="0" borderId="1" xfId="0" applyFont="1" applyFill="1" applyBorder="1" applyAlignment="1">
      <alignment horizontal="center"/>
    </xf>
    <xf numFmtId="2" fontId="25" fillId="0" borderId="1" xfId="0" applyNumberFormat="1" applyFont="1" applyFill="1" applyBorder="1" applyAlignment="1">
      <alignment horizontal="center"/>
    </xf>
    <xf numFmtId="0" fontId="15" fillId="0" borderId="36" xfId="0" applyFont="1" applyFill="1" applyBorder="1" applyAlignment="1">
      <alignment horizontal="center"/>
    </xf>
    <xf numFmtId="0" fontId="14" fillId="0" borderId="5" xfId="0" applyFont="1" applyBorder="1" applyAlignment="1">
      <alignment horizontal="center" vertical="center"/>
    </xf>
    <xf numFmtId="2" fontId="14" fillId="0" borderId="5" xfId="0" applyNumberFormat="1" applyFont="1" applyFill="1" applyBorder="1" applyAlignment="1">
      <alignment horizontal="center"/>
    </xf>
    <xf numFmtId="2" fontId="0" fillId="0" borderId="27" xfId="0" applyNumberFormat="1" applyFont="1" applyBorder="1" applyAlignment="1">
      <alignment horizontal="center"/>
    </xf>
    <xf numFmtId="0" fontId="26" fillId="0" borderId="26" xfId="0" applyFont="1" applyFill="1" applyBorder="1" applyAlignment="1">
      <alignment horizontal="left"/>
    </xf>
    <xf numFmtId="2" fontId="26" fillId="0" borderId="1" xfId="0" applyNumberFormat="1" applyFont="1" applyFill="1" applyBorder="1" applyAlignment="1">
      <alignment horizontal="center"/>
    </xf>
    <xf numFmtId="0" fontId="15" fillId="0" borderId="26" xfId="0" applyFont="1" applyFill="1" applyBorder="1" applyAlignment="1"/>
    <xf numFmtId="0" fontId="5" fillId="0" borderId="1" xfId="0" applyFont="1" applyBorder="1"/>
    <xf numFmtId="2" fontId="0" fillId="0" borderId="35" xfId="0" applyNumberFormat="1" applyFont="1" applyFill="1" applyBorder="1" applyAlignment="1">
      <alignment horizontal="center"/>
    </xf>
    <xf numFmtId="0" fontId="26" fillId="0" borderId="63" xfId="0" applyFont="1" applyFill="1" applyBorder="1" applyAlignment="1">
      <alignment horizontal="left"/>
    </xf>
    <xf numFmtId="0" fontId="26" fillId="0" borderId="46" xfId="0" applyFont="1" applyFill="1" applyBorder="1" applyAlignment="1">
      <alignment horizontal="left"/>
    </xf>
    <xf numFmtId="2" fontId="0" fillId="0" borderId="4" xfId="0" applyNumberFormat="1" applyFont="1" applyFill="1" applyBorder="1" applyAlignment="1">
      <alignment horizontal="center"/>
    </xf>
    <xf numFmtId="0" fontId="5" fillId="0" borderId="23" xfId="0" applyFont="1" applyBorder="1"/>
    <xf numFmtId="4" fontId="0" fillId="0" borderId="1" xfId="0" applyNumberFormat="1" applyFont="1" applyFill="1" applyBorder="1" applyAlignment="1">
      <alignment horizontal="center"/>
    </xf>
    <xf numFmtId="4" fontId="0" fillId="0" borderId="1" xfId="0" applyNumberFormat="1" applyFont="1" applyBorder="1" applyAlignment="1">
      <alignment horizontal="center"/>
    </xf>
    <xf numFmtId="4" fontId="0" fillId="0" borderId="6" xfId="0" applyNumberFormat="1" applyFont="1" applyFill="1" applyBorder="1" applyAlignment="1">
      <alignment horizontal="center"/>
    </xf>
    <xf numFmtId="2" fontId="5" fillId="4" borderId="17" xfId="0" applyNumberFormat="1" applyFont="1" applyFill="1" applyBorder="1" applyAlignment="1">
      <alignment horizontal="center"/>
    </xf>
    <xf numFmtId="2" fontId="6" fillId="0" borderId="56" xfId="0" applyNumberFormat="1" applyFont="1" applyFill="1" applyBorder="1" applyAlignment="1">
      <alignment horizontal="center"/>
    </xf>
    <xf numFmtId="2" fontId="5" fillId="0" borderId="0" xfId="0" applyNumberFormat="1" applyFont="1"/>
    <xf numFmtId="2" fontId="5" fillId="0" borderId="0" xfId="0" applyNumberFormat="1" applyFont="1" applyFill="1" applyBorder="1"/>
    <xf numFmtId="2" fontId="6" fillId="0" borderId="15" xfId="0" applyNumberFormat="1" applyFont="1" applyFill="1" applyBorder="1"/>
    <xf numFmtId="2" fontId="28" fillId="0" borderId="5" xfId="0" applyNumberFormat="1" applyFont="1" applyBorder="1" applyAlignment="1">
      <alignment horizontal="center" vertical="center"/>
    </xf>
    <xf numFmtId="2" fontId="28" fillId="0" borderId="1" xfId="0" applyNumberFormat="1" applyFont="1" applyBorder="1" applyAlignment="1">
      <alignment horizontal="center" vertical="center"/>
    </xf>
    <xf numFmtId="0" fontId="0" fillId="0" borderId="34" xfId="0" applyFill="1" applyBorder="1" applyAlignment="1">
      <alignment horizontal="left"/>
    </xf>
    <xf numFmtId="4" fontId="0" fillId="0" borderId="23" xfId="0" applyNumberFormat="1" applyFont="1" applyFill="1" applyBorder="1" applyAlignment="1">
      <alignment horizontal="center"/>
    </xf>
    <xf numFmtId="4" fontId="0" fillId="0" borderId="23" xfId="0" applyNumberFormat="1" applyFont="1" applyBorder="1" applyAlignment="1">
      <alignment horizontal="center"/>
    </xf>
    <xf numFmtId="2" fontId="0" fillId="0" borderId="25" xfId="0" applyNumberFormat="1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2" fontId="14" fillId="0" borderId="23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left" vertical="top" wrapText="1"/>
    </xf>
    <xf numFmtId="0" fontId="5" fillId="0" borderId="15" xfId="0" applyFont="1" applyBorder="1"/>
    <xf numFmtId="0" fontId="5" fillId="0" borderId="45" xfId="0" applyFont="1" applyBorder="1"/>
    <xf numFmtId="0" fontId="5" fillId="0" borderId="39" xfId="0" applyFont="1" applyBorder="1"/>
    <xf numFmtId="0" fontId="26" fillId="0" borderId="34" xfId="0" applyFont="1" applyFill="1" applyBorder="1" applyAlignment="1">
      <alignment horizontal="left"/>
    </xf>
    <xf numFmtId="0" fontId="19" fillId="0" borderId="43" xfId="0" applyFont="1" applyBorder="1" applyAlignment="1">
      <alignment horizontal="center"/>
    </xf>
    <xf numFmtId="0" fontId="26" fillId="0" borderId="37" xfId="0" applyFont="1" applyFill="1" applyBorder="1" applyAlignment="1">
      <alignment horizontal="center"/>
    </xf>
    <xf numFmtId="2" fontId="26" fillId="0" borderId="23" xfId="0" applyNumberFormat="1" applyFont="1" applyFill="1" applyBorder="1" applyAlignment="1">
      <alignment horizontal="center"/>
    </xf>
    <xf numFmtId="2" fontId="26" fillId="0" borderId="35" xfId="0" applyNumberFormat="1" applyFont="1" applyBorder="1" applyAlignment="1">
      <alignment horizontal="center"/>
    </xf>
    <xf numFmtId="2" fontId="26" fillId="0" borderId="36" xfId="0" applyNumberFormat="1" applyFont="1" applyBorder="1" applyAlignment="1">
      <alignment horizontal="center"/>
    </xf>
    <xf numFmtId="2" fontId="26" fillId="0" borderId="39" xfId="0" applyNumberFormat="1" applyFont="1" applyFill="1" applyBorder="1" applyAlignment="1">
      <alignment horizontal="center"/>
    </xf>
    <xf numFmtId="2" fontId="26" fillId="0" borderId="41" xfId="0" applyNumberFormat="1" applyFont="1" applyBorder="1" applyAlignment="1">
      <alignment horizontal="center"/>
    </xf>
    <xf numFmtId="0" fontId="26" fillId="0" borderId="37" xfId="0" applyFont="1" applyFill="1" applyBorder="1" applyAlignment="1">
      <alignment horizontal="left"/>
    </xf>
    <xf numFmtId="0" fontId="22" fillId="0" borderId="38" xfId="0" applyFont="1" applyFill="1" applyBorder="1" applyAlignment="1">
      <alignment horizontal="center"/>
    </xf>
    <xf numFmtId="2" fontId="22" fillId="0" borderId="38" xfId="0" applyNumberFormat="1" applyFont="1" applyFill="1" applyBorder="1" applyAlignment="1">
      <alignment horizontal="center"/>
    </xf>
    <xf numFmtId="0" fontId="26" fillId="0" borderId="42" xfId="0" applyFont="1" applyFill="1" applyBorder="1" applyAlignment="1">
      <alignment horizontal="left"/>
    </xf>
    <xf numFmtId="0" fontId="22" fillId="0" borderId="61" xfId="0" applyFont="1" applyFill="1" applyBorder="1" applyAlignment="1">
      <alignment horizontal="center"/>
    </xf>
    <xf numFmtId="2" fontId="22" fillId="0" borderId="61" xfId="0" applyNumberFormat="1" applyFont="1" applyFill="1" applyBorder="1" applyAlignment="1">
      <alignment horizontal="center"/>
    </xf>
    <xf numFmtId="2" fontId="26" fillId="0" borderId="61" xfId="0" applyNumberFormat="1" applyFont="1" applyFill="1" applyBorder="1" applyAlignment="1">
      <alignment horizontal="center"/>
    </xf>
    <xf numFmtId="0" fontId="5" fillId="0" borderId="12" xfId="0" applyFont="1" applyBorder="1"/>
    <xf numFmtId="2" fontId="26" fillId="0" borderId="40" xfId="0" applyNumberFormat="1" applyFont="1" applyBorder="1" applyAlignment="1">
      <alignment horizontal="center"/>
    </xf>
    <xf numFmtId="0" fontId="6" fillId="0" borderId="20" xfId="0" applyFont="1" applyFill="1" applyBorder="1" applyAlignment="1"/>
    <xf numFmtId="0" fontId="6" fillId="0" borderId="65" xfId="0" applyFont="1" applyFill="1" applyBorder="1" applyAlignment="1"/>
    <xf numFmtId="0" fontId="6" fillId="0" borderId="66" xfId="0" applyFont="1" applyFill="1" applyBorder="1" applyAlignment="1">
      <alignment horizontal="center"/>
    </xf>
    <xf numFmtId="2" fontId="15" fillId="0" borderId="6" xfId="0" applyNumberFormat="1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2" fontId="15" fillId="0" borderId="61" xfId="0" applyNumberFormat="1" applyFont="1" applyFill="1" applyBorder="1" applyAlignment="1">
      <alignment horizontal="center"/>
    </xf>
    <xf numFmtId="2" fontId="6" fillId="0" borderId="61" xfId="0" applyNumberFormat="1" applyFont="1" applyFill="1" applyBorder="1" applyAlignment="1">
      <alignment horizontal="center"/>
    </xf>
    <xf numFmtId="2" fontId="27" fillId="0" borderId="23" xfId="0" applyNumberFormat="1" applyFont="1" applyFill="1" applyBorder="1" applyAlignment="1">
      <alignment horizontal="center"/>
    </xf>
    <xf numFmtId="2" fontId="27" fillId="0" borderId="38" xfId="0" applyNumberFormat="1" applyFont="1" applyFill="1" applyBorder="1" applyAlignment="1">
      <alignment horizontal="center"/>
    </xf>
    <xf numFmtId="2" fontId="15" fillId="0" borderId="41" xfId="0" applyNumberFormat="1" applyFont="1" applyFill="1" applyBorder="1" applyAlignment="1">
      <alignment horizontal="center"/>
    </xf>
    <xf numFmtId="2" fontId="15" fillId="0" borderId="36" xfId="0" applyNumberFormat="1" applyFont="1" applyFill="1" applyBorder="1" applyAlignment="1">
      <alignment horizontal="center"/>
    </xf>
    <xf numFmtId="0" fontId="6" fillId="0" borderId="45" xfId="0" applyFont="1" applyFill="1" applyBorder="1" applyAlignment="1"/>
    <xf numFmtId="0" fontId="6" fillId="0" borderId="39" xfId="0" applyFont="1" applyFill="1" applyBorder="1" applyAlignment="1"/>
    <xf numFmtId="2" fontId="15" fillId="0" borderId="39" xfId="0" applyNumberFormat="1" applyFont="1" applyFill="1" applyBorder="1" applyAlignment="1">
      <alignment horizontal="center"/>
    </xf>
    <xf numFmtId="2" fontId="6" fillId="0" borderId="39" xfId="0" applyNumberFormat="1" applyFont="1" applyFill="1" applyBorder="1" applyAlignment="1">
      <alignment horizontal="center"/>
    </xf>
    <xf numFmtId="2" fontId="15" fillId="0" borderId="23" xfId="0" applyNumberFormat="1" applyFont="1" applyFill="1" applyBorder="1" applyAlignment="1">
      <alignment horizontal="center"/>
    </xf>
    <xf numFmtId="2" fontId="6" fillId="0" borderId="23" xfId="0" applyNumberFormat="1" applyFont="1" applyFill="1" applyBorder="1" applyAlignment="1">
      <alignment horizontal="center"/>
    </xf>
    <xf numFmtId="2" fontId="15" fillId="0" borderId="35" xfId="0" applyNumberFormat="1" applyFont="1" applyFill="1" applyBorder="1" applyAlignment="1">
      <alignment horizontal="center"/>
    </xf>
    <xf numFmtId="2" fontId="15" fillId="0" borderId="38" xfId="0" applyNumberFormat="1" applyFont="1" applyFill="1" applyBorder="1" applyAlignment="1">
      <alignment horizontal="center"/>
    </xf>
    <xf numFmtId="2" fontId="26" fillId="0" borderId="38" xfId="0" applyNumberFormat="1" applyFont="1" applyFill="1" applyBorder="1" applyAlignment="1">
      <alignment horizontal="center"/>
    </xf>
    <xf numFmtId="2" fontId="26" fillId="0" borderId="62" xfId="0" applyNumberFormat="1" applyFont="1" applyBorder="1" applyAlignment="1">
      <alignment horizontal="center"/>
    </xf>
    <xf numFmtId="0" fontId="6" fillId="0" borderId="42" xfId="0" applyFont="1" applyFill="1" applyBorder="1" applyAlignment="1"/>
    <xf numFmtId="0" fontId="6" fillId="0" borderId="61" xfId="0" applyFont="1" applyFill="1" applyBorder="1" applyAlignment="1"/>
    <xf numFmtId="0" fontId="22" fillId="0" borderId="1" xfId="0" applyFont="1" applyFill="1" applyBorder="1" applyAlignment="1">
      <alignment horizontal="center"/>
    </xf>
    <xf numFmtId="0" fontId="5" fillId="0" borderId="43" xfId="0" applyFont="1" applyBorder="1"/>
    <xf numFmtId="0" fontId="26" fillId="0" borderId="45" xfId="0" applyFont="1" applyFill="1" applyBorder="1" applyAlignment="1">
      <alignment horizontal="left"/>
    </xf>
    <xf numFmtId="0" fontId="22" fillId="0" borderId="39" xfId="0" applyFont="1" applyFill="1" applyBorder="1" applyAlignment="1">
      <alignment horizontal="center"/>
    </xf>
    <xf numFmtId="2" fontId="22" fillId="0" borderId="39" xfId="0" applyNumberFormat="1" applyFont="1" applyFill="1" applyBorder="1" applyAlignment="1">
      <alignment horizontal="center"/>
    </xf>
    <xf numFmtId="2" fontId="15" fillId="0" borderId="23" xfId="0" applyNumberFormat="1" applyFont="1" applyFill="1" applyBorder="1" applyAlignment="1">
      <alignment horizontal="right"/>
    </xf>
    <xf numFmtId="0" fontId="26" fillId="0" borderId="43" xfId="0" applyFont="1" applyFill="1" applyBorder="1" applyAlignment="1">
      <alignment horizontal="left"/>
    </xf>
    <xf numFmtId="0" fontId="6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/>
    </xf>
    <xf numFmtId="49" fontId="18" fillId="0" borderId="21" xfId="0" applyNumberFormat="1" applyFont="1" applyFill="1" applyBorder="1" applyAlignment="1">
      <alignment horizontal="center" vertical="center"/>
    </xf>
    <xf numFmtId="49" fontId="18" fillId="0" borderId="22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2" fontId="27" fillId="0" borderId="1" xfId="0" applyNumberFormat="1" applyFont="1" applyFill="1" applyBorder="1" applyAlignment="1">
      <alignment horizontal="center"/>
    </xf>
    <xf numFmtId="0" fontId="26" fillId="0" borderId="43" xfId="0" applyFont="1" applyFill="1" applyBorder="1" applyAlignment="1">
      <alignment horizontal="center"/>
    </xf>
    <xf numFmtId="2" fontId="27" fillId="0" borderId="39" xfId="0" applyNumberFormat="1" applyFont="1" applyFill="1" applyBorder="1" applyAlignment="1">
      <alignment horizontal="center"/>
    </xf>
    <xf numFmtId="2" fontId="15" fillId="0" borderId="62" xfId="0" applyNumberFormat="1" applyFont="1" applyFill="1" applyBorder="1" applyAlignment="1">
      <alignment horizontal="center"/>
    </xf>
    <xf numFmtId="2" fontId="28" fillId="0" borderId="23" xfId="0" applyNumberFormat="1" applyFont="1" applyFill="1" applyBorder="1" applyAlignment="1">
      <alignment horizontal="right"/>
    </xf>
    <xf numFmtId="2" fontId="28" fillId="0" borderId="1" xfId="0" applyNumberFormat="1" applyFont="1" applyFill="1" applyBorder="1" applyAlignment="1">
      <alignment horizontal="right"/>
    </xf>
    <xf numFmtId="2" fontId="28" fillId="0" borderId="39" xfId="0" applyNumberFormat="1" applyFont="1" applyFill="1" applyBorder="1" applyAlignment="1">
      <alignment horizontal="right"/>
    </xf>
    <xf numFmtId="2" fontId="28" fillId="0" borderId="61" xfId="0" applyNumberFormat="1" applyFont="1" applyFill="1" applyBorder="1" applyAlignment="1">
      <alignment horizontal="right"/>
    </xf>
    <xf numFmtId="0" fontId="26" fillId="0" borderId="1" xfId="0" applyFont="1" applyBorder="1" applyAlignment="1">
      <alignment horizontal="right"/>
    </xf>
    <xf numFmtId="0" fontId="26" fillId="0" borderId="39" xfId="0" applyFont="1" applyBorder="1" applyAlignment="1">
      <alignment horizontal="right"/>
    </xf>
    <xf numFmtId="2" fontId="26" fillId="0" borderId="38" xfId="0" applyNumberFormat="1" applyFont="1" applyBorder="1" applyAlignment="1">
      <alignment horizontal="right"/>
    </xf>
    <xf numFmtId="2" fontId="26" fillId="0" borderId="23" xfId="0" applyNumberFormat="1" applyFont="1" applyFill="1" applyBorder="1" applyAlignment="1">
      <alignment horizontal="right"/>
    </xf>
    <xf numFmtId="2" fontId="26" fillId="0" borderId="1" xfId="0" applyNumberFormat="1" applyFont="1" applyFill="1" applyBorder="1" applyAlignment="1">
      <alignment horizontal="right"/>
    </xf>
    <xf numFmtId="2" fontId="26" fillId="0" borderId="39" xfId="0" applyNumberFormat="1" applyFont="1" applyFill="1" applyBorder="1" applyAlignment="1">
      <alignment horizontal="right"/>
    </xf>
    <xf numFmtId="2" fontId="26" fillId="0" borderId="38" xfId="0" applyNumberFormat="1" applyFont="1" applyFill="1" applyBorder="1" applyAlignment="1">
      <alignment horizontal="right"/>
    </xf>
    <xf numFmtId="2" fontId="26" fillId="0" borderId="0" xfId="0" applyNumberFormat="1" applyFont="1" applyFill="1" applyBorder="1" applyAlignment="1">
      <alignment horizontal="right"/>
    </xf>
    <xf numFmtId="2" fontId="26" fillId="0" borderId="61" xfId="0" applyNumberFormat="1" applyFont="1" applyFill="1" applyBorder="1" applyAlignment="1">
      <alignment horizontal="right"/>
    </xf>
    <xf numFmtId="0" fontId="26" fillId="0" borderId="45" xfId="0" applyFont="1" applyFill="1" applyBorder="1" applyAlignment="1">
      <alignment horizontal="center"/>
    </xf>
    <xf numFmtId="0" fontId="26" fillId="0" borderId="55" xfId="0" applyFont="1" applyFill="1" applyBorder="1" applyAlignment="1">
      <alignment horizontal="center"/>
    </xf>
    <xf numFmtId="0" fontId="0" fillId="0" borderId="56" xfId="0" applyFill="1" applyBorder="1" applyAlignment="1">
      <alignment horizontal="left"/>
    </xf>
    <xf numFmtId="2" fontId="0" fillId="0" borderId="56" xfId="0" applyNumberFormat="1" applyFont="1" applyFill="1" applyBorder="1" applyAlignment="1">
      <alignment horizontal="center"/>
    </xf>
    <xf numFmtId="2" fontId="26" fillId="0" borderId="56" xfId="0" applyNumberFormat="1" applyFont="1" applyFill="1" applyBorder="1" applyAlignment="1">
      <alignment horizontal="right"/>
    </xf>
    <xf numFmtId="2" fontId="27" fillId="0" borderId="56" xfId="0" applyNumberFormat="1" applyFont="1" applyFill="1" applyBorder="1" applyAlignment="1">
      <alignment horizontal="center"/>
    </xf>
    <xf numFmtId="2" fontId="26" fillId="0" borderId="56" xfId="0" applyNumberFormat="1" applyFont="1" applyFill="1" applyBorder="1" applyAlignment="1">
      <alignment horizontal="center"/>
    </xf>
    <xf numFmtId="0" fontId="26" fillId="0" borderId="61" xfId="0" applyFont="1" applyFill="1" applyBorder="1" applyAlignment="1">
      <alignment horizontal="left"/>
    </xf>
    <xf numFmtId="0" fontId="10" fillId="4" borderId="67" xfId="0" applyFont="1" applyFill="1" applyBorder="1" applyAlignment="1"/>
    <xf numFmtId="0" fontId="26" fillId="4" borderId="34" xfId="0" applyFont="1" applyFill="1" applyBorder="1" applyAlignment="1">
      <alignment horizontal="left"/>
    </xf>
    <xf numFmtId="0" fontId="26" fillId="0" borderId="55" xfId="0" applyFont="1" applyFill="1" applyBorder="1" applyAlignment="1">
      <alignment horizontal="left"/>
    </xf>
    <xf numFmtId="0" fontId="22" fillId="0" borderId="65" xfId="0" applyFont="1" applyFill="1" applyBorder="1" applyAlignment="1">
      <alignment horizontal="center"/>
    </xf>
    <xf numFmtId="2" fontId="22" fillId="0" borderId="56" xfId="0" applyNumberFormat="1" applyFont="1" applyFill="1" applyBorder="1" applyAlignment="1">
      <alignment horizontal="center"/>
    </xf>
    <xf numFmtId="0" fontId="10" fillId="8" borderId="52" xfId="0" applyFont="1" applyFill="1" applyBorder="1" applyAlignment="1"/>
    <xf numFmtId="0" fontId="10" fillId="6" borderId="52" xfId="0" applyFont="1" applyFill="1" applyBorder="1" applyAlignment="1"/>
    <xf numFmtId="0" fontId="10" fillId="9" borderId="52" xfId="0" applyFont="1" applyFill="1" applyBorder="1" applyAlignment="1"/>
    <xf numFmtId="0" fontId="15" fillId="8" borderId="52" xfId="0" applyFont="1" applyFill="1" applyBorder="1"/>
    <xf numFmtId="0" fontId="10" fillId="7" borderId="68" xfId="0" applyFont="1" applyFill="1" applyBorder="1" applyAlignment="1"/>
    <xf numFmtId="0" fontId="5" fillId="10" borderId="0" xfId="0" applyFont="1" applyFill="1" applyProtection="1"/>
    <xf numFmtId="0" fontId="5" fillId="10" borderId="12" xfId="0" applyFont="1" applyFill="1" applyBorder="1" applyProtection="1"/>
    <xf numFmtId="0" fontId="5" fillId="10" borderId="0" xfId="0" applyFont="1" applyFill="1" applyBorder="1" applyProtection="1"/>
    <xf numFmtId="0" fontId="5" fillId="10" borderId="13" xfId="0" applyFont="1" applyFill="1" applyBorder="1" applyProtection="1"/>
    <xf numFmtId="0" fontId="5" fillId="10" borderId="46" xfId="0" applyFont="1" applyFill="1" applyBorder="1" applyProtection="1"/>
    <xf numFmtId="0" fontId="6" fillId="10" borderId="14" xfId="0" applyFont="1" applyFill="1" applyBorder="1" applyProtection="1"/>
    <xf numFmtId="0" fontId="6" fillId="10" borderId="19" xfId="0" applyFont="1" applyFill="1" applyBorder="1" applyProtection="1"/>
    <xf numFmtId="2" fontId="6" fillId="10" borderId="19" xfId="0" applyNumberFormat="1" applyFont="1" applyFill="1" applyBorder="1" applyProtection="1"/>
    <xf numFmtId="2" fontId="27" fillId="10" borderId="19" xfId="0" applyNumberFormat="1" applyFont="1" applyFill="1" applyBorder="1" applyProtection="1"/>
    <xf numFmtId="2" fontId="27" fillId="10" borderId="19" xfId="2" applyNumberFormat="1" applyFont="1" applyFill="1" applyBorder="1" applyProtection="1"/>
    <xf numFmtId="0" fontId="6" fillId="10" borderId="12" xfId="0" applyFont="1" applyFill="1" applyBorder="1" applyProtection="1"/>
    <xf numFmtId="0" fontId="6" fillId="10" borderId="0" xfId="0" applyFont="1" applyFill="1" applyBorder="1" applyProtection="1"/>
    <xf numFmtId="2" fontId="6" fillId="10" borderId="0" xfId="0" applyNumberFormat="1" applyFont="1" applyFill="1" applyBorder="1" applyProtection="1"/>
    <xf numFmtId="2" fontId="27" fillId="10" borderId="0" xfId="0" applyNumberFormat="1" applyFont="1" applyFill="1" applyBorder="1" applyProtection="1"/>
    <xf numFmtId="2" fontId="27" fillId="10" borderId="0" xfId="2" applyNumberFormat="1" applyFont="1" applyFill="1" applyBorder="1" applyProtection="1"/>
    <xf numFmtId="2" fontId="32" fillId="0" borderId="64" xfId="0" applyNumberFormat="1" applyFont="1" applyBorder="1" applyAlignment="1">
      <alignment horizontal="center"/>
    </xf>
    <xf numFmtId="2" fontId="32" fillId="0" borderId="57" xfId="0" applyNumberFormat="1" applyFont="1" applyBorder="1" applyAlignment="1">
      <alignment horizontal="center"/>
    </xf>
    <xf numFmtId="2" fontId="32" fillId="0" borderId="62" xfId="0" applyNumberFormat="1" applyFont="1" applyBorder="1" applyAlignment="1">
      <alignment horizontal="center"/>
    </xf>
    <xf numFmtId="2" fontId="33" fillId="0" borderId="64" xfId="0" applyNumberFormat="1" applyFont="1" applyFill="1" applyBorder="1" applyAlignment="1">
      <alignment horizontal="center"/>
    </xf>
    <xf numFmtId="4" fontId="16" fillId="0" borderId="16" xfId="0" applyNumberFormat="1" applyFont="1" applyBorder="1"/>
    <xf numFmtId="0" fontId="6" fillId="0" borderId="32" xfId="0" applyFont="1" applyFill="1" applyBorder="1" applyAlignment="1">
      <alignment horizontal="center"/>
    </xf>
    <xf numFmtId="0" fontId="15" fillId="0" borderId="1" xfId="0" applyFont="1" applyFill="1" applyBorder="1" applyAlignment="1"/>
    <xf numFmtId="0" fontId="28" fillId="0" borderId="1" xfId="0" applyFont="1" applyFill="1" applyBorder="1" applyAlignment="1">
      <alignment horizontal="center"/>
    </xf>
    <xf numFmtId="2" fontId="28" fillId="0" borderId="1" xfId="0" applyNumberFormat="1" applyFont="1" applyFill="1" applyBorder="1" applyAlignment="1">
      <alignment horizontal="center"/>
    </xf>
    <xf numFmtId="0" fontId="15" fillId="0" borderId="6" xfId="0" applyFont="1" applyFill="1" applyBorder="1" applyAlignment="1"/>
    <xf numFmtId="0" fontId="15" fillId="0" borderId="43" xfId="0" applyFont="1" applyFill="1" applyBorder="1" applyAlignment="1"/>
    <xf numFmtId="0" fontId="15" fillId="0" borderId="39" xfId="0" applyFont="1" applyFill="1" applyBorder="1" applyAlignment="1"/>
    <xf numFmtId="0" fontId="15" fillId="0" borderId="23" xfId="0" applyFont="1" applyFill="1" applyBorder="1" applyAlignment="1"/>
    <xf numFmtId="0" fontId="15" fillId="4" borderId="61" xfId="0" applyFont="1" applyFill="1" applyBorder="1" applyAlignment="1"/>
    <xf numFmtId="0" fontId="15" fillId="4" borderId="56" xfId="0" applyFont="1" applyFill="1" applyBorder="1" applyAlignment="1"/>
    <xf numFmtId="0" fontId="15" fillId="4" borderId="38" xfId="0" applyFont="1" applyFill="1" applyBorder="1" applyAlignment="1"/>
    <xf numFmtId="0" fontId="5" fillId="0" borderId="1" xfId="0" applyFont="1" applyFill="1" applyBorder="1"/>
    <xf numFmtId="0" fontId="6" fillId="0" borderId="19" xfId="0" applyFont="1" applyFill="1" applyBorder="1" applyAlignment="1"/>
    <xf numFmtId="0" fontId="6" fillId="0" borderId="65" xfId="0" applyFont="1" applyFill="1" applyBorder="1" applyAlignment="1">
      <alignment horizontal="center"/>
    </xf>
    <xf numFmtId="0" fontId="26" fillId="0" borderId="1" xfId="0" applyFont="1" applyFill="1" applyBorder="1" applyAlignment="1">
      <alignment horizontal="left"/>
    </xf>
    <xf numFmtId="0" fontId="15" fillId="0" borderId="5" xfId="0" applyFont="1" applyFill="1" applyBorder="1" applyAlignment="1"/>
    <xf numFmtId="0" fontId="15" fillId="0" borderId="44" xfId="0" applyFont="1" applyFill="1" applyBorder="1" applyAlignment="1"/>
    <xf numFmtId="0" fontId="6" fillId="5" borderId="19" xfId="0" applyFont="1" applyFill="1" applyBorder="1"/>
    <xf numFmtId="2" fontId="6" fillId="5" borderId="19" xfId="0" applyNumberFormat="1" applyFont="1" applyFill="1" applyBorder="1"/>
    <xf numFmtId="0" fontId="26" fillId="0" borderId="1" xfId="0" applyFont="1" applyFill="1" applyBorder="1" applyAlignment="1">
      <alignment horizontal="center"/>
    </xf>
    <xf numFmtId="2" fontId="6" fillId="5" borderId="19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1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6" fillId="0" borderId="18" xfId="0" applyFont="1" applyFill="1" applyBorder="1"/>
    <xf numFmtId="2" fontId="6" fillId="0" borderId="18" xfId="0" applyNumberFormat="1" applyFont="1" applyFill="1" applyBorder="1"/>
    <xf numFmtId="0" fontId="13" fillId="0" borderId="14" xfId="0" applyFont="1" applyBorder="1"/>
    <xf numFmtId="0" fontId="38" fillId="0" borderId="0" xfId="0" applyFont="1" applyAlignment="1">
      <alignment vertical="center" wrapText="1"/>
    </xf>
    <xf numFmtId="0" fontId="15" fillId="0" borderId="37" xfId="0" applyFont="1" applyFill="1" applyBorder="1" applyAlignment="1"/>
    <xf numFmtId="0" fontId="15" fillId="0" borderId="38" xfId="0" applyFont="1" applyFill="1" applyBorder="1" applyAlignment="1"/>
    <xf numFmtId="0" fontId="0" fillId="4" borderId="43" xfId="0" applyFill="1" applyBorder="1" applyAlignment="1">
      <alignment horizontal="center"/>
    </xf>
    <xf numFmtId="0" fontId="0" fillId="4" borderId="6" xfId="0" applyFill="1" applyBorder="1" applyAlignment="1">
      <alignment horizontal="left"/>
    </xf>
    <xf numFmtId="2" fontId="0" fillId="4" borderId="1" xfId="0" applyNumberFormat="1" applyFont="1" applyFill="1" applyBorder="1" applyAlignment="1">
      <alignment horizontal="center"/>
    </xf>
    <xf numFmtId="2" fontId="31" fillId="4" borderId="41" xfId="0" applyNumberFormat="1" applyFont="1" applyFill="1" applyBorder="1" applyAlignment="1">
      <alignment horizontal="center"/>
    </xf>
    <xf numFmtId="0" fontId="0" fillId="4" borderId="45" xfId="0" applyFill="1" applyBorder="1" applyAlignment="1">
      <alignment horizontal="left"/>
    </xf>
    <xf numFmtId="0" fontId="0" fillId="4" borderId="39" xfId="0" applyFill="1" applyBorder="1" applyAlignment="1">
      <alignment horizontal="left"/>
    </xf>
    <xf numFmtId="2" fontId="28" fillId="4" borderId="39" xfId="0" applyNumberFormat="1" applyFont="1" applyFill="1" applyBorder="1" applyAlignment="1">
      <alignment horizontal="center" vertical="center"/>
    </xf>
    <xf numFmtId="0" fontId="0" fillId="4" borderId="39" xfId="0" applyFont="1" applyFill="1" applyBorder="1" applyAlignment="1">
      <alignment horizontal="center"/>
    </xf>
    <xf numFmtId="2" fontId="14" fillId="4" borderId="39" xfId="0" applyNumberFormat="1" applyFont="1" applyFill="1" applyBorder="1" applyAlignment="1">
      <alignment horizontal="center"/>
    </xf>
    <xf numFmtId="2" fontId="31" fillId="4" borderId="40" xfId="0" applyNumberFormat="1" applyFont="1" applyFill="1" applyBorder="1" applyAlignment="1">
      <alignment horizontal="center"/>
    </xf>
    <xf numFmtId="0" fontId="0" fillId="4" borderId="45" xfId="0" applyFill="1" applyBorder="1" applyAlignment="1">
      <alignment horizontal="center"/>
    </xf>
    <xf numFmtId="4" fontId="0" fillId="4" borderId="39" xfId="0" applyNumberFormat="1" applyFont="1" applyFill="1" applyBorder="1" applyAlignment="1">
      <alignment horizontal="center"/>
    </xf>
    <xf numFmtId="2" fontId="0" fillId="4" borderId="39" xfId="0" applyNumberFormat="1" applyFont="1" applyFill="1" applyBorder="1" applyAlignment="1">
      <alignment horizontal="center"/>
    </xf>
    <xf numFmtId="2" fontId="31" fillId="4" borderId="62" xfId="0" applyNumberFormat="1" applyFont="1" applyFill="1" applyBorder="1" applyAlignment="1">
      <alignment horizontal="center"/>
    </xf>
    <xf numFmtId="0" fontId="26" fillId="4" borderId="45" xfId="0" applyFont="1" applyFill="1" applyBorder="1" applyAlignment="1">
      <alignment horizontal="center"/>
    </xf>
    <xf numFmtId="4" fontId="0" fillId="0" borderId="6" xfId="0" applyNumberFormat="1" applyFont="1" applyBorder="1" applyAlignment="1">
      <alignment horizontal="center"/>
    </xf>
    <xf numFmtId="0" fontId="0" fillId="0" borderId="44" xfId="0" applyFill="1" applyBorder="1" applyAlignment="1">
      <alignment horizontal="left"/>
    </xf>
    <xf numFmtId="0" fontId="0" fillId="4" borderId="55" xfId="0" applyFill="1" applyBorder="1" applyAlignment="1">
      <alignment horizontal="left"/>
    </xf>
    <xf numFmtId="0" fontId="0" fillId="4" borderId="56" xfId="0" applyFill="1" applyBorder="1" applyAlignment="1">
      <alignment horizontal="left"/>
    </xf>
    <xf numFmtId="2" fontId="28" fillId="4" borderId="56" xfId="0" applyNumberFormat="1" applyFont="1" applyFill="1" applyBorder="1" applyAlignment="1">
      <alignment horizontal="center" vertical="center"/>
    </xf>
    <xf numFmtId="4" fontId="0" fillId="4" borderId="56" xfId="0" applyNumberFormat="1" applyFont="1" applyFill="1" applyBorder="1" applyAlignment="1">
      <alignment horizontal="center"/>
    </xf>
    <xf numFmtId="2" fontId="14" fillId="4" borderId="56" xfId="0" applyNumberFormat="1" applyFont="1" applyFill="1" applyBorder="1" applyAlignment="1">
      <alignment horizontal="center"/>
    </xf>
    <xf numFmtId="2" fontId="31" fillId="4" borderId="57" xfId="0" applyNumberFormat="1" applyFont="1" applyFill="1" applyBorder="1" applyAlignment="1">
      <alignment horizontal="center"/>
    </xf>
    <xf numFmtId="4" fontId="0" fillId="0" borderId="5" xfId="0" applyNumberFormat="1" applyFont="1" applyBorder="1" applyAlignment="1">
      <alignment horizontal="center"/>
    </xf>
    <xf numFmtId="0" fontId="14" fillId="0" borderId="6" xfId="0" applyFont="1" applyBorder="1" applyAlignment="1">
      <alignment horizontal="center" vertical="center"/>
    </xf>
    <xf numFmtId="2" fontId="28" fillId="0" borderId="6" xfId="0" applyNumberFormat="1" applyFont="1" applyBorder="1" applyAlignment="1">
      <alignment horizontal="center" vertical="center"/>
    </xf>
    <xf numFmtId="2" fontId="14" fillId="0" borderId="6" xfId="0" applyNumberFormat="1" applyFont="1" applyFill="1" applyBorder="1" applyAlignment="1">
      <alignment horizontal="center"/>
    </xf>
    <xf numFmtId="2" fontId="0" fillId="0" borderId="64" xfId="0" applyNumberFormat="1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2" fontId="0" fillId="0" borderId="5" xfId="0" applyNumberFormat="1" applyFont="1" applyBorder="1" applyAlignment="1">
      <alignment horizontal="center"/>
    </xf>
    <xf numFmtId="2" fontId="0" fillId="0" borderId="5" xfId="0" applyNumberFormat="1" applyFont="1" applyFill="1" applyBorder="1" applyAlignment="1">
      <alignment horizontal="center"/>
    </xf>
    <xf numFmtId="2" fontId="0" fillId="0" borderId="27" xfId="0" applyNumberFormat="1" applyFont="1" applyFill="1" applyBorder="1" applyAlignment="1">
      <alignment horizontal="center"/>
    </xf>
    <xf numFmtId="0" fontId="28" fillId="4" borderId="55" xfId="0" applyFont="1" applyFill="1" applyBorder="1" applyAlignment="1">
      <alignment horizontal="center"/>
    </xf>
    <xf numFmtId="2" fontId="14" fillId="4" borderId="56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29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29" fillId="0" borderId="26" xfId="0" applyFont="1" applyFill="1" applyBorder="1" applyAlignment="1">
      <alignment horizontal="left" wrapText="1"/>
    </xf>
    <xf numFmtId="0" fontId="14" fillId="0" borderId="5" xfId="0" applyFont="1" applyFill="1" applyBorder="1" applyAlignment="1">
      <alignment horizontal="center" vertical="center"/>
    </xf>
    <xf numFmtId="0" fontId="29" fillId="0" borderId="43" xfId="0" applyFont="1" applyFill="1" applyBorder="1" applyAlignment="1">
      <alignment horizontal="left" wrapText="1"/>
    </xf>
    <xf numFmtId="2" fontId="28" fillId="0" borderId="5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2" fontId="28" fillId="0" borderId="1" xfId="0" applyNumberFormat="1" applyFont="1" applyFill="1" applyBorder="1" applyAlignment="1">
      <alignment horizontal="center" vertical="center"/>
    </xf>
    <xf numFmtId="0" fontId="22" fillId="0" borderId="34" xfId="0" applyFont="1" applyFill="1" applyBorder="1" applyAlignment="1">
      <alignment horizontal="left"/>
    </xf>
    <xf numFmtId="0" fontId="20" fillId="0" borderId="1" xfId="0" applyFont="1" applyBorder="1"/>
    <xf numFmtId="0" fontId="22" fillId="0" borderId="26" xfId="0" applyFont="1" applyFill="1" applyBorder="1" applyAlignment="1">
      <alignment horizontal="left"/>
    </xf>
    <xf numFmtId="0" fontId="6" fillId="12" borderId="43" xfId="0" applyFont="1" applyFill="1" applyBorder="1" applyAlignment="1"/>
    <xf numFmtId="0" fontId="6" fillId="12" borderId="1" xfId="0" applyFont="1" applyFill="1" applyBorder="1" applyAlignment="1"/>
    <xf numFmtId="0" fontId="6" fillId="12" borderId="1" xfId="0" applyFont="1" applyFill="1" applyBorder="1" applyAlignment="1">
      <alignment horizontal="center"/>
    </xf>
    <xf numFmtId="2" fontId="0" fillId="12" borderId="36" xfId="0" applyNumberFormat="1" applyFont="1" applyFill="1" applyBorder="1" applyAlignment="1">
      <alignment horizontal="center"/>
    </xf>
    <xf numFmtId="0" fontId="6" fillId="0" borderId="26" xfId="0" applyFont="1" applyFill="1" applyBorder="1" applyAlignment="1"/>
    <xf numFmtId="0" fontId="15" fillId="0" borderId="6" xfId="0" applyFont="1" applyFill="1" applyBorder="1" applyAlignment="1">
      <alignment horizontal="center"/>
    </xf>
    <xf numFmtId="0" fontId="15" fillId="4" borderId="1" xfId="0" applyFont="1" applyFill="1" applyBorder="1" applyAlignment="1"/>
    <xf numFmtId="2" fontId="28" fillId="4" borderId="1" xfId="0" applyNumberFormat="1" applyFont="1" applyFill="1" applyBorder="1" applyAlignment="1">
      <alignment horizontal="center"/>
    </xf>
    <xf numFmtId="0" fontId="28" fillId="4" borderId="1" xfId="0" applyFont="1" applyFill="1" applyBorder="1" applyAlignment="1">
      <alignment horizontal="center"/>
    </xf>
    <xf numFmtId="2" fontId="26" fillId="4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2" fontId="6" fillId="0" borderId="1" xfId="0" applyNumberFormat="1" applyFont="1" applyFill="1" applyBorder="1"/>
    <xf numFmtId="2" fontId="28" fillId="0" borderId="2" xfId="0" applyNumberFormat="1" applyFont="1" applyFill="1" applyBorder="1" applyAlignment="1">
      <alignment horizontal="center"/>
    </xf>
    <xf numFmtId="0" fontId="5" fillId="0" borderId="17" xfId="0" applyFont="1" applyBorder="1"/>
    <xf numFmtId="0" fontId="5" fillId="0" borderId="48" xfId="0" applyFont="1" applyBorder="1"/>
    <xf numFmtId="0" fontId="5" fillId="0" borderId="18" xfId="0" applyFont="1" applyBorder="1"/>
    <xf numFmtId="0" fontId="36" fillId="0" borderId="2" xfId="0" applyFont="1" applyFill="1" applyBorder="1"/>
    <xf numFmtId="0" fontId="5" fillId="0" borderId="43" xfId="0" applyFont="1" applyFill="1" applyBorder="1"/>
    <xf numFmtId="0" fontId="36" fillId="0" borderId="36" xfId="0" applyFont="1" applyFill="1" applyBorder="1"/>
    <xf numFmtId="0" fontId="13" fillId="0" borderId="43" xfId="0" applyFont="1" applyBorder="1"/>
    <xf numFmtId="2" fontId="16" fillId="3" borderId="36" xfId="2" applyNumberFormat="1" applyFont="1" applyFill="1" applyBorder="1"/>
    <xf numFmtId="2" fontId="28" fillId="5" borderId="1" xfId="0" applyNumberFormat="1" applyFont="1" applyFill="1" applyBorder="1" applyAlignment="1">
      <alignment horizontal="center"/>
    </xf>
    <xf numFmtId="2" fontId="28" fillId="11" borderId="1" xfId="0" applyNumberFormat="1" applyFont="1" applyFill="1" applyBorder="1" applyAlignment="1">
      <alignment horizontal="center"/>
    </xf>
    <xf numFmtId="0" fontId="6" fillId="5" borderId="1" xfId="0" applyFont="1" applyFill="1" applyBorder="1"/>
    <xf numFmtId="2" fontId="6" fillId="5" borderId="1" xfId="0" applyNumberFormat="1" applyFont="1" applyFill="1" applyBorder="1" applyAlignment="1">
      <alignment horizontal="center"/>
    </xf>
    <xf numFmtId="2" fontId="6" fillId="5" borderId="1" xfId="0" applyNumberFormat="1" applyFont="1" applyFill="1" applyBorder="1"/>
    <xf numFmtId="2" fontId="35" fillId="4" borderId="2" xfId="0" applyNumberFormat="1" applyFont="1" applyFill="1" applyBorder="1" applyAlignment="1">
      <alignment horizontal="center"/>
    </xf>
    <xf numFmtId="2" fontId="28" fillId="5" borderId="2" xfId="0" applyNumberFormat="1" applyFont="1" applyFill="1" applyBorder="1" applyAlignment="1">
      <alignment horizontal="center"/>
    </xf>
    <xf numFmtId="2" fontId="27" fillId="5" borderId="2" xfId="2" applyNumberFormat="1" applyFont="1" applyFill="1" applyBorder="1"/>
    <xf numFmtId="0" fontId="6" fillId="0" borderId="58" xfId="0" applyFont="1" applyFill="1" applyBorder="1" applyAlignment="1">
      <alignment horizontal="center"/>
    </xf>
    <xf numFmtId="0" fontId="26" fillId="4" borderId="43" xfId="0" applyFont="1" applyFill="1" applyBorder="1" applyAlignment="1">
      <alignment horizontal="left"/>
    </xf>
    <xf numFmtId="0" fontId="13" fillId="5" borderId="43" xfId="0" applyFont="1" applyFill="1" applyBorder="1"/>
    <xf numFmtId="2" fontId="20" fillId="0" borderId="0" xfId="0" applyNumberFormat="1" applyFont="1"/>
    <xf numFmtId="44" fontId="20" fillId="0" borderId="0" xfId="0" applyNumberFormat="1" applyFont="1"/>
    <xf numFmtId="0" fontId="20" fillId="0" borderId="0" xfId="0" applyFont="1" applyBorder="1"/>
    <xf numFmtId="2" fontId="20" fillId="0" borderId="0" xfId="0" applyNumberFormat="1" applyFont="1" applyBorder="1"/>
    <xf numFmtId="0" fontId="8" fillId="0" borderId="0" xfId="0" applyFont="1" applyBorder="1" applyAlignment="1">
      <alignment horizontal="center"/>
    </xf>
    <xf numFmtId="2" fontId="39" fillId="0" borderId="6" xfId="0" applyNumberFormat="1" applyFont="1" applyFill="1" applyBorder="1" applyAlignment="1">
      <alignment horizontal="center"/>
    </xf>
    <xf numFmtId="0" fontId="20" fillId="0" borderId="6" xfId="0" applyFont="1" applyBorder="1"/>
    <xf numFmtId="0" fontId="39" fillId="0" borderId="6" xfId="0" applyFont="1" applyFill="1" applyBorder="1" applyAlignment="1">
      <alignment horizontal="center"/>
    </xf>
    <xf numFmtId="0" fontId="22" fillId="4" borderId="55" xfId="0" applyFont="1" applyFill="1" applyBorder="1" applyAlignment="1">
      <alignment horizontal="left"/>
    </xf>
    <xf numFmtId="2" fontId="39" fillId="4" borderId="56" xfId="0" applyNumberFormat="1" applyFont="1" applyFill="1" applyBorder="1" applyAlignment="1">
      <alignment horizontal="center"/>
    </xf>
    <xf numFmtId="0" fontId="39" fillId="4" borderId="56" xfId="0" applyFont="1" applyFill="1" applyBorder="1" applyAlignment="1">
      <alignment horizontal="center"/>
    </xf>
    <xf numFmtId="2" fontId="22" fillId="4" borderId="56" xfId="0" applyNumberFormat="1" applyFont="1" applyFill="1" applyBorder="1" applyAlignment="1">
      <alignment horizontal="center"/>
    </xf>
    <xf numFmtId="0" fontId="22" fillId="0" borderId="6" xfId="0" applyFont="1" applyFill="1" applyBorder="1" applyAlignment="1">
      <alignment horizontal="left"/>
    </xf>
    <xf numFmtId="0" fontId="22" fillId="0" borderId="1" xfId="0" applyFont="1" applyFill="1" applyBorder="1" applyAlignment="1">
      <alignment horizontal="left"/>
    </xf>
    <xf numFmtId="2" fontId="39" fillId="0" borderId="1" xfId="0" applyNumberFormat="1" applyFont="1" applyFill="1" applyBorder="1" applyAlignment="1">
      <alignment horizontal="center"/>
    </xf>
    <xf numFmtId="0" fontId="39" fillId="0" borderId="1" xfId="0" applyFont="1" applyFill="1" applyBorder="1" applyAlignment="1">
      <alignment horizontal="center"/>
    </xf>
    <xf numFmtId="0" fontId="41" fillId="0" borderId="43" xfId="0" applyFont="1" applyFill="1" applyBorder="1" applyAlignment="1">
      <alignment horizontal="left"/>
    </xf>
    <xf numFmtId="0" fontId="41" fillId="0" borderId="44" xfId="0" applyFont="1" applyFill="1" applyBorder="1" applyAlignment="1">
      <alignment horizontal="left"/>
    </xf>
    <xf numFmtId="2" fontId="39" fillId="0" borderId="5" xfId="0" applyNumberFormat="1" applyFont="1" applyFill="1" applyBorder="1" applyAlignment="1">
      <alignment horizontal="center"/>
    </xf>
    <xf numFmtId="0" fontId="39" fillId="0" borderId="5" xfId="0" applyFont="1" applyFill="1" applyBorder="1" applyAlignment="1">
      <alignment horizontal="center"/>
    </xf>
    <xf numFmtId="0" fontId="41" fillId="0" borderId="45" xfId="0" applyFont="1" applyFill="1" applyBorder="1" applyAlignment="1">
      <alignment horizontal="left"/>
    </xf>
    <xf numFmtId="2" fontId="39" fillId="0" borderId="39" xfId="0" applyNumberFormat="1" applyFont="1" applyFill="1" applyBorder="1" applyAlignment="1">
      <alignment horizontal="center"/>
    </xf>
    <xf numFmtId="0" fontId="39" fillId="0" borderId="39" xfId="0" applyFont="1" applyFill="1" applyBorder="1" applyAlignment="1">
      <alignment horizontal="center"/>
    </xf>
    <xf numFmtId="2" fontId="39" fillId="0" borderId="23" xfId="0" applyNumberFormat="1" applyFont="1" applyFill="1" applyBorder="1" applyAlignment="1">
      <alignment horizontal="center"/>
    </xf>
    <xf numFmtId="0" fontId="39" fillId="0" borderId="23" xfId="0" applyFont="1" applyFill="1" applyBorder="1" applyAlignment="1">
      <alignment horizontal="center"/>
    </xf>
    <xf numFmtId="0" fontId="22" fillId="0" borderId="43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2" fontId="39" fillId="0" borderId="38" xfId="0" applyNumberFormat="1" applyFont="1" applyFill="1" applyBorder="1" applyAlignment="1">
      <alignment horizontal="center"/>
    </xf>
    <xf numFmtId="0" fontId="39" fillId="0" borderId="38" xfId="0" applyFont="1" applyFill="1" applyBorder="1" applyAlignment="1">
      <alignment horizontal="center"/>
    </xf>
    <xf numFmtId="0" fontId="22" fillId="4" borderId="42" xfId="0" applyFont="1" applyFill="1" applyBorder="1" applyAlignment="1">
      <alignment horizontal="left"/>
    </xf>
    <xf numFmtId="2" fontId="39" fillId="4" borderId="61" xfId="0" applyNumberFormat="1" applyFont="1" applyFill="1" applyBorder="1" applyAlignment="1">
      <alignment horizontal="center"/>
    </xf>
    <xf numFmtId="0" fontId="39" fillId="4" borderId="61" xfId="0" applyFont="1" applyFill="1" applyBorder="1" applyAlignment="1">
      <alignment horizontal="center"/>
    </xf>
    <xf numFmtId="2" fontId="22" fillId="4" borderId="61" xfId="0" applyNumberFormat="1" applyFont="1" applyFill="1" applyBorder="1" applyAlignment="1">
      <alignment horizontal="center"/>
    </xf>
    <xf numFmtId="2" fontId="22" fillId="0" borderId="5" xfId="0" applyNumberFormat="1" applyFont="1" applyFill="1" applyBorder="1" applyAlignment="1">
      <alignment horizontal="center"/>
    </xf>
    <xf numFmtId="0" fontId="22" fillId="4" borderId="37" xfId="0" applyFont="1" applyFill="1" applyBorder="1" applyAlignment="1">
      <alignment horizontal="left"/>
    </xf>
    <xf numFmtId="2" fontId="39" fillId="4" borderId="38" xfId="0" applyNumberFormat="1" applyFont="1" applyFill="1" applyBorder="1" applyAlignment="1">
      <alignment horizontal="center"/>
    </xf>
    <xf numFmtId="0" fontId="39" fillId="4" borderId="38" xfId="0" applyFont="1" applyFill="1" applyBorder="1" applyAlignment="1">
      <alignment horizontal="center"/>
    </xf>
    <xf numFmtId="2" fontId="22" fillId="4" borderId="38" xfId="0" applyNumberFormat="1" applyFont="1" applyFill="1" applyBorder="1" applyAlignment="1">
      <alignment horizontal="center"/>
    </xf>
    <xf numFmtId="0" fontId="22" fillId="0" borderId="42" xfId="0" applyFont="1" applyFill="1" applyBorder="1" applyAlignment="1">
      <alignment horizontal="left"/>
    </xf>
    <xf numFmtId="2" fontId="42" fillId="0" borderId="1" xfId="0" applyNumberFormat="1" applyFont="1" applyFill="1" applyBorder="1" applyAlignment="1">
      <alignment horizontal="center"/>
    </xf>
    <xf numFmtId="2" fontId="42" fillId="0" borderId="6" xfId="0" applyNumberFormat="1" applyFont="1" applyFill="1" applyBorder="1" applyAlignment="1">
      <alignment horizontal="center"/>
    </xf>
    <xf numFmtId="0" fontId="22" fillId="0" borderId="45" xfId="0" applyFont="1" applyFill="1" applyBorder="1" applyAlignment="1">
      <alignment horizontal="left"/>
    </xf>
    <xf numFmtId="0" fontId="20" fillId="0" borderId="26" xfId="0" applyFont="1" applyFill="1" applyBorder="1"/>
    <xf numFmtId="0" fontId="20" fillId="0" borderId="6" xfId="0" applyFont="1" applyFill="1" applyBorder="1"/>
    <xf numFmtId="0" fontId="20" fillId="0" borderId="6" xfId="0" applyFont="1" applyFill="1" applyBorder="1" applyAlignment="1">
      <alignment horizontal="center"/>
    </xf>
    <xf numFmtId="0" fontId="20" fillId="0" borderId="45" xfId="0" applyFont="1" applyFill="1" applyBorder="1"/>
    <xf numFmtId="0" fontId="20" fillId="0" borderId="39" xfId="0" applyFont="1" applyFill="1" applyBorder="1"/>
    <xf numFmtId="0" fontId="20" fillId="0" borderId="39" xfId="0" applyFont="1" applyFill="1" applyBorder="1" applyAlignment="1">
      <alignment horizontal="center"/>
    </xf>
    <xf numFmtId="0" fontId="8" fillId="5" borderId="20" xfId="0" applyFont="1" applyFill="1" applyBorder="1"/>
    <xf numFmtId="0" fontId="20" fillId="0" borderId="8" xfId="0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2" fontId="39" fillId="0" borderId="58" xfId="0" applyNumberFormat="1" applyFont="1" applyFill="1" applyBorder="1" applyAlignment="1">
      <alignment horizontal="center"/>
    </xf>
    <xf numFmtId="2" fontId="39" fillId="0" borderId="2" xfId="0" applyNumberFormat="1" applyFont="1" applyFill="1" applyBorder="1" applyAlignment="1">
      <alignment horizontal="center"/>
    </xf>
    <xf numFmtId="2" fontId="40" fillId="4" borderId="66" xfId="0" applyNumberFormat="1" applyFont="1" applyFill="1" applyBorder="1" applyAlignment="1">
      <alignment horizontal="center"/>
    </xf>
    <xf numFmtId="2" fontId="39" fillId="5" borderId="2" xfId="0" applyNumberFormat="1" applyFont="1" applyFill="1" applyBorder="1" applyAlignment="1">
      <alignment horizontal="center"/>
    </xf>
    <xf numFmtId="2" fontId="39" fillId="0" borderId="70" xfId="0" applyNumberFormat="1" applyFont="1" applyFill="1" applyBorder="1" applyAlignment="1">
      <alignment horizontal="center"/>
    </xf>
    <xf numFmtId="2" fontId="39" fillId="0" borderId="69" xfId="0" applyNumberFormat="1" applyFont="1" applyFill="1" applyBorder="1" applyAlignment="1">
      <alignment horizontal="center"/>
    </xf>
    <xf numFmtId="2" fontId="40" fillId="4" borderId="7" xfId="0" applyNumberFormat="1" applyFont="1" applyFill="1" applyBorder="1" applyAlignment="1">
      <alignment horizontal="center"/>
    </xf>
    <xf numFmtId="2" fontId="40" fillId="4" borderId="71" xfId="0" applyNumberFormat="1" applyFont="1" applyFill="1" applyBorder="1" applyAlignment="1">
      <alignment horizontal="center"/>
    </xf>
    <xf numFmtId="0" fontId="43" fillId="0" borderId="58" xfId="0" applyFont="1" applyFill="1" applyBorder="1"/>
    <xf numFmtId="0" fontId="43" fillId="0" borderId="70" xfId="0" applyFont="1" applyFill="1" applyBorder="1"/>
    <xf numFmtId="2" fontId="6" fillId="5" borderId="20" xfId="2" applyNumberFormat="1" applyFont="1" applyFill="1" applyBorder="1"/>
    <xf numFmtId="0" fontId="20" fillId="0" borderId="17" xfId="0" applyFont="1" applyBorder="1"/>
    <xf numFmtId="0" fontId="20" fillId="0" borderId="48" xfId="0" applyFont="1" applyBorder="1"/>
    <xf numFmtId="0" fontId="20" fillId="0" borderId="18" xfId="0" applyFont="1" applyBorder="1"/>
    <xf numFmtId="0" fontId="20" fillId="0" borderId="48" xfId="0" applyFont="1" applyFill="1" applyBorder="1"/>
    <xf numFmtId="2" fontId="27" fillId="3" borderId="14" xfId="2" applyNumberFormat="1" applyFont="1" applyFill="1" applyBorder="1"/>
    <xf numFmtId="0" fontId="30" fillId="0" borderId="43" xfId="0" applyFont="1" applyFill="1" applyBorder="1" applyAlignment="1">
      <alignment horizontal="left" wrapText="1"/>
    </xf>
    <xf numFmtId="2" fontId="34" fillId="4" borderId="40" xfId="0" applyNumberFormat="1" applyFont="1" applyFill="1" applyBorder="1" applyAlignment="1">
      <alignment horizontal="center"/>
    </xf>
    <xf numFmtId="2" fontId="36" fillId="0" borderId="2" xfId="0" applyNumberFormat="1" applyFont="1" applyFill="1" applyBorder="1"/>
    <xf numFmtId="2" fontId="37" fillId="0" borderId="35" xfId="0" applyNumberFormat="1" applyFont="1" applyBorder="1" applyAlignment="1">
      <alignment horizontal="center"/>
    </xf>
    <xf numFmtId="2" fontId="37" fillId="0" borderId="36" xfId="0" applyNumberFormat="1" applyFont="1" applyBorder="1" applyAlignment="1">
      <alignment horizontal="center"/>
    </xf>
    <xf numFmtId="2" fontId="37" fillId="0" borderId="41" xfId="0" applyNumberFormat="1" applyFont="1" applyBorder="1" applyAlignment="1">
      <alignment horizontal="center"/>
    </xf>
    <xf numFmtId="2" fontId="37" fillId="0" borderId="40" xfId="0" applyNumberFormat="1" applyFont="1" applyBorder="1" applyAlignment="1">
      <alignment horizontal="center"/>
    </xf>
    <xf numFmtId="0" fontId="17" fillId="0" borderId="1" xfId="0" applyFont="1" applyFill="1" applyBorder="1" applyAlignment="1" applyProtection="1">
      <alignment horizontal="justify" vertical="center" wrapText="1"/>
    </xf>
    <xf numFmtId="0" fontId="45" fillId="0" borderId="1" xfId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justify" vertical="center"/>
    </xf>
    <xf numFmtId="0" fontId="45" fillId="3" borderId="1" xfId="1" applyFont="1" applyFill="1" applyBorder="1" applyAlignment="1" applyProtection="1">
      <alignment horizontal="center" vertical="center" wrapText="1"/>
    </xf>
    <xf numFmtId="0" fontId="17" fillId="3" borderId="1" xfId="0" applyFont="1" applyFill="1" applyBorder="1" applyAlignment="1" applyProtection="1">
      <alignment horizontal="justify" vertical="center" wrapText="1"/>
    </xf>
    <xf numFmtId="0" fontId="17" fillId="13" borderId="1" xfId="0" applyFont="1" applyFill="1" applyBorder="1" applyAlignment="1">
      <alignment horizontal="justify" vertical="center" wrapText="1"/>
    </xf>
    <xf numFmtId="0" fontId="17" fillId="13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justify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justify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45" fillId="3" borderId="1" xfId="0" applyFont="1" applyFill="1" applyBorder="1" applyAlignment="1">
      <alignment horizontal="justify" vertical="center"/>
    </xf>
    <xf numFmtId="0" fontId="17" fillId="13" borderId="43" xfId="0" applyFont="1" applyFill="1" applyBorder="1" applyAlignment="1" applyProtection="1">
      <alignment horizontal="center" vertical="center"/>
    </xf>
    <xf numFmtId="0" fontId="17" fillId="0" borderId="43" xfId="0" applyFont="1" applyFill="1" applyBorder="1" applyAlignment="1" applyProtection="1">
      <alignment horizontal="center" vertical="center"/>
    </xf>
    <xf numFmtId="2" fontId="17" fillId="0" borderId="43" xfId="0" applyNumberFormat="1" applyFont="1" applyFill="1" applyBorder="1" applyAlignment="1" applyProtection="1">
      <alignment horizontal="center" vertical="center"/>
    </xf>
    <xf numFmtId="0" fontId="17" fillId="3" borderId="43" xfId="0" applyFont="1" applyFill="1" applyBorder="1" applyAlignment="1" applyProtection="1">
      <alignment horizontal="center" vertical="center"/>
    </xf>
    <xf numFmtId="0" fontId="17" fillId="3" borderId="26" xfId="0" applyFont="1" applyFill="1" applyBorder="1" applyAlignment="1" applyProtection="1">
      <alignment horizontal="center" vertical="center"/>
    </xf>
    <xf numFmtId="0" fontId="45" fillId="3" borderId="6" xfId="1" applyFont="1" applyFill="1" applyBorder="1" applyAlignment="1" applyProtection="1">
      <alignment horizontal="center" vertical="center" wrapText="1"/>
    </xf>
    <xf numFmtId="0" fontId="44" fillId="0" borderId="1" xfId="0" applyFont="1" applyFill="1" applyBorder="1" applyAlignment="1" applyProtection="1">
      <alignment horizontal="justify" vertical="center" wrapText="1"/>
    </xf>
    <xf numFmtId="0" fontId="45" fillId="0" borderId="0" xfId="0" applyFont="1" applyAlignment="1">
      <alignment vertical="top" wrapText="1"/>
    </xf>
    <xf numFmtId="168" fontId="47" fillId="2" borderId="49" xfId="0" applyNumberFormat="1" applyFont="1" applyFill="1" applyBorder="1" applyAlignment="1">
      <alignment horizontal="left" vertical="top" wrapText="1"/>
    </xf>
    <xf numFmtId="168" fontId="47" fillId="2" borderId="50" xfId="0" applyNumberFormat="1" applyFont="1" applyFill="1" applyBorder="1" applyAlignment="1">
      <alignment horizontal="left" vertical="top" wrapText="1"/>
    </xf>
    <xf numFmtId="168" fontId="47" fillId="2" borderId="51" xfId="0" applyNumberFormat="1" applyFont="1" applyFill="1" applyBorder="1" applyAlignment="1">
      <alignment horizontal="left" vertical="top" wrapText="1"/>
    </xf>
    <xf numFmtId="170" fontId="47" fillId="2" borderId="73" xfId="0" applyNumberFormat="1" applyFont="1" applyFill="1" applyBorder="1" applyAlignment="1">
      <alignment horizontal="left" vertical="top" wrapText="1"/>
    </xf>
    <xf numFmtId="168" fontId="17" fillId="2" borderId="60" xfId="0" applyNumberFormat="1" applyFont="1" applyFill="1" applyBorder="1" applyAlignment="1">
      <alignment horizontal="left" vertical="top" wrapText="1"/>
    </xf>
    <xf numFmtId="169" fontId="17" fillId="2" borderId="49" xfId="0" applyNumberFormat="1" applyFont="1" applyFill="1" applyBorder="1" applyAlignment="1">
      <alignment horizontal="center" vertical="center" wrapText="1"/>
    </xf>
    <xf numFmtId="168" fontId="17" fillId="2" borderId="52" xfId="0" applyNumberFormat="1" applyFont="1" applyFill="1" applyBorder="1" applyAlignment="1">
      <alignment horizontal="left" vertical="top" wrapText="1"/>
    </xf>
    <xf numFmtId="169" fontId="17" fillId="2" borderId="50" xfId="0" applyNumberFormat="1" applyFont="1" applyFill="1" applyBorder="1" applyAlignment="1">
      <alignment horizontal="center" vertical="center" wrapText="1"/>
    </xf>
    <xf numFmtId="168" fontId="17" fillId="2" borderId="54" xfId="0" applyNumberFormat="1" applyFont="1" applyFill="1" applyBorder="1" applyAlignment="1">
      <alignment horizontal="left" vertical="top" wrapText="1"/>
    </xf>
    <xf numFmtId="169" fontId="17" fillId="2" borderId="51" xfId="0" applyNumberFormat="1" applyFont="1" applyFill="1" applyBorder="1" applyAlignment="1">
      <alignment horizontal="center" vertical="center" wrapText="1"/>
    </xf>
    <xf numFmtId="170" fontId="44" fillId="2" borderId="68" xfId="0" applyNumberFormat="1" applyFont="1" applyFill="1" applyBorder="1" applyAlignment="1">
      <alignment horizontal="left" vertical="top" wrapText="1"/>
    </xf>
    <xf numFmtId="169" fontId="17" fillId="0" borderId="44" xfId="0" applyNumberFormat="1" applyFont="1" applyFill="1" applyBorder="1" applyAlignment="1" applyProtection="1">
      <alignment horizontal="center" vertical="center"/>
    </xf>
    <xf numFmtId="0" fontId="17" fillId="0" borderId="5" xfId="0" applyFont="1" applyFill="1" applyBorder="1" applyAlignment="1" applyProtection="1">
      <alignment horizontal="justify" vertical="center" wrapText="1"/>
    </xf>
    <xf numFmtId="0" fontId="45" fillId="0" borderId="5" xfId="1" applyFont="1" applyFill="1" applyBorder="1" applyAlignment="1" applyProtection="1">
      <alignment horizontal="center" vertical="center" wrapText="1"/>
    </xf>
    <xf numFmtId="0" fontId="45" fillId="0" borderId="0" xfId="0" applyFont="1" applyAlignment="1">
      <alignment horizontal="center" vertical="top" wrapText="1"/>
    </xf>
    <xf numFmtId="0" fontId="17" fillId="0" borderId="1" xfId="0" applyFont="1" applyFill="1" applyBorder="1" applyAlignment="1" applyProtection="1">
      <alignment horizontal="justify" vertical="top" wrapText="1"/>
    </xf>
    <xf numFmtId="4" fontId="45" fillId="0" borderId="1" xfId="1" applyNumberFormat="1" applyFont="1" applyFill="1" applyBorder="1" applyAlignment="1" applyProtection="1">
      <alignment horizontal="center" vertical="center" wrapText="1"/>
    </xf>
    <xf numFmtId="4" fontId="45" fillId="3" borderId="1" xfId="1" applyNumberFormat="1" applyFont="1" applyFill="1" applyBorder="1" applyAlignment="1" applyProtection="1">
      <alignment horizontal="center" vertical="center" wrapText="1"/>
    </xf>
    <xf numFmtId="2" fontId="45" fillId="3" borderId="1" xfId="0" quotePrefix="1" applyNumberFormat="1" applyFont="1" applyFill="1" applyBorder="1" applyAlignment="1" applyProtection="1">
      <alignment horizontal="center" vertical="center"/>
      <protection locked="0"/>
    </xf>
    <xf numFmtId="2" fontId="45" fillId="0" borderId="1" xfId="1" applyNumberFormat="1" applyFont="1" applyFill="1" applyBorder="1" applyAlignment="1" applyProtection="1">
      <alignment horizontal="center" vertical="center" wrapText="1"/>
    </xf>
    <xf numFmtId="2" fontId="17" fillId="13" borderId="1" xfId="0" applyNumberFormat="1" applyFont="1" applyFill="1" applyBorder="1" applyAlignment="1">
      <alignment horizontal="center" vertical="center"/>
    </xf>
    <xf numFmtId="2" fontId="17" fillId="0" borderId="1" xfId="0" applyNumberFormat="1" applyFont="1" applyFill="1" applyBorder="1" applyAlignment="1">
      <alignment horizontal="center" vertical="center"/>
    </xf>
    <xf numFmtId="2" fontId="45" fillId="0" borderId="5" xfId="1" applyNumberFormat="1" applyFont="1" applyFill="1" applyBorder="1" applyAlignment="1" applyProtection="1">
      <alignment horizontal="center" vertical="center" wrapText="1"/>
    </xf>
    <xf numFmtId="2" fontId="45" fillId="3" borderId="1" xfId="1" applyNumberFormat="1" applyFont="1" applyFill="1" applyBorder="1" applyAlignment="1" applyProtection="1">
      <alignment horizontal="center" vertical="center" wrapText="1"/>
    </xf>
    <xf numFmtId="168" fontId="17" fillId="4" borderId="72" xfId="0" applyNumberFormat="1" applyFont="1" applyFill="1" applyBorder="1" applyAlignment="1">
      <alignment horizontal="center" vertical="center" wrapText="1"/>
    </xf>
    <xf numFmtId="0" fontId="45" fillId="4" borderId="3" xfId="0" applyFont="1" applyFill="1" applyBorder="1" applyAlignment="1">
      <alignment vertical="justify" wrapText="1"/>
    </xf>
    <xf numFmtId="0" fontId="45" fillId="4" borderId="3" xfId="0" applyFont="1" applyFill="1" applyBorder="1" applyAlignment="1">
      <alignment horizontal="center" vertical="center"/>
    </xf>
    <xf numFmtId="0" fontId="44" fillId="4" borderId="20" xfId="0" applyFont="1" applyFill="1" applyBorder="1" applyAlignment="1" applyProtection="1">
      <alignment horizontal="center" vertical="center"/>
    </xf>
    <xf numFmtId="0" fontId="44" fillId="4" borderId="21" xfId="0" applyFont="1" applyFill="1" applyBorder="1" applyAlignment="1" applyProtection="1">
      <alignment horizontal="justify" vertical="center" wrapText="1"/>
    </xf>
    <xf numFmtId="0" fontId="45" fillId="4" borderId="21" xfId="1" applyFont="1" applyFill="1" applyBorder="1" applyAlignment="1" applyProtection="1">
      <alignment horizontal="center" vertical="center" wrapText="1"/>
    </xf>
    <xf numFmtId="2" fontId="45" fillId="4" borderId="21" xfId="1" applyNumberFormat="1" applyFont="1" applyFill="1" applyBorder="1" applyAlignment="1" applyProtection="1">
      <alignment horizontal="center" vertical="center" wrapText="1"/>
    </xf>
    <xf numFmtId="0" fontId="44" fillId="4" borderId="43" xfId="0" applyFont="1" applyFill="1" applyBorder="1" applyAlignment="1" applyProtection="1">
      <alignment horizontal="center" vertical="center"/>
    </xf>
    <xf numFmtId="0" fontId="44" fillId="4" borderId="1" xfId="0" applyFont="1" applyFill="1" applyBorder="1" applyAlignment="1" applyProtection="1">
      <alignment horizontal="justify" vertical="center" wrapText="1"/>
    </xf>
    <xf numFmtId="0" fontId="45" fillId="4" borderId="1" xfId="1" applyFont="1" applyFill="1" applyBorder="1" applyAlignment="1" applyProtection="1">
      <alignment horizontal="center" vertical="center" wrapText="1"/>
    </xf>
    <xf numFmtId="2" fontId="45" fillId="4" borderId="1" xfId="1" applyNumberFormat="1" applyFont="1" applyFill="1" applyBorder="1" applyAlignment="1" applyProtection="1">
      <alignment horizontal="center" vertical="center" wrapText="1"/>
    </xf>
    <xf numFmtId="10" fontId="44" fillId="4" borderId="50" xfId="0" applyNumberFormat="1" applyFont="1" applyFill="1" applyBorder="1" applyAlignment="1">
      <alignment horizontal="center" vertical="center" wrapText="1"/>
    </xf>
    <xf numFmtId="10" fontId="44" fillId="4" borderId="51" xfId="0" applyNumberFormat="1" applyFont="1" applyFill="1" applyBorder="1" applyAlignment="1">
      <alignment horizontal="center" vertical="center" wrapText="1"/>
    </xf>
    <xf numFmtId="10" fontId="44" fillId="4" borderId="53" xfId="0" applyNumberFormat="1" applyFont="1" applyFill="1" applyBorder="1" applyAlignment="1">
      <alignment horizontal="center" vertical="center" wrapText="1"/>
    </xf>
    <xf numFmtId="168" fontId="17" fillId="4" borderId="49" xfId="0" applyNumberFormat="1" applyFont="1" applyFill="1" applyBorder="1" applyAlignment="1">
      <alignment horizontal="center" vertical="center" wrapText="1"/>
    </xf>
    <xf numFmtId="0" fontId="45" fillId="0" borderId="9" xfId="0" applyFont="1" applyBorder="1" applyAlignment="1">
      <alignment vertical="top" wrapText="1"/>
    </xf>
    <xf numFmtId="0" fontId="45" fillId="0" borderId="10" xfId="0" applyFont="1" applyBorder="1" applyAlignment="1">
      <alignment vertical="top" wrapText="1"/>
    </xf>
    <xf numFmtId="0" fontId="45" fillId="0" borderId="10" xfId="0" applyFont="1" applyBorder="1" applyAlignment="1">
      <alignment horizontal="center" vertical="top" wrapText="1"/>
    </xf>
    <xf numFmtId="10" fontId="44" fillId="4" borderId="73" xfId="0" applyNumberFormat="1" applyFont="1" applyFill="1" applyBorder="1" applyAlignment="1">
      <alignment horizontal="center" vertical="top" wrapText="1"/>
    </xf>
    <xf numFmtId="169" fontId="44" fillId="2" borderId="73" xfId="0" applyNumberFormat="1" applyFont="1" applyFill="1" applyBorder="1" applyAlignment="1">
      <alignment horizontal="center" vertical="top" wrapText="1"/>
    </xf>
    <xf numFmtId="0" fontId="45" fillId="3" borderId="74" xfId="0" applyFont="1" applyFill="1" applyBorder="1"/>
    <xf numFmtId="0" fontId="45" fillId="3" borderId="47" xfId="0" applyFont="1" applyFill="1" applyBorder="1"/>
    <xf numFmtId="0" fontId="45" fillId="3" borderId="47" xfId="0" applyFont="1" applyFill="1" applyBorder="1" applyAlignment="1">
      <alignment horizontal="center"/>
    </xf>
    <xf numFmtId="0" fontId="45" fillId="3" borderId="7" xfId="0" applyFont="1" applyFill="1" applyBorder="1"/>
    <xf numFmtId="0" fontId="45" fillId="3" borderId="0" xfId="0" applyFont="1" applyFill="1" applyBorder="1"/>
    <xf numFmtId="0" fontId="45" fillId="3" borderId="0" xfId="0" applyFont="1" applyFill="1" applyBorder="1" applyAlignment="1">
      <alignment horizontal="center"/>
    </xf>
    <xf numFmtId="0" fontId="50" fillId="3" borderId="7" xfId="0" applyFont="1" applyFill="1" applyBorder="1" applyProtection="1"/>
    <xf numFmtId="0" fontId="24" fillId="3" borderId="0" xfId="0" applyFont="1" applyFill="1" applyBorder="1" applyProtection="1"/>
    <xf numFmtId="0" fontId="24" fillId="3" borderId="0" xfId="0" applyFont="1" applyFill="1" applyBorder="1" applyAlignment="1" applyProtection="1">
      <alignment horizontal="center"/>
    </xf>
    <xf numFmtId="0" fontId="50" fillId="3" borderId="58" xfId="0" applyFont="1" applyFill="1" applyBorder="1" applyProtection="1"/>
    <xf numFmtId="0" fontId="24" fillId="3" borderId="8" xfId="0" applyFont="1" applyFill="1" applyBorder="1" applyProtection="1"/>
    <xf numFmtId="0" fontId="24" fillId="3" borderId="8" xfId="0" applyFont="1" applyFill="1" applyBorder="1" applyAlignment="1" applyProtection="1">
      <alignment horizontal="center"/>
    </xf>
    <xf numFmtId="0" fontId="44" fillId="12" borderId="1" xfId="0" applyFont="1" applyFill="1" applyBorder="1" applyAlignment="1" applyProtection="1">
      <alignment horizontal="center" vertical="center"/>
    </xf>
    <xf numFmtId="0" fontId="44" fillId="14" borderId="1" xfId="0" applyFont="1" applyFill="1" applyBorder="1" applyAlignment="1" applyProtection="1">
      <alignment horizontal="center" vertical="center"/>
    </xf>
    <xf numFmtId="0" fontId="44" fillId="14" borderId="1" xfId="0" applyFont="1" applyFill="1" applyBorder="1" applyAlignment="1" applyProtection="1">
      <alignment wrapText="1"/>
    </xf>
    <xf numFmtId="0" fontId="17" fillId="3" borderId="6" xfId="0" applyFont="1" applyFill="1" applyBorder="1" applyAlignment="1" applyProtection="1">
      <alignment horizontal="justify" vertical="center"/>
      <protection locked="0"/>
    </xf>
    <xf numFmtId="2" fontId="17" fillId="3" borderId="6" xfId="0" applyNumberFormat="1" applyFont="1" applyFill="1" applyBorder="1" applyAlignment="1" applyProtection="1">
      <alignment horizontal="center" vertical="center"/>
      <protection locked="0"/>
    </xf>
    <xf numFmtId="0" fontId="44" fillId="0" borderId="43" xfId="0" applyFont="1" applyFill="1" applyBorder="1" applyAlignment="1" applyProtection="1">
      <alignment horizontal="center" vertical="center"/>
    </xf>
    <xf numFmtId="2" fontId="45" fillId="0" borderId="1" xfId="0" applyNumberFormat="1" applyFont="1" applyFill="1" applyBorder="1" applyAlignment="1">
      <alignment horizontal="center" vertical="center"/>
    </xf>
    <xf numFmtId="171" fontId="45" fillId="0" borderId="0" xfId="0" applyNumberFormat="1" applyFont="1" applyAlignment="1">
      <alignment vertical="top" wrapText="1"/>
    </xf>
    <xf numFmtId="0" fontId="45" fillId="0" borderId="0" xfId="0" applyFont="1" applyFill="1" applyAlignment="1">
      <alignment vertical="top" wrapText="1"/>
    </xf>
    <xf numFmtId="0" fontId="46" fillId="3" borderId="0" xfId="0" applyFont="1" applyFill="1" applyBorder="1" applyAlignment="1">
      <alignment horizontal="center"/>
    </xf>
    <xf numFmtId="3" fontId="45" fillId="0" borderId="0" xfId="0" applyNumberFormat="1" applyFont="1" applyAlignment="1">
      <alignment vertical="top" wrapText="1"/>
    </xf>
    <xf numFmtId="0" fontId="49" fillId="3" borderId="7" xfId="0" applyFont="1" applyFill="1" applyBorder="1" applyAlignment="1">
      <alignment horizontal="left"/>
    </xf>
    <xf numFmtId="0" fontId="49" fillId="3" borderId="0" xfId="0" applyFont="1" applyFill="1" applyBorder="1" applyAlignment="1">
      <alignment horizontal="left"/>
    </xf>
    <xf numFmtId="0" fontId="48" fillId="3" borderId="7" xfId="0" applyFont="1" applyFill="1" applyBorder="1" applyAlignment="1">
      <alignment horizontal="center"/>
    </xf>
    <xf numFmtId="0" fontId="48" fillId="3" borderId="0" xfId="0" applyFont="1" applyFill="1" applyBorder="1" applyAlignment="1">
      <alignment horizontal="center"/>
    </xf>
    <xf numFmtId="0" fontId="45" fillId="3" borderId="0" xfId="0" applyFont="1" applyFill="1" applyBorder="1" applyAlignment="1">
      <alignment horizontal="center"/>
    </xf>
    <xf numFmtId="49" fontId="21" fillId="4" borderId="20" xfId="0" applyNumberFormat="1" applyFont="1" applyFill="1" applyBorder="1" applyAlignment="1">
      <alignment horizontal="center" vertical="center"/>
    </xf>
    <xf numFmtId="49" fontId="21" fillId="4" borderId="21" xfId="0" applyNumberFormat="1" applyFont="1" applyFill="1" applyBorder="1" applyAlignment="1">
      <alignment horizontal="center" vertical="center"/>
    </xf>
    <xf numFmtId="49" fontId="21" fillId="4" borderId="22" xfId="0" applyNumberFormat="1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/>
    </xf>
    <xf numFmtId="0" fontId="6" fillId="0" borderId="31" xfId="0" applyFont="1" applyFill="1" applyBorder="1" applyAlignment="1">
      <alignment horizontal="center"/>
    </xf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8" fillId="4" borderId="48" xfId="0" applyFont="1" applyFill="1" applyBorder="1" applyAlignment="1">
      <alignment horizontal="center" vertical="center" wrapText="1"/>
    </xf>
    <xf numFmtId="49" fontId="6" fillId="4" borderId="17" xfId="0" applyNumberFormat="1" applyFont="1" applyFill="1" applyBorder="1" applyAlignment="1">
      <alignment horizontal="center" vertical="center"/>
    </xf>
    <xf numFmtId="49" fontId="6" fillId="4" borderId="18" xfId="0" applyNumberFormat="1" applyFont="1" applyFill="1" applyBorder="1" applyAlignment="1">
      <alignment horizontal="center" vertical="center"/>
    </xf>
    <xf numFmtId="49" fontId="21" fillId="4" borderId="9" xfId="0" applyNumberFormat="1" applyFont="1" applyFill="1" applyBorder="1" applyAlignment="1">
      <alignment horizontal="left" vertical="center" wrapText="1"/>
    </xf>
    <xf numFmtId="0" fontId="15" fillId="4" borderId="14" xfId="0" applyFont="1" applyFill="1" applyBorder="1" applyAlignment="1"/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4" borderId="48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21" fillId="4" borderId="9" xfId="0" applyFont="1" applyFill="1" applyBorder="1" applyAlignment="1">
      <alignment horizontal="center" vertical="center" wrapText="1"/>
    </xf>
    <xf numFmtId="0" fontId="21" fillId="4" borderId="12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horizontal="center" vertical="center" wrapText="1"/>
    </xf>
    <xf numFmtId="0" fontId="21" fillId="4" borderId="11" xfId="0" applyFont="1" applyFill="1" applyBorder="1" applyAlignment="1">
      <alignment horizontal="center" vertical="center" wrapText="1"/>
    </xf>
    <xf numFmtId="0" fontId="21" fillId="4" borderId="15" xfId="0" applyFont="1" applyFill="1" applyBorder="1" applyAlignment="1">
      <alignment horizontal="center" vertical="center" wrapText="1"/>
    </xf>
    <xf numFmtId="0" fontId="21" fillId="4" borderId="16" xfId="0" applyFont="1" applyFill="1" applyBorder="1" applyAlignment="1">
      <alignment horizontal="center" vertical="center" wrapText="1"/>
    </xf>
    <xf numFmtId="49" fontId="18" fillId="4" borderId="9" xfId="0" applyNumberFormat="1" applyFont="1" applyFill="1" applyBorder="1" applyAlignment="1">
      <alignment horizontal="center" vertical="center"/>
    </xf>
    <xf numFmtId="49" fontId="18" fillId="4" borderId="10" xfId="0" applyNumberFormat="1" applyFont="1" applyFill="1" applyBorder="1" applyAlignment="1">
      <alignment horizontal="center" vertical="center"/>
    </xf>
    <xf numFmtId="49" fontId="18" fillId="4" borderId="1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top" wrapText="1"/>
    </xf>
    <xf numFmtId="0" fontId="6" fillId="0" borderId="29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49" fontId="7" fillId="4" borderId="9" xfId="0" applyNumberFormat="1" applyFont="1" applyFill="1" applyBorder="1" applyAlignment="1">
      <alignment horizontal="left" vertical="center" wrapText="1"/>
    </xf>
    <xf numFmtId="0" fontId="10" fillId="4" borderId="14" xfId="0" applyFont="1" applyFill="1" applyBorder="1" applyAlignment="1"/>
    <xf numFmtId="0" fontId="9" fillId="4" borderId="9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2" fontId="8" fillId="4" borderId="17" xfId="0" applyNumberFormat="1" applyFont="1" applyFill="1" applyBorder="1" applyAlignment="1">
      <alignment horizontal="center" vertical="center"/>
    </xf>
    <xf numFmtId="2" fontId="8" fillId="4" borderId="18" xfId="0" applyNumberFormat="1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top" wrapText="1"/>
    </xf>
    <xf numFmtId="0" fontId="7" fillId="4" borderId="10" xfId="0" applyFont="1" applyFill="1" applyBorder="1" applyAlignment="1">
      <alignment horizontal="center" vertical="top" wrapText="1"/>
    </xf>
    <xf numFmtId="0" fontId="7" fillId="4" borderId="11" xfId="0" applyFont="1" applyFill="1" applyBorder="1" applyAlignment="1">
      <alignment horizontal="center" vertical="top" wrapText="1"/>
    </xf>
    <xf numFmtId="0" fontId="7" fillId="4" borderId="14" xfId="0" applyFont="1" applyFill="1" applyBorder="1" applyAlignment="1">
      <alignment horizontal="center" vertical="top" wrapText="1"/>
    </xf>
    <xf numFmtId="0" fontId="7" fillId="4" borderId="15" xfId="0" applyFont="1" applyFill="1" applyBorder="1" applyAlignment="1">
      <alignment horizontal="center" vertical="top" wrapText="1"/>
    </xf>
    <xf numFmtId="0" fontId="7" fillId="4" borderId="16" xfId="0" applyFont="1" applyFill="1" applyBorder="1" applyAlignment="1">
      <alignment horizontal="center" vertical="top" wrapText="1"/>
    </xf>
    <xf numFmtId="0" fontId="6" fillId="10" borderId="29" xfId="0" applyFont="1" applyFill="1" applyBorder="1" applyAlignment="1" applyProtection="1">
      <alignment horizontal="center"/>
    </xf>
    <xf numFmtId="0" fontId="6" fillId="10" borderId="30" xfId="0" applyFont="1" applyFill="1" applyBorder="1" applyAlignment="1" applyProtection="1">
      <alignment horizontal="center"/>
    </xf>
    <xf numFmtId="0" fontId="6" fillId="10" borderId="31" xfId="0" applyFont="1" applyFill="1" applyBorder="1" applyAlignment="1" applyProtection="1">
      <alignment horizontal="center"/>
    </xf>
    <xf numFmtId="49" fontId="18" fillId="4" borderId="20" xfId="0" applyNumberFormat="1" applyFont="1" applyFill="1" applyBorder="1" applyAlignment="1">
      <alignment horizontal="center" vertical="center"/>
    </xf>
    <xf numFmtId="49" fontId="18" fillId="4" borderId="21" xfId="0" applyNumberFormat="1" applyFont="1" applyFill="1" applyBorder="1" applyAlignment="1">
      <alignment horizontal="center" vertical="center"/>
    </xf>
    <xf numFmtId="49" fontId="18" fillId="4" borderId="22" xfId="0" applyNumberFormat="1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justify" vertical="justify" wrapText="1"/>
    </xf>
    <xf numFmtId="0" fontId="21" fillId="4" borderId="10" xfId="0" applyFont="1" applyFill="1" applyBorder="1" applyAlignment="1">
      <alignment horizontal="justify" vertical="justify" wrapText="1"/>
    </xf>
    <xf numFmtId="0" fontId="21" fillId="4" borderId="11" xfId="0" applyFont="1" applyFill="1" applyBorder="1" applyAlignment="1">
      <alignment horizontal="justify" vertical="justify" wrapText="1"/>
    </xf>
    <xf numFmtId="0" fontId="21" fillId="4" borderId="14" xfId="0" applyFont="1" applyFill="1" applyBorder="1" applyAlignment="1">
      <alignment horizontal="justify" vertical="justify" wrapText="1"/>
    </xf>
    <xf numFmtId="0" fontId="21" fillId="4" borderId="15" xfId="0" applyFont="1" applyFill="1" applyBorder="1" applyAlignment="1">
      <alignment horizontal="justify" vertical="justify" wrapText="1"/>
    </xf>
    <xf numFmtId="0" fontId="21" fillId="4" borderId="16" xfId="0" applyFont="1" applyFill="1" applyBorder="1" applyAlignment="1">
      <alignment horizontal="justify" vertical="justify" wrapText="1"/>
    </xf>
    <xf numFmtId="0" fontId="21" fillId="0" borderId="0" xfId="0" applyFont="1" applyFill="1" applyBorder="1" applyAlignment="1">
      <alignment horizontal="left" vertical="top" wrapText="1"/>
    </xf>
  </cellXfs>
  <cellStyles count="18">
    <cellStyle name="Millares 2" xfId="2"/>
    <cellStyle name="Millares 3" xfId="3"/>
    <cellStyle name="Millares 3 2" xfId="13"/>
    <cellStyle name="Millares 4" xfId="8"/>
    <cellStyle name="Moneda 2" xfId="6"/>
    <cellStyle name="Moneda 3" xfId="16"/>
    <cellStyle name="Moneda 4" xfId="11"/>
    <cellStyle name="Normal" xfId="0" builtinId="0"/>
    <cellStyle name="Normal 2" xfId="1"/>
    <cellStyle name="Normal 2 2 2 2 2" xfId="17"/>
    <cellStyle name="Normal 3" xfId="12"/>
    <cellStyle name="Normal 4" xfId="7"/>
    <cellStyle name="Normal 4 2" xfId="9"/>
    <cellStyle name="Normal 6" xfId="10"/>
    <cellStyle name="Normal 7" xfId="14"/>
    <cellStyle name="Normal 8" xfId="4"/>
    <cellStyle name="Porcentaje 3" xfId="5"/>
    <cellStyle name="Porcentual 2" xfId="15"/>
  </cellStyles>
  <dxfs count="0"/>
  <tableStyles count="0" defaultTableStyle="TableStyleMedium2" defaultPivotStyle="PivotStyleLight16"/>
  <colors>
    <mruColors>
      <color rgb="FF8BCD43"/>
      <color rgb="FF6C5200"/>
      <color rgb="FF9A7500"/>
      <color rgb="FFCC9B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28575</xdr:rowOff>
    </xdr:from>
    <xdr:to>
      <xdr:col>2</xdr:col>
      <xdr:colOff>604631</xdr:colOff>
      <xdr:row>2</xdr:row>
      <xdr:rowOff>132522</xdr:rowOff>
    </xdr:to>
    <xdr:pic>
      <xdr:nvPicPr>
        <xdr:cNvPr id="3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7" t="19386" r="71449"/>
        <a:stretch>
          <a:fillRect/>
        </a:stretch>
      </xdr:blipFill>
      <xdr:spPr bwMode="auto">
        <a:xfrm>
          <a:off x="232741" y="28575"/>
          <a:ext cx="1316107" cy="501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4566203</xdr:colOff>
      <xdr:row>1</xdr:row>
      <xdr:rowOff>71644</xdr:rowOff>
    </xdr:from>
    <xdr:to>
      <xdr:col>4</xdr:col>
      <xdr:colOff>769869</xdr:colOff>
      <xdr:row>3</xdr:row>
      <xdr:rowOff>165652</xdr:rowOff>
    </xdr:to>
    <xdr:pic>
      <xdr:nvPicPr>
        <xdr:cNvPr id="4" name="Imagen 7" descr="E:\SAE\SIG\Logo Nuevo Presidencia Nuevopais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0420" y="278709"/>
          <a:ext cx="1454840" cy="475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G154"/>
  <sheetViews>
    <sheetView tabSelected="1" view="pageBreakPreview" zoomScaleSheetLayoutView="100" workbookViewId="0">
      <selection activeCell="H10" sqref="H10"/>
    </sheetView>
  </sheetViews>
  <sheetFormatPr baseColWidth="10" defaultColWidth="11.42578125" defaultRowHeight="16.5" x14ac:dyDescent="0.25"/>
  <cols>
    <col min="1" max="1" width="1.42578125" style="429" customWidth="1"/>
    <col min="2" max="2" width="12.7109375" style="429" customWidth="1"/>
    <col min="3" max="3" width="70.5703125" style="429" customWidth="1"/>
    <col min="4" max="4" width="8.140625" style="429" customWidth="1"/>
    <col min="5" max="5" width="15.28515625" style="444" customWidth="1"/>
    <col min="6" max="233" width="11.5703125" style="429"/>
    <col min="234" max="234" width="3.7109375" style="429" customWidth="1"/>
    <col min="235" max="235" width="20" style="429" customWidth="1"/>
    <col min="236" max="236" width="68.7109375" style="429" customWidth="1"/>
    <col min="237" max="237" width="8.140625" style="429" customWidth="1"/>
    <col min="238" max="238" width="11" style="429" customWidth="1"/>
    <col min="239" max="239" width="13.140625" style="429" customWidth="1"/>
    <col min="240" max="240" width="19" style="429" customWidth="1"/>
    <col min="241" max="241" width="4.7109375" style="429" customWidth="1"/>
    <col min="242" max="242" width="11.28515625" style="429" customWidth="1"/>
    <col min="243" max="243" width="14.7109375" style="429" customWidth="1"/>
    <col min="244" max="244" width="9.7109375" style="429" customWidth="1"/>
    <col min="245" max="245" width="17.7109375" style="429" customWidth="1"/>
    <col min="246" max="246" width="13.28515625" style="429" customWidth="1"/>
    <col min="247" max="247" width="17.28515625" style="429" customWidth="1"/>
    <col min="248" max="248" width="13.42578125" style="429" customWidth="1"/>
    <col min="249" max="249" width="17" style="429" customWidth="1"/>
    <col min="250" max="250" width="21.28515625" style="429" customWidth="1"/>
    <col min="251" max="251" width="11.5703125" style="429"/>
    <col min="252" max="252" width="20.42578125" style="429" customWidth="1"/>
    <col min="253" max="489" width="11.5703125" style="429"/>
    <col min="490" max="490" width="3.7109375" style="429" customWidth="1"/>
    <col min="491" max="491" width="20" style="429" customWidth="1"/>
    <col min="492" max="492" width="68.7109375" style="429" customWidth="1"/>
    <col min="493" max="493" width="8.140625" style="429" customWidth="1"/>
    <col min="494" max="494" width="11" style="429" customWidth="1"/>
    <col min="495" max="495" width="13.140625" style="429" customWidth="1"/>
    <col min="496" max="496" width="19" style="429" customWidth="1"/>
    <col min="497" max="497" width="4.7109375" style="429" customWidth="1"/>
    <col min="498" max="498" width="11.28515625" style="429" customWidth="1"/>
    <col min="499" max="499" width="14.7109375" style="429" customWidth="1"/>
    <col min="500" max="500" width="9.7109375" style="429" customWidth="1"/>
    <col min="501" max="501" width="17.7109375" style="429" customWidth="1"/>
    <col min="502" max="502" width="13.28515625" style="429" customWidth="1"/>
    <col min="503" max="503" width="17.28515625" style="429" customWidth="1"/>
    <col min="504" max="504" width="13.42578125" style="429" customWidth="1"/>
    <col min="505" max="505" width="17" style="429" customWidth="1"/>
    <col min="506" max="506" width="21.28515625" style="429" customWidth="1"/>
    <col min="507" max="507" width="11.5703125" style="429"/>
    <col min="508" max="508" width="20.42578125" style="429" customWidth="1"/>
    <col min="509" max="745" width="11.5703125" style="429"/>
    <col min="746" max="746" width="3.7109375" style="429" customWidth="1"/>
    <col min="747" max="747" width="20" style="429" customWidth="1"/>
    <col min="748" max="748" width="68.7109375" style="429" customWidth="1"/>
    <col min="749" max="749" width="8.140625" style="429" customWidth="1"/>
    <col min="750" max="750" width="11" style="429" customWidth="1"/>
    <col min="751" max="751" width="13.140625" style="429" customWidth="1"/>
    <col min="752" max="752" width="19" style="429" customWidth="1"/>
    <col min="753" max="753" width="4.7109375" style="429" customWidth="1"/>
    <col min="754" max="754" width="11.28515625" style="429" customWidth="1"/>
    <col min="755" max="755" width="14.7109375" style="429" customWidth="1"/>
    <col min="756" max="756" width="9.7109375" style="429" customWidth="1"/>
    <col min="757" max="757" width="17.7109375" style="429" customWidth="1"/>
    <col min="758" max="758" width="13.28515625" style="429" customWidth="1"/>
    <col min="759" max="759" width="17.28515625" style="429" customWidth="1"/>
    <col min="760" max="760" width="13.42578125" style="429" customWidth="1"/>
    <col min="761" max="761" width="17" style="429" customWidth="1"/>
    <col min="762" max="762" width="21.28515625" style="429" customWidth="1"/>
    <col min="763" max="763" width="11.5703125" style="429"/>
    <col min="764" max="764" width="20.42578125" style="429" customWidth="1"/>
    <col min="765" max="1001" width="11.5703125" style="429"/>
    <col min="1002" max="1002" width="3.7109375" style="429" customWidth="1"/>
    <col min="1003" max="1003" width="20" style="429" customWidth="1"/>
    <col min="1004" max="1004" width="68.7109375" style="429" customWidth="1"/>
    <col min="1005" max="1005" width="8.140625" style="429" customWidth="1"/>
    <col min="1006" max="1006" width="11" style="429" customWidth="1"/>
    <col min="1007" max="1007" width="13.140625" style="429" customWidth="1"/>
    <col min="1008" max="1008" width="19" style="429" customWidth="1"/>
    <col min="1009" max="1009" width="4.7109375" style="429" customWidth="1"/>
    <col min="1010" max="1010" width="11.28515625" style="429" customWidth="1"/>
    <col min="1011" max="1011" width="14.7109375" style="429" customWidth="1"/>
    <col min="1012" max="1012" width="9.7109375" style="429" customWidth="1"/>
    <col min="1013" max="1013" width="17.7109375" style="429" customWidth="1"/>
    <col min="1014" max="1014" width="13.28515625" style="429" customWidth="1"/>
    <col min="1015" max="1015" width="17.28515625" style="429" customWidth="1"/>
    <col min="1016" max="1016" width="13.42578125" style="429" customWidth="1"/>
    <col min="1017" max="1017" width="17" style="429" customWidth="1"/>
    <col min="1018" max="1018" width="21.28515625" style="429" customWidth="1"/>
    <col min="1019" max="1019" width="11.5703125" style="429"/>
    <col min="1020" max="1020" width="20.42578125" style="429" customWidth="1"/>
    <col min="1021" max="1257" width="11.5703125" style="429"/>
    <col min="1258" max="1258" width="3.7109375" style="429" customWidth="1"/>
    <col min="1259" max="1259" width="20" style="429" customWidth="1"/>
    <col min="1260" max="1260" width="68.7109375" style="429" customWidth="1"/>
    <col min="1261" max="1261" width="8.140625" style="429" customWidth="1"/>
    <col min="1262" max="1262" width="11" style="429" customWidth="1"/>
    <col min="1263" max="1263" width="13.140625" style="429" customWidth="1"/>
    <col min="1264" max="1264" width="19" style="429" customWidth="1"/>
    <col min="1265" max="1265" width="4.7109375" style="429" customWidth="1"/>
    <col min="1266" max="1266" width="11.28515625" style="429" customWidth="1"/>
    <col min="1267" max="1267" width="14.7109375" style="429" customWidth="1"/>
    <col min="1268" max="1268" width="9.7109375" style="429" customWidth="1"/>
    <col min="1269" max="1269" width="17.7109375" style="429" customWidth="1"/>
    <col min="1270" max="1270" width="13.28515625" style="429" customWidth="1"/>
    <col min="1271" max="1271" width="17.28515625" style="429" customWidth="1"/>
    <col min="1272" max="1272" width="13.42578125" style="429" customWidth="1"/>
    <col min="1273" max="1273" width="17" style="429" customWidth="1"/>
    <col min="1274" max="1274" width="21.28515625" style="429" customWidth="1"/>
    <col min="1275" max="1275" width="11.5703125" style="429"/>
    <col min="1276" max="1276" width="20.42578125" style="429" customWidth="1"/>
    <col min="1277" max="1513" width="11.5703125" style="429"/>
    <col min="1514" max="1514" width="3.7109375" style="429" customWidth="1"/>
    <col min="1515" max="1515" width="20" style="429" customWidth="1"/>
    <col min="1516" max="1516" width="68.7109375" style="429" customWidth="1"/>
    <col min="1517" max="1517" width="8.140625" style="429" customWidth="1"/>
    <col min="1518" max="1518" width="11" style="429" customWidth="1"/>
    <col min="1519" max="1519" width="13.140625" style="429" customWidth="1"/>
    <col min="1520" max="1520" width="19" style="429" customWidth="1"/>
    <col min="1521" max="1521" width="4.7109375" style="429" customWidth="1"/>
    <col min="1522" max="1522" width="11.28515625" style="429" customWidth="1"/>
    <col min="1523" max="1523" width="14.7109375" style="429" customWidth="1"/>
    <col min="1524" max="1524" width="9.7109375" style="429" customWidth="1"/>
    <col min="1525" max="1525" width="17.7109375" style="429" customWidth="1"/>
    <col min="1526" max="1526" width="13.28515625" style="429" customWidth="1"/>
    <col min="1527" max="1527" width="17.28515625" style="429" customWidth="1"/>
    <col min="1528" max="1528" width="13.42578125" style="429" customWidth="1"/>
    <col min="1529" max="1529" width="17" style="429" customWidth="1"/>
    <col min="1530" max="1530" width="21.28515625" style="429" customWidth="1"/>
    <col min="1531" max="1531" width="11.5703125" style="429"/>
    <col min="1532" max="1532" width="20.42578125" style="429" customWidth="1"/>
    <col min="1533" max="1769" width="11.5703125" style="429"/>
    <col min="1770" max="1770" width="3.7109375" style="429" customWidth="1"/>
    <col min="1771" max="1771" width="20" style="429" customWidth="1"/>
    <col min="1772" max="1772" width="68.7109375" style="429" customWidth="1"/>
    <col min="1773" max="1773" width="8.140625" style="429" customWidth="1"/>
    <col min="1774" max="1774" width="11" style="429" customWidth="1"/>
    <col min="1775" max="1775" width="13.140625" style="429" customWidth="1"/>
    <col min="1776" max="1776" width="19" style="429" customWidth="1"/>
    <col min="1777" max="1777" width="4.7109375" style="429" customWidth="1"/>
    <col min="1778" max="1778" width="11.28515625" style="429" customWidth="1"/>
    <col min="1779" max="1779" width="14.7109375" style="429" customWidth="1"/>
    <col min="1780" max="1780" width="9.7109375" style="429" customWidth="1"/>
    <col min="1781" max="1781" width="17.7109375" style="429" customWidth="1"/>
    <col min="1782" max="1782" width="13.28515625" style="429" customWidth="1"/>
    <col min="1783" max="1783" width="17.28515625" style="429" customWidth="1"/>
    <col min="1784" max="1784" width="13.42578125" style="429" customWidth="1"/>
    <col min="1785" max="1785" width="17" style="429" customWidth="1"/>
    <col min="1786" max="1786" width="21.28515625" style="429" customWidth="1"/>
    <col min="1787" max="1787" width="11.5703125" style="429"/>
    <col min="1788" max="1788" width="20.42578125" style="429" customWidth="1"/>
    <col min="1789" max="2025" width="11.5703125" style="429"/>
    <col min="2026" max="2026" width="3.7109375" style="429" customWidth="1"/>
    <col min="2027" max="2027" width="20" style="429" customWidth="1"/>
    <col min="2028" max="2028" width="68.7109375" style="429" customWidth="1"/>
    <col min="2029" max="2029" width="8.140625" style="429" customWidth="1"/>
    <col min="2030" max="2030" width="11" style="429" customWidth="1"/>
    <col min="2031" max="2031" width="13.140625" style="429" customWidth="1"/>
    <col min="2032" max="2032" width="19" style="429" customWidth="1"/>
    <col min="2033" max="2033" width="4.7109375" style="429" customWidth="1"/>
    <col min="2034" max="2034" width="11.28515625" style="429" customWidth="1"/>
    <col min="2035" max="2035" width="14.7109375" style="429" customWidth="1"/>
    <col min="2036" max="2036" width="9.7109375" style="429" customWidth="1"/>
    <col min="2037" max="2037" width="17.7109375" style="429" customWidth="1"/>
    <col min="2038" max="2038" width="13.28515625" style="429" customWidth="1"/>
    <col min="2039" max="2039" width="17.28515625" style="429" customWidth="1"/>
    <col min="2040" max="2040" width="13.42578125" style="429" customWidth="1"/>
    <col min="2041" max="2041" width="17" style="429" customWidth="1"/>
    <col min="2042" max="2042" width="21.28515625" style="429" customWidth="1"/>
    <col min="2043" max="2043" width="11.5703125" style="429"/>
    <col min="2044" max="2044" width="20.42578125" style="429" customWidth="1"/>
    <col min="2045" max="2281" width="11.5703125" style="429"/>
    <col min="2282" max="2282" width="3.7109375" style="429" customWidth="1"/>
    <col min="2283" max="2283" width="20" style="429" customWidth="1"/>
    <col min="2284" max="2284" width="68.7109375" style="429" customWidth="1"/>
    <col min="2285" max="2285" width="8.140625" style="429" customWidth="1"/>
    <col min="2286" max="2286" width="11" style="429" customWidth="1"/>
    <col min="2287" max="2287" width="13.140625" style="429" customWidth="1"/>
    <col min="2288" max="2288" width="19" style="429" customWidth="1"/>
    <col min="2289" max="2289" width="4.7109375" style="429" customWidth="1"/>
    <col min="2290" max="2290" width="11.28515625" style="429" customWidth="1"/>
    <col min="2291" max="2291" width="14.7109375" style="429" customWidth="1"/>
    <col min="2292" max="2292" width="9.7109375" style="429" customWidth="1"/>
    <col min="2293" max="2293" width="17.7109375" style="429" customWidth="1"/>
    <col min="2294" max="2294" width="13.28515625" style="429" customWidth="1"/>
    <col min="2295" max="2295" width="17.28515625" style="429" customWidth="1"/>
    <col min="2296" max="2296" width="13.42578125" style="429" customWidth="1"/>
    <col min="2297" max="2297" width="17" style="429" customWidth="1"/>
    <col min="2298" max="2298" width="21.28515625" style="429" customWidth="1"/>
    <col min="2299" max="2299" width="11.5703125" style="429"/>
    <col min="2300" max="2300" width="20.42578125" style="429" customWidth="1"/>
    <col min="2301" max="2537" width="11.5703125" style="429"/>
    <col min="2538" max="2538" width="3.7109375" style="429" customWidth="1"/>
    <col min="2539" max="2539" width="20" style="429" customWidth="1"/>
    <col min="2540" max="2540" width="68.7109375" style="429" customWidth="1"/>
    <col min="2541" max="2541" width="8.140625" style="429" customWidth="1"/>
    <col min="2542" max="2542" width="11" style="429" customWidth="1"/>
    <col min="2543" max="2543" width="13.140625" style="429" customWidth="1"/>
    <col min="2544" max="2544" width="19" style="429" customWidth="1"/>
    <col min="2545" max="2545" width="4.7109375" style="429" customWidth="1"/>
    <col min="2546" max="2546" width="11.28515625" style="429" customWidth="1"/>
    <col min="2547" max="2547" width="14.7109375" style="429" customWidth="1"/>
    <col min="2548" max="2548" width="9.7109375" style="429" customWidth="1"/>
    <col min="2549" max="2549" width="17.7109375" style="429" customWidth="1"/>
    <col min="2550" max="2550" width="13.28515625" style="429" customWidth="1"/>
    <col min="2551" max="2551" width="17.28515625" style="429" customWidth="1"/>
    <col min="2552" max="2552" width="13.42578125" style="429" customWidth="1"/>
    <col min="2553" max="2553" width="17" style="429" customWidth="1"/>
    <col min="2554" max="2554" width="21.28515625" style="429" customWidth="1"/>
    <col min="2555" max="2555" width="11.5703125" style="429"/>
    <col min="2556" max="2556" width="20.42578125" style="429" customWidth="1"/>
    <col min="2557" max="2793" width="11.5703125" style="429"/>
    <col min="2794" max="2794" width="3.7109375" style="429" customWidth="1"/>
    <col min="2795" max="2795" width="20" style="429" customWidth="1"/>
    <col min="2796" max="2796" width="68.7109375" style="429" customWidth="1"/>
    <col min="2797" max="2797" width="8.140625" style="429" customWidth="1"/>
    <col min="2798" max="2798" width="11" style="429" customWidth="1"/>
    <col min="2799" max="2799" width="13.140625" style="429" customWidth="1"/>
    <col min="2800" max="2800" width="19" style="429" customWidth="1"/>
    <col min="2801" max="2801" width="4.7109375" style="429" customWidth="1"/>
    <col min="2802" max="2802" width="11.28515625" style="429" customWidth="1"/>
    <col min="2803" max="2803" width="14.7109375" style="429" customWidth="1"/>
    <col min="2804" max="2804" width="9.7109375" style="429" customWidth="1"/>
    <col min="2805" max="2805" width="17.7109375" style="429" customWidth="1"/>
    <col min="2806" max="2806" width="13.28515625" style="429" customWidth="1"/>
    <col min="2807" max="2807" width="17.28515625" style="429" customWidth="1"/>
    <col min="2808" max="2808" width="13.42578125" style="429" customWidth="1"/>
    <col min="2809" max="2809" width="17" style="429" customWidth="1"/>
    <col min="2810" max="2810" width="21.28515625" style="429" customWidth="1"/>
    <col min="2811" max="2811" width="11.5703125" style="429"/>
    <col min="2812" max="2812" width="20.42578125" style="429" customWidth="1"/>
    <col min="2813" max="3049" width="11.5703125" style="429"/>
    <col min="3050" max="3050" width="3.7109375" style="429" customWidth="1"/>
    <col min="3051" max="3051" width="20" style="429" customWidth="1"/>
    <col min="3052" max="3052" width="68.7109375" style="429" customWidth="1"/>
    <col min="3053" max="3053" width="8.140625" style="429" customWidth="1"/>
    <col min="3054" max="3054" width="11" style="429" customWidth="1"/>
    <col min="3055" max="3055" width="13.140625" style="429" customWidth="1"/>
    <col min="3056" max="3056" width="19" style="429" customWidth="1"/>
    <col min="3057" max="3057" width="4.7109375" style="429" customWidth="1"/>
    <col min="3058" max="3058" width="11.28515625" style="429" customWidth="1"/>
    <col min="3059" max="3059" width="14.7109375" style="429" customWidth="1"/>
    <col min="3060" max="3060" width="9.7109375" style="429" customWidth="1"/>
    <col min="3061" max="3061" width="17.7109375" style="429" customWidth="1"/>
    <col min="3062" max="3062" width="13.28515625" style="429" customWidth="1"/>
    <col min="3063" max="3063" width="17.28515625" style="429" customWidth="1"/>
    <col min="3064" max="3064" width="13.42578125" style="429" customWidth="1"/>
    <col min="3065" max="3065" width="17" style="429" customWidth="1"/>
    <col min="3066" max="3066" width="21.28515625" style="429" customWidth="1"/>
    <col min="3067" max="3067" width="11.5703125" style="429"/>
    <col min="3068" max="3068" width="20.42578125" style="429" customWidth="1"/>
    <col min="3069" max="3305" width="11.5703125" style="429"/>
    <col min="3306" max="3306" width="3.7109375" style="429" customWidth="1"/>
    <col min="3307" max="3307" width="20" style="429" customWidth="1"/>
    <col min="3308" max="3308" width="68.7109375" style="429" customWidth="1"/>
    <col min="3309" max="3309" width="8.140625" style="429" customWidth="1"/>
    <col min="3310" max="3310" width="11" style="429" customWidth="1"/>
    <col min="3311" max="3311" width="13.140625" style="429" customWidth="1"/>
    <col min="3312" max="3312" width="19" style="429" customWidth="1"/>
    <col min="3313" max="3313" width="4.7109375" style="429" customWidth="1"/>
    <col min="3314" max="3314" width="11.28515625" style="429" customWidth="1"/>
    <col min="3315" max="3315" width="14.7109375" style="429" customWidth="1"/>
    <col min="3316" max="3316" width="9.7109375" style="429" customWidth="1"/>
    <col min="3317" max="3317" width="17.7109375" style="429" customWidth="1"/>
    <col min="3318" max="3318" width="13.28515625" style="429" customWidth="1"/>
    <col min="3319" max="3319" width="17.28515625" style="429" customWidth="1"/>
    <col min="3320" max="3320" width="13.42578125" style="429" customWidth="1"/>
    <col min="3321" max="3321" width="17" style="429" customWidth="1"/>
    <col min="3322" max="3322" width="21.28515625" style="429" customWidth="1"/>
    <col min="3323" max="3323" width="11.5703125" style="429"/>
    <col min="3324" max="3324" width="20.42578125" style="429" customWidth="1"/>
    <col min="3325" max="3561" width="11.5703125" style="429"/>
    <col min="3562" max="3562" width="3.7109375" style="429" customWidth="1"/>
    <col min="3563" max="3563" width="20" style="429" customWidth="1"/>
    <col min="3564" max="3564" width="68.7109375" style="429" customWidth="1"/>
    <col min="3565" max="3565" width="8.140625" style="429" customWidth="1"/>
    <col min="3566" max="3566" width="11" style="429" customWidth="1"/>
    <col min="3567" max="3567" width="13.140625" style="429" customWidth="1"/>
    <col min="3568" max="3568" width="19" style="429" customWidth="1"/>
    <col min="3569" max="3569" width="4.7109375" style="429" customWidth="1"/>
    <col min="3570" max="3570" width="11.28515625" style="429" customWidth="1"/>
    <col min="3571" max="3571" width="14.7109375" style="429" customWidth="1"/>
    <col min="3572" max="3572" width="9.7109375" style="429" customWidth="1"/>
    <col min="3573" max="3573" width="17.7109375" style="429" customWidth="1"/>
    <col min="3574" max="3574" width="13.28515625" style="429" customWidth="1"/>
    <col min="3575" max="3575" width="17.28515625" style="429" customWidth="1"/>
    <col min="3576" max="3576" width="13.42578125" style="429" customWidth="1"/>
    <col min="3577" max="3577" width="17" style="429" customWidth="1"/>
    <col min="3578" max="3578" width="21.28515625" style="429" customWidth="1"/>
    <col min="3579" max="3579" width="11.5703125" style="429"/>
    <col min="3580" max="3580" width="20.42578125" style="429" customWidth="1"/>
    <col min="3581" max="3817" width="11.5703125" style="429"/>
    <col min="3818" max="3818" width="3.7109375" style="429" customWidth="1"/>
    <col min="3819" max="3819" width="20" style="429" customWidth="1"/>
    <col min="3820" max="3820" width="68.7109375" style="429" customWidth="1"/>
    <col min="3821" max="3821" width="8.140625" style="429" customWidth="1"/>
    <col min="3822" max="3822" width="11" style="429" customWidth="1"/>
    <col min="3823" max="3823" width="13.140625" style="429" customWidth="1"/>
    <col min="3824" max="3824" width="19" style="429" customWidth="1"/>
    <col min="3825" max="3825" width="4.7109375" style="429" customWidth="1"/>
    <col min="3826" max="3826" width="11.28515625" style="429" customWidth="1"/>
    <col min="3827" max="3827" width="14.7109375" style="429" customWidth="1"/>
    <col min="3828" max="3828" width="9.7109375" style="429" customWidth="1"/>
    <col min="3829" max="3829" width="17.7109375" style="429" customWidth="1"/>
    <col min="3830" max="3830" width="13.28515625" style="429" customWidth="1"/>
    <col min="3831" max="3831" width="17.28515625" style="429" customWidth="1"/>
    <col min="3832" max="3832" width="13.42578125" style="429" customWidth="1"/>
    <col min="3833" max="3833" width="17" style="429" customWidth="1"/>
    <col min="3834" max="3834" width="21.28515625" style="429" customWidth="1"/>
    <col min="3835" max="3835" width="11.5703125" style="429"/>
    <col min="3836" max="3836" width="20.42578125" style="429" customWidth="1"/>
    <col min="3837" max="4073" width="11.5703125" style="429"/>
    <col min="4074" max="4074" width="3.7109375" style="429" customWidth="1"/>
    <col min="4075" max="4075" width="20" style="429" customWidth="1"/>
    <col min="4076" max="4076" width="68.7109375" style="429" customWidth="1"/>
    <col min="4077" max="4077" width="8.140625" style="429" customWidth="1"/>
    <col min="4078" max="4078" width="11" style="429" customWidth="1"/>
    <col min="4079" max="4079" width="13.140625" style="429" customWidth="1"/>
    <col min="4080" max="4080" width="19" style="429" customWidth="1"/>
    <col min="4081" max="4081" width="4.7109375" style="429" customWidth="1"/>
    <col min="4082" max="4082" width="11.28515625" style="429" customWidth="1"/>
    <col min="4083" max="4083" width="14.7109375" style="429" customWidth="1"/>
    <col min="4084" max="4084" width="9.7109375" style="429" customWidth="1"/>
    <col min="4085" max="4085" width="17.7109375" style="429" customWidth="1"/>
    <col min="4086" max="4086" width="13.28515625" style="429" customWidth="1"/>
    <col min="4087" max="4087" width="17.28515625" style="429" customWidth="1"/>
    <col min="4088" max="4088" width="13.42578125" style="429" customWidth="1"/>
    <col min="4089" max="4089" width="17" style="429" customWidth="1"/>
    <col min="4090" max="4090" width="21.28515625" style="429" customWidth="1"/>
    <col min="4091" max="4091" width="11.5703125" style="429"/>
    <col min="4092" max="4092" width="20.42578125" style="429" customWidth="1"/>
    <col min="4093" max="4329" width="11.5703125" style="429"/>
    <col min="4330" max="4330" width="3.7109375" style="429" customWidth="1"/>
    <col min="4331" max="4331" width="20" style="429" customWidth="1"/>
    <col min="4332" max="4332" width="68.7109375" style="429" customWidth="1"/>
    <col min="4333" max="4333" width="8.140625" style="429" customWidth="1"/>
    <col min="4334" max="4334" width="11" style="429" customWidth="1"/>
    <col min="4335" max="4335" width="13.140625" style="429" customWidth="1"/>
    <col min="4336" max="4336" width="19" style="429" customWidth="1"/>
    <col min="4337" max="4337" width="4.7109375" style="429" customWidth="1"/>
    <col min="4338" max="4338" width="11.28515625" style="429" customWidth="1"/>
    <col min="4339" max="4339" width="14.7109375" style="429" customWidth="1"/>
    <col min="4340" max="4340" width="9.7109375" style="429" customWidth="1"/>
    <col min="4341" max="4341" width="17.7109375" style="429" customWidth="1"/>
    <col min="4342" max="4342" width="13.28515625" style="429" customWidth="1"/>
    <col min="4343" max="4343" width="17.28515625" style="429" customWidth="1"/>
    <col min="4344" max="4344" width="13.42578125" style="429" customWidth="1"/>
    <col min="4345" max="4345" width="17" style="429" customWidth="1"/>
    <col min="4346" max="4346" width="21.28515625" style="429" customWidth="1"/>
    <col min="4347" max="4347" width="11.5703125" style="429"/>
    <col min="4348" max="4348" width="20.42578125" style="429" customWidth="1"/>
    <col min="4349" max="4585" width="11.5703125" style="429"/>
    <col min="4586" max="4586" width="3.7109375" style="429" customWidth="1"/>
    <col min="4587" max="4587" width="20" style="429" customWidth="1"/>
    <col min="4588" max="4588" width="68.7109375" style="429" customWidth="1"/>
    <col min="4589" max="4589" width="8.140625" style="429" customWidth="1"/>
    <col min="4590" max="4590" width="11" style="429" customWidth="1"/>
    <col min="4591" max="4591" width="13.140625" style="429" customWidth="1"/>
    <col min="4592" max="4592" width="19" style="429" customWidth="1"/>
    <col min="4593" max="4593" width="4.7109375" style="429" customWidth="1"/>
    <col min="4594" max="4594" width="11.28515625" style="429" customWidth="1"/>
    <col min="4595" max="4595" width="14.7109375" style="429" customWidth="1"/>
    <col min="4596" max="4596" width="9.7109375" style="429" customWidth="1"/>
    <col min="4597" max="4597" width="17.7109375" style="429" customWidth="1"/>
    <col min="4598" max="4598" width="13.28515625" style="429" customWidth="1"/>
    <col min="4599" max="4599" width="17.28515625" style="429" customWidth="1"/>
    <col min="4600" max="4600" width="13.42578125" style="429" customWidth="1"/>
    <col min="4601" max="4601" width="17" style="429" customWidth="1"/>
    <col min="4602" max="4602" width="21.28515625" style="429" customWidth="1"/>
    <col min="4603" max="4603" width="11.5703125" style="429"/>
    <col min="4604" max="4604" width="20.42578125" style="429" customWidth="1"/>
    <col min="4605" max="4841" width="11.5703125" style="429"/>
    <col min="4842" max="4842" width="3.7109375" style="429" customWidth="1"/>
    <col min="4843" max="4843" width="20" style="429" customWidth="1"/>
    <col min="4844" max="4844" width="68.7109375" style="429" customWidth="1"/>
    <col min="4845" max="4845" width="8.140625" style="429" customWidth="1"/>
    <col min="4846" max="4846" width="11" style="429" customWidth="1"/>
    <col min="4847" max="4847" width="13.140625" style="429" customWidth="1"/>
    <col min="4848" max="4848" width="19" style="429" customWidth="1"/>
    <col min="4849" max="4849" width="4.7109375" style="429" customWidth="1"/>
    <col min="4850" max="4850" width="11.28515625" style="429" customWidth="1"/>
    <col min="4851" max="4851" width="14.7109375" style="429" customWidth="1"/>
    <col min="4852" max="4852" width="9.7109375" style="429" customWidth="1"/>
    <col min="4853" max="4853" width="17.7109375" style="429" customWidth="1"/>
    <col min="4854" max="4854" width="13.28515625" style="429" customWidth="1"/>
    <col min="4855" max="4855" width="17.28515625" style="429" customWidth="1"/>
    <col min="4856" max="4856" width="13.42578125" style="429" customWidth="1"/>
    <col min="4857" max="4857" width="17" style="429" customWidth="1"/>
    <col min="4858" max="4858" width="21.28515625" style="429" customWidth="1"/>
    <col min="4859" max="4859" width="11.5703125" style="429"/>
    <col min="4860" max="4860" width="20.42578125" style="429" customWidth="1"/>
    <col min="4861" max="5097" width="11.5703125" style="429"/>
    <col min="5098" max="5098" width="3.7109375" style="429" customWidth="1"/>
    <col min="5099" max="5099" width="20" style="429" customWidth="1"/>
    <col min="5100" max="5100" width="68.7109375" style="429" customWidth="1"/>
    <col min="5101" max="5101" width="8.140625" style="429" customWidth="1"/>
    <col min="5102" max="5102" width="11" style="429" customWidth="1"/>
    <col min="5103" max="5103" width="13.140625" style="429" customWidth="1"/>
    <col min="5104" max="5104" width="19" style="429" customWidth="1"/>
    <col min="5105" max="5105" width="4.7109375" style="429" customWidth="1"/>
    <col min="5106" max="5106" width="11.28515625" style="429" customWidth="1"/>
    <col min="5107" max="5107" width="14.7109375" style="429" customWidth="1"/>
    <col min="5108" max="5108" width="9.7109375" style="429" customWidth="1"/>
    <col min="5109" max="5109" width="17.7109375" style="429" customWidth="1"/>
    <col min="5110" max="5110" width="13.28515625" style="429" customWidth="1"/>
    <col min="5111" max="5111" width="17.28515625" style="429" customWidth="1"/>
    <col min="5112" max="5112" width="13.42578125" style="429" customWidth="1"/>
    <col min="5113" max="5113" width="17" style="429" customWidth="1"/>
    <col min="5114" max="5114" width="21.28515625" style="429" customWidth="1"/>
    <col min="5115" max="5115" width="11.5703125" style="429"/>
    <col min="5116" max="5116" width="20.42578125" style="429" customWidth="1"/>
    <col min="5117" max="5353" width="11.5703125" style="429"/>
    <col min="5354" max="5354" width="3.7109375" style="429" customWidth="1"/>
    <col min="5355" max="5355" width="20" style="429" customWidth="1"/>
    <col min="5356" max="5356" width="68.7109375" style="429" customWidth="1"/>
    <col min="5357" max="5357" width="8.140625" style="429" customWidth="1"/>
    <col min="5358" max="5358" width="11" style="429" customWidth="1"/>
    <col min="5359" max="5359" width="13.140625" style="429" customWidth="1"/>
    <col min="5360" max="5360" width="19" style="429" customWidth="1"/>
    <col min="5361" max="5361" width="4.7109375" style="429" customWidth="1"/>
    <col min="5362" max="5362" width="11.28515625" style="429" customWidth="1"/>
    <col min="5363" max="5363" width="14.7109375" style="429" customWidth="1"/>
    <col min="5364" max="5364" width="9.7109375" style="429" customWidth="1"/>
    <col min="5365" max="5365" width="17.7109375" style="429" customWidth="1"/>
    <col min="5366" max="5366" width="13.28515625" style="429" customWidth="1"/>
    <col min="5367" max="5367" width="17.28515625" style="429" customWidth="1"/>
    <col min="5368" max="5368" width="13.42578125" style="429" customWidth="1"/>
    <col min="5369" max="5369" width="17" style="429" customWidth="1"/>
    <col min="5370" max="5370" width="21.28515625" style="429" customWidth="1"/>
    <col min="5371" max="5371" width="11.5703125" style="429"/>
    <col min="5372" max="5372" width="20.42578125" style="429" customWidth="1"/>
    <col min="5373" max="5609" width="11.5703125" style="429"/>
    <col min="5610" max="5610" width="3.7109375" style="429" customWidth="1"/>
    <col min="5611" max="5611" width="20" style="429" customWidth="1"/>
    <col min="5612" max="5612" width="68.7109375" style="429" customWidth="1"/>
    <col min="5613" max="5613" width="8.140625" style="429" customWidth="1"/>
    <col min="5614" max="5614" width="11" style="429" customWidth="1"/>
    <col min="5615" max="5615" width="13.140625" style="429" customWidth="1"/>
    <col min="5616" max="5616" width="19" style="429" customWidth="1"/>
    <col min="5617" max="5617" width="4.7109375" style="429" customWidth="1"/>
    <col min="5618" max="5618" width="11.28515625" style="429" customWidth="1"/>
    <col min="5619" max="5619" width="14.7109375" style="429" customWidth="1"/>
    <col min="5620" max="5620" width="9.7109375" style="429" customWidth="1"/>
    <col min="5621" max="5621" width="17.7109375" style="429" customWidth="1"/>
    <col min="5622" max="5622" width="13.28515625" style="429" customWidth="1"/>
    <col min="5623" max="5623" width="17.28515625" style="429" customWidth="1"/>
    <col min="5624" max="5624" width="13.42578125" style="429" customWidth="1"/>
    <col min="5625" max="5625" width="17" style="429" customWidth="1"/>
    <col min="5626" max="5626" width="21.28515625" style="429" customWidth="1"/>
    <col min="5627" max="5627" width="11.5703125" style="429"/>
    <col min="5628" max="5628" width="20.42578125" style="429" customWidth="1"/>
    <col min="5629" max="5865" width="11.5703125" style="429"/>
    <col min="5866" max="5866" width="3.7109375" style="429" customWidth="1"/>
    <col min="5867" max="5867" width="20" style="429" customWidth="1"/>
    <col min="5868" max="5868" width="68.7109375" style="429" customWidth="1"/>
    <col min="5869" max="5869" width="8.140625" style="429" customWidth="1"/>
    <col min="5870" max="5870" width="11" style="429" customWidth="1"/>
    <col min="5871" max="5871" width="13.140625" style="429" customWidth="1"/>
    <col min="5872" max="5872" width="19" style="429" customWidth="1"/>
    <col min="5873" max="5873" width="4.7109375" style="429" customWidth="1"/>
    <col min="5874" max="5874" width="11.28515625" style="429" customWidth="1"/>
    <col min="5875" max="5875" width="14.7109375" style="429" customWidth="1"/>
    <col min="5876" max="5876" width="9.7109375" style="429" customWidth="1"/>
    <col min="5877" max="5877" width="17.7109375" style="429" customWidth="1"/>
    <col min="5878" max="5878" width="13.28515625" style="429" customWidth="1"/>
    <col min="5879" max="5879" width="17.28515625" style="429" customWidth="1"/>
    <col min="5880" max="5880" width="13.42578125" style="429" customWidth="1"/>
    <col min="5881" max="5881" width="17" style="429" customWidth="1"/>
    <col min="5882" max="5882" width="21.28515625" style="429" customWidth="1"/>
    <col min="5883" max="5883" width="11.5703125" style="429"/>
    <col min="5884" max="5884" width="20.42578125" style="429" customWidth="1"/>
    <col min="5885" max="6121" width="11.5703125" style="429"/>
    <col min="6122" max="6122" width="3.7109375" style="429" customWidth="1"/>
    <col min="6123" max="6123" width="20" style="429" customWidth="1"/>
    <col min="6124" max="6124" width="68.7109375" style="429" customWidth="1"/>
    <col min="6125" max="6125" width="8.140625" style="429" customWidth="1"/>
    <col min="6126" max="6126" width="11" style="429" customWidth="1"/>
    <col min="6127" max="6127" width="13.140625" style="429" customWidth="1"/>
    <col min="6128" max="6128" width="19" style="429" customWidth="1"/>
    <col min="6129" max="6129" width="4.7109375" style="429" customWidth="1"/>
    <col min="6130" max="6130" width="11.28515625" style="429" customWidth="1"/>
    <col min="6131" max="6131" width="14.7109375" style="429" customWidth="1"/>
    <col min="6132" max="6132" width="9.7109375" style="429" customWidth="1"/>
    <col min="6133" max="6133" width="17.7109375" style="429" customWidth="1"/>
    <col min="6134" max="6134" width="13.28515625" style="429" customWidth="1"/>
    <col min="6135" max="6135" width="17.28515625" style="429" customWidth="1"/>
    <col min="6136" max="6136" width="13.42578125" style="429" customWidth="1"/>
    <col min="6137" max="6137" width="17" style="429" customWidth="1"/>
    <col min="6138" max="6138" width="21.28515625" style="429" customWidth="1"/>
    <col min="6139" max="6139" width="11.5703125" style="429"/>
    <col min="6140" max="6140" width="20.42578125" style="429" customWidth="1"/>
    <col min="6141" max="6377" width="11.5703125" style="429"/>
    <col min="6378" max="6378" width="3.7109375" style="429" customWidth="1"/>
    <col min="6379" max="6379" width="20" style="429" customWidth="1"/>
    <col min="6380" max="6380" width="68.7109375" style="429" customWidth="1"/>
    <col min="6381" max="6381" width="8.140625" style="429" customWidth="1"/>
    <col min="6382" max="6382" width="11" style="429" customWidth="1"/>
    <col min="6383" max="6383" width="13.140625" style="429" customWidth="1"/>
    <col min="6384" max="6384" width="19" style="429" customWidth="1"/>
    <col min="6385" max="6385" width="4.7109375" style="429" customWidth="1"/>
    <col min="6386" max="6386" width="11.28515625" style="429" customWidth="1"/>
    <col min="6387" max="6387" width="14.7109375" style="429" customWidth="1"/>
    <col min="6388" max="6388" width="9.7109375" style="429" customWidth="1"/>
    <col min="6389" max="6389" width="17.7109375" style="429" customWidth="1"/>
    <col min="6390" max="6390" width="13.28515625" style="429" customWidth="1"/>
    <col min="6391" max="6391" width="17.28515625" style="429" customWidth="1"/>
    <col min="6392" max="6392" width="13.42578125" style="429" customWidth="1"/>
    <col min="6393" max="6393" width="17" style="429" customWidth="1"/>
    <col min="6394" max="6394" width="21.28515625" style="429" customWidth="1"/>
    <col min="6395" max="6395" width="11.5703125" style="429"/>
    <col min="6396" max="6396" width="20.42578125" style="429" customWidth="1"/>
    <col min="6397" max="6633" width="11.5703125" style="429"/>
    <col min="6634" max="6634" width="3.7109375" style="429" customWidth="1"/>
    <col min="6635" max="6635" width="20" style="429" customWidth="1"/>
    <col min="6636" max="6636" width="68.7109375" style="429" customWidth="1"/>
    <col min="6637" max="6637" width="8.140625" style="429" customWidth="1"/>
    <col min="6638" max="6638" width="11" style="429" customWidth="1"/>
    <col min="6639" max="6639" width="13.140625" style="429" customWidth="1"/>
    <col min="6640" max="6640" width="19" style="429" customWidth="1"/>
    <col min="6641" max="6641" width="4.7109375" style="429" customWidth="1"/>
    <col min="6642" max="6642" width="11.28515625" style="429" customWidth="1"/>
    <col min="6643" max="6643" width="14.7109375" style="429" customWidth="1"/>
    <col min="6644" max="6644" width="9.7109375" style="429" customWidth="1"/>
    <col min="6645" max="6645" width="17.7109375" style="429" customWidth="1"/>
    <col min="6646" max="6646" width="13.28515625" style="429" customWidth="1"/>
    <col min="6647" max="6647" width="17.28515625" style="429" customWidth="1"/>
    <col min="6648" max="6648" width="13.42578125" style="429" customWidth="1"/>
    <col min="6649" max="6649" width="17" style="429" customWidth="1"/>
    <col min="6650" max="6650" width="21.28515625" style="429" customWidth="1"/>
    <col min="6651" max="6651" width="11.5703125" style="429"/>
    <col min="6652" max="6652" width="20.42578125" style="429" customWidth="1"/>
    <col min="6653" max="6889" width="11.5703125" style="429"/>
    <col min="6890" max="6890" width="3.7109375" style="429" customWidth="1"/>
    <col min="6891" max="6891" width="20" style="429" customWidth="1"/>
    <col min="6892" max="6892" width="68.7109375" style="429" customWidth="1"/>
    <col min="6893" max="6893" width="8.140625" style="429" customWidth="1"/>
    <col min="6894" max="6894" width="11" style="429" customWidth="1"/>
    <col min="6895" max="6895" width="13.140625" style="429" customWidth="1"/>
    <col min="6896" max="6896" width="19" style="429" customWidth="1"/>
    <col min="6897" max="6897" width="4.7109375" style="429" customWidth="1"/>
    <col min="6898" max="6898" width="11.28515625" style="429" customWidth="1"/>
    <col min="6899" max="6899" width="14.7109375" style="429" customWidth="1"/>
    <col min="6900" max="6900" width="9.7109375" style="429" customWidth="1"/>
    <col min="6901" max="6901" width="17.7109375" style="429" customWidth="1"/>
    <col min="6902" max="6902" width="13.28515625" style="429" customWidth="1"/>
    <col min="6903" max="6903" width="17.28515625" style="429" customWidth="1"/>
    <col min="6904" max="6904" width="13.42578125" style="429" customWidth="1"/>
    <col min="6905" max="6905" width="17" style="429" customWidth="1"/>
    <col min="6906" max="6906" width="21.28515625" style="429" customWidth="1"/>
    <col min="6907" max="6907" width="11.5703125" style="429"/>
    <col min="6908" max="6908" width="20.42578125" style="429" customWidth="1"/>
    <col min="6909" max="7145" width="11.5703125" style="429"/>
    <col min="7146" max="7146" width="3.7109375" style="429" customWidth="1"/>
    <col min="7147" max="7147" width="20" style="429" customWidth="1"/>
    <col min="7148" max="7148" width="68.7109375" style="429" customWidth="1"/>
    <col min="7149" max="7149" width="8.140625" style="429" customWidth="1"/>
    <col min="7150" max="7150" width="11" style="429" customWidth="1"/>
    <col min="7151" max="7151" width="13.140625" style="429" customWidth="1"/>
    <col min="7152" max="7152" width="19" style="429" customWidth="1"/>
    <col min="7153" max="7153" width="4.7109375" style="429" customWidth="1"/>
    <col min="7154" max="7154" width="11.28515625" style="429" customWidth="1"/>
    <col min="7155" max="7155" width="14.7109375" style="429" customWidth="1"/>
    <col min="7156" max="7156" width="9.7109375" style="429" customWidth="1"/>
    <col min="7157" max="7157" width="17.7109375" style="429" customWidth="1"/>
    <col min="7158" max="7158" width="13.28515625" style="429" customWidth="1"/>
    <col min="7159" max="7159" width="17.28515625" style="429" customWidth="1"/>
    <col min="7160" max="7160" width="13.42578125" style="429" customWidth="1"/>
    <col min="7161" max="7161" width="17" style="429" customWidth="1"/>
    <col min="7162" max="7162" width="21.28515625" style="429" customWidth="1"/>
    <col min="7163" max="7163" width="11.5703125" style="429"/>
    <col min="7164" max="7164" width="20.42578125" style="429" customWidth="1"/>
    <col min="7165" max="7401" width="11.5703125" style="429"/>
    <col min="7402" max="7402" width="3.7109375" style="429" customWidth="1"/>
    <col min="7403" max="7403" width="20" style="429" customWidth="1"/>
    <col min="7404" max="7404" width="68.7109375" style="429" customWidth="1"/>
    <col min="7405" max="7405" width="8.140625" style="429" customWidth="1"/>
    <col min="7406" max="7406" width="11" style="429" customWidth="1"/>
    <col min="7407" max="7407" width="13.140625" style="429" customWidth="1"/>
    <col min="7408" max="7408" width="19" style="429" customWidth="1"/>
    <col min="7409" max="7409" width="4.7109375" style="429" customWidth="1"/>
    <col min="7410" max="7410" width="11.28515625" style="429" customWidth="1"/>
    <col min="7411" max="7411" width="14.7109375" style="429" customWidth="1"/>
    <col min="7412" max="7412" width="9.7109375" style="429" customWidth="1"/>
    <col min="7413" max="7413" width="17.7109375" style="429" customWidth="1"/>
    <col min="7414" max="7414" width="13.28515625" style="429" customWidth="1"/>
    <col min="7415" max="7415" width="17.28515625" style="429" customWidth="1"/>
    <col min="7416" max="7416" width="13.42578125" style="429" customWidth="1"/>
    <col min="7417" max="7417" width="17" style="429" customWidth="1"/>
    <col min="7418" max="7418" width="21.28515625" style="429" customWidth="1"/>
    <col min="7419" max="7419" width="11.5703125" style="429"/>
    <col min="7420" max="7420" width="20.42578125" style="429" customWidth="1"/>
    <col min="7421" max="7657" width="11.5703125" style="429"/>
    <col min="7658" max="7658" width="3.7109375" style="429" customWidth="1"/>
    <col min="7659" max="7659" width="20" style="429" customWidth="1"/>
    <col min="7660" max="7660" width="68.7109375" style="429" customWidth="1"/>
    <col min="7661" max="7661" width="8.140625" style="429" customWidth="1"/>
    <col min="7662" max="7662" width="11" style="429" customWidth="1"/>
    <col min="7663" max="7663" width="13.140625" style="429" customWidth="1"/>
    <col min="7664" max="7664" width="19" style="429" customWidth="1"/>
    <col min="7665" max="7665" width="4.7109375" style="429" customWidth="1"/>
    <col min="7666" max="7666" width="11.28515625" style="429" customWidth="1"/>
    <col min="7667" max="7667" width="14.7109375" style="429" customWidth="1"/>
    <col min="7668" max="7668" width="9.7109375" style="429" customWidth="1"/>
    <col min="7669" max="7669" width="17.7109375" style="429" customWidth="1"/>
    <col min="7670" max="7670" width="13.28515625" style="429" customWidth="1"/>
    <col min="7671" max="7671" width="17.28515625" style="429" customWidth="1"/>
    <col min="7672" max="7672" width="13.42578125" style="429" customWidth="1"/>
    <col min="7673" max="7673" width="17" style="429" customWidth="1"/>
    <col min="7674" max="7674" width="21.28515625" style="429" customWidth="1"/>
    <col min="7675" max="7675" width="11.5703125" style="429"/>
    <col min="7676" max="7676" width="20.42578125" style="429" customWidth="1"/>
    <col min="7677" max="7913" width="11.5703125" style="429"/>
    <col min="7914" max="7914" width="3.7109375" style="429" customWidth="1"/>
    <col min="7915" max="7915" width="20" style="429" customWidth="1"/>
    <col min="7916" max="7916" width="68.7109375" style="429" customWidth="1"/>
    <col min="7917" max="7917" width="8.140625" style="429" customWidth="1"/>
    <col min="7918" max="7918" width="11" style="429" customWidth="1"/>
    <col min="7919" max="7919" width="13.140625" style="429" customWidth="1"/>
    <col min="7920" max="7920" width="19" style="429" customWidth="1"/>
    <col min="7921" max="7921" width="4.7109375" style="429" customWidth="1"/>
    <col min="7922" max="7922" width="11.28515625" style="429" customWidth="1"/>
    <col min="7923" max="7923" width="14.7109375" style="429" customWidth="1"/>
    <col min="7924" max="7924" width="9.7109375" style="429" customWidth="1"/>
    <col min="7925" max="7925" width="17.7109375" style="429" customWidth="1"/>
    <col min="7926" max="7926" width="13.28515625" style="429" customWidth="1"/>
    <col min="7927" max="7927" width="17.28515625" style="429" customWidth="1"/>
    <col min="7928" max="7928" width="13.42578125" style="429" customWidth="1"/>
    <col min="7929" max="7929" width="17" style="429" customWidth="1"/>
    <col min="7930" max="7930" width="21.28515625" style="429" customWidth="1"/>
    <col min="7931" max="7931" width="11.5703125" style="429"/>
    <col min="7932" max="7932" width="20.42578125" style="429" customWidth="1"/>
    <col min="7933" max="8169" width="11.5703125" style="429"/>
    <col min="8170" max="8170" width="3.7109375" style="429" customWidth="1"/>
    <col min="8171" max="8171" width="20" style="429" customWidth="1"/>
    <col min="8172" max="8172" width="68.7109375" style="429" customWidth="1"/>
    <col min="8173" max="8173" width="8.140625" style="429" customWidth="1"/>
    <col min="8174" max="8174" width="11" style="429" customWidth="1"/>
    <col min="8175" max="8175" width="13.140625" style="429" customWidth="1"/>
    <col min="8176" max="8176" width="19" style="429" customWidth="1"/>
    <col min="8177" max="8177" width="4.7109375" style="429" customWidth="1"/>
    <col min="8178" max="8178" width="11.28515625" style="429" customWidth="1"/>
    <col min="8179" max="8179" width="14.7109375" style="429" customWidth="1"/>
    <col min="8180" max="8180" width="9.7109375" style="429" customWidth="1"/>
    <col min="8181" max="8181" width="17.7109375" style="429" customWidth="1"/>
    <col min="8182" max="8182" width="13.28515625" style="429" customWidth="1"/>
    <col min="8183" max="8183" width="17.28515625" style="429" customWidth="1"/>
    <col min="8184" max="8184" width="13.42578125" style="429" customWidth="1"/>
    <col min="8185" max="8185" width="17" style="429" customWidth="1"/>
    <col min="8186" max="8186" width="21.28515625" style="429" customWidth="1"/>
    <col min="8187" max="8187" width="11.5703125" style="429"/>
    <col min="8188" max="8188" width="20.42578125" style="429" customWidth="1"/>
    <col min="8189" max="8425" width="11.5703125" style="429"/>
    <col min="8426" max="8426" width="3.7109375" style="429" customWidth="1"/>
    <col min="8427" max="8427" width="20" style="429" customWidth="1"/>
    <col min="8428" max="8428" width="68.7109375" style="429" customWidth="1"/>
    <col min="8429" max="8429" width="8.140625" style="429" customWidth="1"/>
    <col min="8430" max="8430" width="11" style="429" customWidth="1"/>
    <col min="8431" max="8431" width="13.140625" style="429" customWidth="1"/>
    <col min="8432" max="8432" width="19" style="429" customWidth="1"/>
    <col min="8433" max="8433" width="4.7109375" style="429" customWidth="1"/>
    <col min="8434" max="8434" width="11.28515625" style="429" customWidth="1"/>
    <col min="8435" max="8435" width="14.7109375" style="429" customWidth="1"/>
    <col min="8436" max="8436" width="9.7109375" style="429" customWidth="1"/>
    <col min="8437" max="8437" width="17.7109375" style="429" customWidth="1"/>
    <col min="8438" max="8438" width="13.28515625" style="429" customWidth="1"/>
    <col min="8439" max="8439" width="17.28515625" style="429" customWidth="1"/>
    <col min="8440" max="8440" width="13.42578125" style="429" customWidth="1"/>
    <col min="8441" max="8441" width="17" style="429" customWidth="1"/>
    <col min="8442" max="8442" width="21.28515625" style="429" customWidth="1"/>
    <col min="8443" max="8443" width="11.5703125" style="429"/>
    <col min="8444" max="8444" width="20.42578125" style="429" customWidth="1"/>
    <col min="8445" max="8681" width="11.5703125" style="429"/>
    <col min="8682" max="8682" width="3.7109375" style="429" customWidth="1"/>
    <col min="8683" max="8683" width="20" style="429" customWidth="1"/>
    <col min="8684" max="8684" width="68.7109375" style="429" customWidth="1"/>
    <col min="8685" max="8685" width="8.140625" style="429" customWidth="1"/>
    <col min="8686" max="8686" width="11" style="429" customWidth="1"/>
    <col min="8687" max="8687" width="13.140625" style="429" customWidth="1"/>
    <col min="8688" max="8688" width="19" style="429" customWidth="1"/>
    <col min="8689" max="8689" width="4.7109375" style="429" customWidth="1"/>
    <col min="8690" max="8690" width="11.28515625" style="429" customWidth="1"/>
    <col min="8691" max="8691" width="14.7109375" style="429" customWidth="1"/>
    <col min="8692" max="8692" width="9.7109375" style="429" customWidth="1"/>
    <col min="8693" max="8693" width="17.7109375" style="429" customWidth="1"/>
    <col min="8694" max="8694" width="13.28515625" style="429" customWidth="1"/>
    <col min="8695" max="8695" width="17.28515625" style="429" customWidth="1"/>
    <col min="8696" max="8696" width="13.42578125" style="429" customWidth="1"/>
    <col min="8697" max="8697" width="17" style="429" customWidth="1"/>
    <col min="8698" max="8698" width="21.28515625" style="429" customWidth="1"/>
    <col min="8699" max="8699" width="11.5703125" style="429"/>
    <col min="8700" max="8700" width="20.42578125" style="429" customWidth="1"/>
    <col min="8701" max="8937" width="11.5703125" style="429"/>
    <col min="8938" max="8938" width="3.7109375" style="429" customWidth="1"/>
    <col min="8939" max="8939" width="20" style="429" customWidth="1"/>
    <col min="8940" max="8940" width="68.7109375" style="429" customWidth="1"/>
    <col min="8941" max="8941" width="8.140625" style="429" customWidth="1"/>
    <col min="8942" max="8942" width="11" style="429" customWidth="1"/>
    <col min="8943" max="8943" width="13.140625" style="429" customWidth="1"/>
    <col min="8944" max="8944" width="19" style="429" customWidth="1"/>
    <col min="8945" max="8945" width="4.7109375" style="429" customWidth="1"/>
    <col min="8946" max="8946" width="11.28515625" style="429" customWidth="1"/>
    <col min="8947" max="8947" width="14.7109375" style="429" customWidth="1"/>
    <col min="8948" max="8948" width="9.7109375" style="429" customWidth="1"/>
    <col min="8949" max="8949" width="17.7109375" style="429" customWidth="1"/>
    <col min="8950" max="8950" width="13.28515625" style="429" customWidth="1"/>
    <col min="8951" max="8951" width="17.28515625" style="429" customWidth="1"/>
    <col min="8952" max="8952" width="13.42578125" style="429" customWidth="1"/>
    <col min="8953" max="8953" width="17" style="429" customWidth="1"/>
    <col min="8954" max="8954" width="21.28515625" style="429" customWidth="1"/>
    <col min="8955" max="8955" width="11.5703125" style="429"/>
    <col min="8956" max="8956" width="20.42578125" style="429" customWidth="1"/>
    <col min="8957" max="9193" width="11.5703125" style="429"/>
    <col min="9194" max="9194" width="3.7109375" style="429" customWidth="1"/>
    <col min="9195" max="9195" width="20" style="429" customWidth="1"/>
    <col min="9196" max="9196" width="68.7109375" style="429" customWidth="1"/>
    <col min="9197" max="9197" width="8.140625" style="429" customWidth="1"/>
    <col min="9198" max="9198" width="11" style="429" customWidth="1"/>
    <col min="9199" max="9199" width="13.140625" style="429" customWidth="1"/>
    <col min="9200" max="9200" width="19" style="429" customWidth="1"/>
    <col min="9201" max="9201" width="4.7109375" style="429" customWidth="1"/>
    <col min="9202" max="9202" width="11.28515625" style="429" customWidth="1"/>
    <col min="9203" max="9203" width="14.7109375" style="429" customWidth="1"/>
    <col min="9204" max="9204" width="9.7109375" style="429" customWidth="1"/>
    <col min="9205" max="9205" width="17.7109375" style="429" customWidth="1"/>
    <col min="9206" max="9206" width="13.28515625" style="429" customWidth="1"/>
    <col min="9207" max="9207" width="17.28515625" style="429" customWidth="1"/>
    <col min="9208" max="9208" width="13.42578125" style="429" customWidth="1"/>
    <col min="9209" max="9209" width="17" style="429" customWidth="1"/>
    <col min="9210" max="9210" width="21.28515625" style="429" customWidth="1"/>
    <col min="9211" max="9211" width="11.5703125" style="429"/>
    <col min="9212" max="9212" width="20.42578125" style="429" customWidth="1"/>
    <col min="9213" max="9449" width="11.5703125" style="429"/>
    <col min="9450" max="9450" width="3.7109375" style="429" customWidth="1"/>
    <col min="9451" max="9451" width="20" style="429" customWidth="1"/>
    <col min="9452" max="9452" width="68.7109375" style="429" customWidth="1"/>
    <col min="9453" max="9453" width="8.140625" style="429" customWidth="1"/>
    <col min="9454" max="9454" width="11" style="429" customWidth="1"/>
    <col min="9455" max="9455" width="13.140625" style="429" customWidth="1"/>
    <col min="9456" max="9456" width="19" style="429" customWidth="1"/>
    <col min="9457" max="9457" width="4.7109375" style="429" customWidth="1"/>
    <col min="9458" max="9458" width="11.28515625" style="429" customWidth="1"/>
    <col min="9459" max="9459" width="14.7109375" style="429" customWidth="1"/>
    <col min="9460" max="9460" width="9.7109375" style="429" customWidth="1"/>
    <col min="9461" max="9461" width="17.7109375" style="429" customWidth="1"/>
    <col min="9462" max="9462" width="13.28515625" style="429" customWidth="1"/>
    <col min="9463" max="9463" width="17.28515625" style="429" customWidth="1"/>
    <col min="9464" max="9464" width="13.42578125" style="429" customWidth="1"/>
    <col min="9465" max="9465" width="17" style="429" customWidth="1"/>
    <col min="9466" max="9466" width="21.28515625" style="429" customWidth="1"/>
    <col min="9467" max="9467" width="11.5703125" style="429"/>
    <col min="9468" max="9468" width="20.42578125" style="429" customWidth="1"/>
    <col min="9469" max="9705" width="11.5703125" style="429"/>
    <col min="9706" max="9706" width="3.7109375" style="429" customWidth="1"/>
    <col min="9707" max="9707" width="20" style="429" customWidth="1"/>
    <col min="9708" max="9708" width="68.7109375" style="429" customWidth="1"/>
    <col min="9709" max="9709" width="8.140625" style="429" customWidth="1"/>
    <col min="9710" max="9710" width="11" style="429" customWidth="1"/>
    <col min="9711" max="9711" width="13.140625" style="429" customWidth="1"/>
    <col min="9712" max="9712" width="19" style="429" customWidth="1"/>
    <col min="9713" max="9713" width="4.7109375" style="429" customWidth="1"/>
    <col min="9714" max="9714" width="11.28515625" style="429" customWidth="1"/>
    <col min="9715" max="9715" width="14.7109375" style="429" customWidth="1"/>
    <col min="9716" max="9716" width="9.7109375" style="429" customWidth="1"/>
    <col min="9717" max="9717" width="17.7109375" style="429" customWidth="1"/>
    <col min="9718" max="9718" width="13.28515625" style="429" customWidth="1"/>
    <col min="9719" max="9719" width="17.28515625" style="429" customWidth="1"/>
    <col min="9720" max="9720" width="13.42578125" style="429" customWidth="1"/>
    <col min="9721" max="9721" width="17" style="429" customWidth="1"/>
    <col min="9722" max="9722" width="21.28515625" style="429" customWidth="1"/>
    <col min="9723" max="9723" width="11.5703125" style="429"/>
    <col min="9724" max="9724" width="20.42578125" style="429" customWidth="1"/>
    <col min="9725" max="9961" width="11.5703125" style="429"/>
    <col min="9962" max="9962" width="3.7109375" style="429" customWidth="1"/>
    <col min="9963" max="9963" width="20" style="429" customWidth="1"/>
    <col min="9964" max="9964" width="68.7109375" style="429" customWidth="1"/>
    <col min="9965" max="9965" width="8.140625" style="429" customWidth="1"/>
    <col min="9966" max="9966" width="11" style="429" customWidth="1"/>
    <col min="9967" max="9967" width="13.140625" style="429" customWidth="1"/>
    <col min="9968" max="9968" width="19" style="429" customWidth="1"/>
    <col min="9969" max="9969" width="4.7109375" style="429" customWidth="1"/>
    <col min="9970" max="9970" width="11.28515625" style="429" customWidth="1"/>
    <col min="9971" max="9971" width="14.7109375" style="429" customWidth="1"/>
    <col min="9972" max="9972" width="9.7109375" style="429" customWidth="1"/>
    <col min="9973" max="9973" width="17.7109375" style="429" customWidth="1"/>
    <col min="9974" max="9974" width="13.28515625" style="429" customWidth="1"/>
    <col min="9975" max="9975" width="17.28515625" style="429" customWidth="1"/>
    <col min="9976" max="9976" width="13.42578125" style="429" customWidth="1"/>
    <col min="9977" max="9977" width="17" style="429" customWidth="1"/>
    <col min="9978" max="9978" width="21.28515625" style="429" customWidth="1"/>
    <col min="9979" max="9979" width="11.5703125" style="429"/>
    <col min="9980" max="9980" width="20.42578125" style="429" customWidth="1"/>
    <col min="9981" max="10217" width="11.5703125" style="429"/>
    <col min="10218" max="10218" width="3.7109375" style="429" customWidth="1"/>
    <col min="10219" max="10219" width="20" style="429" customWidth="1"/>
    <col min="10220" max="10220" width="68.7109375" style="429" customWidth="1"/>
    <col min="10221" max="10221" width="8.140625" style="429" customWidth="1"/>
    <col min="10222" max="10222" width="11" style="429" customWidth="1"/>
    <col min="10223" max="10223" width="13.140625" style="429" customWidth="1"/>
    <col min="10224" max="10224" width="19" style="429" customWidth="1"/>
    <col min="10225" max="10225" width="4.7109375" style="429" customWidth="1"/>
    <col min="10226" max="10226" width="11.28515625" style="429" customWidth="1"/>
    <col min="10227" max="10227" width="14.7109375" style="429" customWidth="1"/>
    <col min="10228" max="10228" width="9.7109375" style="429" customWidth="1"/>
    <col min="10229" max="10229" width="17.7109375" style="429" customWidth="1"/>
    <col min="10230" max="10230" width="13.28515625" style="429" customWidth="1"/>
    <col min="10231" max="10231" width="17.28515625" style="429" customWidth="1"/>
    <col min="10232" max="10232" width="13.42578125" style="429" customWidth="1"/>
    <col min="10233" max="10233" width="17" style="429" customWidth="1"/>
    <col min="10234" max="10234" width="21.28515625" style="429" customWidth="1"/>
    <col min="10235" max="10235" width="11.5703125" style="429"/>
    <col min="10236" max="10236" width="20.42578125" style="429" customWidth="1"/>
    <col min="10237" max="10473" width="11.5703125" style="429"/>
    <col min="10474" max="10474" width="3.7109375" style="429" customWidth="1"/>
    <col min="10475" max="10475" width="20" style="429" customWidth="1"/>
    <col min="10476" max="10476" width="68.7109375" style="429" customWidth="1"/>
    <col min="10477" max="10477" width="8.140625" style="429" customWidth="1"/>
    <col min="10478" max="10478" width="11" style="429" customWidth="1"/>
    <col min="10479" max="10479" width="13.140625" style="429" customWidth="1"/>
    <col min="10480" max="10480" width="19" style="429" customWidth="1"/>
    <col min="10481" max="10481" width="4.7109375" style="429" customWidth="1"/>
    <col min="10482" max="10482" width="11.28515625" style="429" customWidth="1"/>
    <col min="10483" max="10483" width="14.7109375" style="429" customWidth="1"/>
    <col min="10484" max="10484" width="9.7109375" style="429" customWidth="1"/>
    <col min="10485" max="10485" width="17.7109375" style="429" customWidth="1"/>
    <col min="10486" max="10486" width="13.28515625" style="429" customWidth="1"/>
    <col min="10487" max="10487" width="17.28515625" style="429" customWidth="1"/>
    <col min="10488" max="10488" width="13.42578125" style="429" customWidth="1"/>
    <col min="10489" max="10489" width="17" style="429" customWidth="1"/>
    <col min="10490" max="10490" width="21.28515625" style="429" customWidth="1"/>
    <col min="10491" max="10491" width="11.5703125" style="429"/>
    <col min="10492" max="10492" width="20.42578125" style="429" customWidth="1"/>
    <col min="10493" max="10729" width="11.5703125" style="429"/>
    <col min="10730" max="10730" width="3.7109375" style="429" customWidth="1"/>
    <col min="10731" max="10731" width="20" style="429" customWidth="1"/>
    <col min="10732" max="10732" width="68.7109375" style="429" customWidth="1"/>
    <col min="10733" max="10733" width="8.140625" style="429" customWidth="1"/>
    <col min="10734" max="10734" width="11" style="429" customWidth="1"/>
    <col min="10735" max="10735" width="13.140625" style="429" customWidth="1"/>
    <col min="10736" max="10736" width="19" style="429" customWidth="1"/>
    <col min="10737" max="10737" width="4.7109375" style="429" customWidth="1"/>
    <col min="10738" max="10738" width="11.28515625" style="429" customWidth="1"/>
    <col min="10739" max="10739" width="14.7109375" style="429" customWidth="1"/>
    <col min="10740" max="10740" width="9.7109375" style="429" customWidth="1"/>
    <col min="10741" max="10741" width="17.7109375" style="429" customWidth="1"/>
    <col min="10742" max="10742" width="13.28515625" style="429" customWidth="1"/>
    <col min="10743" max="10743" width="17.28515625" style="429" customWidth="1"/>
    <col min="10744" max="10744" width="13.42578125" style="429" customWidth="1"/>
    <col min="10745" max="10745" width="17" style="429" customWidth="1"/>
    <col min="10746" max="10746" width="21.28515625" style="429" customWidth="1"/>
    <col min="10747" max="10747" width="11.5703125" style="429"/>
    <col min="10748" max="10748" width="20.42578125" style="429" customWidth="1"/>
    <col min="10749" max="10985" width="11.5703125" style="429"/>
    <col min="10986" max="10986" width="3.7109375" style="429" customWidth="1"/>
    <col min="10987" max="10987" width="20" style="429" customWidth="1"/>
    <col min="10988" max="10988" width="68.7109375" style="429" customWidth="1"/>
    <col min="10989" max="10989" width="8.140625" style="429" customWidth="1"/>
    <col min="10990" max="10990" width="11" style="429" customWidth="1"/>
    <col min="10991" max="10991" width="13.140625" style="429" customWidth="1"/>
    <col min="10992" max="10992" width="19" style="429" customWidth="1"/>
    <col min="10993" max="10993" width="4.7109375" style="429" customWidth="1"/>
    <col min="10994" max="10994" width="11.28515625" style="429" customWidth="1"/>
    <col min="10995" max="10995" width="14.7109375" style="429" customWidth="1"/>
    <col min="10996" max="10996" width="9.7109375" style="429" customWidth="1"/>
    <col min="10997" max="10997" width="17.7109375" style="429" customWidth="1"/>
    <col min="10998" max="10998" width="13.28515625" style="429" customWidth="1"/>
    <col min="10999" max="10999" width="17.28515625" style="429" customWidth="1"/>
    <col min="11000" max="11000" width="13.42578125" style="429" customWidth="1"/>
    <col min="11001" max="11001" width="17" style="429" customWidth="1"/>
    <col min="11002" max="11002" width="21.28515625" style="429" customWidth="1"/>
    <col min="11003" max="11003" width="11.5703125" style="429"/>
    <col min="11004" max="11004" width="20.42578125" style="429" customWidth="1"/>
    <col min="11005" max="11241" width="11.5703125" style="429"/>
    <col min="11242" max="11242" width="3.7109375" style="429" customWidth="1"/>
    <col min="11243" max="11243" width="20" style="429" customWidth="1"/>
    <col min="11244" max="11244" width="68.7109375" style="429" customWidth="1"/>
    <col min="11245" max="11245" width="8.140625" style="429" customWidth="1"/>
    <col min="11246" max="11246" width="11" style="429" customWidth="1"/>
    <col min="11247" max="11247" width="13.140625" style="429" customWidth="1"/>
    <col min="11248" max="11248" width="19" style="429" customWidth="1"/>
    <col min="11249" max="11249" width="4.7109375" style="429" customWidth="1"/>
    <col min="11250" max="11250" width="11.28515625" style="429" customWidth="1"/>
    <col min="11251" max="11251" width="14.7109375" style="429" customWidth="1"/>
    <col min="11252" max="11252" width="9.7109375" style="429" customWidth="1"/>
    <col min="11253" max="11253" width="17.7109375" style="429" customWidth="1"/>
    <col min="11254" max="11254" width="13.28515625" style="429" customWidth="1"/>
    <col min="11255" max="11255" width="17.28515625" style="429" customWidth="1"/>
    <col min="11256" max="11256" width="13.42578125" style="429" customWidth="1"/>
    <col min="11257" max="11257" width="17" style="429" customWidth="1"/>
    <col min="11258" max="11258" width="21.28515625" style="429" customWidth="1"/>
    <col min="11259" max="11259" width="11.5703125" style="429"/>
    <col min="11260" max="11260" width="20.42578125" style="429" customWidth="1"/>
    <col min="11261" max="11497" width="11.5703125" style="429"/>
    <col min="11498" max="11498" width="3.7109375" style="429" customWidth="1"/>
    <col min="11499" max="11499" width="20" style="429" customWidth="1"/>
    <col min="11500" max="11500" width="68.7109375" style="429" customWidth="1"/>
    <col min="11501" max="11501" width="8.140625" style="429" customWidth="1"/>
    <col min="11502" max="11502" width="11" style="429" customWidth="1"/>
    <col min="11503" max="11503" width="13.140625" style="429" customWidth="1"/>
    <col min="11504" max="11504" width="19" style="429" customWidth="1"/>
    <col min="11505" max="11505" width="4.7109375" style="429" customWidth="1"/>
    <col min="11506" max="11506" width="11.28515625" style="429" customWidth="1"/>
    <col min="11507" max="11507" width="14.7109375" style="429" customWidth="1"/>
    <col min="11508" max="11508" width="9.7109375" style="429" customWidth="1"/>
    <col min="11509" max="11509" width="17.7109375" style="429" customWidth="1"/>
    <col min="11510" max="11510" width="13.28515625" style="429" customWidth="1"/>
    <col min="11511" max="11511" width="17.28515625" style="429" customWidth="1"/>
    <col min="11512" max="11512" width="13.42578125" style="429" customWidth="1"/>
    <col min="11513" max="11513" width="17" style="429" customWidth="1"/>
    <col min="11514" max="11514" width="21.28515625" style="429" customWidth="1"/>
    <col min="11515" max="11515" width="11.5703125" style="429"/>
    <col min="11516" max="11516" width="20.42578125" style="429" customWidth="1"/>
    <col min="11517" max="11753" width="11.5703125" style="429"/>
    <col min="11754" max="11754" width="3.7109375" style="429" customWidth="1"/>
    <col min="11755" max="11755" width="20" style="429" customWidth="1"/>
    <col min="11756" max="11756" width="68.7109375" style="429" customWidth="1"/>
    <col min="11757" max="11757" width="8.140625" style="429" customWidth="1"/>
    <col min="11758" max="11758" width="11" style="429" customWidth="1"/>
    <col min="11759" max="11759" width="13.140625" style="429" customWidth="1"/>
    <col min="11760" max="11760" width="19" style="429" customWidth="1"/>
    <col min="11761" max="11761" width="4.7109375" style="429" customWidth="1"/>
    <col min="11762" max="11762" width="11.28515625" style="429" customWidth="1"/>
    <col min="11763" max="11763" width="14.7109375" style="429" customWidth="1"/>
    <col min="11764" max="11764" width="9.7109375" style="429" customWidth="1"/>
    <col min="11765" max="11765" width="17.7109375" style="429" customWidth="1"/>
    <col min="11766" max="11766" width="13.28515625" style="429" customWidth="1"/>
    <col min="11767" max="11767" width="17.28515625" style="429" customWidth="1"/>
    <col min="11768" max="11768" width="13.42578125" style="429" customWidth="1"/>
    <col min="11769" max="11769" width="17" style="429" customWidth="1"/>
    <col min="11770" max="11770" width="21.28515625" style="429" customWidth="1"/>
    <col min="11771" max="11771" width="11.5703125" style="429"/>
    <col min="11772" max="11772" width="20.42578125" style="429" customWidth="1"/>
    <col min="11773" max="12009" width="11.5703125" style="429"/>
    <col min="12010" max="12010" width="3.7109375" style="429" customWidth="1"/>
    <col min="12011" max="12011" width="20" style="429" customWidth="1"/>
    <col min="12012" max="12012" width="68.7109375" style="429" customWidth="1"/>
    <col min="12013" max="12013" width="8.140625" style="429" customWidth="1"/>
    <col min="12014" max="12014" width="11" style="429" customWidth="1"/>
    <col min="12015" max="12015" width="13.140625" style="429" customWidth="1"/>
    <col min="12016" max="12016" width="19" style="429" customWidth="1"/>
    <col min="12017" max="12017" width="4.7109375" style="429" customWidth="1"/>
    <col min="12018" max="12018" width="11.28515625" style="429" customWidth="1"/>
    <col min="12019" max="12019" width="14.7109375" style="429" customWidth="1"/>
    <col min="12020" max="12020" width="9.7109375" style="429" customWidth="1"/>
    <col min="12021" max="12021" width="17.7109375" style="429" customWidth="1"/>
    <col min="12022" max="12022" width="13.28515625" style="429" customWidth="1"/>
    <col min="12023" max="12023" width="17.28515625" style="429" customWidth="1"/>
    <col min="12024" max="12024" width="13.42578125" style="429" customWidth="1"/>
    <col min="12025" max="12025" width="17" style="429" customWidth="1"/>
    <col min="12026" max="12026" width="21.28515625" style="429" customWidth="1"/>
    <col min="12027" max="12027" width="11.5703125" style="429"/>
    <col min="12028" max="12028" width="20.42578125" style="429" customWidth="1"/>
    <col min="12029" max="12265" width="11.5703125" style="429"/>
    <col min="12266" max="12266" width="3.7109375" style="429" customWidth="1"/>
    <col min="12267" max="12267" width="20" style="429" customWidth="1"/>
    <col min="12268" max="12268" width="68.7109375" style="429" customWidth="1"/>
    <col min="12269" max="12269" width="8.140625" style="429" customWidth="1"/>
    <col min="12270" max="12270" width="11" style="429" customWidth="1"/>
    <col min="12271" max="12271" width="13.140625" style="429" customWidth="1"/>
    <col min="12272" max="12272" width="19" style="429" customWidth="1"/>
    <col min="12273" max="12273" width="4.7109375" style="429" customWidth="1"/>
    <col min="12274" max="12274" width="11.28515625" style="429" customWidth="1"/>
    <col min="12275" max="12275" width="14.7109375" style="429" customWidth="1"/>
    <col min="12276" max="12276" width="9.7109375" style="429" customWidth="1"/>
    <col min="12277" max="12277" width="17.7109375" style="429" customWidth="1"/>
    <col min="12278" max="12278" width="13.28515625" style="429" customWidth="1"/>
    <col min="12279" max="12279" width="17.28515625" style="429" customWidth="1"/>
    <col min="12280" max="12280" width="13.42578125" style="429" customWidth="1"/>
    <col min="12281" max="12281" width="17" style="429" customWidth="1"/>
    <col min="12282" max="12282" width="21.28515625" style="429" customWidth="1"/>
    <col min="12283" max="12283" width="11.5703125" style="429"/>
    <col min="12284" max="12284" width="20.42578125" style="429" customWidth="1"/>
    <col min="12285" max="12521" width="11.5703125" style="429"/>
    <col min="12522" max="12522" width="3.7109375" style="429" customWidth="1"/>
    <col min="12523" max="12523" width="20" style="429" customWidth="1"/>
    <col min="12524" max="12524" width="68.7109375" style="429" customWidth="1"/>
    <col min="12525" max="12525" width="8.140625" style="429" customWidth="1"/>
    <col min="12526" max="12526" width="11" style="429" customWidth="1"/>
    <col min="12527" max="12527" width="13.140625" style="429" customWidth="1"/>
    <col min="12528" max="12528" width="19" style="429" customWidth="1"/>
    <col min="12529" max="12529" width="4.7109375" style="429" customWidth="1"/>
    <col min="12530" max="12530" width="11.28515625" style="429" customWidth="1"/>
    <col min="12531" max="12531" width="14.7109375" style="429" customWidth="1"/>
    <col min="12532" max="12532" width="9.7109375" style="429" customWidth="1"/>
    <col min="12533" max="12533" width="17.7109375" style="429" customWidth="1"/>
    <col min="12534" max="12534" width="13.28515625" style="429" customWidth="1"/>
    <col min="12535" max="12535" width="17.28515625" style="429" customWidth="1"/>
    <col min="12536" max="12536" width="13.42578125" style="429" customWidth="1"/>
    <col min="12537" max="12537" width="17" style="429" customWidth="1"/>
    <col min="12538" max="12538" width="21.28515625" style="429" customWidth="1"/>
    <col min="12539" max="12539" width="11.5703125" style="429"/>
    <col min="12540" max="12540" width="20.42578125" style="429" customWidth="1"/>
    <col min="12541" max="12777" width="11.5703125" style="429"/>
    <col min="12778" max="12778" width="3.7109375" style="429" customWidth="1"/>
    <col min="12779" max="12779" width="20" style="429" customWidth="1"/>
    <col min="12780" max="12780" width="68.7109375" style="429" customWidth="1"/>
    <col min="12781" max="12781" width="8.140625" style="429" customWidth="1"/>
    <col min="12782" max="12782" width="11" style="429" customWidth="1"/>
    <col min="12783" max="12783" width="13.140625" style="429" customWidth="1"/>
    <col min="12784" max="12784" width="19" style="429" customWidth="1"/>
    <col min="12785" max="12785" width="4.7109375" style="429" customWidth="1"/>
    <col min="12786" max="12786" width="11.28515625" style="429" customWidth="1"/>
    <col min="12787" max="12787" width="14.7109375" style="429" customWidth="1"/>
    <col min="12788" max="12788" width="9.7109375" style="429" customWidth="1"/>
    <col min="12789" max="12789" width="17.7109375" style="429" customWidth="1"/>
    <col min="12790" max="12790" width="13.28515625" style="429" customWidth="1"/>
    <col min="12791" max="12791" width="17.28515625" style="429" customWidth="1"/>
    <col min="12792" max="12792" width="13.42578125" style="429" customWidth="1"/>
    <col min="12793" max="12793" width="17" style="429" customWidth="1"/>
    <col min="12794" max="12794" width="21.28515625" style="429" customWidth="1"/>
    <col min="12795" max="12795" width="11.5703125" style="429"/>
    <col min="12796" max="12796" width="20.42578125" style="429" customWidth="1"/>
    <col min="12797" max="13033" width="11.5703125" style="429"/>
    <col min="13034" max="13034" width="3.7109375" style="429" customWidth="1"/>
    <col min="13035" max="13035" width="20" style="429" customWidth="1"/>
    <col min="13036" max="13036" width="68.7109375" style="429" customWidth="1"/>
    <col min="13037" max="13037" width="8.140625" style="429" customWidth="1"/>
    <col min="13038" max="13038" width="11" style="429" customWidth="1"/>
    <col min="13039" max="13039" width="13.140625" style="429" customWidth="1"/>
    <col min="13040" max="13040" width="19" style="429" customWidth="1"/>
    <col min="13041" max="13041" width="4.7109375" style="429" customWidth="1"/>
    <col min="13042" max="13042" width="11.28515625" style="429" customWidth="1"/>
    <col min="13043" max="13043" width="14.7109375" style="429" customWidth="1"/>
    <col min="13044" max="13044" width="9.7109375" style="429" customWidth="1"/>
    <col min="13045" max="13045" width="17.7109375" style="429" customWidth="1"/>
    <col min="13046" max="13046" width="13.28515625" style="429" customWidth="1"/>
    <col min="13047" max="13047" width="17.28515625" style="429" customWidth="1"/>
    <col min="13048" max="13048" width="13.42578125" style="429" customWidth="1"/>
    <col min="13049" max="13049" width="17" style="429" customWidth="1"/>
    <col min="13050" max="13050" width="21.28515625" style="429" customWidth="1"/>
    <col min="13051" max="13051" width="11.5703125" style="429"/>
    <col min="13052" max="13052" width="20.42578125" style="429" customWidth="1"/>
    <col min="13053" max="13289" width="11.5703125" style="429"/>
    <col min="13290" max="13290" width="3.7109375" style="429" customWidth="1"/>
    <col min="13291" max="13291" width="20" style="429" customWidth="1"/>
    <col min="13292" max="13292" width="68.7109375" style="429" customWidth="1"/>
    <col min="13293" max="13293" width="8.140625" style="429" customWidth="1"/>
    <col min="13294" max="13294" width="11" style="429" customWidth="1"/>
    <col min="13295" max="13295" width="13.140625" style="429" customWidth="1"/>
    <col min="13296" max="13296" width="19" style="429" customWidth="1"/>
    <col min="13297" max="13297" width="4.7109375" style="429" customWidth="1"/>
    <col min="13298" max="13298" width="11.28515625" style="429" customWidth="1"/>
    <col min="13299" max="13299" width="14.7109375" style="429" customWidth="1"/>
    <col min="13300" max="13300" width="9.7109375" style="429" customWidth="1"/>
    <col min="13301" max="13301" width="17.7109375" style="429" customWidth="1"/>
    <col min="13302" max="13302" width="13.28515625" style="429" customWidth="1"/>
    <col min="13303" max="13303" width="17.28515625" style="429" customWidth="1"/>
    <col min="13304" max="13304" width="13.42578125" style="429" customWidth="1"/>
    <col min="13305" max="13305" width="17" style="429" customWidth="1"/>
    <col min="13306" max="13306" width="21.28515625" style="429" customWidth="1"/>
    <col min="13307" max="13307" width="11.5703125" style="429"/>
    <col min="13308" max="13308" width="20.42578125" style="429" customWidth="1"/>
    <col min="13309" max="13545" width="11.5703125" style="429"/>
    <col min="13546" max="13546" width="3.7109375" style="429" customWidth="1"/>
    <col min="13547" max="13547" width="20" style="429" customWidth="1"/>
    <col min="13548" max="13548" width="68.7109375" style="429" customWidth="1"/>
    <col min="13549" max="13549" width="8.140625" style="429" customWidth="1"/>
    <col min="13550" max="13550" width="11" style="429" customWidth="1"/>
    <col min="13551" max="13551" width="13.140625" style="429" customWidth="1"/>
    <col min="13552" max="13552" width="19" style="429" customWidth="1"/>
    <col min="13553" max="13553" width="4.7109375" style="429" customWidth="1"/>
    <col min="13554" max="13554" width="11.28515625" style="429" customWidth="1"/>
    <col min="13555" max="13555" width="14.7109375" style="429" customWidth="1"/>
    <col min="13556" max="13556" width="9.7109375" style="429" customWidth="1"/>
    <col min="13557" max="13557" width="17.7109375" style="429" customWidth="1"/>
    <col min="13558" max="13558" width="13.28515625" style="429" customWidth="1"/>
    <col min="13559" max="13559" width="17.28515625" style="429" customWidth="1"/>
    <col min="13560" max="13560" width="13.42578125" style="429" customWidth="1"/>
    <col min="13561" max="13561" width="17" style="429" customWidth="1"/>
    <col min="13562" max="13562" width="21.28515625" style="429" customWidth="1"/>
    <col min="13563" max="13563" width="11.5703125" style="429"/>
    <col min="13564" max="13564" width="20.42578125" style="429" customWidth="1"/>
    <col min="13565" max="13801" width="11.5703125" style="429"/>
    <col min="13802" max="13802" width="3.7109375" style="429" customWidth="1"/>
    <col min="13803" max="13803" width="20" style="429" customWidth="1"/>
    <col min="13804" max="13804" width="68.7109375" style="429" customWidth="1"/>
    <col min="13805" max="13805" width="8.140625" style="429" customWidth="1"/>
    <col min="13806" max="13806" width="11" style="429" customWidth="1"/>
    <col min="13807" max="13807" width="13.140625" style="429" customWidth="1"/>
    <col min="13808" max="13808" width="19" style="429" customWidth="1"/>
    <col min="13809" max="13809" width="4.7109375" style="429" customWidth="1"/>
    <col min="13810" max="13810" width="11.28515625" style="429" customWidth="1"/>
    <col min="13811" max="13811" width="14.7109375" style="429" customWidth="1"/>
    <col min="13812" max="13812" width="9.7109375" style="429" customWidth="1"/>
    <col min="13813" max="13813" width="17.7109375" style="429" customWidth="1"/>
    <col min="13814" max="13814" width="13.28515625" style="429" customWidth="1"/>
    <col min="13815" max="13815" width="17.28515625" style="429" customWidth="1"/>
    <col min="13816" max="13816" width="13.42578125" style="429" customWidth="1"/>
    <col min="13817" max="13817" width="17" style="429" customWidth="1"/>
    <col min="13818" max="13818" width="21.28515625" style="429" customWidth="1"/>
    <col min="13819" max="13819" width="11.5703125" style="429"/>
    <col min="13820" max="13820" width="20.42578125" style="429" customWidth="1"/>
    <col min="13821" max="14057" width="11.5703125" style="429"/>
    <col min="14058" max="14058" width="3.7109375" style="429" customWidth="1"/>
    <col min="14059" max="14059" width="20" style="429" customWidth="1"/>
    <col min="14060" max="14060" width="68.7109375" style="429" customWidth="1"/>
    <col min="14061" max="14061" width="8.140625" style="429" customWidth="1"/>
    <col min="14062" max="14062" width="11" style="429" customWidth="1"/>
    <col min="14063" max="14063" width="13.140625" style="429" customWidth="1"/>
    <col min="14064" max="14064" width="19" style="429" customWidth="1"/>
    <col min="14065" max="14065" width="4.7109375" style="429" customWidth="1"/>
    <col min="14066" max="14066" width="11.28515625" style="429" customWidth="1"/>
    <col min="14067" max="14067" width="14.7109375" style="429" customWidth="1"/>
    <col min="14068" max="14068" width="9.7109375" style="429" customWidth="1"/>
    <col min="14069" max="14069" width="17.7109375" style="429" customWidth="1"/>
    <col min="14070" max="14070" width="13.28515625" style="429" customWidth="1"/>
    <col min="14071" max="14071" width="17.28515625" style="429" customWidth="1"/>
    <col min="14072" max="14072" width="13.42578125" style="429" customWidth="1"/>
    <col min="14073" max="14073" width="17" style="429" customWidth="1"/>
    <col min="14074" max="14074" width="21.28515625" style="429" customWidth="1"/>
    <col min="14075" max="14075" width="11.5703125" style="429"/>
    <col min="14076" max="14076" width="20.42578125" style="429" customWidth="1"/>
    <col min="14077" max="14313" width="11.5703125" style="429"/>
    <col min="14314" max="14314" width="3.7109375" style="429" customWidth="1"/>
    <col min="14315" max="14315" width="20" style="429" customWidth="1"/>
    <col min="14316" max="14316" width="68.7109375" style="429" customWidth="1"/>
    <col min="14317" max="14317" width="8.140625" style="429" customWidth="1"/>
    <col min="14318" max="14318" width="11" style="429" customWidth="1"/>
    <col min="14319" max="14319" width="13.140625" style="429" customWidth="1"/>
    <col min="14320" max="14320" width="19" style="429" customWidth="1"/>
    <col min="14321" max="14321" width="4.7109375" style="429" customWidth="1"/>
    <col min="14322" max="14322" width="11.28515625" style="429" customWidth="1"/>
    <col min="14323" max="14323" width="14.7109375" style="429" customWidth="1"/>
    <col min="14324" max="14324" width="9.7109375" style="429" customWidth="1"/>
    <col min="14325" max="14325" width="17.7109375" style="429" customWidth="1"/>
    <col min="14326" max="14326" width="13.28515625" style="429" customWidth="1"/>
    <col min="14327" max="14327" width="17.28515625" style="429" customWidth="1"/>
    <col min="14328" max="14328" width="13.42578125" style="429" customWidth="1"/>
    <col min="14329" max="14329" width="17" style="429" customWidth="1"/>
    <col min="14330" max="14330" width="21.28515625" style="429" customWidth="1"/>
    <col min="14331" max="14331" width="11.5703125" style="429"/>
    <col min="14332" max="14332" width="20.42578125" style="429" customWidth="1"/>
    <col min="14333" max="14569" width="11.5703125" style="429"/>
    <col min="14570" max="14570" width="3.7109375" style="429" customWidth="1"/>
    <col min="14571" max="14571" width="20" style="429" customWidth="1"/>
    <col min="14572" max="14572" width="68.7109375" style="429" customWidth="1"/>
    <col min="14573" max="14573" width="8.140625" style="429" customWidth="1"/>
    <col min="14574" max="14574" width="11" style="429" customWidth="1"/>
    <col min="14575" max="14575" width="13.140625" style="429" customWidth="1"/>
    <col min="14576" max="14576" width="19" style="429" customWidth="1"/>
    <col min="14577" max="14577" width="4.7109375" style="429" customWidth="1"/>
    <col min="14578" max="14578" width="11.28515625" style="429" customWidth="1"/>
    <col min="14579" max="14579" width="14.7109375" style="429" customWidth="1"/>
    <col min="14580" max="14580" width="9.7109375" style="429" customWidth="1"/>
    <col min="14581" max="14581" width="17.7109375" style="429" customWidth="1"/>
    <col min="14582" max="14582" width="13.28515625" style="429" customWidth="1"/>
    <col min="14583" max="14583" width="17.28515625" style="429" customWidth="1"/>
    <col min="14584" max="14584" width="13.42578125" style="429" customWidth="1"/>
    <col min="14585" max="14585" width="17" style="429" customWidth="1"/>
    <col min="14586" max="14586" width="21.28515625" style="429" customWidth="1"/>
    <col min="14587" max="14587" width="11.5703125" style="429"/>
    <col min="14588" max="14588" width="20.42578125" style="429" customWidth="1"/>
    <col min="14589" max="14825" width="11.5703125" style="429"/>
    <col min="14826" max="14826" width="3.7109375" style="429" customWidth="1"/>
    <col min="14827" max="14827" width="20" style="429" customWidth="1"/>
    <col min="14828" max="14828" width="68.7109375" style="429" customWidth="1"/>
    <col min="14829" max="14829" width="8.140625" style="429" customWidth="1"/>
    <col min="14830" max="14830" width="11" style="429" customWidth="1"/>
    <col min="14831" max="14831" width="13.140625" style="429" customWidth="1"/>
    <col min="14832" max="14832" width="19" style="429" customWidth="1"/>
    <col min="14833" max="14833" width="4.7109375" style="429" customWidth="1"/>
    <col min="14834" max="14834" width="11.28515625" style="429" customWidth="1"/>
    <col min="14835" max="14835" width="14.7109375" style="429" customWidth="1"/>
    <col min="14836" max="14836" width="9.7109375" style="429" customWidth="1"/>
    <col min="14837" max="14837" width="17.7109375" style="429" customWidth="1"/>
    <col min="14838" max="14838" width="13.28515625" style="429" customWidth="1"/>
    <col min="14839" max="14839" width="17.28515625" style="429" customWidth="1"/>
    <col min="14840" max="14840" width="13.42578125" style="429" customWidth="1"/>
    <col min="14841" max="14841" width="17" style="429" customWidth="1"/>
    <col min="14842" max="14842" width="21.28515625" style="429" customWidth="1"/>
    <col min="14843" max="14843" width="11.5703125" style="429"/>
    <col min="14844" max="14844" width="20.42578125" style="429" customWidth="1"/>
    <col min="14845" max="15081" width="11.5703125" style="429"/>
    <col min="15082" max="15082" width="3.7109375" style="429" customWidth="1"/>
    <col min="15083" max="15083" width="20" style="429" customWidth="1"/>
    <col min="15084" max="15084" width="68.7109375" style="429" customWidth="1"/>
    <col min="15085" max="15085" width="8.140625" style="429" customWidth="1"/>
    <col min="15086" max="15086" width="11" style="429" customWidth="1"/>
    <col min="15087" max="15087" width="13.140625" style="429" customWidth="1"/>
    <col min="15088" max="15088" width="19" style="429" customWidth="1"/>
    <col min="15089" max="15089" width="4.7109375" style="429" customWidth="1"/>
    <col min="15090" max="15090" width="11.28515625" style="429" customWidth="1"/>
    <col min="15091" max="15091" width="14.7109375" style="429" customWidth="1"/>
    <col min="15092" max="15092" width="9.7109375" style="429" customWidth="1"/>
    <col min="15093" max="15093" width="17.7109375" style="429" customWidth="1"/>
    <col min="15094" max="15094" width="13.28515625" style="429" customWidth="1"/>
    <col min="15095" max="15095" width="17.28515625" style="429" customWidth="1"/>
    <col min="15096" max="15096" width="13.42578125" style="429" customWidth="1"/>
    <col min="15097" max="15097" width="17" style="429" customWidth="1"/>
    <col min="15098" max="15098" width="21.28515625" style="429" customWidth="1"/>
    <col min="15099" max="15099" width="11.5703125" style="429"/>
    <col min="15100" max="15100" width="20.42578125" style="429" customWidth="1"/>
    <col min="15101" max="15337" width="11.5703125" style="429"/>
    <col min="15338" max="15338" width="3.7109375" style="429" customWidth="1"/>
    <col min="15339" max="15339" width="20" style="429" customWidth="1"/>
    <col min="15340" max="15340" width="68.7109375" style="429" customWidth="1"/>
    <col min="15341" max="15341" width="8.140625" style="429" customWidth="1"/>
    <col min="15342" max="15342" width="11" style="429" customWidth="1"/>
    <col min="15343" max="15343" width="13.140625" style="429" customWidth="1"/>
    <col min="15344" max="15344" width="19" style="429" customWidth="1"/>
    <col min="15345" max="15345" width="4.7109375" style="429" customWidth="1"/>
    <col min="15346" max="15346" width="11.28515625" style="429" customWidth="1"/>
    <col min="15347" max="15347" width="14.7109375" style="429" customWidth="1"/>
    <col min="15348" max="15348" width="9.7109375" style="429" customWidth="1"/>
    <col min="15349" max="15349" width="17.7109375" style="429" customWidth="1"/>
    <col min="15350" max="15350" width="13.28515625" style="429" customWidth="1"/>
    <col min="15351" max="15351" width="17.28515625" style="429" customWidth="1"/>
    <col min="15352" max="15352" width="13.42578125" style="429" customWidth="1"/>
    <col min="15353" max="15353" width="17" style="429" customWidth="1"/>
    <col min="15354" max="15354" width="21.28515625" style="429" customWidth="1"/>
    <col min="15355" max="15355" width="11.5703125" style="429"/>
    <col min="15356" max="15356" width="20.42578125" style="429" customWidth="1"/>
    <col min="15357" max="15593" width="11.5703125" style="429"/>
    <col min="15594" max="15594" width="3.7109375" style="429" customWidth="1"/>
    <col min="15595" max="15595" width="20" style="429" customWidth="1"/>
    <col min="15596" max="15596" width="68.7109375" style="429" customWidth="1"/>
    <col min="15597" max="15597" width="8.140625" style="429" customWidth="1"/>
    <col min="15598" max="15598" width="11" style="429" customWidth="1"/>
    <col min="15599" max="15599" width="13.140625" style="429" customWidth="1"/>
    <col min="15600" max="15600" width="19" style="429" customWidth="1"/>
    <col min="15601" max="15601" width="4.7109375" style="429" customWidth="1"/>
    <col min="15602" max="15602" width="11.28515625" style="429" customWidth="1"/>
    <col min="15603" max="15603" width="14.7109375" style="429" customWidth="1"/>
    <col min="15604" max="15604" width="9.7109375" style="429" customWidth="1"/>
    <col min="15605" max="15605" width="17.7109375" style="429" customWidth="1"/>
    <col min="15606" max="15606" width="13.28515625" style="429" customWidth="1"/>
    <col min="15607" max="15607" width="17.28515625" style="429" customWidth="1"/>
    <col min="15608" max="15608" width="13.42578125" style="429" customWidth="1"/>
    <col min="15609" max="15609" width="17" style="429" customWidth="1"/>
    <col min="15610" max="15610" width="21.28515625" style="429" customWidth="1"/>
    <col min="15611" max="15611" width="11.5703125" style="429"/>
    <col min="15612" max="15612" width="20.42578125" style="429" customWidth="1"/>
    <col min="15613" max="15849" width="11.5703125" style="429"/>
    <col min="15850" max="15850" width="3.7109375" style="429" customWidth="1"/>
    <col min="15851" max="15851" width="20" style="429" customWidth="1"/>
    <col min="15852" max="15852" width="68.7109375" style="429" customWidth="1"/>
    <col min="15853" max="15853" width="8.140625" style="429" customWidth="1"/>
    <col min="15854" max="15854" width="11" style="429" customWidth="1"/>
    <col min="15855" max="15855" width="13.140625" style="429" customWidth="1"/>
    <col min="15856" max="15856" width="19" style="429" customWidth="1"/>
    <col min="15857" max="15857" width="4.7109375" style="429" customWidth="1"/>
    <col min="15858" max="15858" width="11.28515625" style="429" customWidth="1"/>
    <col min="15859" max="15859" width="14.7109375" style="429" customWidth="1"/>
    <col min="15860" max="15860" width="9.7109375" style="429" customWidth="1"/>
    <col min="15861" max="15861" width="17.7109375" style="429" customWidth="1"/>
    <col min="15862" max="15862" width="13.28515625" style="429" customWidth="1"/>
    <col min="15863" max="15863" width="17.28515625" style="429" customWidth="1"/>
    <col min="15864" max="15864" width="13.42578125" style="429" customWidth="1"/>
    <col min="15865" max="15865" width="17" style="429" customWidth="1"/>
    <col min="15866" max="15866" width="21.28515625" style="429" customWidth="1"/>
    <col min="15867" max="15867" width="11.5703125" style="429"/>
    <col min="15868" max="15868" width="20.42578125" style="429" customWidth="1"/>
    <col min="15869" max="16105" width="11.5703125" style="429"/>
    <col min="16106" max="16106" width="3.7109375" style="429" customWidth="1"/>
    <col min="16107" max="16107" width="20" style="429" customWidth="1"/>
    <col min="16108" max="16108" width="68.7109375" style="429" customWidth="1"/>
    <col min="16109" max="16109" width="8.140625" style="429" customWidth="1"/>
    <col min="16110" max="16110" width="11" style="429" customWidth="1"/>
    <col min="16111" max="16111" width="13.140625" style="429" customWidth="1"/>
    <col min="16112" max="16112" width="19" style="429" customWidth="1"/>
    <col min="16113" max="16113" width="4.7109375" style="429" customWidth="1"/>
    <col min="16114" max="16114" width="11.28515625" style="429" customWidth="1"/>
    <col min="16115" max="16115" width="14.7109375" style="429" customWidth="1"/>
    <col min="16116" max="16116" width="9.7109375" style="429" customWidth="1"/>
    <col min="16117" max="16117" width="17.7109375" style="429" customWidth="1"/>
    <col min="16118" max="16118" width="13.28515625" style="429" customWidth="1"/>
    <col min="16119" max="16119" width="17.28515625" style="429" customWidth="1"/>
    <col min="16120" max="16120" width="13.42578125" style="429" customWidth="1"/>
    <col min="16121" max="16121" width="17" style="429" customWidth="1"/>
    <col min="16122" max="16122" width="21.28515625" style="429" customWidth="1"/>
    <col min="16123" max="16123" width="11.5703125" style="429"/>
    <col min="16124" max="16124" width="20.42578125" style="429" customWidth="1"/>
    <col min="16125" max="16352" width="11.5703125" style="429"/>
    <col min="16353" max="16384" width="11.5703125" style="429" customWidth="1"/>
  </cols>
  <sheetData>
    <row r="1" spans="2:5" ht="16.5" customHeight="1" x14ac:dyDescent="0.3">
      <c r="B1" s="474"/>
      <c r="C1" s="475"/>
      <c r="D1" s="476"/>
      <c r="E1" s="475"/>
    </row>
    <row r="2" spans="2:5" ht="15" customHeight="1" x14ac:dyDescent="0.25">
      <c r="B2" s="499" t="s">
        <v>187</v>
      </c>
      <c r="C2" s="500"/>
      <c r="D2" s="500"/>
      <c r="E2" s="500"/>
    </row>
    <row r="3" spans="2:5" ht="15" customHeight="1" x14ac:dyDescent="0.3">
      <c r="B3" s="477"/>
      <c r="C3" s="478"/>
      <c r="D3" s="479"/>
      <c r="E3" s="478"/>
    </row>
    <row r="4" spans="2:5" ht="15" customHeight="1" x14ac:dyDescent="0.3">
      <c r="B4" s="477"/>
      <c r="C4" s="478"/>
      <c r="D4" s="479"/>
      <c r="E4" s="478"/>
    </row>
    <row r="5" spans="2:5" ht="15" customHeight="1" x14ac:dyDescent="0.3">
      <c r="B5" s="497" t="s">
        <v>188</v>
      </c>
      <c r="C5" s="498"/>
      <c r="D5" s="501"/>
      <c r="E5" s="501"/>
    </row>
    <row r="6" spans="2:5" ht="15" customHeight="1" x14ac:dyDescent="0.3">
      <c r="B6" s="497" t="s">
        <v>199</v>
      </c>
      <c r="C6" s="498"/>
      <c r="D6" s="479"/>
      <c r="E6" s="495"/>
    </row>
    <row r="7" spans="2:5" ht="15" customHeight="1" x14ac:dyDescent="0.25">
      <c r="B7" s="497" t="s">
        <v>218</v>
      </c>
      <c r="C7" s="498"/>
      <c r="D7" s="498"/>
      <c r="E7" s="498"/>
    </row>
    <row r="8" spans="2:5" ht="15" customHeight="1" x14ac:dyDescent="0.25">
      <c r="B8" s="480" t="s">
        <v>219</v>
      </c>
      <c r="C8" s="481"/>
      <c r="D8" s="482"/>
      <c r="E8" s="481"/>
    </row>
    <row r="9" spans="2:5" ht="15" customHeight="1" x14ac:dyDescent="0.25">
      <c r="B9" s="483"/>
      <c r="C9" s="484"/>
      <c r="D9" s="485"/>
      <c r="E9" s="484"/>
    </row>
    <row r="10" spans="2:5" ht="15" customHeight="1" x14ac:dyDescent="0.25">
      <c r="B10" s="486" t="s">
        <v>189</v>
      </c>
      <c r="C10" s="486" t="s">
        <v>2</v>
      </c>
      <c r="D10" s="486" t="s">
        <v>106</v>
      </c>
      <c r="E10" s="486" t="s">
        <v>3</v>
      </c>
    </row>
    <row r="11" spans="2:5" ht="15" customHeight="1" x14ac:dyDescent="0.3">
      <c r="B11" s="487">
        <v>1</v>
      </c>
      <c r="C11" s="488" t="s">
        <v>90</v>
      </c>
      <c r="D11" s="487"/>
      <c r="E11" s="487"/>
    </row>
    <row r="12" spans="2:5" x14ac:dyDescent="0.25">
      <c r="B12" s="422" t="s">
        <v>229</v>
      </c>
      <c r="C12" s="410" t="s">
        <v>190</v>
      </c>
      <c r="D12" s="411" t="s">
        <v>4</v>
      </c>
      <c r="E12" s="446">
        <v>195</v>
      </c>
    </row>
    <row r="13" spans="2:5" x14ac:dyDescent="0.25">
      <c r="B13" s="422" t="s">
        <v>230</v>
      </c>
      <c r="C13" s="410" t="s">
        <v>91</v>
      </c>
      <c r="D13" s="411" t="s">
        <v>4</v>
      </c>
      <c r="E13" s="446">
        <v>195</v>
      </c>
    </row>
    <row r="14" spans="2:5" ht="21" customHeight="1" x14ac:dyDescent="0.25">
      <c r="B14" s="422" t="s">
        <v>231</v>
      </c>
      <c r="C14" s="410" t="s">
        <v>193</v>
      </c>
      <c r="D14" s="411" t="s">
        <v>125</v>
      </c>
      <c r="E14" s="446">
        <v>1</v>
      </c>
    </row>
    <row r="15" spans="2:5" ht="18.75" customHeight="1" x14ac:dyDescent="0.25">
      <c r="B15" s="422" t="s">
        <v>232</v>
      </c>
      <c r="C15" s="445" t="s">
        <v>194</v>
      </c>
      <c r="D15" s="411" t="s">
        <v>92</v>
      </c>
      <c r="E15" s="446">
        <v>12.5</v>
      </c>
    </row>
    <row r="16" spans="2:5" ht="33" x14ac:dyDescent="0.25">
      <c r="B16" s="422" t="s">
        <v>233</v>
      </c>
      <c r="C16" s="410" t="s">
        <v>198</v>
      </c>
      <c r="D16" s="411" t="s">
        <v>92</v>
      </c>
      <c r="E16" s="446">
        <v>2</v>
      </c>
    </row>
    <row r="17" spans="2:5" x14ac:dyDescent="0.25">
      <c r="B17" s="422" t="s">
        <v>234</v>
      </c>
      <c r="C17" s="410" t="s">
        <v>191</v>
      </c>
      <c r="D17" s="411" t="s">
        <v>92</v>
      </c>
      <c r="E17" s="446">
        <v>2</v>
      </c>
    </row>
    <row r="18" spans="2:5" x14ac:dyDescent="0.25">
      <c r="B18" s="422" t="s">
        <v>235</v>
      </c>
      <c r="C18" s="410" t="s">
        <v>93</v>
      </c>
      <c r="D18" s="411" t="s">
        <v>92</v>
      </c>
      <c r="E18" s="446">
        <v>2</v>
      </c>
    </row>
    <row r="19" spans="2:5" x14ac:dyDescent="0.25">
      <c r="B19" s="422" t="s">
        <v>236</v>
      </c>
      <c r="C19" s="410" t="s">
        <v>192</v>
      </c>
      <c r="D19" s="411" t="s">
        <v>4</v>
      </c>
      <c r="E19" s="446">
        <v>95</v>
      </c>
    </row>
    <row r="20" spans="2:5" x14ac:dyDescent="0.25">
      <c r="B20" s="422" t="s">
        <v>237</v>
      </c>
      <c r="C20" s="410" t="s">
        <v>195</v>
      </c>
      <c r="D20" s="411" t="s">
        <v>4</v>
      </c>
      <c r="E20" s="446">
        <v>25</v>
      </c>
    </row>
    <row r="21" spans="2:5" ht="48.75" customHeight="1" x14ac:dyDescent="0.25">
      <c r="B21" s="422" t="s">
        <v>238</v>
      </c>
      <c r="C21" s="410" t="s">
        <v>207</v>
      </c>
      <c r="D21" s="411" t="s">
        <v>5</v>
      </c>
      <c r="E21" s="446">
        <v>100</v>
      </c>
    </row>
    <row r="22" spans="2:5" x14ac:dyDescent="0.25">
      <c r="B22" s="461">
        <v>2</v>
      </c>
      <c r="C22" s="462" t="s">
        <v>94</v>
      </c>
      <c r="D22" s="463"/>
      <c r="E22" s="464"/>
    </row>
    <row r="23" spans="2:5" ht="49.5" x14ac:dyDescent="0.25">
      <c r="B23" s="423" t="s">
        <v>220</v>
      </c>
      <c r="C23" s="410" t="s">
        <v>196</v>
      </c>
      <c r="D23" s="411" t="s">
        <v>4</v>
      </c>
      <c r="E23" s="446">
        <v>195</v>
      </c>
    </row>
    <row r="24" spans="2:5" ht="63.75" customHeight="1" x14ac:dyDescent="0.25">
      <c r="B24" s="422" t="s">
        <v>221</v>
      </c>
      <c r="C24" s="410" t="s">
        <v>95</v>
      </c>
      <c r="D24" s="411" t="s">
        <v>4</v>
      </c>
      <c r="E24" s="446">
        <v>195</v>
      </c>
    </row>
    <row r="25" spans="2:5" x14ac:dyDescent="0.25">
      <c r="B25" s="423" t="s">
        <v>222</v>
      </c>
      <c r="C25" s="410" t="s">
        <v>96</v>
      </c>
      <c r="D25" s="411" t="s">
        <v>4</v>
      </c>
      <c r="E25" s="446">
        <v>105</v>
      </c>
    </row>
    <row r="26" spans="2:5" ht="47.25" customHeight="1" x14ac:dyDescent="0.25">
      <c r="B26" s="423" t="s">
        <v>223</v>
      </c>
      <c r="C26" s="410" t="s">
        <v>324</v>
      </c>
      <c r="D26" s="411" t="s">
        <v>4</v>
      </c>
      <c r="E26" s="446">
        <v>180</v>
      </c>
    </row>
    <row r="27" spans="2:5" ht="30" customHeight="1" x14ac:dyDescent="0.25">
      <c r="B27" s="423" t="s">
        <v>224</v>
      </c>
      <c r="C27" s="410" t="s">
        <v>331</v>
      </c>
      <c r="D27" s="411" t="s">
        <v>10</v>
      </c>
      <c r="E27" s="449">
        <v>105</v>
      </c>
    </row>
    <row r="28" spans="2:5" ht="33.75" customHeight="1" x14ac:dyDescent="0.25">
      <c r="B28" s="423" t="s">
        <v>225</v>
      </c>
      <c r="C28" s="410" t="s">
        <v>322</v>
      </c>
      <c r="D28" s="411" t="s">
        <v>4</v>
      </c>
      <c r="E28" s="446">
        <v>18</v>
      </c>
    </row>
    <row r="29" spans="2:5" ht="50.25" customHeight="1" x14ac:dyDescent="0.25">
      <c r="B29" s="423" t="s">
        <v>226</v>
      </c>
      <c r="C29" s="410" t="s">
        <v>210</v>
      </c>
      <c r="D29" s="411" t="s">
        <v>4</v>
      </c>
      <c r="E29" s="449">
        <v>25</v>
      </c>
    </row>
    <row r="30" spans="2:5" ht="50.25" customHeight="1" x14ac:dyDescent="0.25">
      <c r="B30" s="423" t="s">
        <v>227</v>
      </c>
      <c r="C30" s="410" t="s">
        <v>329</v>
      </c>
      <c r="D30" s="411" t="s">
        <v>4</v>
      </c>
      <c r="E30" s="449">
        <v>25</v>
      </c>
    </row>
    <row r="31" spans="2:5" ht="16.5" customHeight="1" x14ac:dyDescent="0.25">
      <c r="B31" s="423" t="s">
        <v>228</v>
      </c>
      <c r="C31" s="445" t="s">
        <v>97</v>
      </c>
      <c r="D31" s="411" t="s">
        <v>4</v>
      </c>
      <c r="E31" s="446">
        <v>95</v>
      </c>
    </row>
    <row r="32" spans="2:5" x14ac:dyDescent="0.25">
      <c r="B32" s="423" t="s">
        <v>263</v>
      </c>
      <c r="C32" s="410" t="s">
        <v>98</v>
      </c>
      <c r="D32" s="411" t="s">
        <v>92</v>
      </c>
      <c r="E32" s="446">
        <v>3</v>
      </c>
    </row>
    <row r="33" spans="2:5" ht="49.5" x14ac:dyDescent="0.25">
      <c r="B33" s="423" t="s">
        <v>264</v>
      </c>
      <c r="C33" s="410" t="s">
        <v>142</v>
      </c>
      <c r="D33" s="411" t="s">
        <v>92</v>
      </c>
      <c r="E33" s="446">
        <v>3</v>
      </c>
    </row>
    <row r="34" spans="2:5" ht="29.25" customHeight="1" x14ac:dyDescent="0.25">
      <c r="B34" s="423" t="s">
        <v>265</v>
      </c>
      <c r="C34" s="410" t="s">
        <v>143</v>
      </c>
      <c r="D34" s="411" t="s">
        <v>92</v>
      </c>
      <c r="E34" s="446">
        <v>3</v>
      </c>
    </row>
    <row r="35" spans="2:5" ht="29.25" customHeight="1" x14ac:dyDescent="0.25">
      <c r="B35" s="423" t="s">
        <v>266</v>
      </c>
      <c r="C35" s="410" t="s">
        <v>99</v>
      </c>
      <c r="D35" s="411" t="s">
        <v>92</v>
      </c>
      <c r="E35" s="446">
        <v>3</v>
      </c>
    </row>
    <row r="36" spans="2:5" ht="29.25" customHeight="1" x14ac:dyDescent="0.25">
      <c r="B36" s="423" t="s">
        <v>267</v>
      </c>
      <c r="C36" s="410" t="s">
        <v>197</v>
      </c>
      <c r="D36" s="411" t="s">
        <v>92</v>
      </c>
      <c r="E36" s="446">
        <v>4</v>
      </c>
    </row>
    <row r="37" spans="2:5" ht="33" x14ac:dyDescent="0.25">
      <c r="B37" s="423" t="s">
        <v>268</v>
      </c>
      <c r="C37" s="410" t="s">
        <v>208</v>
      </c>
      <c r="D37" s="411" t="s">
        <v>10</v>
      </c>
      <c r="E37" s="449">
        <v>28</v>
      </c>
    </row>
    <row r="38" spans="2:5" ht="50.25" customHeight="1" x14ac:dyDescent="0.25">
      <c r="B38" s="423" t="s">
        <v>328</v>
      </c>
      <c r="C38" s="410" t="s">
        <v>209</v>
      </c>
      <c r="D38" s="411" t="s">
        <v>4</v>
      </c>
      <c r="E38" s="449">
        <v>95</v>
      </c>
    </row>
    <row r="39" spans="2:5" x14ac:dyDescent="0.25">
      <c r="B39" s="461">
        <v>3</v>
      </c>
      <c r="C39" s="462" t="s">
        <v>323</v>
      </c>
      <c r="D39" s="463"/>
      <c r="E39" s="464"/>
    </row>
    <row r="40" spans="2:5" ht="43.5" customHeight="1" x14ac:dyDescent="0.25">
      <c r="B40" s="422" t="s">
        <v>239</v>
      </c>
      <c r="C40" s="410" t="s">
        <v>200</v>
      </c>
      <c r="D40" s="413" t="s">
        <v>10</v>
      </c>
      <c r="E40" s="447">
        <v>4.5</v>
      </c>
    </row>
    <row r="41" spans="2:5" ht="47.25" customHeight="1" x14ac:dyDescent="0.25">
      <c r="B41" s="422" t="s">
        <v>240</v>
      </c>
      <c r="C41" s="410" t="s">
        <v>100</v>
      </c>
      <c r="D41" s="413" t="s">
        <v>10</v>
      </c>
      <c r="E41" s="447">
        <v>2</v>
      </c>
    </row>
    <row r="42" spans="2:5" x14ac:dyDescent="0.25">
      <c r="B42" s="422" t="s">
        <v>241</v>
      </c>
      <c r="C42" s="410" t="s">
        <v>101</v>
      </c>
      <c r="D42" s="411" t="s">
        <v>10</v>
      </c>
      <c r="E42" s="446">
        <v>3</v>
      </c>
    </row>
    <row r="43" spans="2:5" ht="31.5" customHeight="1" x14ac:dyDescent="0.25">
      <c r="B43" s="422" t="s">
        <v>242</v>
      </c>
      <c r="C43" s="410" t="s">
        <v>201</v>
      </c>
      <c r="D43" s="411" t="s">
        <v>92</v>
      </c>
      <c r="E43" s="446">
        <v>10</v>
      </c>
    </row>
    <row r="44" spans="2:5" ht="14.25" customHeight="1" x14ac:dyDescent="0.25">
      <c r="B44" s="461">
        <v>4</v>
      </c>
      <c r="C44" s="462" t="s">
        <v>113</v>
      </c>
      <c r="D44" s="463"/>
      <c r="E44" s="464"/>
    </row>
    <row r="45" spans="2:5" ht="39" customHeight="1" x14ac:dyDescent="0.25">
      <c r="B45" s="423" t="s">
        <v>243</v>
      </c>
      <c r="C45" s="415" t="s">
        <v>144</v>
      </c>
      <c r="D45" s="416" t="s">
        <v>92</v>
      </c>
      <c r="E45" s="450">
        <v>43</v>
      </c>
    </row>
    <row r="46" spans="2:5" ht="14.25" customHeight="1" x14ac:dyDescent="0.25">
      <c r="B46" s="423" t="s">
        <v>244</v>
      </c>
      <c r="C46" s="415" t="s">
        <v>174</v>
      </c>
      <c r="D46" s="416" t="s">
        <v>92</v>
      </c>
      <c r="E46" s="450">
        <v>12</v>
      </c>
    </row>
    <row r="47" spans="2:5" ht="36.75" customHeight="1" x14ac:dyDescent="0.25">
      <c r="B47" s="423" t="s">
        <v>245</v>
      </c>
      <c r="C47" s="415" t="s">
        <v>175</v>
      </c>
      <c r="D47" s="416" t="s">
        <v>92</v>
      </c>
      <c r="E47" s="450">
        <v>4</v>
      </c>
    </row>
    <row r="48" spans="2:5" x14ac:dyDescent="0.25">
      <c r="B48" s="423" t="s">
        <v>246</v>
      </c>
      <c r="C48" s="415" t="s">
        <v>176</v>
      </c>
      <c r="D48" s="416" t="s">
        <v>92</v>
      </c>
      <c r="E48" s="450">
        <v>2</v>
      </c>
    </row>
    <row r="49" spans="2:6" x14ac:dyDescent="0.25">
      <c r="B49" s="423" t="s">
        <v>247</v>
      </c>
      <c r="C49" s="415" t="s">
        <v>177</v>
      </c>
      <c r="D49" s="416" t="s">
        <v>92</v>
      </c>
      <c r="E49" s="450">
        <v>3</v>
      </c>
    </row>
    <row r="50" spans="2:6" x14ac:dyDescent="0.25">
      <c r="B50" s="423" t="s">
        <v>248</v>
      </c>
      <c r="C50" s="415" t="s">
        <v>178</v>
      </c>
      <c r="D50" s="416" t="s">
        <v>92</v>
      </c>
      <c r="E50" s="450">
        <v>40</v>
      </c>
    </row>
    <row r="51" spans="2:6" x14ac:dyDescent="0.25">
      <c r="B51" s="423" t="s">
        <v>249</v>
      </c>
      <c r="C51" s="415" t="s">
        <v>145</v>
      </c>
      <c r="D51" s="416" t="s">
        <v>92</v>
      </c>
      <c r="E51" s="450">
        <v>1</v>
      </c>
    </row>
    <row r="52" spans="2:6" x14ac:dyDescent="0.25">
      <c r="B52" s="423" t="s">
        <v>250</v>
      </c>
      <c r="C52" s="415" t="s">
        <v>146</v>
      </c>
      <c r="D52" s="416" t="s">
        <v>92</v>
      </c>
      <c r="E52" s="450">
        <v>18</v>
      </c>
    </row>
    <row r="53" spans="2:6" ht="33" x14ac:dyDescent="0.25">
      <c r="B53" s="423" t="s">
        <v>251</v>
      </c>
      <c r="C53" s="417" t="s">
        <v>182</v>
      </c>
      <c r="D53" s="418" t="s">
        <v>92</v>
      </c>
      <c r="E53" s="451">
        <v>25</v>
      </c>
    </row>
    <row r="54" spans="2:6" x14ac:dyDescent="0.25">
      <c r="B54" s="461">
        <v>4.2</v>
      </c>
      <c r="C54" s="462" t="s">
        <v>115</v>
      </c>
      <c r="D54" s="463"/>
      <c r="E54" s="464"/>
    </row>
    <row r="55" spans="2:6" x14ac:dyDescent="0.25">
      <c r="B55" s="423" t="s">
        <v>252</v>
      </c>
      <c r="C55" s="415" t="s">
        <v>147</v>
      </c>
      <c r="D55" s="416" t="s">
        <v>10</v>
      </c>
      <c r="E55" s="450">
        <v>120</v>
      </c>
    </row>
    <row r="56" spans="2:6" x14ac:dyDescent="0.25">
      <c r="B56" s="423" t="s">
        <v>253</v>
      </c>
      <c r="C56" s="415" t="s">
        <v>148</v>
      </c>
      <c r="D56" s="416" t="s">
        <v>10</v>
      </c>
      <c r="E56" s="450">
        <v>120</v>
      </c>
    </row>
    <row r="57" spans="2:6" x14ac:dyDescent="0.25">
      <c r="B57" s="423" t="s">
        <v>254</v>
      </c>
      <c r="C57" s="419" t="s">
        <v>149</v>
      </c>
      <c r="D57" s="416" t="s">
        <v>92</v>
      </c>
      <c r="E57" s="450">
        <v>2</v>
      </c>
    </row>
    <row r="58" spans="2:6" x14ac:dyDescent="0.25">
      <c r="B58" s="423" t="s">
        <v>255</v>
      </c>
      <c r="C58" s="415" t="s">
        <v>150</v>
      </c>
      <c r="D58" s="416" t="s">
        <v>92</v>
      </c>
      <c r="E58" s="450">
        <v>2</v>
      </c>
    </row>
    <row r="59" spans="2:6" x14ac:dyDescent="0.25">
      <c r="B59" s="423" t="s">
        <v>256</v>
      </c>
      <c r="C59" s="415" t="s">
        <v>151</v>
      </c>
      <c r="D59" s="416" t="s">
        <v>10</v>
      </c>
      <c r="E59" s="450">
        <v>100</v>
      </c>
    </row>
    <row r="60" spans="2:6" x14ac:dyDescent="0.25">
      <c r="B60" s="423" t="s">
        <v>257</v>
      </c>
      <c r="C60" s="415" t="s">
        <v>152</v>
      </c>
      <c r="D60" s="416" t="s">
        <v>10</v>
      </c>
      <c r="E60" s="450">
        <v>32</v>
      </c>
      <c r="F60" s="494"/>
    </row>
    <row r="61" spans="2:6" x14ac:dyDescent="0.25">
      <c r="B61" s="423" t="s">
        <v>258</v>
      </c>
      <c r="C61" s="415" t="s">
        <v>153</v>
      </c>
      <c r="D61" s="416" t="s">
        <v>92</v>
      </c>
      <c r="E61" s="450">
        <v>10</v>
      </c>
    </row>
    <row r="62" spans="2:6" ht="21" customHeight="1" x14ac:dyDescent="0.25">
      <c r="B62" s="423" t="s">
        <v>259</v>
      </c>
      <c r="C62" s="415" t="s">
        <v>154</v>
      </c>
      <c r="D62" s="416" t="s">
        <v>92</v>
      </c>
      <c r="E62" s="450">
        <v>10</v>
      </c>
    </row>
    <row r="63" spans="2:6" ht="49.5" x14ac:dyDescent="0.25">
      <c r="B63" s="423" t="s">
        <v>260</v>
      </c>
      <c r="C63" s="415" t="s">
        <v>155</v>
      </c>
      <c r="D63" s="416" t="s">
        <v>92</v>
      </c>
      <c r="E63" s="450">
        <v>38</v>
      </c>
    </row>
    <row r="64" spans="2:6" ht="49.5" x14ac:dyDescent="0.25">
      <c r="B64" s="423" t="s">
        <v>261</v>
      </c>
      <c r="C64" s="415" t="s">
        <v>156</v>
      </c>
      <c r="D64" s="416" t="s">
        <v>92</v>
      </c>
      <c r="E64" s="450">
        <v>25</v>
      </c>
    </row>
    <row r="65" spans="2:5" x14ac:dyDescent="0.25">
      <c r="B65" s="423" t="s">
        <v>262</v>
      </c>
      <c r="C65" s="415" t="s">
        <v>119</v>
      </c>
      <c r="D65" s="416" t="s">
        <v>92</v>
      </c>
      <c r="E65" s="450">
        <v>1</v>
      </c>
    </row>
    <row r="66" spans="2:5" x14ac:dyDescent="0.25">
      <c r="B66" s="461">
        <v>4.3</v>
      </c>
      <c r="C66" s="462" t="s">
        <v>120</v>
      </c>
      <c r="D66" s="463"/>
      <c r="E66" s="464"/>
    </row>
    <row r="67" spans="2:5" x14ac:dyDescent="0.25">
      <c r="B67" s="423" t="s">
        <v>269</v>
      </c>
      <c r="C67" s="415" t="s">
        <v>203</v>
      </c>
      <c r="D67" s="416" t="s">
        <v>92</v>
      </c>
      <c r="E67" s="450">
        <v>24</v>
      </c>
    </row>
    <row r="68" spans="2:5" x14ac:dyDescent="0.25">
      <c r="B68" s="423" t="s">
        <v>270</v>
      </c>
      <c r="C68" s="417" t="s">
        <v>327</v>
      </c>
      <c r="D68" s="418" t="s">
        <v>92</v>
      </c>
      <c r="E68" s="451">
        <v>2</v>
      </c>
    </row>
    <row r="69" spans="2:5" x14ac:dyDescent="0.25">
      <c r="B69" s="423" t="s">
        <v>271</v>
      </c>
      <c r="C69" s="417" t="s">
        <v>204</v>
      </c>
      <c r="D69" s="416" t="s">
        <v>92</v>
      </c>
      <c r="E69" s="451">
        <v>1</v>
      </c>
    </row>
    <row r="70" spans="2:5" x14ac:dyDescent="0.25">
      <c r="B70" s="423" t="s">
        <v>272</v>
      </c>
      <c r="C70" s="417" t="s">
        <v>157</v>
      </c>
      <c r="D70" s="416" t="s">
        <v>92</v>
      </c>
      <c r="E70" s="450">
        <v>20</v>
      </c>
    </row>
    <row r="71" spans="2:5" x14ac:dyDescent="0.25">
      <c r="B71" s="423" t="s">
        <v>273</v>
      </c>
      <c r="C71" s="417" t="s">
        <v>123</v>
      </c>
      <c r="D71" s="416" t="s">
        <v>92</v>
      </c>
      <c r="E71" s="450">
        <v>20</v>
      </c>
    </row>
    <row r="72" spans="2:5" x14ac:dyDescent="0.25">
      <c r="B72" s="423" t="s">
        <v>274</v>
      </c>
      <c r="C72" s="415" t="s">
        <v>124</v>
      </c>
      <c r="D72" s="416" t="s">
        <v>92</v>
      </c>
      <c r="E72" s="450">
        <v>20</v>
      </c>
    </row>
    <row r="73" spans="2:5" ht="20.25" customHeight="1" x14ac:dyDescent="0.25">
      <c r="B73" s="423" t="s">
        <v>275</v>
      </c>
      <c r="C73" s="415" t="s">
        <v>158</v>
      </c>
      <c r="D73" s="416" t="s">
        <v>92</v>
      </c>
      <c r="E73" s="450">
        <v>8</v>
      </c>
    </row>
    <row r="74" spans="2:5" ht="35.25" customHeight="1" x14ac:dyDescent="0.25">
      <c r="B74" s="423" t="s">
        <v>276</v>
      </c>
      <c r="C74" s="415" t="s">
        <v>159</v>
      </c>
      <c r="D74" s="416" t="s">
        <v>92</v>
      </c>
      <c r="E74" s="450">
        <v>2</v>
      </c>
    </row>
    <row r="75" spans="2:5" x14ac:dyDescent="0.25">
      <c r="B75" s="461">
        <v>4.4000000000000004</v>
      </c>
      <c r="C75" s="462" t="s">
        <v>160</v>
      </c>
      <c r="D75" s="463"/>
      <c r="E75" s="464"/>
    </row>
    <row r="76" spans="2:5" ht="49.5" x14ac:dyDescent="0.25">
      <c r="B76" s="423" t="s">
        <v>277</v>
      </c>
      <c r="C76" s="415" t="s">
        <v>161</v>
      </c>
      <c r="D76" s="416" t="s">
        <v>10</v>
      </c>
      <c r="E76" s="451">
        <v>100</v>
      </c>
    </row>
    <row r="77" spans="2:5" x14ac:dyDescent="0.25">
      <c r="B77" s="423" t="s">
        <v>278</v>
      </c>
      <c r="C77" s="415" t="s">
        <v>162</v>
      </c>
      <c r="D77" s="416" t="s">
        <v>92</v>
      </c>
      <c r="E77" s="451">
        <v>2</v>
      </c>
    </row>
    <row r="78" spans="2:5" x14ac:dyDescent="0.25">
      <c r="B78" s="423" t="s">
        <v>279</v>
      </c>
      <c r="C78" s="415" t="s">
        <v>163</v>
      </c>
      <c r="D78" s="416" t="s">
        <v>92</v>
      </c>
      <c r="E78" s="451">
        <v>2</v>
      </c>
    </row>
    <row r="79" spans="2:5" ht="20.25" customHeight="1" x14ac:dyDescent="0.25">
      <c r="B79" s="423" t="s">
        <v>280</v>
      </c>
      <c r="C79" s="420" t="s">
        <v>205</v>
      </c>
      <c r="D79" s="418" t="s">
        <v>125</v>
      </c>
      <c r="E79" s="451">
        <v>1</v>
      </c>
    </row>
    <row r="80" spans="2:5" ht="29.25" customHeight="1" x14ac:dyDescent="0.25">
      <c r="B80" s="423" t="s">
        <v>281</v>
      </c>
      <c r="C80" s="420" t="s">
        <v>164</v>
      </c>
      <c r="D80" s="418" t="s">
        <v>10</v>
      </c>
      <c r="E80" s="451">
        <v>100</v>
      </c>
    </row>
    <row r="81" spans="2:5" ht="29.25" customHeight="1" x14ac:dyDescent="0.25">
      <c r="B81" s="461">
        <v>4.5</v>
      </c>
      <c r="C81" s="462" t="s">
        <v>287</v>
      </c>
      <c r="D81" s="463"/>
      <c r="E81" s="464"/>
    </row>
    <row r="82" spans="2:5" x14ac:dyDescent="0.25">
      <c r="B82" s="425" t="s">
        <v>282</v>
      </c>
      <c r="C82" s="410" t="s">
        <v>137</v>
      </c>
      <c r="D82" s="413" t="s">
        <v>10</v>
      </c>
      <c r="E82" s="453">
        <v>20</v>
      </c>
    </row>
    <row r="83" spans="2:5" x14ac:dyDescent="0.25">
      <c r="B83" s="425" t="s">
        <v>283</v>
      </c>
      <c r="C83" s="410" t="s">
        <v>138</v>
      </c>
      <c r="D83" s="413" t="s">
        <v>10</v>
      </c>
      <c r="E83" s="453">
        <v>15</v>
      </c>
    </row>
    <row r="84" spans="2:5" x14ac:dyDescent="0.25">
      <c r="B84" s="425" t="s">
        <v>284</v>
      </c>
      <c r="C84" s="410" t="s">
        <v>139</v>
      </c>
      <c r="D84" s="413" t="s">
        <v>10</v>
      </c>
      <c r="E84" s="453">
        <v>15</v>
      </c>
    </row>
    <row r="85" spans="2:5" x14ac:dyDescent="0.25">
      <c r="B85" s="425" t="s">
        <v>285</v>
      </c>
      <c r="C85" s="410" t="s">
        <v>140</v>
      </c>
      <c r="D85" s="413" t="s">
        <v>92</v>
      </c>
      <c r="E85" s="453">
        <v>1</v>
      </c>
    </row>
    <row r="86" spans="2:5" x14ac:dyDescent="0.25">
      <c r="B86" s="425" t="s">
        <v>286</v>
      </c>
      <c r="C86" s="410" t="s">
        <v>141</v>
      </c>
      <c r="D86" s="413" t="s">
        <v>92</v>
      </c>
      <c r="E86" s="453">
        <v>1</v>
      </c>
    </row>
    <row r="87" spans="2:5" ht="49.5" x14ac:dyDescent="0.25">
      <c r="B87" s="425" t="s">
        <v>325</v>
      </c>
      <c r="C87" s="410" t="s">
        <v>326</v>
      </c>
      <c r="D87" s="413" t="s">
        <v>92</v>
      </c>
      <c r="E87" s="453">
        <v>1</v>
      </c>
    </row>
    <row r="88" spans="2:5" x14ac:dyDescent="0.25">
      <c r="B88" s="461">
        <v>5</v>
      </c>
      <c r="C88" s="462" t="s">
        <v>126</v>
      </c>
      <c r="D88" s="463"/>
      <c r="E88" s="464"/>
    </row>
    <row r="89" spans="2:5" x14ac:dyDescent="0.25">
      <c r="B89" s="461">
        <v>5.0999999999999996</v>
      </c>
      <c r="C89" s="462" t="s">
        <v>165</v>
      </c>
      <c r="D89" s="463"/>
      <c r="E89" s="464"/>
    </row>
    <row r="90" spans="2:5" ht="33" x14ac:dyDescent="0.25">
      <c r="B90" s="424" t="s">
        <v>104</v>
      </c>
      <c r="C90" s="412" t="s">
        <v>166</v>
      </c>
      <c r="D90" s="411" t="s">
        <v>127</v>
      </c>
      <c r="E90" s="449">
        <v>1</v>
      </c>
    </row>
    <row r="91" spans="2:5" x14ac:dyDescent="0.25">
      <c r="B91" s="424" t="s">
        <v>288</v>
      </c>
      <c r="C91" s="410" t="s">
        <v>167</v>
      </c>
      <c r="D91" s="411" t="s">
        <v>10</v>
      </c>
      <c r="E91" s="449">
        <v>6</v>
      </c>
    </row>
    <row r="92" spans="2:5" x14ac:dyDescent="0.25">
      <c r="B92" s="424" t="s">
        <v>289</v>
      </c>
      <c r="C92" s="410" t="s">
        <v>168</v>
      </c>
      <c r="D92" s="411" t="s">
        <v>10</v>
      </c>
      <c r="E92" s="449">
        <v>6</v>
      </c>
    </row>
    <row r="93" spans="2:5" x14ac:dyDescent="0.25">
      <c r="B93" s="424" t="s">
        <v>290</v>
      </c>
      <c r="C93" s="410" t="s">
        <v>169</v>
      </c>
      <c r="D93" s="411" t="s">
        <v>10</v>
      </c>
      <c r="E93" s="449">
        <v>6</v>
      </c>
    </row>
    <row r="94" spans="2:5" x14ac:dyDescent="0.25">
      <c r="B94" s="424" t="s">
        <v>291</v>
      </c>
      <c r="C94" s="410" t="s">
        <v>128</v>
      </c>
      <c r="D94" s="411" t="s">
        <v>92</v>
      </c>
      <c r="E94" s="449">
        <v>1</v>
      </c>
    </row>
    <row r="95" spans="2:5" x14ac:dyDescent="0.25">
      <c r="B95" s="461">
        <v>5.2</v>
      </c>
      <c r="C95" s="462" t="s">
        <v>129</v>
      </c>
      <c r="D95" s="463"/>
      <c r="E95" s="464"/>
    </row>
    <row r="96" spans="2:5" ht="33" x14ac:dyDescent="0.25">
      <c r="B96" s="424" t="s">
        <v>292</v>
      </c>
      <c r="C96" s="412" t="s">
        <v>170</v>
      </c>
      <c r="D96" s="411" t="s">
        <v>92</v>
      </c>
      <c r="E96" s="449">
        <v>1</v>
      </c>
    </row>
    <row r="97" spans="2:5" x14ac:dyDescent="0.25">
      <c r="B97" s="424" t="s">
        <v>107</v>
      </c>
      <c r="C97" s="410" t="s">
        <v>167</v>
      </c>
      <c r="D97" s="411" t="s">
        <v>10</v>
      </c>
      <c r="E97" s="449">
        <v>5</v>
      </c>
    </row>
    <row r="98" spans="2:5" x14ac:dyDescent="0.25">
      <c r="B98" s="424" t="s">
        <v>109</v>
      </c>
      <c r="C98" s="410" t="s">
        <v>168</v>
      </c>
      <c r="D98" s="411" t="s">
        <v>10</v>
      </c>
      <c r="E98" s="449">
        <v>5</v>
      </c>
    </row>
    <row r="99" spans="2:5" x14ac:dyDescent="0.25">
      <c r="B99" s="424" t="s">
        <v>111</v>
      </c>
      <c r="C99" s="410" t="s">
        <v>169</v>
      </c>
      <c r="D99" s="411" t="s">
        <v>10</v>
      </c>
      <c r="E99" s="449">
        <v>5</v>
      </c>
    </row>
    <row r="100" spans="2:5" x14ac:dyDescent="0.25">
      <c r="B100" s="424" t="s">
        <v>293</v>
      </c>
      <c r="C100" s="410" t="s">
        <v>128</v>
      </c>
      <c r="D100" s="411" t="s">
        <v>92</v>
      </c>
      <c r="E100" s="449">
        <v>1</v>
      </c>
    </row>
    <row r="101" spans="2:5" x14ac:dyDescent="0.25">
      <c r="B101" s="461">
        <v>5.3</v>
      </c>
      <c r="C101" s="462" t="s">
        <v>211</v>
      </c>
      <c r="D101" s="463"/>
      <c r="E101" s="464"/>
    </row>
    <row r="102" spans="2:5" ht="33" x14ac:dyDescent="0.25">
      <c r="B102" s="424" t="s">
        <v>294</v>
      </c>
      <c r="C102" s="412" t="s">
        <v>330</v>
      </c>
      <c r="D102" s="411" t="s">
        <v>92</v>
      </c>
      <c r="E102" s="449">
        <v>1</v>
      </c>
    </row>
    <row r="103" spans="2:5" x14ac:dyDescent="0.25">
      <c r="B103" s="424" t="s">
        <v>295</v>
      </c>
      <c r="C103" s="410" t="s">
        <v>167</v>
      </c>
      <c r="D103" s="411" t="s">
        <v>10</v>
      </c>
      <c r="E103" s="449">
        <v>5</v>
      </c>
    </row>
    <row r="104" spans="2:5" x14ac:dyDescent="0.25">
      <c r="B104" s="424" t="s">
        <v>296</v>
      </c>
      <c r="C104" s="410" t="s">
        <v>168</v>
      </c>
      <c r="D104" s="411" t="s">
        <v>10</v>
      </c>
      <c r="E104" s="449">
        <v>5</v>
      </c>
    </row>
    <row r="105" spans="2:5" x14ac:dyDescent="0.25">
      <c r="B105" s="424" t="s">
        <v>297</v>
      </c>
      <c r="C105" s="410" t="s">
        <v>169</v>
      </c>
      <c r="D105" s="411" t="s">
        <v>10</v>
      </c>
      <c r="E105" s="449">
        <v>5</v>
      </c>
    </row>
    <row r="106" spans="2:5" x14ac:dyDescent="0.25">
      <c r="B106" s="424" t="s">
        <v>298</v>
      </c>
      <c r="C106" s="410" t="s">
        <v>128</v>
      </c>
      <c r="D106" s="411" t="s">
        <v>92</v>
      </c>
      <c r="E106" s="449">
        <v>1</v>
      </c>
    </row>
    <row r="107" spans="2:5" x14ac:dyDescent="0.25">
      <c r="B107" s="461">
        <v>5.4</v>
      </c>
      <c r="C107" s="462" t="s">
        <v>130</v>
      </c>
      <c r="D107" s="463"/>
      <c r="E107" s="464"/>
    </row>
    <row r="108" spans="2:5" ht="33" x14ac:dyDescent="0.25">
      <c r="B108" s="424" t="s">
        <v>299</v>
      </c>
      <c r="C108" s="412" t="s">
        <v>170</v>
      </c>
      <c r="D108" s="411" t="s">
        <v>92</v>
      </c>
      <c r="E108" s="449">
        <v>1</v>
      </c>
    </row>
    <row r="109" spans="2:5" x14ac:dyDescent="0.25">
      <c r="B109" s="424" t="s">
        <v>300</v>
      </c>
      <c r="C109" s="410" t="s">
        <v>167</v>
      </c>
      <c r="D109" s="411" t="s">
        <v>10</v>
      </c>
      <c r="E109" s="449">
        <v>5</v>
      </c>
    </row>
    <row r="110" spans="2:5" x14ac:dyDescent="0.25">
      <c r="B110" s="424" t="s">
        <v>301</v>
      </c>
      <c r="C110" s="410" t="s">
        <v>168</v>
      </c>
      <c r="D110" s="411" t="s">
        <v>10</v>
      </c>
      <c r="E110" s="449">
        <v>5</v>
      </c>
    </row>
    <row r="111" spans="2:5" x14ac:dyDescent="0.25">
      <c r="B111" s="424" t="s">
        <v>302</v>
      </c>
      <c r="C111" s="410" t="s">
        <v>169</v>
      </c>
      <c r="D111" s="411" t="s">
        <v>10</v>
      </c>
      <c r="E111" s="449">
        <v>5</v>
      </c>
    </row>
    <row r="112" spans="2:5" x14ac:dyDescent="0.25">
      <c r="B112" s="424" t="s">
        <v>303</v>
      </c>
      <c r="C112" s="410" t="s">
        <v>128</v>
      </c>
      <c r="D112" s="411" t="s">
        <v>92</v>
      </c>
      <c r="E112" s="449">
        <v>1</v>
      </c>
    </row>
    <row r="113" spans="2:7" x14ac:dyDescent="0.25">
      <c r="B113" s="461">
        <v>5.5</v>
      </c>
      <c r="C113" s="462" t="s">
        <v>131</v>
      </c>
      <c r="D113" s="463"/>
      <c r="E113" s="464"/>
    </row>
    <row r="114" spans="2:7" ht="33" x14ac:dyDescent="0.25">
      <c r="B114" s="424" t="s">
        <v>304</v>
      </c>
      <c r="C114" s="412" t="s">
        <v>170</v>
      </c>
      <c r="D114" s="411" t="s">
        <v>92</v>
      </c>
      <c r="E114" s="449">
        <v>1</v>
      </c>
    </row>
    <row r="115" spans="2:7" x14ac:dyDescent="0.25">
      <c r="B115" s="424" t="s">
        <v>305</v>
      </c>
      <c r="C115" s="410" t="s">
        <v>167</v>
      </c>
      <c r="D115" s="411" t="s">
        <v>10</v>
      </c>
      <c r="E115" s="449">
        <v>5</v>
      </c>
    </row>
    <row r="116" spans="2:7" x14ac:dyDescent="0.25">
      <c r="B116" s="424" t="s">
        <v>306</v>
      </c>
      <c r="C116" s="410" t="s">
        <v>168</v>
      </c>
      <c r="D116" s="411" t="s">
        <v>10</v>
      </c>
      <c r="E116" s="449">
        <v>5</v>
      </c>
    </row>
    <row r="117" spans="2:7" x14ac:dyDescent="0.25">
      <c r="B117" s="424" t="s">
        <v>307</v>
      </c>
      <c r="C117" s="410" t="s">
        <v>169</v>
      </c>
      <c r="D117" s="411" t="s">
        <v>10</v>
      </c>
      <c r="E117" s="449">
        <v>5</v>
      </c>
    </row>
    <row r="118" spans="2:7" x14ac:dyDescent="0.25">
      <c r="B118" s="424" t="s">
        <v>308</v>
      </c>
      <c r="C118" s="410" t="s">
        <v>128</v>
      </c>
      <c r="D118" s="411" t="s">
        <v>92</v>
      </c>
      <c r="E118" s="449">
        <v>1</v>
      </c>
      <c r="F118" s="493"/>
    </row>
    <row r="119" spans="2:7" x14ac:dyDescent="0.25">
      <c r="B119" s="461">
        <v>5.6</v>
      </c>
      <c r="C119" s="462" t="s">
        <v>171</v>
      </c>
      <c r="D119" s="463"/>
      <c r="E119" s="464"/>
    </row>
    <row r="120" spans="2:7" ht="66.75" thickBot="1" x14ac:dyDescent="0.3">
      <c r="B120" s="441" t="s">
        <v>309</v>
      </c>
      <c r="C120" s="442" t="s">
        <v>172</v>
      </c>
      <c r="D120" s="443" t="s">
        <v>125</v>
      </c>
      <c r="E120" s="452">
        <v>1</v>
      </c>
      <c r="G120" s="496"/>
    </row>
    <row r="121" spans="2:7" ht="17.25" thickBot="1" x14ac:dyDescent="0.3">
      <c r="B121" s="457">
        <v>6</v>
      </c>
      <c r="C121" s="458" t="s">
        <v>217</v>
      </c>
      <c r="D121" s="459"/>
      <c r="E121" s="460"/>
    </row>
    <row r="122" spans="2:7" ht="33" x14ac:dyDescent="0.25">
      <c r="B122" s="425" t="s">
        <v>310</v>
      </c>
      <c r="C122" s="410" t="s">
        <v>183</v>
      </c>
      <c r="D122" s="411" t="s">
        <v>4</v>
      </c>
      <c r="E122" s="449">
        <v>4</v>
      </c>
    </row>
    <row r="123" spans="2:7" ht="33" x14ac:dyDescent="0.25">
      <c r="B123" s="425" t="s">
        <v>311</v>
      </c>
      <c r="C123" s="410" t="s">
        <v>181</v>
      </c>
      <c r="D123" s="411" t="s">
        <v>133</v>
      </c>
      <c r="E123" s="449">
        <v>2</v>
      </c>
    </row>
    <row r="124" spans="2:7" ht="33" x14ac:dyDescent="0.25">
      <c r="B124" s="425" t="s">
        <v>312</v>
      </c>
      <c r="C124" s="410" t="s">
        <v>173</v>
      </c>
      <c r="D124" s="411" t="s">
        <v>4</v>
      </c>
      <c r="E124" s="449">
        <v>12</v>
      </c>
    </row>
    <row r="125" spans="2:7" ht="50.25" thickBot="1" x14ac:dyDescent="0.3">
      <c r="B125" s="422" t="s">
        <v>313</v>
      </c>
      <c r="C125" s="445" t="s">
        <v>202</v>
      </c>
      <c r="D125" s="411" t="s">
        <v>4</v>
      </c>
      <c r="E125" s="446">
        <v>95</v>
      </c>
    </row>
    <row r="126" spans="2:7" ht="17.25" thickBot="1" x14ac:dyDescent="0.3">
      <c r="B126" s="457">
        <v>7</v>
      </c>
      <c r="C126" s="458" t="s">
        <v>102</v>
      </c>
      <c r="D126" s="459"/>
      <c r="E126" s="460"/>
    </row>
    <row r="127" spans="2:7" ht="15.75" customHeight="1" x14ac:dyDescent="0.25">
      <c r="B127" s="491">
        <v>7.1</v>
      </c>
      <c r="C127" s="428" t="s">
        <v>103</v>
      </c>
      <c r="D127" s="411"/>
      <c r="E127" s="449"/>
    </row>
    <row r="128" spans="2:7" ht="83.25" customHeight="1" x14ac:dyDescent="0.25">
      <c r="B128" s="423" t="s">
        <v>114</v>
      </c>
      <c r="C128" s="417" t="s">
        <v>206</v>
      </c>
      <c r="D128" s="411" t="s">
        <v>92</v>
      </c>
      <c r="E128" s="492">
        <v>1</v>
      </c>
    </row>
    <row r="129" spans="2:5" ht="17.25" thickBot="1" x14ac:dyDescent="0.3">
      <c r="B129" s="426" t="s">
        <v>314</v>
      </c>
      <c r="C129" s="489" t="s">
        <v>132</v>
      </c>
      <c r="D129" s="427" t="s">
        <v>92</v>
      </c>
      <c r="E129" s="490">
        <v>1</v>
      </c>
    </row>
    <row r="130" spans="2:5" ht="19.5" customHeight="1" thickBot="1" x14ac:dyDescent="0.3">
      <c r="B130" s="457">
        <v>7.2</v>
      </c>
      <c r="C130" s="458" t="s">
        <v>105</v>
      </c>
      <c r="D130" s="459"/>
      <c r="E130" s="460"/>
    </row>
    <row r="131" spans="2:5" ht="49.5" customHeight="1" x14ac:dyDescent="0.25">
      <c r="B131" s="425" t="s">
        <v>116</v>
      </c>
      <c r="C131" s="414" t="s">
        <v>179</v>
      </c>
      <c r="D131" s="413" t="s">
        <v>92</v>
      </c>
      <c r="E131" s="453">
        <v>1</v>
      </c>
    </row>
    <row r="132" spans="2:5" ht="35.25" customHeight="1" x14ac:dyDescent="0.25">
      <c r="B132" s="423" t="s">
        <v>315</v>
      </c>
      <c r="C132" s="410" t="s">
        <v>108</v>
      </c>
      <c r="D132" s="411" t="s">
        <v>106</v>
      </c>
      <c r="E132" s="449">
        <v>1</v>
      </c>
    </row>
    <row r="133" spans="2:5" ht="23.25" customHeight="1" x14ac:dyDescent="0.25">
      <c r="B133" s="425" t="s">
        <v>117</v>
      </c>
      <c r="C133" s="410" t="s">
        <v>110</v>
      </c>
      <c r="D133" s="411" t="s">
        <v>106</v>
      </c>
      <c r="E133" s="449">
        <v>2</v>
      </c>
    </row>
    <row r="134" spans="2:5" ht="17.25" customHeight="1" x14ac:dyDescent="0.25">
      <c r="B134" s="423" t="s">
        <v>316</v>
      </c>
      <c r="C134" s="489" t="s">
        <v>132</v>
      </c>
      <c r="D134" s="427" t="s">
        <v>92</v>
      </c>
      <c r="E134" s="490">
        <v>1</v>
      </c>
    </row>
    <row r="135" spans="2:5" ht="35.25" customHeight="1" thickBot="1" x14ac:dyDescent="0.3">
      <c r="B135" s="425" t="s">
        <v>118</v>
      </c>
      <c r="C135" s="421" t="s">
        <v>180</v>
      </c>
      <c r="D135" s="413" t="s">
        <v>92</v>
      </c>
      <c r="E135" s="448">
        <v>2</v>
      </c>
    </row>
    <row r="136" spans="2:5" ht="17.25" thickBot="1" x14ac:dyDescent="0.3">
      <c r="B136" s="457">
        <v>7.3</v>
      </c>
      <c r="C136" s="458" t="s">
        <v>216</v>
      </c>
      <c r="D136" s="459"/>
      <c r="E136" s="460"/>
    </row>
    <row r="137" spans="2:5" ht="132" x14ac:dyDescent="0.25">
      <c r="B137" s="425" t="s">
        <v>121</v>
      </c>
      <c r="C137" s="410" t="s">
        <v>215</v>
      </c>
      <c r="D137" s="413" t="s">
        <v>92</v>
      </c>
      <c r="E137" s="453">
        <v>10</v>
      </c>
    </row>
    <row r="138" spans="2:5" ht="132" x14ac:dyDescent="0.25">
      <c r="B138" s="425" t="s">
        <v>318</v>
      </c>
      <c r="C138" s="410" t="s">
        <v>214</v>
      </c>
      <c r="D138" s="413" t="s">
        <v>92</v>
      </c>
      <c r="E138" s="453">
        <v>4</v>
      </c>
    </row>
    <row r="139" spans="2:5" ht="132" x14ac:dyDescent="0.25">
      <c r="B139" s="425" t="s">
        <v>122</v>
      </c>
      <c r="C139" s="410" t="s">
        <v>213</v>
      </c>
      <c r="D139" s="413" t="s">
        <v>92</v>
      </c>
      <c r="E139" s="453">
        <v>1</v>
      </c>
    </row>
    <row r="140" spans="2:5" ht="148.5" x14ac:dyDescent="0.25">
      <c r="B140" s="425" t="s">
        <v>317</v>
      </c>
      <c r="C140" s="414" t="s">
        <v>212</v>
      </c>
      <c r="D140" s="413" t="s">
        <v>92</v>
      </c>
      <c r="E140" s="453">
        <v>3</v>
      </c>
    </row>
    <row r="141" spans="2:5" x14ac:dyDescent="0.25">
      <c r="B141" s="425" t="s">
        <v>319</v>
      </c>
      <c r="C141" s="414" t="s">
        <v>321</v>
      </c>
      <c r="D141" s="413" t="s">
        <v>92</v>
      </c>
      <c r="E141" s="453">
        <v>4</v>
      </c>
    </row>
    <row r="142" spans="2:5" ht="49.5" x14ac:dyDescent="0.25">
      <c r="B142" s="425" t="s">
        <v>320</v>
      </c>
      <c r="C142" s="410" t="s">
        <v>112</v>
      </c>
      <c r="D142" s="411" t="s">
        <v>106</v>
      </c>
      <c r="E142" s="449">
        <v>16</v>
      </c>
    </row>
    <row r="143" spans="2:5" x14ac:dyDescent="0.25">
      <c r="E143" s="429"/>
    </row>
    <row r="144" spans="2:5" ht="9.75" customHeight="1" x14ac:dyDescent="0.25">
      <c r="B144" s="454"/>
      <c r="C144" s="455"/>
      <c r="D144" s="456"/>
      <c r="E144" s="456"/>
    </row>
    <row r="145" spans="2:5" ht="17.25" customHeight="1" x14ac:dyDescent="0.25">
      <c r="B145" s="434"/>
      <c r="C145" s="430" t="s">
        <v>13</v>
      </c>
      <c r="D145" s="468"/>
      <c r="E145" s="435"/>
    </row>
    <row r="146" spans="2:5" ht="17.25" customHeight="1" x14ac:dyDescent="0.25">
      <c r="B146" s="434"/>
      <c r="C146" s="430" t="s">
        <v>186</v>
      </c>
      <c r="D146" s="468"/>
      <c r="E146" s="435"/>
    </row>
    <row r="147" spans="2:5" ht="17.25" customHeight="1" x14ac:dyDescent="0.25">
      <c r="B147" s="434"/>
      <c r="C147" s="430" t="s">
        <v>185</v>
      </c>
      <c r="D147" s="468"/>
      <c r="E147" s="435"/>
    </row>
    <row r="148" spans="2:5" ht="20.25" customHeight="1" x14ac:dyDescent="0.25">
      <c r="B148" s="436"/>
      <c r="C148" s="431" t="s">
        <v>136</v>
      </c>
      <c r="D148" s="465">
        <v>0.1</v>
      </c>
      <c r="E148" s="437"/>
    </row>
    <row r="149" spans="2:5" ht="20.25" customHeight="1" x14ac:dyDescent="0.25">
      <c r="B149" s="438"/>
      <c r="C149" s="432" t="s">
        <v>134</v>
      </c>
      <c r="D149" s="466">
        <v>0.02</v>
      </c>
      <c r="E149" s="439"/>
    </row>
    <row r="150" spans="2:5" x14ac:dyDescent="0.25">
      <c r="B150" s="438"/>
      <c r="C150" s="432" t="s">
        <v>14</v>
      </c>
      <c r="D150" s="466">
        <v>0.05</v>
      </c>
      <c r="E150" s="439"/>
    </row>
    <row r="151" spans="2:5" x14ac:dyDescent="0.25">
      <c r="B151" s="438"/>
      <c r="C151" s="432" t="s">
        <v>135</v>
      </c>
      <c r="D151" s="467">
        <v>0.16</v>
      </c>
      <c r="E151" s="439"/>
    </row>
    <row r="152" spans="2:5" x14ac:dyDescent="0.25">
      <c r="B152" s="438"/>
      <c r="C152" s="432" t="s">
        <v>184</v>
      </c>
      <c r="D152" s="466">
        <v>0.16</v>
      </c>
      <c r="E152" s="439"/>
    </row>
    <row r="153" spans="2:5" ht="18.75" customHeight="1" thickBot="1" x14ac:dyDescent="0.3">
      <c r="B153" s="440"/>
      <c r="C153" s="433" t="s">
        <v>15</v>
      </c>
      <c r="D153" s="472"/>
      <c r="E153" s="473"/>
    </row>
    <row r="154" spans="2:5" ht="5.25" customHeight="1" x14ac:dyDescent="0.25">
      <c r="B154" s="469"/>
      <c r="C154" s="470"/>
      <c r="D154" s="470"/>
      <c r="E154" s="471"/>
    </row>
  </sheetData>
  <mergeCells count="5">
    <mergeCell ref="B7:E7"/>
    <mergeCell ref="B2:E2"/>
    <mergeCell ref="B5:C5"/>
    <mergeCell ref="D5:E5"/>
    <mergeCell ref="B6:C6"/>
  </mergeCells>
  <dataValidations count="1">
    <dataValidation type="whole" allowBlank="1" showErrorMessage="1" errorTitle="ERROR" error="NO SE PERMITEN DECIMALES" sqref="E45:E81">
      <formula1>0</formula1>
      <formula2>9.99999999999999E+22</formula2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opLeftCell="A4" workbookViewId="0">
      <selection activeCell="H1" sqref="H1:H9"/>
    </sheetView>
  </sheetViews>
  <sheetFormatPr baseColWidth="10" defaultColWidth="11.42578125" defaultRowHeight="14.25" x14ac:dyDescent="0.2"/>
  <cols>
    <col min="1" max="1" width="16" style="1" customWidth="1"/>
    <col min="2" max="2" width="12.5703125" style="1" customWidth="1"/>
    <col min="3" max="3" width="10.5703125" style="1" customWidth="1"/>
    <col min="4" max="4" width="7.42578125" style="1" customWidth="1"/>
    <col min="5" max="5" width="6.5703125" style="1" customWidth="1"/>
    <col min="6" max="6" width="10.5703125" style="1" customWidth="1"/>
    <col min="7" max="7" width="12.140625" style="1" customWidth="1"/>
    <col min="8" max="8" width="50.42578125" style="1" customWidth="1"/>
    <col min="9" max="222" width="11.42578125" style="1"/>
    <col min="223" max="223" width="14.28515625" style="1" bestFit="1" customWidth="1"/>
    <col min="224" max="224" width="14.7109375" style="1" bestFit="1" customWidth="1"/>
    <col min="225" max="225" width="12.7109375" style="1" customWidth="1"/>
    <col min="226" max="226" width="13" style="1" customWidth="1"/>
    <col min="227" max="227" width="14.5703125" style="1" customWidth="1"/>
    <col min="228" max="228" width="11.42578125" style="1"/>
    <col min="229" max="229" width="12.140625" style="1" customWidth="1"/>
    <col min="230" max="230" width="11.42578125" style="1"/>
    <col min="231" max="231" width="11.42578125" style="1" customWidth="1"/>
    <col min="232" max="232" width="14.42578125" style="1" bestFit="1" customWidth="1"/>
    <col min="233" max="233" width="18.28515625" style="1" bestFit="1" customWidth="1"/>
    <col min="234" max="478" width="11.42578125" style="1"/>
    <col min="479" max="479" width="14.28515625" style="1" bestFit="1" customWidth="1"/>
    <col min="480" max="480" width="14.7109375" style="1" bestFit="1" customWidth="1"/>
    <col min="481" max="481" width="12.7109375" style="1" customWidth="1"/>
    <col min="482" max="482" width="13" style="1" customWidth="1"/>
    <col min="483" max="483" width="14.5703125" style="1" customWidth="1"/>
    <col min="484" max="484" width="11.42578125" style="1"/>
    <col min="485" max="485" width="12.140625" style="1" customWidth="1"/>
    <col min="486" max="486" width="11.42578125" style="1"/>
    <col min="487" max="487" width="11.42578125" style="1" customWidth="1"/>
    <col min="488" max="488" width="14.42578125" style="1" bestFit="1" customWidth="1"/>
    <col min="489" max="489" width="18.28515625" style="1" bestFit="1" customWidth="1"/>
    <col min="490" max="734" width="11.42578125" style="1"/>
    <col min="735" max="735" width="14.28515625" style="1" bestFit="1" customWidth="1"/>
    <col min="736" max="736" width="14.7109375" style="1" bestFit="1" customWidth="1"/>
    <col min="737" max="737" width="12.7109375" style="1" customWidth="1"/>
    <col min="738" max="738" width="13" style="1" customWidth="1"/>
    <col min="739" max="739" width="14.5703125" style="1" customWidth="1"/>
    <col min="740" max="740" width="11.42578125" style="1"/>
    <col min="741" max="741" width="12.140625" style="1" customWidth="1"/>
    <col min="742" max="742" width="11.42578125" style="1"/>
    <col min="743" max="743" width="11.42578125" style="1" customWidth="1"/>
    <col min="744" max="744" width="14.42578125" style="1" bestFit="1" customWidth="1"/>
    <col min="745" max="745" width="18.28515625" style="1" bestFit="1" customWidth="1"/>
    <col min="746" max="990" width="11.42578125" style="1"/>
    <col min="991" max="991" width="14.28515625" style="1" bestFit="1" customWidth="1"/>
    <col min="992" max="992" width="14.7109375" style="1" bestFit="1" customWidth="1"/>
    <col min="993" max="993" width="12.7109375" style="1" customWidth="1"/>
    <col min="994" max="994" width="13" style="1" customWidth="1"/>
    <col min="995" max="995" width="14.5703125" style="1" customWidth="1"/>
    <col min="996" max="996" width="11.42578125" style="1"/>
    <col min="997" max="997" width="12.140625" style="1" customWidth="1"/>
    <col min="998" max="998" width="11.42578125" style="1"/>
    <col min="999" max="999" width="11.42578125" style="1" customWidth="1"/>
    <col min="1000" max="1000" width="14.42578125" style="1" bestFit="1" customWidth="1"/>
    <col min="1001" max="1001" width="18.28515625" style="1" bestFit="1" customWidth="1"/>
    <col min="1002" max="1246" width="11.42578125" style="1"/>
    <col min="1247" max="1247" width="14.28515625" style="1" bestFit="1" customWidth="1"/>
    <col min="1248" max="1248" width="14.7109375" style="1" bestFit="1" customWidth="1"/>
    <col min="1249" max="1249" width="12.7109375" style="1" customWidth="1"/>
    <col min="1250" max="1250" width="13" style="1" customWidth="1"/>
    <col min="1251" max="1251" width="14.5703125" style="1" customWidth="1"/>
    <col min="1252" max="1252" width="11.42578125" style="1"/>
    <col min="1253" max="1253" width="12.140625" style="1" customWidth="1"/>
    <col min="1254" max="1254" width="11.42578125" style="1"/>
    <col min="1255" max="1255" width="11.42578125" style="1" customWidth="1"/>
    <col min="1256" max="1256" width="14.42578125" style="1" bestFit="1" customWidth="1"/>
    <col min="1257" max="1257" width="18.28515625" style="1" bestFit="1" customWidth="1"/>
    <col min="1258" max="1502" width="11.42578125" style="1"/>
    <col min="1503" max="1503" width="14.28515625" style="1" bestFit="1" customWidth="1"/>
    <col min="1504" max="1504" width="14.7109375" style="1" bestFit="1" customWidth="1"/>
    <col min="1505" max="1505" width="12.7109375" style="1" customWidth="1"/>
    <col min="1506" max="1506" width="13" style="1" customWidth="1"/>
    <col min="1507" max="1507" width="14.5703125" style="1" customWidth="1"/>
    <col min="1508" max="1508" width="11.42578125" style="1"/>
    <col min="1509" max="1509" width="12.140625" style="1" customWidth="1"/>
    <col min="1510" max="1510" width="11.42578125" style="1"/>
    <col min="1511" max="1511" width="11.42578125" style="1" customWidth="1"/>
    <col min="1512" max="1512" width="14.42578125" style="1" bestFit="1" customWidth="1"/>
    <col min="1513" max="1513" width="18.28515625" style="1" bestFit="1" customWidth="1"/>
    <col min="1514" max="1758" width="11.42578125" style="1"/>
    <col min="1759" max="1759" width="14.28515625" style="1" bestFit="1" customWidth="1"/>
    <col min="1760" max="1760" width="14.7109375" style="1" bestFit="1" customWidth="1"/>
    <col min="1761" max="1761" width="12.7109375" style="1" customWidth="1"/>
    <col min="1762" max="1762" width="13" style="1" customWidth="1"/>
    <col min="1763" max="1763" width="14.5703125" style="1" customWidth="1"/>
    <col min="1764" max="1764" width="11.42578125" style="1"/>
    <col min="1765" max="1765" width="12.140625" style="1" customWidth="1"/>
    <col min="1766" max="1766" width="11.42578125" style="1"/>
    <col min="1767" max="1767" width="11.42578125" style="1" customWidth="1"/>
    <col min="1768" max="1768" width="14.42578125" style="1" bestFit="1" customWidth="1"/>
    <col min="1769" max="1769" width="18.28515625" style="1" bestFit="1" customWidth="1"/>
    <col min="1770" max="2014" width="11.42578125" style="1"/>
    <col min="2015" max="2015" width="14.28515625" style="1" bestFit="1" customWidth="1"/>
    <col min="2016" max="2016" width="14.7109375" style="1" bestFit="1" customWidth="1"/>
    <col min="2017" max="2017" width="12.7109375" style="1" customWidth="1"/>
    <col min="2018" max="2018" width="13" style="1" customWidth="1"/>
    <col min="2019" max="2019" width="14.5703125" style="1" customWidth="1"/>
    <col min="2020" max="2020" width="11.42578125" style="1"/>
    <col min="2021" max="2021" width="12.140625" style="1" customWidth="1"/>
    <col min="2022" max="2022" width="11.42578125" style="1"/>
    <col min="2023" max="2023" width="11.42578125" style="1" customWidth="1"/>
    <col min="2024" max="2024" width="14.42578125" style="1" bestFit="1" customWidth="1"/>
    <col min="2025" max="2025" width="18.28515625" style="1" bestFit="1" customWidth="1"/>
    <col min="2026" max="2270" width="11.42578125" style="1"/>
    <col min="2271" max="2271" width="14.28515625" style="1" bestFit="1" customWidth="1"/>
    <col min="2272" max="2272" width="14.7109375" style="1" bestFit="1" customWidth="1"/>
    <col min="2273" max="2273" width="12.7109375" style="1" customWidth="1"/>
    <col min="2274" max="2274" width="13" style="1" customWidth="1"/>
    <col min="2275" max="2275" width="14.5703125" style="1" customWidth="1"/>
    <col min="2276" max="2276" width="11.42578125" style="1"/>
    <col min="2277" max="2277" width="12.140625" style="1" customWidth="1"/>
    <col min="2278" max="2278" width="11.42578125" style="1"/>
    <col min="2279" max="2279" width="11.42578125" style="1" customWidth="1"/>
    <col min="2280" max="2280" width="14.42578125" style="1" bestFit="1" customWidth="1"/>
    <col min="2281" max="2281" width="18.28515625" style="1" bestFit="1" customWidth="1"/>
    <col min="2282" max="2526" width="11.42578125" style="1"/>
    <col min="2527" max="2527" width="14.28515625" style="1" bestFit="1" customWidth="1"/>
    <col min="2528" max="2528" width="14.7109375" style="1" bestFit="1" customWidth="1"/>
    <col min="2529" max="2529" width="12.7109375" style="1" customWidth="1"/>
    <col min="2530" max="2530" width="13" style="1" customWidth="1"/>
    <col min="2531" max="2531" width="14.5703125" style="1" customWidth="1"/>
    <col min="2532" max="2532" width="11.42578125" style="1"/>
    <col min="2533" max="2533" width="12.140625" style="1" customWidth="1"/>
    <col min="2534" max="2534" width="11.42578125" style="1"/>
    <col min="2535" max="2535" width="11.42578125" style="1" customWidth="1"/>
    <col min="2536" max="2536" width="14.42578125" style="1" bestFit="1" customWidth="1"/>
    <col min="2537" max="2537" width="18.28515625" style="1" bestFit="1" customWidth="1"/>
    <col min="2538" max="2782" width="11.42578125" style="1"/>
    <col min="2783" max="2783" width="14.28515625" style="1" bestFit="1" customWidth="1"/>
    <col min="2784" max="2784" width="14.7109375" style="1" bestFit="1" customWidth="1"/>
    <col min="2785" max="2785" width="12.7109375" style="1" customWidth="1"/>
    <col min="2786" max="2786" width="13" style="1" customWidth="1"/>
    <col min="2787" max="2787" width="14.5703125" style="1" customWidth="1"/>
    <col min="2788" max="2788" width="11.42578125" style="1"/>
    <col min="2789" max="2789" width="12.140625" style="1" customWidth="1"/>
    <col min="2790" max="2790" width="11.42578125" style="1"/>
    <col min="2791" max="2791" width="11.42578125" style="1" customWidth="1"/>
    <col min="2792" max="2792" width="14.42578125" style="1" bestFit="1" customWidth="1"/>
    <col min="2793" max="2793" width="18.28515625" style="1" bestFit="1" customWidth="1"/>
    <col min="2794" max="3038" width="11.42578125" style="1"/>
    <col min="3039" max="3039" width="14.28515625" style="1" bestFit="1" customWidth="1"/>
    <col min="3040" max="3040" width="14.7109375" style="1" bestFit="1" customWidth="1"/>
    <col min="3041" max="3041" width="12.7109375" style="1" customWidth="1"/>
    <col min="3042" max="3042" width="13" style="1" customWidth="1"/>
    <col min="3043" max="3043" width="14.5703125" style="1" customWidth="1"/>
    <col min="3044" max="3044" width="11.42578125" style="1"/>
    <col min="3045" max="3045" width="12.140625" style="1" customWidth="1"/>
    <col min="3046" max="3046" width="11.42578125" style="1"/>
    <col min="3047" max="3047" width="11.42578125" style="1" customWidth="1"/>
    <col min="3048" max="3048" width="14.42578125" style="1" bestFit="1" customWidth="1"/>
    <col min="3049" max="3049" width="18.28515625" style="1" bestFit="1" customWidth="1"/>
    <col min="3050" max="3294" width="11.42578125" style="1"/>
    <col min="3295" max="3295" width="14.28515625" style="1" bestFit="1" customWidth="1"/>
    <col min="3296" max="3296" width="14.7109375" style="1" bestFit="1" customWidth="1"/>
    <col min="3297" max="3297" width="12.7109375" style="1" customWidth="1"/>
    <col min="3298" max="3298" width="13" style="1" customWidth="1"/>
    <col min="3299" max="3299" width="14.5703125" style="1" customWidth="1"/>
    <col min="3300" max="3300" width="11.42578125" style="1"/>
    <col min="3301" max="3301" width="12.140625" style="1" customWidth="1"/>
    <col min="3302" max="3302" width="11.42578125" style="1"/>
    <col min="3303" max="3303" width="11.42578125" style="1" customWidth="1"/>
    <col min="3304" max="3304" width="14.42578125" style="1" bestFit="1" customWidth="1"/>
    <col min="3305" max="3305" width="18.28515625" style="1" bestFit="1" customWidth="1"/>
    <col min="3306" max="3550" width="11.42578125" style="1"/>
    <col min="3551" max="3551" width="14.28515625" style="1" bestFit="1" customWidth="1"/>
    <col min="3552" max="3552" width="14.7109375" style="1" bestFit="1" customWidth="1"/>
    <col min="3553" max="3553" width="12.7109375" style="1" customWidth="1"/>
    <col min="3554" max="3554" width="13" style="1" customWidth="1"/>
    <col min="3555" max="3555" width="14.5703125" style="1" customWidth="1"/>
    <col min="3556" max="3556" width="11.42578125" style="1"/>
    <col min="3557" max="3557" width="12.140625" style="1" customWidth="1"/>
    <col min="3558" max="3558" width="11.42578125" style="1"/>
    <col min="3559" max="3559" width="11.42578125" style="1" customWidth="1"/>
    <col min="3560" max="3560" width="14.42578125" style="1" bestFit="1" customWidth="1"/>
    <col min="3561" max="3561" width="18.28515625" style="1" bestFit="1" customWidth="1"/>
    <col min="3562" max="3806" width="11.42578125" style="1"/>
    <col min="3807" max="3807" width="14.28515625" style="1" bestFit="1" customWidth="1"/>
    <col min="3808" max="3808" width="14.7109375" style="1" bestFit="1" customWidth="1"/>
    <col min="3809" max="3809" width="12.7109375" style="1" customWidth="1"/>
    <col min="3810" max="3810" width="13" style="1" customWidth="1"/>
    <col min="3811" max="3811" width="14.5703125" style="1" customWidth="1"/>
    <col min="3812" max="3812" width="11.42578125" style="1"/>
    <col min="3813" max="3813" width="12.140625" style="1" customWidth="1"/>
    <col min="3814" max="3814" width="11.42578125" style="1"/>
    <col min="3815" max="3815" width="11.42578125" style="1" customWidth="1"/>
    <col min="3816" max="3816" width="14.42578125" style="1" bestFit="1" customWidth="1"/>
    <col min="3817" max="3817" width="18.28515625" style="1" bestFit="1" customWidth="1"/>
    <col min="3818" max="4062" width="11.42578125" style="1"/>
    <col min="4063" max="4063" width="14.28515625" style="1" bestFit="1" customWidth="1"/>
    <col min="4064" max="4064" width="14.7109375" style="1" bestFit="1" customWidth="1"/>
    <col min="4065" max="4065" width="12.7109375" style="1" customWidth="1"/>
    <col min="4066" max="4066" width="13" style="1" customWidth="1"/>
    <col min="4067" max="4067" width="14.5703125" style="1" customWidth="1"/>
    <col min="4068" max="4068" width="11.42578125" style="1"/>
    <col min="4069" max="4069" width="12.140625" style="1" customWidth="1"/>
    <col min="4070" max="4070" width="11.42578125" style="1"/>
    <col min="4071" max="4071" width="11.42578125" style="1" customWidth="1"/>
    <col min="4072" max="4072" width="14.42578125" style="1" bestFit="1" customWidth="1"/>
    <col min="4073" max="4073" width="18.28515625" style="1" bestFit="1" customWidth="1"/>
    <col min="4074" max="4318" width="11.42578125" style="1"/>
    <col min="4319" max="4319" width="14.28515625" style="1" bestFit="1" customWidth="1"/>
    <col min="4320" max="4320" width="14.7109375" style="1" bestFit="1" customWidth="1"/>
    <col min="4321" max="4321" width="12.7109375" style="1" customWidth="1"/>
    <col min="4322" max="4322" width="13" style="1" customWidth="1"/>
    <col min="4323" max="4323" width="14.5703125" style="1" customWidth="1"/>
    <col min="4324" max="4324" width="11.42578125" style="1"/>
    <col min="4325" max="4325" width="12.140625" style="1" customWidth="1"/>
    <col min="4326" max="4326" width="11.42578125" style="1"/>
    <col min="4327" max="4327" width="11.42578125" style="1" customWidth="1"/>
    <col min="4328" max="4328" width="14.42578125" style="1" bestFit="1" customWidth="1"/>
    <col min="4329" max="4329" width="18.28515625" style="1" bestFit="1" customWidth="1"/>
    <col min="4330" max="4574" width="11.42578125" style="1"/>
    <col min="4575" max="4575" width="14.28515625" style="1" bestFit="1" customWidth="1"/>
    <col min="4576" max="4576" width="14.7109375" style="1" bestFit="1" customWidth="1"/>
    <col min="4577" max="4577" width="12.7109375" style="1" customWidth="1"/>
    <col min="4578" max="4578" width="13" style="1" customWidth="1"/>
    <col min="4579" max="4579" width="14.5703125" style="1" customWidth="1"/>
    <col min="4580" max="4580" width="11.42578125" style="1"/>
    <col min="4581" max="4581" width="12.140625" style="1" customWidth="1"/>
    <col min="4582" max="4582" width="11.42578125" style="1"/>
    <col min="4583" max="4583" width="11.42578125" style="1" customWidth="1"/>
    <col min="4584" max="4584" width="14.42578125" style="1" bestFit="1" customWidth="1"/>
    <col min="4585" max="4585" width="18.28515625" style="1" bestFit="1" customWidth="1"/>
    <col min="4586" max="4830" width="11.42578125" style="1"/>
    <col min="4831" max="4831" width="14.28515625" style="1" bestFit="1" customWidth="1"/>
    <col min="4832" max="4832" width="14.7109375" style="1" bestFit="1" customWidth="1"/>
    <col min="4833" max="4833" width="12.7109375" style="1" customWidth="1"/>
    <col min="4834" max="4834" width="13" style="1" customWidth="1"/>
    <col min="4835" max="4835" width="14.5703125" style="1" customWidth="1"/>
    <col min="4836" max="4836" width="11.42578125" style="1"/>
    <col min="4837" max="4837" width="12.140625" style="1" customWidth="1"/>
    <col min="4838" max="4838" width="11.42578125" style="1"/>
    <col min="4839" max="4839" width="11.42578125" style="1" customWidth="1"/>
    <col min="4840" max="4840" width="14.42578125" style="1" bestFit="1" customWidth="1"/>
    <col min="4841" max="4841" width="18.28515625" style="1" bestFit="1" customWidth="1"/>
    <col min="4842" max="5086" width="11.42578125" style="1"/>
    <col min="5087" max="5087" width="14.28515625" style="1" bestFit="1" customWidth="1"/>
    <col min="5088" max="5088" width="14.7109375" style="1" bestFit="1" customWidth="1"/>
    <col min="5089" max="5089" width="12.7109375" style="1" customWidth="1"/>
    <col min="5090" max="5090" width="13" style="1" customWidth="1"/>
    <col min="5091" max="5091" width="14.5703125" style="1" customWidth="1"/>
    <col min="5092" max="5092" width="11.42578125" style="1"/>
    <col min="5093" max="5093" width="12.140625" style="1" customWidth="1"/>
    <col min="5094" max="5094" width="11.42578125" style="1"/>
    <col min="5095" max="5095" width="11.42578125" style="1" customWidth="1"/>
    <col min="5096" max="5096" width="14.42578125" style="1" bestFit="1" customWidth="1"/>
    <col min="5097" max="5097" width="18.28515625" style="1" bestFit="1" customWidth="1"/>
    <col min="5098" max="5342" width="11.42578125" style="1"/>
    <col min="5343" max="5343" width="14.28515625" style="1" bestFit="1" customWidth="1"/>
    <col min="5344" max="5344" width="14.7109375" style="1" bestFit="1" customWidth="1"/>
    <col min="5345" max="5345" width="12.7109375" style="1" customWidth="1"/>
    <col min="5346" max="5346" width="13" style="1" customWidth="1"/>
    <col min="5347" max="5347" width="14.5703125" style="1" customWidth="1"/>
    <col min="5348" max="5348" width="11.42578125" style="1"/>
    <col min="5349" max="5349" width="12.140625" style="1" customWidth="1"/>
    <col min="5350" max="5350" width="11.42578125" style="1"/>
    <col min="5351" max="5351" width="11.42578125" style="1" customWidth="1"/>
    <col min="5352" max="5352" width="14.42578125" style="1" bestFit="1" customWidth="1"/>
    <col min="5353" max="5353" width="18.28515625" style="1" bestFit="1" customWidth="1"/>
    <col min="5354" max="5598" width="11.42578125" style="1"/>
    <col min="5599" max="5599" width="14.28515625" style="1" bestFit="1" customWidth="1"/>
    <col min="5600" max="5600" width="14.7109375" style="1" bestFit="1" customWidth="1"/>
    <col min="5601" max="5601" width="12.7109375" style="1" customWidth="1"/>
    <col min="5602" max="5602" width="13" style="1" customWidth="1"/>
    <col min="5603" max="5603" width="14.5703125" style="1" customWidth="1"/>
    <col min="5604" max="5604" width="11.42578125" style="1"/>
    <col min="5605" max="5605" width="12.140625" style="1" customWidth="1"/>
    <col min="5606" max="5606" width="11.42578125" style="1"/>
    <col min="5607" max="5607" width="11.42578125" style="1" customWidth="1"/>
    <col min="5608" max="5608" width="14.42578125" style="1" bestFit="1" customWidth="1"/>
    <col min="5609" max="5609" width="18.28515625" style="1" bestFit="1" customWidth="1"/>
    <col min="5610" max="5854" width="11.42578125" style="1"/>
    <col min="5855" max="5855" width="14.28515625" style="1" bestFit="1" customWidth="1"/>
    <col min="5856" max="5856" width="14.7109375" style="1" bestFit="1" customWidth="1"/>
    <col min="5857" max="5857" width="12.7109375" style="1" customWidth="1"/>
    <col min="5858" max="5858" width="13" style="1" customWidth="1"/>
    <col min="5859" max="5859" width="14.5703125" style="1" customWidth="1"/>
    <col min="5860" max="5860" width="11.42578125" style="1"/>
    <col min="5861" max="5861" width="12.140625" style="1" customWidth="1"/>
    <col min="5862" max="5862" width="11.42578125" style="1"/>
    <col min="5863" max="5863" width="11.42578125" style="1" customWidth="1"/>
    <col min="5864" max="5864" width="14.42578125" style="1" bestFit="1" customWidth="1"/>
    <col min="5865" max="5865" width="18.28515625" style="1" bestFit="1" customWidth="1"/>
    <col min="5866" max="6110" width="11.42578125" style="1"/>
    <col min="6111" max="6111" width="14.28515625" style="1" bestFit="1" customWidth="1"/>
    <col min="6112" max="6112" width="14.7109375" style="1" bestFit="1" customWidth="1"/>
    <col min="6113" max="6113" width="12.7109375" style="1" customWidth="1"/>
    <col min="6114" max="6114" width="13" style="1" customWidth="1"/>
    <col min="6115" max="6115" width="14.5703125" style="1" customWidth="1"/>
    <col min="6116" max="6116" width="11.42578125" style="1"/>
    <col min="6117" max="6117" width="12.140625" style="1" customWidth="1"/>
    <col min="6118" max="6118" width="11.42578125" style="1"/>
    <col min="6119" max="6119" width="11.42578125" style="1" customWidth="1"/>
    <col min="6120" max="6120" width="14.42578125" style="1" bestFit="1" customWidth="1"/>
    <col min="6121" max="6121" width="18.28515625" style="1" bestFit="1" customWidth="1"/>
    <col min="6122" max="6366" width="11.42578125" style="1"/>
    <col min="6367" max="6367" width="14.28515625" style="1" bestFit="1" customWidth="1"/>
    <col min="6368" max="6368" width="14.7109375" style="1" bestFit="1" customWidth="1"/>
    <col min="6369" max="6369" width="12.7109375" style="1" customWidth="1"/>
    <col min="6370" max="6370" width="13" style="1" customWidth="1"/>
    <col min="6371" max="6371" width="14.5703125" style="1" customWidth="1"/>
    <col min="6372" max="6372" width="11.42578125" style="1"/>
    <col min="6373" max="6373" width="12.140625" style="1" customWidth="1"/>
    <col min="6374" max="6374" width="11.42578125" style="1"/>
    <col min="6375" max="6375" width="11.42578125" style="1" customWidth="1"/>
    <col min="6376" max="6376" width="14.42578125" style="1" bestFit="1" customWidth="1"/>
    <col min="6377" max="6377" width="18.28515625" style="1" bestFit="1" customWidth="1"/>
    <col min="6378" max="6622" width="11.42578125" style="1"/>
    <col min="6623" max="6623" width="14.28515625" style="1" bestFit="1" customWidth="1"/>
    <col min="6624" max="6624" width="14.7109375" style="1" bestFit="1" customWidth="1"/>
    <col min="6625" max="6625" width="12.7109375" style="1" customWidth="1"/>
    <col min="6626" max="6626" width="13" style="1" customWidth="1"/>
    <col min="6627" max="6627" width="14.5703125" style="1" customWidth="1"/>
    <col min="6628" max="6628" width="11.42578125" style="1"/>
    <col min="6629" max="6629" width="12.140625" style="1" customWidth="1"/>
    <col min="6630" max="6630" width="11.42578125" style="1"/>
    <col min="6631" max="6631" width="11.42578125" style="1" customWidth="1"/>
    <col min="6632" max="6632" width="14.42578125" style="1" bestFit="1" customWidth="1"/>
    <col min="6633" max="6633" width="18.28515625" style="1" bestFit="1" customWidth="1"/>
    <col min="6634" max="6878" width="11.42578125" style="1"/>
    <col min="6879" max="6879" width="14.28515625" style="1" bestFit="1" customWidth="1"/>
    <col min="6880" max="6880" width="14.7109375" style="1" bestFit="1" customWidth="1"/>
    <col min="6881" max="6881" width="12.7109375" style="1" customWidth="1"/>
    <col min="6882" max="6882" width="13" style="1" customWidth="1"/>
    <col min="6883" max="6883" width="14.5703125" style="1" customWidth="1"/>
    <col min="6884" max="6884" width="11.42578125" style="1"/>
    <col min="6885" max="6885" width="12.140625" style="1" customWidth="1"/>
    <col min="6886" max="6886" width="11.42578125" style="1"/>
    <col min="6887" max="6887" width="11.42578125" style="1" customWidth="1"/>
    <col min="6888" max="6888" width="14.42578125" style="1" bestFit="1" customWidth="1"/>
    <col min="6889" max="6889" width="18.28515625" style="1" bestFit="1" customWidth="1"/>
    <col min="6890" max="7134" width="11.42578125" style="1"/>
    <col min="7135" max="7135" width="14.28515625" style="1" bestFit="1" customWidth="1"/>
    <col min="7136" max="7136" width="14.7109375" style="1" bestFit="1" customWidth="1"/>
    <col min="7137" max="7137" width="12.7109375" style="1" customWidth="1"/>
    <col min="7138" max="7138" width="13" style="1" customWidth="1"/>
    <col min="7139" max="7139" width="14.5703125" style="1" customWidth="1"/>
    <col min="7140" max="7140" width="11.42578125" style="1"/>
    <col min="7141" max="7141" width="12.140625" style="1" customWidth="1"/>
    <col min="7142" max="7142" width="11.42578125" style="1"/>
    <col min="7143" max="7143" width="11.42578125" style="1" customWidth="1"/>
    <col min="7144" max="7144" width="14.42578125" style="1" bestFit="1" customWidth="1"/>
    <col min="7145" max="7145" width="18.28515625" style="1" bestFit="1" customWidth="1"/>
    <col min="7146" max="7390" width="11.42578125" style="1"/>
    <col min="7391" max="7391" width="14.28515625" style="1" bestFit="1" customWidth="1"/>
    <col min="7392" max="7392" width="14.7109375" style="1" bestFit="1" customWidth="1"/>
    <col min="7393" max="7393" width="12.7109375" style="1" customWidth="1"/>
    <col min="7394" max="7394" width="13" style="1" customWidth="1"/>
    <col min="7395" max="7395" width="14.5703125" style="1" customWidth="1"/>
    <col min="7396" max="7396" width="11.42578125" style="1"/>
    <col min="7397" max="7397" width="12.140625" style="1" customWidth="1"/>
    <col min="7398" max="7398" width="11.42578125" style="1"/>
    <col min="7399" max="7399" width="11.42578125" style="1" customWidth="1"/>
    <col min="7400" max="7400" width="14.42578125" style="1" bestFit="1" customWidth="1"/>
    <col min="7401" max="7401" width="18.28515625" style="1" bestFit="1" customWidth="1"/>
    <col min="7402" max="7646" width="11.42578125" style="1"/>
    <col min="7647" max="7647" width="14.28515625" style="1" bestFit="1" customWidth="1"/>
    <col min="7648" max="7648" width="14.7109375" style="1" bestFit="1" customWidth="1"/>
    <col min="7649" max="7649" width="12.7109375" style="1" customWidth="1"/>
    <col min="7650" max="7650" width="13" style="1" customWidth="1"/>
    <col min="7651" max="7651" width="14.5703125" style="1" customWidth="1"/>
    <col min="7652" max="7652" width="11.42578125" style="1"/>
    <col min="7653" max="7653" width="12.140625" style="1" customWidth="1"/>
    <col min="7654" max="7654" width="11.42578125" style="1"/>
    <col min="7655" max="7655" width="11.42578125" style="1" customWidth="1"/>
    <col min="7656" max="7656" width="14.42578125" style="1" bestFit="1" customWidth="1"/>
    <col min="7657" max="7657" width="18.28515625" style="1" bestFit="1" customWidth="1"/>
    <col min="7658" max="7902" width="11.42578125" style="1"/>
    <col min="7903" max="7903" width="14.28515625" style="1" bestFit="1" customWidth="1"/>
    <col min="7904" max="7904" width="14.7109375" style="1" bestFit="1" customWidth="1"/>
    <col min="7905" max="7905" width="12.7109375" style="1" customWidth="1"/>
    <col min="7906" max="7906" width="13" style="1" customWidth="1"/>
    <col min="7907" max="7907" width="14.5703125" style="1" customWidth="1"/>
    <col min="7908" max="7908" width="11.42578125" style="1"/>
    <col min="7909" max="7909" width="12.140625" style="1" customWidth="1"/>
    <col min="7910" max="7910" width="11.42578125" style="1"/>
    <col min="7911" max="7911" width="11.42578125" style="1" customWidth="1"/>
    <col min="7912" max="7912" width="14.42578125" style="1" bestFit="1" customWidth="1"/>
    <col min="7913" max="7913" width="18.28515625" style="1" bestFit="1" customWidth="1"/>
    <col min="7914" max="8158" width="11.42578125" style="1"/>
    <col min="8159" max="8159" width="14.28515625" style="1" bestFit="1" customWidth="1"/>
    <col min="8160" max="8160" width="14.7109375" style="1" bestFit="1" customWidth="1"/>
    <col min="8161" max="8161" width="12.7109375" style="1" customWidth="1"/>
    <col min="8162" max="8162" width="13" style="1" customWidth="1"/>
    <col min="8163" max="8163" width="14.5703125" style="1" customWidth="1"/>
    <col min="8164" max="8164" width="11.42578125" style="1"/>
    <col min="8165" max="8165" width="12.140625" style="1" customWidth="1"/>
    <col min="8166" max="8166" width="11.42578125" style="1"/>
    <col min="8167" max="8167" width="11.42578125" style="1" customWidth="1"/>
    <col min="8168" max="8168" width="14.42578125" style="1" bestFit="1" customWidth="1"/>
    <col min="8169" max="8169" width="18.28515625" style="1" bestFit="1" customWidth="1"/>
    <col min="8170" max="8414" width="11.42578125" style="1"/>
    <col min="8415" max="8415" width="14.28515625" style="1" bestFit="1" customWidth="1"/>
    <col min="8416" max="8416" width="14.7109375" style="1" bestFit="1" customWidth="1"/>
    <col min="8417" max="8417" width="12.7109375" style="1" customWidth="1"/>
    <col min="8418" max="8418" width="13" style="1" customWidth="1"/>
    <col min="8419" max="8419" width="14.5703125" style="1" customWidth="1"/>
    <col min="8420" max="8420" width="11.42578125" style="1"/>
    <col min="8421" max="8421" width="12.140625" style="1" customWidth="1"/>
    <col min="8422" max="8422" width="11.42578125" style="1"/>
    <col min="8423" max="8423" width="11.42578125" style="1" customWidth="1"/>
    <col min="8424" max="8424" width="14.42578125" style="1" bestFit="1" customWidth="1"/>
    <col min="8425" max="8425" width="18.28515625" style="1" bestFit="1" customWidth="1"/>
    <col min="8426" max="8670" width="11.42578125" style="1"/>
    <col min="8671" max="8671" width="14.28515625" style="1" bestFit="1" customWidth="1"/>
    <col min="8672" max="8672" width="14.7109375" style="1" bestFit="1" customWidth="1"/>
    <col min="8673" max="8673" width="12.7109375" style="1" customWidth="1"/>
    <col min="8674" max="8674" width="13" style="1" customWidth="1"/>
    <col min="8675" max="8675" width="14.5703125" style="1" customWidth="1"/>
    <col min="8676" max="8676" width="11.42578125" style="1"/>
    <col min="8677" max="8677" width="12.140625" style="1" customWidth="1"/>
    <col min="8678" max="8678" width="11.42578125" style="1"/>
    <col min="8679" max="8679" width="11.42578125" style="1" customWidth="1"/>
    <col min="8680" max="8680" width="14.42578125" style="1" bestFit="1" customWidth="1"/>
    <col min="8681" max="8681" width="18.28515625" style="1" bestFit="1" customWidth="1"/>
    <col min="8682" max="8926" width="11.42578125" style="1"/>
    <col min="8927" max="8927" width="14.28515625" style="1" bestFit="1" customWidth="1"/>
    <col min="8928" max="8928" width="14.7109375" style="1" bestFit="1" customWidth="1"/>
    <col min="8929" max="8929" width="12.7109375" style="1" customWidth="1"/>
    <col min="8930" max="8930" width="13" style="1" customWidth="1"/>
    <col min="8931" max="8931" width="14.5703125" style="1" customWidth="1"/>
    <col min="8932" max="8932" width="11.42578125" style="1"/>
    <col min="8933" max="8933" width="12.140625" style="1" customWidth="1"/>
    <col min="8934" max="8934" width="11.42578125" style="1"/>
    <col min="8935" max="8935" width="11.42578125" style="1" customWidth="1"/>
    <col min="8936" max="8936" width="14.42578125" style="1" bestFit="1" customWidth="1"/>
    <col min="8937" max="8937" width="18.28515625" style="1" bestFit="1" customWidth="1"/>
    <col min="8938" max="9182" width="11.42578125" style="1"/>
    <col min="9183" max="9183" width="14.28515625" style="1" bestFit="1" customWidth="1"/>
    <col min="9184" max="9184" width="14.7109375" style="1" bestFit="1" customWidth="1"/>
    <col min="9185" max="9185" width="12.7109375" style="1" customWidth="1"/>
    <col min="9186" max="9186" width="13" style="1" customWidth="1"/>
    <col min="9187" max="9187" width="14.5703125" style="1" customWidth="1"/>
    <col min="9188" max="9188" width="11.42578125" style="1"/>
    <col min="9189" max="9189" width="12.140625" style="1" customWidth="1"/>
    <col min="9190" max="9190" width="11.42578125" style="1"/>
    <col min="9191" max="9191" width="11.42578125" style="1" customWidth="1"/>
    <col min="9192" max="9192" width="14.42578125" style="1" bestFit="1" customWidth="1"/>
    <col min="9193" max="9193" width="18.28515625" style="1" bestFit="1" customWidth="1"/>
    <col min="9194" max="9438" width="11.42578125" style="1"/>
    <col min="9439" max="9439" width="14.28515625" style="1" bestFit="1" customWidth="1"/>
    <col min="9440" max="9440" width="14.7109375" style="1" bestFit="1" customWidth="1"/>
    <col min="9441" max="9441" width="12.7109375" style="1" customWidth="1"/>
    <col min="9442" max="9442" width="13" style="1" customWidth="1"/>
    <col min="9443" max="9443" width="14.5703125" style="1" customWidth="1"/>
    <col min="9444" max="9444" width="11.42578125" style="1"/>
    <col min="9445" max="9445" width="12.140625" style="1" customWidth="1"/>
    <col min="9446" max="9446" width="11.42578125" style="1"/>
    <col min="9447" max="9447" width="11.42578125" style="1" customWidth="1"/>
    <col min="9448" max="9448" width="14.42578125" style="1" bestFit="1" customWidth="1"/>
    <col min="9449" max="9449" width="18.28515625" style="1" bestFit="1" customWidth="1"/>
    <col min="9450" max="9694" width="11.42578125" style="1"/>
    <col min="9695" max="9695" width="14.28515625" style="1" bestFit="1" customWidth="1"/>
    <col min="9696" max="9696" width="14.7109375" style="1" bestFit="1" customWidth="1"/>
    <col min="9697" max="9697" width="12.7109375" style="1" customWidth="1"/>
    <col min="9698" max="9698" width="13" style="1" customWidth="1"/>
    <col min="9699" max="9699" width="14.5703125" style="1" customWidth="1"/>
    <col min="9700" max="9700" width="11.42578125" style="1"/>
    <col min="9701" max="9701" width="12.140625" style="1" customWidth="1"/>
    <col min="9702" max="9702" width="11.42578125" style="1"/>
    <col min="9703" max="9703" width="11.42578125" style="1" customWidth="1"/>
    <col min="9704" max="9704" width="14.42578125" style="1" bestFit="1" customWidth="1"/>
    <col min="9705" max="9705" width="18.28515625" style="1" bestFit="1" customWidth="1"/>
    <col min="9706" max="9950" width="11.42578125" style="1"/>
    <col min="9951" max="9951" width="14.28515625" style="1" bestFit="1" customWidth="1"/>
    <col min="9952" max="9952" width="14.7109375" style="1" bestFit="1" customWidth="1"/>
    <col min="9953" max="9953" width="12.7109375" style="1" customWidth="1"/>
    <col min="9954" max="9954" width="13" style="1" customWidth="1"/>
    <col min="9955" max="9955" width="14.5703125" style="1" customWidth="1"/>
    <col min="9956" max="9956" width="11.42578125" style="1"/>
    <col min="9957" max="9957" width="12.140625" style="1" customWidth="1"/>
    <col min="9958" max="9958" width="11.42578125" style="1"/>
    <col min="9959" max="9959" width="11.42578125" style="1" customWidth="1"/>
    <col min="9960" max="9960" width="14.42578125" style="1" bestFit="1" customWidth="1"/>
    <col min="9961" max="9961" width="18.28515625" style="1" bestFit="1" customWidth="1"/>
    <col min="9962" max="10206" width="11.42578125" style="1"/>
    <col min="10207" max="10207" width="14.28515625" style="1" bestFit="1" customWidth="1"/>
    <col min="10208" max="10208" width="14.7109375" style="1" bestFit="1" customWidth="1"/>
    <col min="10209" max="10209" width="12.7109375" style="1" customWidth="1"/>
    <col min="10210" max="10210" width="13" style="1" customWidth="1"/>
    <col min="10211" max="10211" width="14.5703125" style="1" customWidth="1"/>
    <col min="10212" max="10212" width="11.42578125" style="1"/>
    <col min="10213" max="10213" width="12.140625" style="1" customWidth="1"/>
    <col min="10214" max="10214" width="11.42578125" style="1"/>
    <col min="10215" max="10215" width="11.42578125" style="1" customWidth="1"/>
    <col min="10216" max="10216" width="14.42578125" style="1" bestFit="1" customWidth="1"/>
    <col min="10217" max="10217" width="18.28515625" style="1" bestFit="1" customWidth="1"/>
    <col min="10218" max="10462" width="11.42578125" style="1"/>
    <col min="10463" max="10463" width="14.28515625" style="1" bestFit="1" customWidth="1"/>
    <col min="10464" max="10464" width="14.7109375" style="1" bestFit="1" customWidth="1"/>
    <col min="10465" max="10465" width="12.7109375" style="1" customWidth="1"/>
    <col min="10466" max="10466" width="13" style="1" customWidth="1"/>
    <col min="10467" max="10467" width="14.5703125" style="1" customWidth="1"/>
    <col min="10468" max="10468" width="11.42578125" style="1"/>
    <col min="10469" max="10469" width="12.140625" style="1" customWidth="1"/>
    <col min="10470" max="10470" width="11.42578125" style="1"/>
    <col min="10471" max="10471" width="11.42578125" style="1" customWidth="1"/>
    <col min="10472" max="10472" width="14.42578125" style="1" bestFit="1" customWidth="1"/>
    <col min="10473" max="10473" width="18.28515625" style="1" bestFit="1" customWidth="1"/>
    <col min="10474" max="10718" width="11.42578125" style="1"/>
    <col min="10719" max="10719" width="14.28515625" style="1" bestFit="1" customWidth="1"/>
    <col min="10720" max="10720" width="14.7109375" style="1" bestFit="1" customWidth="1"/>
    <col min="10721" max="10721" width="12.7109375" style="1" customWidth="1"/>
    <col min="10722" max="10722" width="13" style="1" customWidth="1"/>
    <col min="10723" max="10723" width="14.5703125" style="1" customWidth="1"/>
    <col min="10724" max="10724" width="11.42578125" style="1"/>
    <col min="10725" max="10725" width="12.140625" style="1" customWidth="1"/>
    <col min="10726" max="10726" width="11.42578125" style="1"/>
    <col min="10727" max="10727" width="11.42578125" style="1" customWidth="1"/>
    <col min="10728" max="10728" width="14.42578125" style="1" bestFit="1" customWidth="1"/>
    <col min="10729" max="10729" width="18.28515625" style="1" bestFit="1" customWidth="1"/>
    <col min="10730" max="10974" width="11.42578125" style="1"/>
    <col min="10975" max="10975" width="14.28515625" style="1" bestFit="1" customWidth="1"/>
    <col min="10976" max="10976" width="14.7109375" style="1" bestFit="1" customWidth="1"/>
    <col min="10977" max="10977" width="12.7109375" style="1" customWidth="1"/>
    <col min="10978" max="10978" width="13" style="1" customWidth="1"/>
    <col min="10979" max="10979" width="14.5703125" style="1" customWidth="1"/>
    <col min="10980" max="10980" width="11.42578125" style="1"/>
    <col min="10981" max="10981" width="12.140625" style="1" customWidth="1"/>
    <col min="10982" max="10982" width="11.42578125" style="1"/>
    <col min="10983" max="10983" width="11.42578125" style="1" customWidth="1"/>
    <col min="10984" max="10984" width="14.42578125" style="1" bestFit="1" customWidth="1"/>
    <col min="10985" max="10985" width="18.28515625" style="1" bestFit="1" customWidth="1"/>
    <col min="10986" max="11230" width="11.42578125" style="1"/>
    <col min="11231" max="11231" width="14.28515625" style="1" bestFit="1" customWidth="1"/>
    <col min="11232" max="11232" width="14.7109375" style="1" bestFit="1" customWidth="1"/>
    <col min="11233" max="11233" width="12.7109375" style="1" customWidth="1"/>
    <col min="11234" max="11234" width="13" style="1" customWidth="1"/>
    <col min="11235" max="11235" width="14.5703125" style="1" customWidth="1"/>
    <col min="11236" max="11236" width="11.42578125" style="1"/>
    <col min="11237" max="11237" width="12.140625" style="1" customWidth="1"/>
    <col min="11238" max="11238" width="11.42578125" style="1"/>
    <col min="11239" max="11239" width="11.42578125" style="1" customWidth="1"/>
    <col min="11240" max="11240" width="14.42578125" style="1" bestFit="1" customWidth="1"/>
    <col min="11241" max="11241" width="18.28515625" style="1" bestFit="1" customWidth="1"/>
    <col min="11242" max="11486" width="11.42578125" style="1"/>
    <col min="11487" max="11487" width="14.28515625" style="1" bestFit="1" customWidth="1"/>
    <col min="11488" max="11488" width="14.7109375" style="1" bestFit="1" customWidth="1"/>
    <col min="11489" max="11489" width="12.7109375" style="1" customWidth="1"/>
    <col min="11490" max="11490" width="13" style="1" customWidth="1"/>
    <col min="11491" max="11491" width="14.5703125" style="1" customWidth="1"/>
    <col min="11492" max="11492" width="11.42578125" style="1"/>
    <col min="11493" max="11493" width="12.140625" style="1" customWidth="1"/>
    <col min="11494" max="11494" width="11.42578125" style="1"/>
    <col min="11495" max="11495" width="11.42578125" style="1" customWidth="1"/>
    <col min="11496" max="11496" width="14.42578125" style="1" bestFit="1" customWidth="1"/>
    <col min="11497" max="11497" width="18.28515625" style="1" bestFit="1" customWidth="1"/>
    <col min="11498" max="11742" width="11.42578125" style="1"/>
    <col min="11743" max="11743" width="14.28515625" style="1" bestFit="1" customWidth="1"/>
    <col min="11744" max="11744" width="14.7109375" style="1" bestFit="1" customWidth="1"/>
    <col min="11745" max="11745" width="12.7109375" style="1" customWidth="1"/>
    <col min="11746" max="11746" width="13" style="1" customWidth="1"/>
    <col min="11747" max="11747" width="14.5703125" style="1" customWidth="1"/>
    <col min="11748" max="11748" width="11.42578125" style="1"/>
    <col min="11749" max="11749" width="12.140625" style="1" customWidth="1"/>
    <col min="11750" max="11750" width="11.42578125" style="1"/>
    <col min="11751" max="11751" width="11.42578125" style="1" customWidth="1"/>
    <col min="11752" max="11752" width="14.42578125" style="1" bestFit="1" customWidth="1"/>
    <col min="11753" max="11753" width="18.28515625" style="1" bestFit="1" customWidth="1"/>
    <col min="11754" max="11998" width="11.42578125" style="1"/>
    <col min="11999" max="11999" width="14.28515625" style="1" bestFit="1" customWidth="1"/>
    <col min="12000" max="12000" width="14.7109375" style="1" bestFit="1" customWidth="1"/>
    <col min="12001" max="12001" width="12.7109375" style="1" customWidth="1"/>
    <col min="12002" max="12002" width="13" style="1" customWidth="1"/>
    <col min="12003" max="12003" width="14.5703125" style="1" customWidth="1"/>
    <col min="12004" max="12004" width="11.42578125" style="1"/>
    <col min="12005" max="12005" width="12.140625" style="1" customWidth="1"/>
    <col min="12006" max="12006" width="11.42578125" style="1"/>
    <col min="12007" max="12007" width="11.42578125" style="1" customWidth="1"/>
    <col min="12008" max="12008" width="14.42578125" style="1" bestFit="1" customWidth="1"/>
    <col min="12009" max="12009" width="18.28515625" style="1" bestFit="1" customWidth="1"/>
    <col min="12010" max="12254" width="11.42578125" style="1"/>
    <col min="12255" max="12255" width="14.28515625" style="1" bestFit="1" customWidth="1"/>
    <col min="12256" max="12256" width="14.7109375" style="1" bestFit="1" customWidth="1"/>
    <col min="12257" max="12257" width="12.7109375" style="1" customWidth="1"/>
    <col min="12258" max="12258" width="13" style="1" customWidth="1"/>
    <col min="12259" max="12259" width="14.5703125" style="1" customWidth="1"/>
    <col min="12260" max="12260" width="11.42578125" style="1"/>
    <col min="12261" max="12261" width="12.140625" style="1" customWidth="1"/>
    <col min="12262" max="12262" width="11.42578125" style="1"/>
    <col min="12263" max="12263" width="11.42578125" style="1" customWidth="1"/>
    <col min="12264" max="12264" width="14.42578125" style="1" bestFit="1" customWidth="1"/>
    <col min="12265" max="12265" width="18.28515625" style="1" bestFit="1" customWidth="1"/>
    <col min="12266" max="12510" width="11.42578125" style="1"/>
    <col min="12511" max="12511" width="14.28515625" style="1" bestFit="1" customWidth="1"/>
    <col min="12512" max="12512" width="14.7109375" style="1" bestFit="1" customWidth="1"/>
    <col min="12513" max="12513" width="12.7109375" style="1" customWidth="1"/>
    <col min="12514" max="12514" width="13" style="1" customWidth="1"/>
    <col min="12515" max="12515" width="14.5703125" style="1" customWidth="1"/>
    <col min="12516" max="12516" width="11.42578125" style="1"/>
    <col min="12517" max="12517" width="12.140625" style="1" customWidth="1"/>
    <col min="12518" max="12518" width="11.42578125" style="1"/>
    <col min="12519" max="12519" width="11.42578125" style="1" customWidth="1"/>
    <col min="12520" max="12520" width="14.42578125" style="1" bestFit="1" customWidth="1"/>
    <col min="12521" max="12521" width="18.28515625" style="1" bestFit="1" customWidth="1"/>
    <col min="12522" max="12766" width="11.42578125" style="1"/>
    <col min="12767" max="12767" width="14.28515625" style="1" bestFit="1" customWidth="1"/>
    <col min="12768" max="12768" width="14.7109375" style="1" bestFit="1" customWidth="1"/>
    <col min="12769" max="12769" width="12.7109375" style="1" customWidth="1"/>
    <col min="12770" max="12770" width="13" style="1" customWidth="1"/>
    <col min="12771" max="12771" width="14.5703125" style="1" customWidth="1"/>
    <col min="12772" max="12772" width="11.42578125" style="1"/>
    <col min="12773" max="12773" width="12.140625" style="1" customWidth="1"/>
    <col min="12774" max="12774" width="11.42578125" style="1"/>
    <col min="12775" max="12775" width="11.42578125" style="1" customWidth="1"/>
    <col min="12776" max="12776" width="14.42578125" style="1" bestFit="1" customWidth="1"/>
    <col min="12777" max="12777" width="18.28515625" style="1" bestFit="1" customWidth="1"/>
    <col min="12778" max="13022" width="11.42578125" style="1"/>
    <col min="13023" max="13023" width="14.28515625" style="1" bestFit="1" customWidth="1"/>
    <col min="13024" max="13024" width="14.7109375" style="1" bestFit="1" customWidth="1"/>
    <col min="13025" max="13025" width="12.7109375" style="1" customWidth="1"/>
    <col min="13026" max="13026" width="13" style="1" customWidth="1"/>
    <col min="13027" max="13027" width="14.5703125" style="1" customWidth="1"/>
    <col min="13028" max="13028" width="11.42578125" style="1"/>
    <col min="13029" max="13029" width="12.140625" style="1" customWidth="1"/>
    <col min="13030" max="13030" width="11.42578125" style="1"/>
    <col min="13031" max="13031" width="11.42578125" style="1" customWidth="1"/>
    <col min="13032" max="13032" width="14.42578125" style="1" bestFit="1" customWidth="1"/>
    <col min="13033" max="13033" width="18.28515625" style="1" bestFit="1" customWidth="1"/>
    <col min="13034" max="13278" width="11.42578125" style="1"/>
    <col min="13279" max="13279" width="14.28515625" style="1" bestFit="1" customWidth="1"/>
    <col min="13280" max="13280" width="14.7109375" style="1" bestFit="1" customWidth="1"/>
    <col min="13281" max="13281" width="12.7109375" style="1" customWidth="1"/>
    <col min="13282" max="13282" width="13" style="1" customWidth="1"/>
    <col min="13283" max="13283" width="14.5703125" style="1" customWidth="1"/>
    <col min="13284" max="13284" width="11.42578125" style="1"/>
    <col min="13285" max="13285" width="12.140625" style="1" customWidth="1"/>
    <col min="13286" max="13286" width="11.42578125" style="1"/>
    <col min="13287" max="13287" width="11.42578125" style="1" customWidth="1"/>
    <col min="13288" max="13288" width="14.42578125" style="1" bestFit="1" customWidth="1"/>
    <col min="13289" max="13289" width="18.28515625" style="1" bestFit="1" customWidth="1"/>
    <col min="13290" max="13534" width="11.42578125" style="1"/>
    <col min="13535" max="13535" width="14.28515625" style="1" bestFit="1" customWidth="1"/>
    <col min="13536" max="13536" width="14.7109375" style="1" bestFit="1" customWidth="1"/>
    <col min="13537" max="13537" width="12.7109375" style="1" customWidth="1"/>
    <col min="13538" max="13538" width="13" style="1" customWidth="1"/>
    <col min="13539" max="13539" width="14.5703125" style="1" customWidth="1"/>
    <col min="13540" max="13540" width="11.42578125" style="1"/>
    <col min="13541" max="13541" width="12.140625" style="1" customWidth="1"/>
    <col min="13542" max="13542" width="11.42578125" style="1"/>
    <col min="13543" max="13543" width="11.42578125" style="1" customWidth="1"/>
    <col min="13544" max="13544" width="14.42578125" style="1" bestFit="1" customWidth="1"/>
    <col min="13545" max="13545" width="18.28515625" style="1" bestFit="1" customWidth="1"/>
    <col min="13546" max="13790" width="11.42578125" style="1"/>
    <col min="13791" max="13791" width="14.28515625" style="1" bestFit="1" customWidth="1"/>
    <col min="13792" max="13792" width="14.7109375" style="1" bestFit="1" customWidth="1"/>
    <col min="13793" max="13793" width="12.7109375" style="1" customWidth="1"/>
    <col min="13794" max="13794" width="13" style="1" customWidth="1"/>
    <col min="13795" max="13795" width="14.5703125" style="1" customWidth="1"/>
    <col min="13796" max="13796" width="11.42578125" style="1"/>
    <col min="13797" max="13797" width="12.140625" style="1" customWidth="1"/>
    <col min="13798" max="13798" width="11.42578125" style="1"/>
    <col min="13799" max="13799" width="11.42578125" style="1" customWidth="1"/>
    <col min="13800" max="13800" width="14.42578125" style="1" bestFit="1" customWidth="1"/>
    <col min="13801" max="13801" width="18.28515625" style="1" bestFit="1" customWidth="1"/>
    <col min="13802" max="14046" width="11.42578125" style="1"/>
    <col min="14047" max="14047" width="14.28515625" style="1" bestFit="1" customWidth="1"/>
    <col min="14048" max="14048" width="14.7109375" style="1" bestFit="1" customWidth="1"/>
    <col min="14049" max="14049" width="12.7109375" style="1" customWidth="1"/>
    <col min="14050" max="14050" width="13" style="1" customWidth="1"/>
    <col min="14051" max="14051" width="14.5703125" style="1" customWidth="1"/>
    <col min="14052" max="14052" width="11.42578125" style="1"/>
    <col min="14053" max="14053" width="12.140625" style="1" customWidth="1"/>
    <col min="14054" max="14054" width="11.42578125" style="1"/>
    <col min="14055" max="14055" width="11.42578125" style="1" customWidth="1"/>
    <col min="14056" max="14056" width="14.42578125" style="1" bestFit="1" customWidth="1"/>
    <col min="14057" max="14057" width="18.28515625" style="1" bestFit="1" customWidth="1"/>
    <col min="14058" max="14302" width="11.42578125" style="1"/>
    <col min="14303" max="14303" width="14.28515625" style="1" bestFit="1" customWidth="1"/>
    <col min="14304" max="14304" width="14.7109375" style="1" bestFit="1" customWidth="1"/>
    <col min="14305" max="14305" width="12.7109375" style="1" customWidth="1"/>
    <col min="14306" max="14306" width="13" style="1" customWidth="1"/>
    <col min="14307" max="14307" width="14.5703125" style="1" customWidth="1"/>
    <col min="14308" max="14308" width="11.42578125" style="1"/>
    <col min="14309" max="14309" width="12.140625" style="1" customWidth="1"/>
    <col min="14310" max="14310" width="11.42578125" style="1"/>
    <col min="14311" max="14311" width="11.42578125" style="1" customWidth="1"/>
    <col min="14312" max="14312" width="14.42578125" style="1" bestFit="1" customWidth="1"/>
    <col min="14313" max="14313" width="18.28515625" style="1" bestFit="1" customWidth="1"/>
    <col min="14314" max="14558" width="11.42578125" style="1"/>
    <col min="14559" max="14559" width="14.28515625" style="1" bestFit="1" customWidth="1"/>
    <col min="14560" max="14560" width="14.7109375" style="1" bestFit="1" customWidth="1"/>
    <col min="14561" max="14561" width="12.7109375" style="1" customWidth="1"/>
    <col min="14562" max="14562" width="13" style="1" customWidth="1"/>
    <col min="14563" max="14563" width="14.5703125" style="1" customWidth="1"/>
    <col min="14564" max="14564" width="11.42578125" style="1"/>
    <col min="14565" max="14565" width="12.140625" style="1" customWidth="1"/>
    <col min="14566" max="14566" width="11.42578125" style="1"/>
    <col min="14567" max="14567" width="11.42578125" style="1" customWidth="1"/>
    <col min="14568" max="14568" width="14.42578125" style="1" bestFit="1" customWidth="1"/>
    <col min="14569" max="14569" width="18.28515625" style="1" bestFit="1" customWidth="1"/>
    <col min="14570" max="14814" width="11.42578125" style="1"/>
    <col min="14815" max="14815" width="14.28515625" style="1" bestFit="1" customWidth="1"/>
    <col min="14816" max="14816" width="14.7109375" style="1" bestFit="1" customWidth="1"/>
    <col min="14817" max="14817" width="12.7109375" style="1" customWidth="1"/>
    <col min="14818" max="14818" width="13" style="1" customWidth="1"/>
    <col min="14819" max="14819" width="14.5703125" style="1" customWidth="1"/>
    <col min="14820" max="14820" width="11.42578125" style="1"/>
    <col min="14821" max="14821" width="12.140625" style="1" customWidth="1"/>
    <col min="14822" max="14822" width="11.42578125" style="1"/>
    <col min="14823" max="14823" width="11.42578125" style="1" customWidth="1"/>
    <col min="14824" max="14824" width="14.42578125" style="1" bestFit="1" customWidth="1"/>
    <col min="14825" max="14825" width="18.28515625" style="1" bestFit="1" customWidth="1"/>
    <col min="14826" max="15070" width="11.42578125" style="1"/>
    <col min="15071" max="15071" width="14.28515625" style="1" bestFit="1" customWidth="1"/>
    <col min="15072" max="15072" width="14.7109375" style="1" bestFit="1" customWidth="1"/>
    <col min="15073" max="15073" width="12.7109375" style="1" customWidth="1"/>
    <col min="15074" max="15074" width="13" style="1" customWidth="1"/>
    <col min="15075" max="15075" width="14.5703125" style="1" customWidth="1"/>
    <col min="15076" max="15076" width="11.42578125" style="1"/>
    <col min="15077" max="15077" width="12.140625" style="1" customWidth="1"/>
    <col min="15078" max="15078" width="11.42578125" style="1"/>
    <col min="15079" max="15079" width="11.42578125" style="1" customWidth="1"/>
    <col min="15080" max="15080" width="14.42578125" style="1" bestFit="1" customWidth="1"/>
    <col min="15081" max="15081" width="18.28515625" style="1" bestFit="1" customWidth="1"/>
    <col min="15082" max="15326" width="11.42578125" style="1"/>
    <col min="15327" max="15327" width="14.28515625" style="1" bestFit="1" customWidth="1"/>
    <col min="15328" max="15328" width="14.7109375" style="1" bestFit="1" customWidth="1"/>
    <col min="15329" max="15329" width="12.7109375" style="1" customWidth="1"/>
    <col min="15330" max="15330" width="13" style="1" customWidth="1"/>
    <col min="15331" max="15331" width="14.5703125" style="1" customWidth="1"/>
    <col min="15332" max="15332" width="11.42578125" style="1"/>
    <col min="15333" max="15333" width="12.140625" style="1" customWidth="1"/>
    <col min="15334" max="15334" width="11.42578125" style="1"/>
    <col min="15335" max="15335" width="11.42578125" style="1" customWidth="1"/>
    <col min="15336" max="15336" width="14.42578125" style="1" bestFit="1" customWidth="1"/>
    <col min="15337" max="15337" width="18.28515625" style="1" bestFit="1" customWidth="1"/>
    <col min="15338" max="15582" width="11.42578125" style="1"/>
    <col min="15583" max="15583" width="14.28515625" style="1" bestFit="1" customWidth="1"/>
    <col min="15584" max="15584" width="14.7109375" style="1" bestFit="1" customWidth="1"/>
    <col min="15585" max="15585" width="12.7109375" style="1" customWidth="1"/>
    <col min="15586" max="15586" width="13" style="1" customWidth="1"/>
    <col min="15587" max="15587" width="14.5703125" style="1" customWidth="1"/>
    <col min="15588" max="15588" width="11.42578125" style="1"/>
    <col min="15589" max="15589" width="12.140625" style="1" customWidth="1"/>
    <col min="15590" max="15590" width="11.42578125" style="1"/>
    <col min="15591" max="15591" width="11.42578125" style="1" customWidth="1"/>
    <col min="15592" max="15592" width="14.42578125" style="1" bestFit="1" customWidth="1"/>
    <col min="15593" max="15593" width="18.28515625" style="1" bestFit="1" customWidth="1"/>
    <col min="15594" max="15838" width="11.42578125" style="1"/>
    <col min="15839" max="15839" width="14.28515625" style="1" bestFit="1" customWidth="1"/>
    <col min="15840" max="15840" width="14.7109375" style="1" bestFit="1" customWidth="1"/>
    <col min="15841" max="15841" width="12.7109375" style="1" customWidth="1"/>
    <col min="15842" max="15842" width="13" style="1" customWidth="1"/>
    <col min="15843" max="15843" width="14.5703125" style="1" customWidth="1"/>
    <col min="15844" max="15844" width="11.42578125" style="1"/>
    <col min="15845" max="15845" width="12.140625" style="1" customWidth="1"/>
    <col min="15846" max="15846" width="11.42578125" style="1"/>
    <col min="15847" max="15847" width="11.42578125" style="1" customWidth="1"/>
    <col min="15848" max="15848" width="14.42578125" style="1" bestFit="1" customWidth="1"/>
    <col min="15849" max="15849" width="18.28515625" style="1" bestFit="1" customWidth="1"/>
    <col min="15850" max="16094" width="11.42578125" style="1"/>
    <col min="16095" max="16095" width="14.28515625" style="1" bestFit="1" customWidth="1"/>
    <col min="16096" max="16096" width="14.7109375" style="1" bestFit="1" customWidth="1"/>
    <col min="16097" max="16097" width="12.7109375" style="1" customWidth="1"/>
    <col min="16098" max="16098" width="13" style="1" customWidth="1"/>
    <col min="16099" max="16099" width="14.5703125" style="1" customWidth="1"/>
    <col min="16100" max="16100" width="11.42578125" style="1"/>
    <col min="16101" max="16101" width="12.140625" style="1" customWidth="1"/>
    <col min="16102" max="16102" width="11.42578125" style="1"/>
    <col min="16103" max="16103" width="11.42578125" style="1" customWidth="1"/>
    <col min="16104" max="16104" width="14.42578125" style="1" bestFit="1" customWidth="1"/>
    <col min="16105" max="16105" width="18.28515625" style="1" bestFit="1" customWidth="1"/>
    <col min="16106" max="16384" width="11.42578125" style="1"/>
  </cols>
  <sheetData>
    <row r="1" spans="1:8" x14ac:dyDescent="0.2">
      <c r="A1" s="507" t="s">
        <v>17</v>
      </c>
      <c r="B1" s="508"/>
      <c r="C1" s="508"/>
      <c r="D1" s="508"/>
      <c r="E1" s="508"/>
      <c r="F1" s="508"/>
      <c r="G1" s="509"/>
      <c r="H1" s="516" t="s">
        <v>18</v>
      </c>
    </row>
    <row r="2" spans="1:8" x14ac:dyDescent="0.2">
      <c r="A2" s="510"/>
      <c r="B2" s="511"/>
      <c r="C2" s="511"/>
      <c r="D2" s="511"/>
      <c r="E2" s="511"/>
      <c r="F2" s="511"/>
      <c r="G2" s="512"/>
      <c r="H2" s="517"/>
    </row>
    <row r="3" spans="1:8" x14ac:dyDescent="0.2">
      <c r="A3" s="510"/>
      <c r="B3" s="511"/>
      <c r="C3" s="511"/>
      <c r="D3" s="511"/>
      <c r="E3" s="511"/>
      <c r="F3" s="511"/>
      <c r="G3" s="512"/>
      <c r="H3" s="517"/>
    </row>
    <row r="4" spans="1:8" ht="15" thickBot="1" x14ac:dyDescent="0.25">
      <c r="A4" s="513"/>
      <c r="B4" s="514"/>
      <c r="C4" s="514"/>
      <c r="D4" s="514"/>
      <c r="E4" s="514"/>
      <c r="F4" s="514"/>
      <c r="G4" s="515"/>
      <c r="H4" s="517"/>
    </row>
    <row r="5" spans="1:8" x14ac:dyDescent="0.2">
      <c r="A5" s="518" t="s">
        <v>19</v>
      </c>
      <c r="B5" s="520" t="s">
        <v>1</v>
      </c>
      <c r="C5" s="522" t="s">
        <v>20</v>
      </c>
      <c r="D5" s="524" t="s">
        <v>21</v>
      </c>
      <c r="E5" s="525"/>
      <c r="F5" s="525"/>
      <c r="G5" s="526"/>
      <c r="H5" s="517"/>
    </row>
    <row r="6" spans="1:8" ht="37.5" customHeight="1" thickBot="1" x14ac:dyDescent="0.25">
      <c r="A6" s="519"/>
      <c r="B6" s="521"/>
      <c r="C6" s="523"/>
      <c r="D6" s="527"/>
      <c r="E6" s="528"/>
      <c r="F6" s="528"/>
      <c r="G6" s="529"/>
      <c r="H6" s="517"/>
    </row>
    <row r="7" spans="1:8" x14ac:dyDescent="0.2">
      <c r="A7" s="530" t="s">
        <v>22</v>
      </c>
      <c r="B7" s="533" t="s">
        <v>0</v>
      </c>
      <c r="C7" s="522" t="s">
        <v>86</v>
      </c>
      <c r="D7" s="533" t="s">
        <v>6</v>
      </c>
      <c r="E7" s="536"/>
      <c r="F7" s="536"/>
      <c r="G7" s="537"/>
      <c r="H7" s="517"/>
    </row>
    <row r="8" spans="1:8" ht="15" thickBot="1" x14ac:dyDescent="0.25">
      <c r="A8" s="531"/>
      <c r="B8" s="534"/>
      <c r="C8" s="523"/>
      <c r="D8" s="535"/>
      <c r="E8" s="538"/>
      <c r="F8" s="538"/>
      <c r="G8" s="539"/>
      <c r="H8" s="517"/>
    </row>
    <row r="9" spans="1:8" ht="15" thickBot="1" x14ac:dyDescent="0.25">
      <c r="A9" s="532"/>
      <c r="B9" s="535"/>
      <c r="C9" s="54" t="s">
        <v>23</v>
      </c>
      <c r="D9" s="502" t="s">
        <v>24</v>
      </c>
      <c r="E9" s="503"/>
      <c r="F9" s="503"/>
      <c r="G9" s="504"/>
      <c r="H9" s="517"/>
    </row>
    <row r="10" spans="1:8" ht="15" thickBot="1" x14ac:dyDescent="0.25">
      <c r="A10" s="136" t="s">
        <v>25</v>
      </c>
      <c r="B10" s="240"/>
      <c r="C10" s="51" t="s">
        <v>26</v>
      </c>
      <c r="D10" s="51" t="s">
        <v>27</v>
      </c>
      <c r="E10" s="51" t="s">
        <v>28</v>
      </c>
      <c r="F10" s="138" t="s">
        <v>3</v>
      </c>
      <c r="G10" s="52" t="s">
        <v>29</v>
      </c>
      <c r="H10" s="41"/>
    </row>
    <row r="11" spans="1:8" ht="24" customHeight="1" x14ac:dyDescent="0.25">
      <c r="A11" s="45" t="s">
        <v>48</v>
      </c>
      <c r="B11" s="10"/>
      <c r="C11" s="13">
        <v>5.9</v>
      </c>
      <c r="D11" s="13">
        <v>76.599999999999994</v>
      </c>
      <c r="E11" s="13">
        <v>0.08</v>
      </c>
      <c r="F11" s="13">
        <v>1</v>
      </c>
      <c r="G11" s="46">
        <f t="shared" ref="G11:G14" si="0">+C11*D11*E11</f>
        <v>36.155200000000001</v>
      </c>
      <c r="H11" s="42"/>
    </row>
    <row r="12" spans="1:8" ht="24" customHeight="1" x14ac:dyDescent="0.25">
      <c r="A12" s="45" t="s">
        <v>51</v>
      </c>
      <c r="B12" s="10"/>
      <c r="C12" s="13">
        <v>5.65</v>
      </c>
      <c r="D12" s="8">
        <v>82.6</v>
      </c>
      <c r="E12" s="8">
        <v>0.06</v>
      </c>
      <c r="F12" s="8">
        <v>1</v>
      </c>
      <c r="G12" s="28">
        <f t="shared" si="0"/>
        <v>28.0014</v>
      </c>
      <c r="H12" s="42"/>
    </row>
    <row r="13" spans="1:8" ht="24" customHeight="1" x14ac:dyDescent="0.25">
      <c r="A13" s="45" t="s">
        <v>83</v>
      </c>
      <c r="B13" s="10"/>
      <c r="C13" s="13">
        <v>6.25</v>
      </c>
      <c r="D13" s="8">
        <v>48.35</v>
      </c>
      <c r="E13" s="8">
        <v>0.08</v>
      </c>
      <c r="F13" s="8">
        <v>1</v>
      </c>
      <c r="G13" s="28">
        <f t="shared" si="0"/>
        <v>24.175000000000001</v>
      </c>
      <c r="H13" s="42"/>
    </row>
    <row r="14" spans="1:8" ht="24" customHeight="1" x14ac:dyDescent="0.25">
      <c r="A14" s="78" t="s">
        <v>84</v>
      </c>
      <c r="B14" s="228"/>
      <c r="C14" s="230">
        <v>5</v>
      </c>
      <c r="D14" s="229">
        <v>49</v>
      </c>
      <c r="E14" s="229">
        <v>0.06</v>
      </c>
      <c r="F14" s="91">
        <v>1</v>
      </c>
      <c r="G14" s="28">
        <f t="shared" si="0"/>
        <v>14.7</v>
      </c>
      <c r="H14" s="42"/>
    </row>
    <row r="15" spans="1:8" ht="15.75" x14ac:dyDescent="0.25">
      <c r="A15" s="321"/>
      <c r="B15" s="238"/>
      <c r="C15" s="238"/>
      <c r="D15" s="238"/>
      <c r="E15" s="238"/>
      <c r="F15" s="91"/>
      <c r="G15" s="322"/>
      <c r="H15" s="42"/>
    </row>
    <row r="16" spans="1:8" ht="15.75" x14ac:dyDescent="0.25">
      <c r="A16" s="321"/>
      <c r="B16" s="238"/>
      <c r="C16" s="238"/>
      <c r="D16" s="238"/>
      <c r="E16" s="238"/>
      <c r="F16" s="91"/>
      <c r="G16" s="322"/>
      <c r="H16" s="42"/>
    </row>
    <row r="17" spans="1:8" ht="15" x14ac:dyDescent="0.25">
      <c r="A17" s="323" t="s">
        <v>29</v>
      </c>
      <c r="B17" s="314"/>
      <c r="C17" s="315"/>
      <c r="D17" s="315"/>
      <c r="E17" s="315"/>
      <c r="F17" s="315"/>
      <c r="G17" s="324">
        <f>SUM(G11:G16)</f>
        <v>103.0316</v>
      </c>
      <c r="H17" s="42"/>
    </row>
    <row r="18" spans="1:8" x14ac:dyDescent="0.2">
      <c r="A18" s="134"/>
      <c r="B18" s="2"/>
      <c r="C18" s="2"/>
      <c r="D18" s="2"/>
      <c r="E18" s="2"/>
      <c r="F18" s="2"/>
      <c r="G18" s="42"/>
      <c r="H18" s="42"/>
    </row>
    <row r="19" spans="1:8" x14ac:dyDescent="0.2">
      <c r="A19" s="134"/>
      <c r="B19" s="2"/>
      <c r="C19" s="2"/>
      <c r="D19" s="2"/>
      <c r="E19" s="2"/>
      <c r="F19" s="2"/>
      <c r="G19" s="42"/>
      <c r="H19" s="42"/>
    </row>
    <row r="20" spans="1:8" x14ac:dyDescent="0.2">
      <c r="A20" s="134"/>
      <c r="B20" s="2"/>
      <c r="C20" s="2"/>
      <c r="D20" s="2"/>
      <c r="E20" s="2"/>
      <c r="F20" s="2"/>
      <c r="G20" s="42"/>
      <c r="H20" s="42"/>
    </row>
    <row r="21" spans="1:8" x14ac:dyDescent="0.2">
      <c r="A21" s="134"/>
      <c r="B21" s="18"/>
      <c r="C21" s="18"/>
      <c r="D21" s="18"/>
      <c r="E21" s="18"/>
      <c r="F21" s="18"/>
      <c r="G21" s="19"/>
      <c r="H21" s="42"/>
    </row>
    <row r="22" spans="1:8" x14ac:dyDescent="0.2">
      <c r="A22" s="134"/>
      <c r="B22" s="18"/>
      <c r="C22" s="18"/>
      <c r="D22" s="18"/>
      <c r="E22" s="18"/>
      <c r="F22" s="18"/>
      <c r="G22" s="19"/>
      <c r="H22" s="42"/>
    </row>
    <row r="23" spans="1:8" x14ac:dyDescent="0.2">
      <c r="A23" s="134"/>
      <c r="B23" s="20"/>
      <c r="C23" s="18"/>
      <c r="D23" s="20"/>
      <c r="E23" s="20"/>
      <c r="F23" s="20"/>
      <c r="G23" s="21"/>
      <c r="H23" s="42"/>
    </row>
    <row r="24" spans="1:8" ht="15" thickBot="1" x14ac:dyDescent="0.25">
      <c r="A24" s="293" t="s">
        <v>43</v>
      </c>
      <c r="B24" s="294"/>
      <c r="C24" s="22"/>
      <c r="D24" s="505" t="s">
        <v>16</v>
      </c>
      <c r="E24" s="505"/>
      <c r="F24" s="505"/>
      <c r="G24" s="506"/>
      <c r="H24" s="35"/>
    </row>
  </sheetData>
  <mergeCells count="12">
    <mergeCell ref="D9:G9"/>
    <mergeCell ref="D24:G24"/>
    <mergeCell ref="A1:G4"/>
    <mergeCell ref="H1:H9"/>
    <mergeCell ref="A5:A6"/>
    <mergeCell ref="B5:B6"/>
    <mergeCell ref="C5:C6"/>
    <mergeCell ref="D5:G6"/>
    <mergeCell ref="A7:A9"/>
    <mergeCell ref="B7:B9"/>
    <mergeCell ref="C7:C8"/>
    <mergeCell ref="D7:G8"/>
  </mergeCells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38"/>
  <sheetViews>
    <sheetView view="pageBreakPreview" zoomScale="60" workbookViewId="0">
      <selection activeCell="H1" sqref="H1:H9"/>
    </sheetView>
  </sheetViews>
  <sheetFormatPr baseColWidth="10" defaultColWidth="11.42578125" defaultRowHeight="14.25" x14ac:dyDescent="0.2"/>
  <cols>
    <col min="1" max="1" width="20.85546875" style="1" customWidth="1"/>
    <col min="2" max="2" width="23.42578125" style="1" customWidth="1"/>
    <col min="3" max="3" width="14.5703125" style="1" customWidth="1"/>
    <col min="4" max="4" width="11.42578125" style="1"/>
    <col min="5" max="5" width="12.140625" style="1" customWidth="1"/>
    <col min="6" max="6" width="11.42578125" style="1"/>
    <col min="7" max="7" width="11.42578125" style="1" customWidth="1"/>
    <col min="8" max="8" width="46.5703125" style="1" customWidth="1"/>
    <col min="9" max="9" width="18.28515625" style="1" bestFit="1" customWidth="1"/>
    <col min="10" max="254" width="11.42578125" style="1"/>
    <col min="255" max="255" width="14.28515625" style="1" bestFit="1" customWidth="1"/>
    <col min="256" max="256" width="14.7109375" style="1" bestFit="1" customWidth="1"/>
    <col min="257" max="257" width="12.7109375" style="1" customWidth="1"/>
    <col min="258" max="258" width="13" style="1" customWidth="1"/>
    <col min="259" max="259" width="14.5703125" style="1" customWidth="1"/>
    <col min="260" max="260" width="11.42578125" style="1"/>
    <col min="261" max="261" width="12.140625" style="1" customWidth="1"/>
    <col min="262" max="262" width="11.42578125" style="1"/>
    <col min="263" max="263" width="11.42578125" style="1" customWidth="1"/>
    <col min="264" max="264" width="14.42578125" style="1" bestFit="1" customWidth="1"/>
    <col min="265" max="265" width="18.28515625" style="1" bestFit="1" customWidth="1"/>
    <col min="266" max="510" width="11.42578125" style="1"/>
    <col min="511" max="511" width="14.28515625" style="1" bestFit="1" customWidth="1"/>
    <col min="512" max="512" width="14.7109375" style="1" bestFit="1" customWidth="1"/>
    <col min="513" max="513" width="12.7109375" style="1" customWidth="1"/>
    <col min="514" max="514" width="13" style="1" customWidth="1"/>
    <col min="515" max="515" width="14.5703125" style="1" customWidth="1"/>
    <col min="516" max="516" width="11.42578125" style="1"/>
    <col min="517" max="517" width="12.140625" style="1" customWidth="1"/>
    <col min="518" max="518" width="11.42578125" style="1"/>
    <col min="519" max="519" width="11.42578125" style="1" customWidth="1"/>
    <col min="520" max="520" width="14.42578125" style="1" bestFit="1" customWidth="1"/>
    <col min="521" max="521" width="18.28515625" style="1" bestFit="1" customWidth="1"/>
    <col min="522" max="766" width="11.42578125" style="1"/>
    <col min="767" max="767" width="14.28515625" style="1" bestFit="1" customWidth="1"/>
    <col min="768" max="768" width="14.7109375" style="1" bestFit="1" customWidth="1"/>
    <col min="769" max="769" width="12.7109375" style="1" customWidth="1"/>
    <col min="770" max="770" width="13" style="1" customWidth="1"/>
    <col min="771" max="771" width="14.5703125" style="1" customWidth="1"/>
    <col min="772" max="772" width="11.42578125" style="1"/>
    <col min="773" max="773" width="12.140625" style="1" customWidth="1"/>
    <col min="774" max="774" width="11.42578125" style="1"/>
    <col min="775" max="775" width="11.42578125" style="1" customWidth="1"/>
    <col min="776" max="776" width="14.42578125" style="1" bestFit="1" customWidth="1"/>
    <col min="777" max="777" width="18.28515625" style="1" bestFit="1" customWidth="1"/>
    <col min="778" max="1022" width="11.42578125" style="1"/>
    <col min="1023" max="1023" width="14.28515625" style="1" bestFit="1" customWidth="1"/>
    <col min="1024" max="1024" width="14.7109375" style="1" bestFit="1" customWidth="1"/>
    <col min="1025" max="1025" width="12.7109375" style="1" customWidth="1"/>
    <col min="1026" max="1026" width="13" style="1" customWidth="1"/>
    <col min="1027" max="1027" width="14.5703125" style="1" customWidth="1"/>
    <col min="1028" max="1028" width="11.42578125" style="1"/>
    <col min="1029" max="1029" width="12.140625" style="1" customWidth="1"/>
    <col min="1030" max="1030" width="11.42578125" style="1"/>
    <col min="1031" max="1031" width="11.42578125" style="1" customWidth="1"/>
    <col min="1032" max="1032" width="14.42578125" style="1" bestFit="1" customWidth="1"/>
    <col min="1033" max="1033" width="18.28515625" style="1" bestFit="1" customWidth="1"/>
    <col min="1034" max="1278" width="11.42578125" style="1"/>
    <col min="1279" max="1279" width="14.28515625" style="1" bestFit="1" customWidth="1"/>
    <col min="1280" max="1280" width="14.7109375" style="1" bestFit="1" customWidth="1"/>
    <col min="1281" max="1281" width="12.7109375" style="1" customWidth="1"/>
    <col min="1282" max="1282" width="13" style="1" customWidth="1"/>
    <col min="1283" max="1283" width="14.5703125" style="1" customWidth="1"/>
    <col min="1284" max="1284" width="11.42578125" style="1"/>
    <col min="1285" max="1285" width="12.140625" style="1" customWidth="1"/>
    <col min="1286" max="1286" width="11.42578125" style="1"/>
    <col min="1287" max="1287" width="11.42578125" style="1" customWidth="1"/>
    <col min="1288" max="1288" width="14.42578125" style="1" bestFit="1" customWidth="1"/>
    <col min="1289" max="1289" width="18.28515625" style="1" bestFit="1" customWidth="1"/>
    <col min="1290" max="1534" width="11.42578125" style="1"/>
    <col min="1535" max="1535" width="14.28515625" style="1" bestFit="1" customWidth="1"/>
    <col min="1536" max="1536" width="14.7109375" style="1" bestFit="1" customWidth="1"/>
    <col min="1537" max="1537" width="12.7109375" style="1" customWidth="1"/>
    <col min="1538" max="1538" width="13" style="1" customWidth="1"/>
    <col min="1539" max="1539" width="14.5703125" style="1" customWidth="1"/>
    <col min="1540" max="1540" width="11.42578125" style="1"/>
    <col min="1541" max="1541" width="12.140625" style="1" customWidth="1"/>
    <col min="1542" max="1542" width="11.42578125" style="1"/>
    <col min="1543" max="1543" width="11.42578125" style="1" customWidth="1"/>
    <col min="1544" max="1544" width="14.42578125" style="1" bestFit="1" customWidth="1"/>
    <col min="1545" max="1545" width="18.28515625" style="1" bestFit="1" customWidth="1"/>
    <col min="1546" max="1790" width="11.42578125" style="1"/>
    <col min="1791" max="1791" width="14.28515625" style="1" bestFit="1" customWidth="1"/>
    <col min="1792" max="1792" width="14.7109375" style="1" bestFit="1" customWidth="1"/>
    <col min="1793" max="1793" width="12.7109375" style="1" customWidth="1"/>
    <col min="1794" max="1794" width="13" style="1" customWidth="1"/>
    <col min="1795" max="1795" width="14.5703125" style="1" customWidth="1"/>
    <col min="1796" max="1796" width="11.42578125" style="1"/>
    <col min="1797" max="1797" width="12.140625" style="1" customWidth="1"/>
    <col min="1798" max="1798" width="11.42578125" style="1"/>
    <col min="1799" max="1799" width="11.42578125" style="1" customWidth="1"/>
    <col min="1800" max="1800" width="14.42578125" style="1" bestFit="1" customWidth="1"/>
    <col min="1801" max="1801" width="18.28515625" style="1" bestFit="1" customWidth="1"/>
    <col min="1802" max="2046" width="11.42578125" style="1"/>
    <col min="2047" max="2047" width="14.28515625" style="1" bestFit="1" customWidth="1"/>
    <col min="2048" max="2048" width="14.7109375" style="1" bestFit="1" customWidth="1"/>
    <col min="2049" max="2049" width="12.7109375" style="1" customWidth="1"/>
    <col min="2050" max="2050" width="13" style="1" customWidth="1"/>
    <col min="2051" max="2051" width="14.5703125" style="1" customWidth="1"/>
    <col min="2052" max="2052" width="11.42578125" style="1"/>
    <col min="2053" max="2053" width="12.140625" style="1" customWidth="1"/>
    <col min="2054" max="2054" width="11.42578125" style="1"/>
    <col min="2055" max="2055" width="11.42578125" style="1" customWidth="1"/>
    <col min="2056" max="2056" width="14.42578125" style="1" bestFit="1" customWidth="1"/>
    <col min="2057" max="2057" width="18.28515625" style="1" bestFit="1" customWidth="1"/>
    <col min="2058" max="2302" width="11.42578125" style="1"/>
    <col min="2303" max="2303" width="14.28515625" style="1" bestFit="1" customWidth="1"/>
    <col min="2304" max="2304" width="14.7109375" style="1" bestFit="1" customWidth="1"/>
    <col min="2305" max="2305" width="12.7109375" style="1" customWidth="1"/>
    <col min="2306" max="2306" width="13" style="1" customWidth="1"/>
    <col min="2307" max="2307" width="14.5703125" style="1" customWidth="1"/>
    <col min="2308" max="2308" width="11.42578125" style="1"/>
    <col min="2309" max="2309" width="12.140625" style="1" customWidth="1"/>
    <col min="2310" max="2310" width="11.42578125" style="1"/>
    <col min="2311" max="2311" width="11.42578125" style="1" customWidth="1"/>
    <col min="2312" max="2312" width="14.42578125" style="1" bestFit="1" customWidth="1"/>
    <col min="2313" max="2313" width="18.28515625" style="1" bestFit="1" customWidth="1"/>
    <col min="2314" max="2558" width="11.42578125" style="1"/>
    <col min="2559" max="2559" width="14.28515625" style="1" bestFit="1" customWidth="1"/>
    <col min="2560" max="2560" width="14.7109375" style="1" bestFit="1" customWidth="1"/>
    <col min="2561" max="2561" width="12.7109375" style="1" customWidth="1"/>
    <col min="2562" max="2562" width="13" style="1" customWidth="1"/>
    <col min="2563" max="2563" width="14.5703125" style="1" customWidth="1"/>
    <col min="2564" max="2564" width="11.42578125" style="1"/>
    <col min="2565" max="2565" width="12.140625" style="1" customWidth="1"/>
    <col min="2566" max="2566" width="11.42578125" style="1"/>
    <col min="2567" max="2567" width="11.42578125" style="1" customWidth="1"/>
    <col min="2568" max="2568" width="14.42578125" style="1" bestFit="1" customWidth="1"/>
    <col min="2569" max="2569" width="18.28515625" style="1" bestFit="1" customWidth="1"/>
    <col min="2570" max="2814" width="11.42578125" style="1"/>
    <col min="2815" max="2815" width="14.28515625" style="1" bestFit="1" customWidth="1"/>
    <col min="2816" max="2816" width="14.7109375" style="1" bestFit="1" customWidth="1"/>
    <col min="2817" max="2817" width="12.7109375" style="1" customWidth="1"/>
    <col min="2818" max="2818" width="13" style="1" customWidth="1"/>
    <col min="2819" max="2819" width="14.5703125" style="1" customWidth="1"/>
    <col min="2820" max="2820" width="11.42578125" style="1"/>
    <col min="2821" max="2821" width="12.140625" style="1" customWidth="1"/>
    <col min="2822" max="2822" width="11.42578125" style="1"/>
    <col min="2823" max="2823" width="11.42578125" style="1" customWidth="1"/>
    <col min="2824" max="2824" width="14.42578125" style="1" bestFit="1" customWidth="1"/>
    <col min="2825" max="2825" width="18.28515625" style="1" bestFit="1" customWidth="1"/>
    <col min="2826" max="3070" width="11.42578125" style="1"/>
    <col min="3071" max="3071" width="14.28515625" style="1" bestFit="1" customWidth="1"/>
    <col min="3072" max="3072" width="14.7109375" style="1" bestFit="1" customWidth="1"/>
    <col min="3073" max="3073" width="12.7109375" style="1" customWidth="1"/>
    <col min="3074" max="3074" width="13" style="1" customWidth="1"/>
    <col min="3075" max="3075" width="14.5703125" style="1" customWidth="1"/>
    <col min="3076" max="3076" width="11.42578125" style="1"/>
    <col min="3077" max="3077" width="12.140625" style="1" customWidth="1"/>
    <col min="3078" max="3078" width="11.42578125" style="1"/>
    <col min="3079" max="3079" width="11.42578125" style="1" customWidth="1"/>
    <col min="3080" max="3080" width="14.42578125" style="1" bestFit="1" customWidth="1"/>
    <col min="3081" max="3081" width="18.28515625" style="1" bestFit="1" customWidth="1"/>
    <col min="3082" max="3326" width="11.42578125" style="1"/>
    <col min="3327" max="3327" width="14.28515625" style="1" bestFit="1" customWidth="1"/>
    <col min="3328" max="3328" width="14.7109375" style="1" bestFit="1" customWidth="1"/>
    <col min="3329" max="3329" width="12.7109375" style="1" customWidth="1"/>
    <col min="3330" max="3330" width="13" style="1" customWidth="1"/>
    <col min="3331" max="3331" width="14.5703125" style="1" customWidth="1"/>
    <col min="3332" max="3332" width="11.42578125" style="1"/>
    <col min="3333" max="3333" width="12.140625" style="1" customWidth="1"/>
    <col min="3334" max="3334" width="11.42578125" style="1"/>
    <col min="3335" max="3335" width="11.42578125" style="1" customWidth="1"/>
    <col min="3336" max="3336" width="14.42578125" style="1" bestFit="1" customWidth="1"/>
    <col min="3337" max="3337" width="18.28515625" style="1" bestFit="1" customWidth="1"/>
    <col min="3338" max="3582" width="11.42578125" style="1"/>
    <col min="3583" max="3583" width="14.28515625" style="1" bestFit="1" customWidth="1"/>
    <col min="3584" max="3584" width="14.7109375" style="1" bestFit="1" customWidth="1"/>
    <col min="3585" max="3585" width="12.7109375" style="1" customWidth="1"/>
    <col min="3586" max="3586" width="13" style="1" customWidth="1"/>
    <col min="3587" max="3587" width="14.5703125" style="1" customWidth="1"/>
    <col min="3588" max="3588" width="11.42578125" style="1"/>
    <col min="3589" max="3589" width="12.140625" style="1" customWidth="1"/>
    <col min="3590" max="3590" width="11.42578125" style="1"/>
    <col min="3591" max="3591" width="11.42578125" style="1" customWidth="1"/>
    <col min="3592" max="3592" width="14.42578125" style="1" bestFit="1" customWidth="1"/>
    <col min="3593" max="3593" width="18.28515625" style="1" bestFit="1" customWidth="1"/>
    <col min="3594" max="3838" width="11.42578125" style="1"/>
    <col min="3839" max="3839" width="14.28515625" style="1" bestFit="1" customWidth="1"/>
    <col min="3840" max="3840" width="14.7109375" style="1" bestFit="1" customWidth="1"/>
    <col min="3841" max="3841" width="12.7109375" style="1" customWidth="1"/>
    <col min="3842" max="3842" width="13" style="1" customWidth="1"/>
    <col min="3843" max="3843" width="14.5703125" style="1" customWidth="1"/>
    <col min="3844" max="3844" width="11.42578125" style="1"/>
    <col min="3845" max="3845" width="12.140625" style="1" customWidth="1"/>
    <col min="3846" max="3846" width="11.42578125" style="1"/>
    <col min="3847" max="3847" width="11.42578125" style="1" customWidth="1"/>
    <col min="3848" max="3848" width="14.42578125" style="1" bestFit="1" customWidth="1"/>
    <col min="3849" max="3849" width="18.28515625" style="1" bestFit="1" customWidth="1"/>
    <col min="3850" max="4094" width="11.42578125" style="1"/>
    <col min="4095" max="4095" width="14.28515625" style="1" bestFit="1" customWidth="1"/>
    <col min="4096" max="4096" width="14.7109375" style="1" bestFit="1" customWidth="1"/>
    <col min="4097" max="4097" width="12.7109375" style="1" customWidth="1"/>
    <col min="4098" max="4098" width="13" style="1" customWidth="1"/>
    <col min="4099" max="4099" width="14.5703125" style="1" customWidth="1"/>
    <col min="4100" max="4100" width="11.42578125" style="1"/>
    <col min="4101" max="4101" width="12.140625" style="1" customWidth="1"/>
    <col min="4102" max="4102" width="11.42578125" style="1"/>
    <col min="4103" max="4103" width="11.42578125" style="1" customWidth="1"/>
    <col min="4104" max="4104" width="14.42578125" style="1" bestFit="1" customWidth="1"/>
    <col min="4105" max="4105" width="18.28515625" style="1" bestFit="1" customWidth="1"/>
    <col min="4106" max="4350" width="11.42578125" style="1"/>
    <col min="4351" max="4351" width="14.28515625" style="1" bestFit="1" customWidth="1"/>
    <col min="4352" max="4352" width="14.7109375" style="1" bestFit="1" customWidth="1"/>
    <col min="4353" max="4353" width="12.7109375" style="1" customWidth="1"/>
    <col min="4354" max="4354" width="13" style="1" customWidth="1"/>
    <col min="4355" max="4355" width="14.5703125" style="1" customWidth="1"/>
    <col min="4356" max="4356" width="11.42578125" style="1"/>
    <col min="4357" max="4357" width="12.140625" style="1" customWidth="1"/>
    <col min="4358" max="4358" width="11.42578125" style="1"/>
    <col min="4359" max="4359" width="11.42578125" style="1" customWidth="1"/>
    <col min="4360" max="4360" width="14.42578125" style="1" bestFit="1" customWidth="1"/>
    <col min="4361" max="4361" width="18.28515625" style="1" bestFit="1" customWidth="1"/>
    <col min="4362" max="4606" width="11.42578125" style="1"/>
    <col min="4607" max="4607" width="14.28515625" style="1" bestFit="1" customWidth="1"/>
    <col min="4608" max="4608" width="14.7109375" style="1" bestFit="1" customWidth="1"/>
    <col min="4609" max="4609" width="12.7109375" style="1" customWidth="1"/>
    <col min="4610" max="4610" width="13" style="1" customWidth="1"/>
    <col min="4611" max="4611" width="14.5703125" style="1" customWidth="1"/>
    <col min="4612" max="4612" width="11.42578125" style="1"/>
    <col min="4613" max="4613" width="12.140625" style="1" customWidth="1"/>
    <col min="4614" max="4614" width="11.42578125" style="1"/>
    <col min="4615" max="4615" width="11.42578125" style="1" customWidth="1"/>
    <col min="4616" max="4616" width="14.42578125" style="1" bestFit="1" customWidth="1"/>
    <col min="4617" max="4617" width="18.28515625" style="1" bestFit="1" customWidth="1"/>
    <col min="4618" max="4862" width="11.42578125" style="1"/>
    <col min="4863" max="4863" width="14.28515625" style="1" bestFit="1" customWidth="1"/>
    <col min="4864" max="4864" width="14.7109375" style="1" bestFit="1" customWidth="1"/>
    <col min="4865" max="4865" width="12.7109375" style="1" customWidth="1"/>
    <col min="4866" max="4866" width="13" style="1" customWidth="1"/>
    <col min="4867" max="4867" width="14.5703125" style="1" customWidth="1"/>
    <col min="4868" max="4868" width="11.42578125" style="1"/>
    <col min="4869" max="4869" width="12.140625" style="1" customWidth="1"/>
    <col min="4870" max="4870" width="11.42578125" style="1"/>
    <col min="4871" max="4871" width="11.42578125" style="1" customWidth="1"/>
    <col min="4872" max="4872" width="14.42578125" style="1" bestFit="1" customWidth="1"/>
    <col min="4873" max="4873" width="18.28515625" style="1" bestFit="1" customWidth="1"/>
    <col min="4874" max="5118" width="11.42578125" style="1"/>
    <col min="5119" max="5119" width="14.28515625" style="1" bestFit="1" customWidth="1"/>
    <col min="5120" max="5120" width="14.7109375" style="1" bestFit="1" customWidth="1"/>
    <col min="5121" max="5121" width="12.7109375" style="1" customWidth="1"/>
    <col min="5122" max="5122" width="13" style="1" customWidth="1"/>
    <col min="5123" max="5123" width="14.5703125" style="1" customWidth="1"/>
    <col min="5124" max="5124" width="11.42578125" style="1"/>
    <col min="5125" max="5125" width="12.140625" style="1" customWidth="1"/>
    <col min="5126" max="5126" width="11.42578125" style="1"/>
    <col min="5127" max="5127" width="11.42578125" style="1" customWidth="1"/>
    <col min="5128" max="5128" width="14.42578125" style="1" bestFit="1" customWidth="1"/>
    <col min="5129" max="5129" width="18.28515625" style="1" bestFit="1" customWidth="1"/>
    <col min="5130" max="5374" width="11.42578125" style="1"/>
    <col min="5375" max="5375" width="14.28515625" style="1" bestFit="1" customWidth="1"/>
    <col min="5376" max="5376" width="14.7109375" style="1" bestFit="1" customWidth="1"/>
    <col min="5377" max="5377" width="12.7109375" style="1" customWidth="1"/>
    <col min="5378" max="5378" width="13" style="1" customWidth="1"/>
    <col min="5379" max="5379" width="14.5703125" style="1" customWidth="1"/>
    <col min="5380" max="5380" width="11.42578125" style="1"/>
    <col min="5381" max="5381" width="12.140625" style="1" customWidth="1"/>
    <col min="5382" max="5382" width="11.42578125" style="1"/>
    <col min="5383" max="5383" width="11.42578125" style="1" customWidth="1"/>
    <col min="5384" max="5384" width="14.42578125" style="1" bestFit="1" customWidth="1"/>
    <col min="5385" max="5385" width="18.28515625" style="1" bestFit="1" customWidth="1"/>
    <col min="5386" max="5630" width="11.42578125" style="1"/>
    <col min="5631" max="5631" width="14.28515625" style="1" bestFit="1" customWidth="1"/>
    <col min="5632" max="5632" width="14.7109375" style="1" bestFit="1" customWidth="1"/>
    <col min="5633" max="5633" width="12.7109375" style="1" customWidth="1"/>
    <col min="5634" max="5634" width="13" style="1" customWidth="1"/>
    <col min="5635" max="5635" width="14.5703125" style="1" customWidth="1"/>
    <col min="5636" max="5636" width="11.42578125" style="1"/>
    <col min="5637" max="5637" width="12.140625" style="1" customWidth="1"/>
    <col min="5638" max="5638" width="11.42578125" style="1"/>
    <col min="5639" max="5639" width="11.42578125" style="1" customWidth="1"/>
    <col min="5640" max="5640" width="14.42578125" style="1" bestFit="1" customWidth="1"/>
    <col min="5641" max="5641" width="18.28515625" style="1" bestFit="1" customWidth="1"/>
    <col min="5642" max="5886" width="11.42578125" style="1"/>
    <col min="5887" max="5887" width="14.28515625" style="1" bestFit="1" customWidth="1"/>
    <col min="5888" max="5888" width="14.7109375" style="1" bestFit="1" customWidth="1"/>
    <col min="5889" max="5889" width="12.7109375" style="1" customWidth="1"/>
    <col min="5890" max="5890" width="13" style="1" customWidth="1"/>
    <col min="5891" max="5891" width="14.5703125" style="1" customWidth="1"/>
    <col min="5892" max="5892" width="11.42578125" style="1"/>
    <col min="5893" max="5893" width="12.140625" style="1" customWidth="1"/>
    <col min="5894" max="5894" width="11.42578125" style="1"/>
    <col min="5895" max="5895" width="11.42578125" style="1" customWidth="1"/>
    <col min="5896" max="5896" width="14.42578125" style="1" bestFit="1" customWidth="1"/>
    <col min="5897" max="5897" width="18.28515625" style="1" bestFit="1" customWidth="1"/>
    <col min="5898" max="6142" width="11.42578125" style="1"/>
    <col min="6143" max="6143" width="14.28515625" style="1" bestFit="1" customWidth="1"/>
    <col min="6144" max="6144" width="14.7109375" style="1" bestFit="1" customWidth="1"/>
    <col min="6145" max="6145" width="12.7109375" style="1" customWidth="1"/>
    <col min="6146" max="6146" width="13" style="1" customWidth="1"/>
    <col min="6147" max="6147" width="14.5703125" style="1" customWidth="1"/>
    <col min="6148" max="6148" width="11.42578125" style="1"/>
    <col min="6149" max="6149" width="12.140625" style="1" customWidth="1"/>
    <col min="6150" max="6150" width="11.42578125" style="1"/>
    <col min="6151" max="6151" width="11.42578125" style="1" customWidth="1"/>
    <col min="6152" max="6152" width="14.42578125" style="1" bestFit="1" customWidth="1"/>
    <col min="6153" max="6153" width="18.28515625" style="1" bestFit="1" customWidth="1"/>
    <col min="6154" max="6398" width="11.42578125" style="1"/>
    <col min="6399" max="6399" width="14.28515625" style="1" bestFit="1" customWidth="1"/>
    <col min="6400" max="6400" width="14.7109375" style="1" bestFit="1" customWidth="1"/>
    <col min="6401" max="6401" width="12.7109375" style="1" customWidth="1"/>
    <col min="6402" max="6402" width="13" style="1" customWidth="1"/>
    <col min="6403" max="6403" width="14.5703125" style="1" customWidth="1"/>
    <col min="6404" max="6404" width="11.42578125" style="1"/>
    <col min="6405" max="6405" width="12.140625" style="1" customWidth="1"/>
    <col min="6406" max="6406" width="11.42578125" style="1"/>
    <col min="6407" max="6407" width="11.42578125" style="1" customWidth="1"/>
    <col min="6408" max="6408" width="14.42578125" style="1" bestFit="1" customWidth="1"/>
    <col min="6409" max="6409" width="18.28515625" style="1" bestFit="1" customWidth="1"/>
    <col min="6410" max="6654" width="11.42578125" style="1"/>
    <col min="6655" max="6655" width="14.28515625" style="1" bestFit="1" customWidth="1"/>
    <col min="6656" max="6656" width="14.7109375" style="1" bestFit="1" customWidth="1"/>
    <col min="6657" max="6657" width="12.7109375" style="1" customWidth="1"/>
    <col min="6658" max="6658" width="13" style="1" customWidth="1"/>
    <col min="6659" max="6659" width="14.5703125" style="1" customWidth="1"/>
    <col min="6660" max="6660" width="11.42578125" style="1"/>
    <col min="6661" max="6661" width="12.140625" style="1" customWidth="1"/>
    <col min="6662" max="6662" width="11.42578125" style="1"/>
    <col min="6663" max="6663" width="11.42578125" style="1" customWidth="1"/>
    <col min="6664" max="6664" width="14.42578125" style="1" bestFit="1" customWidth="1"/>
    <col min="6665" max="6665" width="18.28515625" style="1" bestFit="1" customWidth="1"/>
    <col min="6666" max="6910" width="11.42578125" style="1"/>
    <col min="6911" max="6911" width="14.28515625" style="1" bestFit="1" customWidth="1"/>
    <col min="6912" max="6912" width="14.7109375" style="1" bestFit="1" customWidth="1"/>
    <col min="6913" max="6913" width="12.7109375" style="1" customWidth="1"/>
    <col min="6914" max="6914" width="13" style="1" customWidth="1"/>
    <col min="6915" max="6915" width="14.5703125" style="1" customWidth="1"/>
    <col min="6916" max="6916" width="11.42578125" style="1"/>
    <col min="6917" max="6917" width="12.140625" style="1" customWidth="1"/>
    <col min="6918" max="6918" width="11.42578125" style="1"/>
    <col min="6919" max="6919" width="11.42578125" style="1" customWidth="1"/>
    <col min="6920" max="6920" width="14.42578125" style="1" bestFit="1" customWidth="1"/>
    <col min="6921" max="6921" width="18.28515625" style="1" bestFit="1" customWidth="1"/>
    <col min="6922" max="7166" width="11.42578125" style="1"/>
    <col min="7167" max="7167" width="14.28515625" style="1" bestFit="1" customWidth="1"/>
    <col min="7168" max="7168" width="14.7109375" style="1" bestFit="1" customWidth="1"/>
    <col min="7169" max="7169" width="12.7109375" style="1" customWidth="1"/>
    <col min="7170" max="7170" width="13" style="1" customWidth="1"/>
    <col min="7171" max="7171" width="14.5703125" style="1" customWidth="1"/>
    <col min="7172" max="7172" width="11.42578125" style="1"/>
    <col min="7173" max="7173" width="12.140625" style="1" customWidth="1"/>
    <col min="7174" max="7174" width="11.42578125" style="1"/>
    <col min="7175" max="7175" width="11.42578125" style="1" customWidth="1"/>
    <col min="7176" max="7176" width="14.42578125" style="1" bestFit="1" customWidth="1"/>
    <col min="7177" max="7177" width="18.28515625" style="1" bestFit="1" customWidth="1"/>
    <col min="7178" max="7422" width="11.42578125" style="1"/>
    <col min="7423" max="7423" width="14.28515625" style="1" bestFit="1" customWidth="1"/>
    <col min="7424" max="7424" width="14.7109375" style="1" bestFit="1" customWidth="1"/>
    <col min="7425" max="7425" width="12.7109375" style="1" customWidth="1"/>
    <col min="7426" max="7426" width="13" style="1" customWidth="1"/>
    <col min="7427" max="7427" width="14.5703125" style="1" customWidth="1"/>
    <col min="7428" max="7428" width="11.42578125" style="1"/>
    <col min="7429" max="7429" width="12.140625" style="1" customWidth="1"/>
    <col min="7430" max="7430" width="11.42578125" style="1"/>
    <col min="7431" max="7431" width="11.42578125" style="1" customWidth="1"/>
    <col min="7432" max="7432" width="14.42578125" style="1" bestFit="1" customWidth="1"/>
    <col min="7433" max="7433" width="18.28515625" style="1" bestFit="1" customWidth="1"/>
    <col min="7434" max="7678" width="11.42578125" style="1"/>
    <col min="7679" max="7679" width="14.28515625" style="1" bestFit="1" customWidth="1"/>
    <col min="7680" max="7680" width="14.7109375" style="1" bestFit="1" customWidth="1"/>
    <col min="7681" max="7681" width="12.7109375" style="1" customWidth="1"/>
    <col min="7682" max="7682" width="13" style="1" customWidth="1"/>
    <col min="7683" max="7683" width="14.5703125" style="1" customWidth="1"/>
    <col min="7684" max="7684" width="11.42578125" style="1"/>
    <col min="7685" max="7685" width="12.140625" style="1" customWidth="1"/>
    <col min="7686" max="7686" width="11.42578125" style="1"/>
    <col min="7687" max="7687" width="11.42578125" style="1" customWidth="1"/>
    <col min="7688" max="7688" width="14.42578125" style="1" bestFit="1" customWidth="1"/>
    <col min="7689" max="7689" width="18.28515625" style="1" bestFit="1" customWidth="1"/>
    <col min="7690" max="7934" width="11.42578125" style="1"/>
    <col min="7935" max="7935" width="14.28515625" style="1" bestFit="1" customWidth="1"/>
    <col min="7936" max="7936" width="14.7109375" style="1" bestFit="1" customWidth="1"/>
    <col min="7937" max="7937" width="12.7109375" style="1" customWidth="1"/>
    <col min="7938" max="7938" width="13" style="1" customWidth="1"/>
    <col min="7939" max="7939" width="14.5703125" style="1" customWidth="1"/>
    <col min="7940" max="7940" width="11.42578125" style="1"/>
    <col min="7941" max="7941" width="12.140625" style="1" customWidth="1"/>
    <col min="7942" max="7942" width="11.42578125" style="1"/>
    <col min="7943" max="7943" width="11.42578125" style="1" customWidth="1"/>
    <col min="7944" max="7944" width="14.42578125" style="1" bestFit="1" customWidth="1"/>
    <col min="7945" max="7945" width="18.28515625" style="1" bestFit="1" customWidth="1"/>
    <col min="7946" max="8190" width="11.42578125" style="1"/>
    <col min="8191" max="8191" width="14.28515625" style="1" bestFit="1" customWidth="1"/>
    <col min="8192" max="8192" width="14.7109375" style="1" bestFit="1" customWidth="1"/>
    <col min="8193" max="8193" width="12.7109375" style="1" customWidth="1"/>
    <col min="8194" max="8194" width="13" style="1" customWidth="1"/>
    <col min="8195" max="8195" width="14.5703125" style="1" customWidth="1"/>
    <col min="8196" max="8196" width="11.42578125" style="1"/>
    <col min="8197" max="8197" width="12.140625" style="1" customWidth="1"/>
    <col min="8198" max="8198" width="11.42578125" style="1"/>
    <col min="8199" max="8199" width="11.42578125" style="1" customWidth="1"/>
    <col min="8200" max="8200" width="14.42578125" style="1" bestFit="1" customWidth="1"/>
    <col min="8201" max="8201" width="18.28515625" style="1" bestFit="1" customWidth="1"/>
    <col min="8202" max="8446" width="11.42578125" style="1"/>
    <col min="8447" max="8447" width="14.28515625" style="1" bestFit="1" customWidth="1"/>
    <col min="8448" max="8448" width="14.7109375" style="1" bestFit="1" customWidth="1"/>
    <col min="8449" max="8449" width="12.7109375" style="1" customWidth="1"/>
    <col min="8450" max="8450" width="13" style="1" customWidth="1"/>
    <col min="8451" max="8451" width="14.5703125" style="1" customWidth="1"/>
    <col min="8452" max="8452" width="11.42578125" style="1"/>
    <col min="8453" max="8453" width="12.140625" style="1" customWidth="1"/>
    <col min="8454" max="8454" width="11.42578125" style="1"/>
    <col min="8455" max="8455" width="11.42578125" style="1" customWidth="1"/>
    <col min="8456" max="8456" width="14.42578125" style="1" bestFit="1" customWidth="1"/>
    <col min="8457" max="8457" width="18.28515625" style="1" bestFit="1" customWidth="1"/>
    <col min="8458" max="8702" width="11.42578125" style="1"/>
    <col min="8703" max="8703" width="14.28515625" style="1" bestFit="1" customWidth="1"/>
    <col min="8704" max="8704" width="14.7109375" style="1" bestFit="1" customWidth="1"/>
    <col min="8705" max="8705" width="12.7109375" style="1" customWidth="1"/>
    <col min="8706" max="8706" width="13" style="1" customWidth="1"/>
    <col min="8707" max="8707" width="14.5703125" style="1" customWidth="1"/>
    <col min="8708" max="8708" width="11.42578125" style="1"/>
    <col min="8709" max="8709" width="12.140625" style="1" customWidth="1"/>
    <col min="8710" max="8710" width="11.42578125" style="1"/>
    <col min="8711" max="8711" width="11.42578125" style="1" customWidth="1"/>
    <col min="8712" max="8712" width="14.42578125" style="1" bestFit="1" customWidth="1"/>
    <col min="8713" max="8713" width="18.28515625" style="1" bestFit="1" customWidth="1"/>
    <col min="8714" max="8958" width="11.42578125" style="1"/>
    <col min="8959" max="8959" width="14.28515625" style="1" bestFit="1" customWidth="1"/>
    <col min="8960" max="8960" width="14.7109375" style="1" bestFit="1" customWidth="1"/>
    <col min="8961" max="8961" width="12.7109375" style="1" customWidth="1"/>
    <col min="8962" max="8962" width="13" style="1" customWidth="1"/>
    <col min="8963" max="8963" width="14.5703125" style="1" customWidth="1"/>
    <col min="8964" max="8964" width="11.42578125" style="1"/>
    <col min="8965" max="8965" width="12.140625" style="1" customWidth="1"/>
    <col min="8966" max="8966" width="11.42578125" style="1"/>
    <col min="8967" max="8967" width="11.42578125" style="1" customWidth="1"/>
    <col min="8968" max="8968" width="14.42578125" style="1" bestFit="1" customWidth="1"/>
    <col min="8969" max="8969" width="18.28515625" style="1" bestFit="1" customWidth="1"/>
    <col min="8970" max="9214" width="11.42578125" style="1"/>
    <col min="9215" max="9215" width="14.28515625" style="1" bestFit="1" customWidth="1"/>
    <col min="9216" max="9216" width="14.7109375" style="1" bestFit="1" customWidth="1"/>
    <col min="9217" max="9217" width="12.7109375" style="1" customWidth="1"/>
    <col min="9218" max="9218" width="13" style="1" customWidth="1"/>
    <col min="9219" max="9219" width="14.5703125" style="1" customWidth="1"/>
    <col min="9220" max="9220" width="11.42578125" style="1"/>
    <col min="9221" max="9221" width="12.140625" style="1" customWidth="1"/>
    <col min="9222" max="9222" width="11.42578125" style="1"/>
    <col min="9223" max="9223" width="11.42578125" style="1" customWidth="1"/>
    <col min="9224" max="9224" width="14.42578125" style="1" bestFit="1" customWidth="1"/>
    <col min="9225" max="9225" width="18.28515625" style="1" bestFit="1" customWidth="1"/>
    <col min="9226" max="9470" width="11.42578125" style="1"/>
    <col min="9471" max="9471" width="14.28515625" style="1" bestFit="1" customWidth="1"/>
    <col min="9472" max="9472" width="14.7109375" style="1" bestFit="1" customWidth="1"/>
    <col min="9473" max="9473" width="12.7109375" style="1" customWidth="1"/>
    <col min="9474" max="9474" width="13" style="1" customWidth="1"/>
    <col min="9475" max="9475" width="14.5703125" style="1" customWidth="1"/>
    <col min="9476" max="9476" width="11.42578125" style="1"/>
    <col min="9477" max="9477" width="12.140625" style="1" customWidth="1"/>
    <col min="9478" max="9478" width="11.42578125" style="1"/>
    <col min="9479" max="9479" width="11.42578125" style="1" customWidth="1"/>
    <col min="9480" max="9480" width="14.42578125" style="1" bestFit="1" customWidth="1"/>
    <col min="9481" max="9481" width="18.28515625" style="1" bestFit="1" customWidth="1"/>
    <col min="9482" max="9726" width="11.42578125" style="1"/>
    <col min="9727" max="9727" width="14.28515625" style="1" bestFit="1" customWidth="1"/>
    <col min="9728" max="9728" width="14.7109375" style="1" bestFit="1" customWidth="1"/>
    <col min="9729" max="9729" width="12.7109375" style="1" customWidth="1"/>
    <col min="9730" max="9730" width="13" style="1" customWidth="1"/>
    <col min="9731" max="9731" width="14.5703125" style="1" customWidth="1"/>
    <col min="9732" max="9732" width="11.42578125" style="1"/>
    <col min="9733" max="9733" width="12.140625" style="1" customWidth="1"/>
    <col min="9734" max="9734" width="11.42578125" style="1"/>
    <col min="9735" max="9735" width="11.42578125" style="1" customWidth="1"/>
    <col min="9736" max="9736" width="14.42578125" style="1" bestFit="1" customWidth="1"/>
    <col min="9737" max="9737" width="18.28515625" style="1" bestFit="1" customWidth="1"/>
    <col min="9738" max="9982" width="11.42578125" style="1"/>
    <col min="9983" max="9983" width="14.28515625" style="1" bestFit="1" customWidth="1"/>
    <col min="9984" max="9984" width="14.7109375" style="1" bestFit="1" customWidth="1"/>
    <col min="9985" max="9985" width="12.7109375" style="1" customWidth="1"/>
    <col min="9986" max="9986" width="13" style="1" customWidth="1"/>
    <col min="9987" max="9987" width="14.5703125" style="1" customWidth="1"/>
    <col min="9988" max="9988" width="11.42578125" style="1"/>
    <col min="9989" max="9989" width="12.140625" style="1" customWidth="1"/>
    <col min="9990" max="9990" width="11.42578125" style="1"/>
    <col min="9991" max="9991" width="11.42578125" style="1" customWidth="1"/>
    <col min="9992" max="9992" width="14.42578125" style="1" bestFit="1" customWidth="1"/>
    <col min="9993" max="9993" width="18.28515625" style="1" bestFit="1" customWidth="1"/>
    <col min="9994" max="10238" width="11.42578125" style="1"/>
    <col min="10239" max="10239" width="14.28515625" style="1" bestFit="1" customWidth="1"/>
    <col min="10240" max="10240" width="14.7109375" style="1" bestFit="1" customWidth="1"/>
    <col min="10241" max="10241" width="12.7109375" style="1" customWidth="1"/>
    <col min="10242" max="10242" width="13" style="1" customWidth="1"/>
    <col min="10243" max="10243" width="14.5703125" style="1" customWidth="1"/>
    <col min="10244" max="10244" width="11.42578125" style="1"/>
    <col min="10245" max="10245" width="12.140625" style="1" customWidth="1"/>
    <col min="10246" max="10246" width="11.42578125" style="1"/>
    <col min="10247" max="10247" width="11.42578125" style="1" customWidth="1"/>
    <col min="10248" max="10248" width="14.42578125" style="1" bestFit="1" customWidth="1"/>
    <col min="10249" max="10249" width="18.28515625" style="1" bestFit="1" customWidth="1"/>
    <col min="10250" max="10494" width="11.42578125" style="1"/>
    <col min="10495" max="10495" width="14.28515625" style="1" bestFit="1" customWidth="1"/>
    <col min="10496" max="10496" width="14.7109375" style="1" bestFit="1" customWidth="1"/>
    <col min="10497" max="10497" width="12.7109375" style="1" customWidth="1"/>
    <col min="10498" max="10498" width="13" style="1" customWidth="1"/>
    <col min="10499" max="10499" width="14.5703125" style="1" customWidth="1"/>
    <col min="10500" max="10500" width="11.42578125" style="1"/>
    <col min="10501" max="10501" width="12.140625" style="1" customWidth="1"/>
    <col min="10502" max="10502" width="11.42578125" style="1"/>
    <col min="10503" max="10503" width="11.42578125" style="1" customWidth="1"/>
    <col min="10504" max="10504" width="14.42578125" style="1" bestFit="1" customWidth="1"/>
    <col min="10505" max="10505" width="18.28515625" style="1" bestFit="1" customWidth="1"/>
    <col min="10506" max="10750" width="11.42578125" style="1"/>
    <col min="10751" max="10751" width="14.28515625" style="1" bestFit="1" customWidth="1"/>
    <col min="10752" max="10752" width="14.7109375" style="1" bestFit="1" customWidth="1"/>
    <col min="10753" max="10753" width="12.7109375" style="1" customWidth="1"/>
    <col min="10754" max="10754" width="13" style="1" customWidth="1"/>
    <col min="10755" max="10755" width="14.5703125" style="1" customWidth="1"/>
    <col min="10756" max="10756" width="11.42578125" style="1"/>
    <col min="10757" max="10757" width="12.140625" style="1" customWidth="1"/>
    <col min="10758" max="10758" width="11.42578125" style="1"/>
    <col min="10759" max="10759" width="11.42578125" style="1" customWidth="1"/>
    <col min="10760" max="10760" width="14.42578125" style="1" bestFit="1" customWidth="1"/>
    <col min="10761" max="10761" width="18.28515625" style="1" bestFit="1" customWidth="1"/>
    <col min="10762" max="11006" width="11.42578125" style="1"/>
    <col min="11007" max="11007" width="14.28515625" style="1" bestFit="1" customWidth="1"/>
    <col min="11008" max="11008" width="14.7109375" style="1" bestFit="1" customWidth="1"/>
    <col min="11009" max="11009" width="12.7109375" style="1" customWidth="1"/>
    <col min="11010" max="11010" width="13" style="1" customWidth="1"/>
    <col min="11011" max="11011" width="14.5703125" style="1" customWidth="1"/>
    <col min="11012" max="11012" width="11.42578125" style="1"/>
    <col min="11013" max="11013" width="12.140625" style="1" customWidth="1"/>
    <col min="11014" max="11014" width="11.42578125" style="1"/>
    <col min="11015" max="11015" width="11.42578125" style="1" customWidth="1"/>
    <col min="11016" max="11016" width="14.42578125" style="1" bestFit="1" customWidth="1"/>
    <col min="11017" max="11017" width="18.28515625" style="1" bestFit="1" customWidth="1"/>
    <col min="11018" max="11262" width="11.42578125" style="1"/>
    <col min="11263" max="11263" width="14.28515625" style="1" bestFit="1" customWidth="1"/>
    <col min="11264" max="11264" width="14.7109375" style="1" bestFit="1" customWidth="1"/>
    <col min="11265" max="11265" width="12.7109375" style="1" customWidth="1"/>
    <col min="11266" max="11266" width="13" style="1" customWidth="1"/>
    <col min="11267" max="11267" width="14.5703125" style="1" customWidth="1"/>
    <col min="11268" max="11268" width="11.42578125" style="1"/>
    <col min="11269" max="11269" width="12.140625" style="1" customWidth="1"/>
    <col min="11270" max="11270" width="11.42578125" style="1"/>
    <col min="11271" max="11271" width="11.42578125" style="1" customWidth="1"/>
    <col min="11272" max="11272" width="14.42578125" style="1" bestFit="1" customWidth="1"/>
    <col min="11273" max="11273" width="18.28515625" style="1" bestFit="1" customWidth="1"/>
    <col min="11274" max="11518" width="11.42578125" style="1"/>
    <col min="11519" max="11519" width="14.28515625" style="1" bestFit="1" customWidth="1"/>
    <col min="11520" max="11520" width="14.7109375" style="1" bestFit="1" customWidth="1"/>
    <col min="11521" max="11521" width="12.7109375" style="1" customWidth="1"/>
    <col min="11522" max="11522" width="13" style="1" customWidth="1"/>
    <col min="11523" max="11523" width="14.5703125" style="1" customWidth="1"/>
    <col min="11524" max="11524" width="11.42578125" style="1"/>
    <col min="11525" max="11525" width="12.140625" style="1" customWidth="1"/>
    <col min="11526" max="11526" width="11.42578125" style="1"/>
    <col min="11527" max="11527" width="11.42578125" style="1" customWidth="1"/>
    <col min="11528" max="11528" width="14.42578125" style="1" bestFit="1" customWidth="1"/>
    <col min="11529" max="11529" width="18.28515625" style="1" bestFit="1" customWidth="1"/>
    <col min="11530" max="11774" width="11.42578125" style="1"/>
    <col min="11775" max="11775" width="14.28515625" style="1" bestFit="1" customWidth="1"/>
    <col min="11776" max="11776" width="14.7109375" style="1" bestFit="1" customWidth="1"/>
    <col min="11777" max="11777" width="12.7109375" style="1" customWidth="1"/>
    <col min="11778" max="11778" width="13" style="1" customWidth="1"/>
    <col min="11779" max="11779" width="14.5703125" style="1" customWidth="1"/>
    <col min="11780" max="11780" width="11.42578125" style="1"/>
    <col min="11781" max="11781" width="12.140625" style="1" customWidth="1"/>
    <col min="11782" max="11782" width="11.42578125" style="1"/>
    <col min="11783" max="11783" width="11.42578125" style="1" customWidth="1"/>
    <col min="11784" max="11784" width="14.42578125" style="1" bestFit="1" customWidth="1"/>
    <col min="11785" max="11785" width="18.28515625" style="1" bestFit="1" customWidth="1"/>
    <col min="11786" max="12030" width="11.42578125" style="1"/>
    <col min="12031" max="12031" width="14.28515625" style="1" bestFit="1" customWidth="1"/>
    <col min="12032" max="12032" width="14.7109375" style="1" bestFit="1" customWidth="1"/>
    <col min="12033" max="12033" width="12.7109375" style="1" customWidth="1"/>
    <col min="12034" max="12034" width="13" style="1" customWidth="1"/>
    <col min="12035" max="12035" width="14.5703125" style="1" customWidth="1"/>
    <col min="12036" max="12036" width="11.42578125" style="1"/>
    <col min="12037" max="12037" width="12.140625" style="1" customWidth="1"/>
    <col min="12038" max="12038" width="11.42578125" style="1"/>
    <col min="12039" max="12039" width="11.42578125" style="1" customWidth="1"/>
    <col min="12040" max="12040" width="14.42578125" style="1" bestFit="1" customWidth="1"/>
    <col min="12041" max="12041" width="18.28515625" style="1" bestFit="1" customWidth="1"/>
    <col min="12042" max="12286" width="11.42578125" style="1"/>
    <col min="12287" max="12287" width="14.28515625" style="1" bestFit="1" customWidth="1"/>
    <col min="12288" max="12288" width="14.7109375" style="1" bestFit="1" customWidth="1"/>
    <col min="12289" max="12289" width="12.7109375" style="1" customWidth="1"/>
    <col min="12290" max="12290" width="13" style="1" customWidth="1"/>
    <col min="12291" max="12291" width="14.5703125" style="1" customWidth="1"/>
    <col min="12292" max="12292" width="11.42578125" style="1"/>
    <col min="12293" max="12293" width="12.140625" style="1" customWidth="1"/>
    <col min="12294" max="12294" width="11.42578125" style="1"/>
    <col min="12295" max="12295" width="11.42578125" style="1" customWidth="1"/>
    <col min="12296" max="12296" width="14.42578125" style="1" bestFit="1" customWidth="1"/>
    <col min="12297" max="12297" width="18.28515625" style="1" bestFit="1" customWidth="1"/>
    <col min="12298" max="12542" width="11.42578125" style="1"/>
    <col min="12543" max="12543" width="14.28515625" style="1" bestFit="1" customWidth="1"/>
    <col min="12544" max="12544" width="14.7109375" style="1" bestFit="1" customWidth="1"/>
    <col min="12545" max="12545" width="12.7109375" style="1" customWidth="1"/>
    <col min="12546" max="12546" width="13" style="1" customWidth="1"/>
    <col min="12547" max="12547" width="14.5703125" style="1" customWidth="1"/>
    <col min="12548" max="12548" width="11.42578125" style="1"/>
    <col min="12549" max="12549" width="12.140625" style="1" customWidth="1"/>
    <col min="12550" max="12550" width="11.42578125" style="1"/>
    <col min="12551" max="12551" width="11.42578125" style="1" customWidth="1"/>
    <col min="12552" max="12552" width="14.42578125" style="1" bestFit="1" customWidth="1"/>
    <col min="12553" max="12553" width="18.28515625" style="1" bestFit="1" customWidth="1"/>
    <col min="12554" max="12798" width="11.42578125" style="1"/>
    <col min="12799" max="12799" width="14.28515625" style="1" bestFit="1" customWidth="1"/>
    <col min="12800" max="12800" width="14.7109375" style="1" bestFit="1" customWidth="1"/>
    <col min="12801" max="12801" width="12.7109375" style="1" customWidth="1"/>
    <col min="12802" max="12802" width="13" style="1" customWidth="1"/>
    <col min="12803" max="12803" width="14.5703125" style="1" customWidth="1"/>
    <col min="12804" max="12804" width="11.42578125" style="1"/>
    <col min="12805" max="12805" width="12.140625" style="1" customWidth="1"/>
    <col min="12806" max="12806" width="11.42578125" style="1"/>
    <col min="12807" max="12807" width="11.42578125" style="1" customWidth="1"/>
    <col min="12808" max="12808" width="14.42578125" style="1" bestFit="1" customWidth="1"/>
    <col min="12809" max="12809" width="18.28515625" style="1" bestFit="1" customWidth="1"/>
    <col min="12810" max="13054" width="11.42578125" style="1"/>
    <col min="13055" max="13055" width="14.28515625" style="1" bestFit="1" customWidth="1"/>
    <col min="13056" max="13056" width="14.7109375" style="1" bestFit="1" customWidth="1"/>
    <col min="13057" max="13057" width="12.7109375" style="1" customWidth="1"/>
    <col min="13058" max="13058" width="13" style="1" customWidth="1"/>
    <col min="13059" max="13059" width="14.5703125" style="1" customWidth="1"/>
    <col min="13060" max="13060" width="11.42578125" style="1"/>
    <col min="13061" max="13061" width="12.140625" style="1" customWidth="1"/>
    <col min="13062" max="13062" width="11.42578125" style="1"/>
    <col min="13063" max="13063" width="11.42578125" style="1" customWidth="1"/>
    <col min="13064" max="13064" width="14.42578125" style="1" bestFit="1" customWidth="1"/>
    <col min="13065" max="13065" width="18.28515625" style="1" bestFit="1" customWidth="1"/>
    <col min="13066" max="13310" width="11.42578125" style="1"/>
    <col min="13311" max="13311" width="14.28515625" style="1" bestFit="1" customWidth="1"/>
    <col min="13312" max="13312" width="14.7109375" style="1" bestFit="1" customWidth="1"/>
    <col min="13313" max="13313" width="12.7109375" style="1" customWidth="1"/>
    <col min="13314" max="13314" width="13" style="1" customWidth="1"/>
    <col min="13315" max="13315" width="14.5703125" style="1" customWidth="1"/>
    <col min="13316" max="13316" width="11.42578125" style="1"/>
    <col min="13317" max="13317" width="12.140625" style="1" customWidth="1"/>
    <col min="13318" max="13318" width="11.42578125" style="1"/>
    <col min="13319" max="13319" width="11.42578125" style="1" customWidth="1"/>
    <col min="13320" max="13320" width="14.42578125" style="1" bestFit="1" customWidth="1"/>
    <col min="13321" max="13321" width="18.28515625" style="1" bestFit="1" customWidth="1"/>
    <col min="13322" max="13566" width="11.42578125" style="1"/>
    <col min="13567" max="13567" width="14.28515625" style="1" bestFit="1" customWidth="1"/>
    <col min="13568" max="13568" width="14.7109375" style="1" bestFit="1" customWidth="1"/>
    <col min="13569" max="13569" width="12.7109375" style="1" customWidth="1"/>
    <col min="13570" max="13570" width="13" style="1" customWidth="1"/>
    <col min="13571" max="13571" width="14.5703125" style="1" customWidth="1"/>
    <col min="13572" max="13572" width="11.42578125" style="1"/>
    <col min="13573" max="13573" width="12.140625" style="1" customWidth="1"/>
    <col min="13574" max="13574" width="11.42578125" style="1"/>
    <col min="13575" max="13575" width="11.42578125" style="1" customWidth="1"/>
    <col min="13576" max="13576" width="14.42578125" style="1" bestFit="1" customWidth="1"/>
    <col min="13577" max="13577" width="18.28515625" style="1" bestFit="1" customWidth="1"/>
    <col min="13578" max="13822" width="11.42578125" style="1"/>
    <col min="13823" max="13823" width="14.28515625" style="1" bestFit="1" customWidth="1"/>
    <col min="13824" max="13824" width="14.7109375" style="1" bestFit="1" customWidth="1"/>
    <col min="13825" max="13825" width="12.7109375" style="1" customWidth="1"/>
    <col min="13826" max="13826" width="13" style="1" customWidth="1"/>
    <col min="13827" max="13827" width="14.5703125" style="1" customWidth="1"/>
    <col min="13828" max="13828" width="11.42578125" style="1"/>
    <col min="13829" max="13829" width="12.140625" style="1" customWidth="1"/>
    <col min="13830" max="13830" width="11.42578125" style="1"/>
    <col min="13831" max="13831" width="11.42578125" style="1" customWidth="1"/>
    <col min="13832" max="13832" width="14.42578125" style="1" bestFit="1" customWidth="1"/>
    <col min="13833" max="13833" width="18.28515625" style="1" bestFit="1" customWidth="1"/>
    <col min="13834" max="14078" width="11.42578125" style="1"/>
    <col min="14079" max="14079" width="14.28515625" style="1" bestFit="1" customWidth="1"/>
    <col min="14080" max="14080" width="14.7109375" style="1" bestFit="1" customWidth="1"/>
    <col min="14081" max="14081" width="12.7109375" style="1" customWidth="1"/>
    <col min="14082" max="14082" width="13" style="1" customWidth="1"/>
    <col min="14083" max="14083" width="14.5703125" style="1" customWidth="1"/>
    <col min="14084" max="14084" width="11.42578125" style="1"/>
    <col min="14085" max="14085" width="12.140625" style="1" customWidth="1"/>
    <col min="14086" max="14086" width="11.42578125" style="1"/>
    <col min="14087" max="14087" width="11.42578125" style="1" customWidth="1"/>
    <col min="14088" max="14088" width="14.42578125" style="1" bestFit="1" customWidth="1"/>
    <col min="14089" max="14089" width="18.28515625" style="1" bestFit="1" customWidth="1"/>
    <col min="14090" max="14334" width="11.42578125" style="1"/>
    <col min="14335" max="14335" width="14.28515625" style="1" bestFit="1" customWidth="1"/>
    <col min="14336" max="14336" width="14.7109375" style="1" bestFit="1" customWidth="1"/>
    <col min="14337" max="14337" width="12.7109375" style="1" customWidth="1"/>
    <col min="14338" max="14338" width="13" style="1" customWidth="1"/>
    <col min="14339" max="14339" width="14.5703125" style="1" customWidth="1"/>
    <col min="14340" max="14340" width="11.42578125" style="1"/>
    <col min="14341" max="14341" width="12.140625" style="1" customWidth="1"/>
    <col min="14342" max="14342" width="11.42578125" style="1"/>
    <col min="14343" max="14343" width="11.42578125" style="1" customWidth="1"/>
    <col min="14344" max="14344" width="14.42578125" style="1" bestFit="1" customWidth="1"/>
    <col min="14345" max="14345" width="18.28515625" style="1" bestFit="1" customWidth="1"/>
    <col min="14346" max="14590" width="11.42578125" style="1"/>
    <col min="14591" max="14591" width="14.28515625" style="1" bestFit="1" customWidth="1"/>
    <col min="14592" max="14592" width="14.7109375" style="1" bestFit="1" customWidth="1"/>
    <col min="14593" max="14593" width="12.7109375" style="1" customWidth="1"/>
    <col min="14594" max="14594" width="13" style="1" customWidth="1"/>
    <col min="14595" max="14595" width="14.5703125" style="1" customWidth="1"/>
    <col min="14596" max="14596" width="11.42578125" style="1"/>
    <col min="14597" max="14597" width="12.140625" style="1" customWidth="1"/>
    <col min="14598" max="14598" width="11.42578125" style="1"/>
    <col min="14599" max="14599" width="11.42578125" style="1" customWidth="1"/>
    <col min="14600" max="14600" width="14.42578125" style="1" bestFit="1" customWidth="1"/>
    <col min="14601" max="14601" width="18.28515625" style="1" bestFit="1" customWidth="1"/>
    <col min="14602" max="14846" width="11.42578125" style="1"/>
    <col min="14847" max="14847" width="14.28515625" style="1" bestFit="1" customWidth="1"/>
    <col min="14848" max="14848" width="14.7109375" style="1" bestFit="1" customWidth="1"/>
    <col min="14849" max="14849" width="12.7109375" style="1" customWidth="1"/>
    <col min="14850" max="14850" width="13" style="1" customWidth="1"/>
    <col min="14851" max="14851" width="14.5703125" style="1" customWidth="1"/>
    <col min="14852" max="14852" width="11.42578125" style="1"/>
    <col min="14853" max="14853" width="12.140625" style="1" customWidth="1"/>
    <col min="14854" max="14854" width="11.42578125" style="1"/>
    <col min="14855" max="14855" width="11.42578125" style="1" customWidth="1"/>
    <col min="14856" max="14856" width="14.42578125" style="1" bestFit="1" customWidth="1"/>
    <col min="14857" max="14857" width="18.28515625" style="1" bestFit="1" customWidth="1"/>
    <col min="14858" max="15102" width="11.42578125" style="1"/>
    <col min="15103" max="15103" width="14.28515625" style="1" bestFit="1" customWidth="1"/>
    <col min="15104" max="15104" width="14.7109375" style="1" bestFit="1" customWidth="1"/>
    <col min="15105" max="15105" width="12.7109375" style="1" customWidth="1"/>
    <col min="15106" max="15106" width="13" style="1" customWidth="1"/>
    <col min="15107" max="15107" width="14.5703125" style="1" customWidth="1"/>
    <col min="15108" max="15108" width="11.42578125" style="1"/>
    <col min="15109" max="15109" width="12.140625" style="1" customWidth="1"/>
    <col min="15110" max="15110" width="11.42578125" style="1"/>
    <col min="15111" max="15111" width="11.42578125" style="1" customWidth="1"/>
    <col min="15112" max="15112" width="14.42578125" style="1" bestFit="1" customWidth="1"/>
    <col min="15113" max="15113" width="18.28515625" style="1" bestFit="1" customWidth="1"/>
    <col min="15114" max="15358" width="11.42578125" style="1"/>
    <col min="15359" max="15359" width="14.28515625" style="1" bestFit="1" customWidth="1"/>
    <col min="15360" max="15360" width="14.7109375" style="1" bestFit="1" customWidth="1"/>
    <col min="15361" max="15361" width="12.7109375" style="1" customWidth="1"/>
    <col min="15362" max="15362" width="13" style="1" customWidth="1"/>
    <col min="15363" max="15363" width="14.5703125" style="1" customWidth="1"/>
    <col min="15364" max="15364" width="11.42578125" style="1"/>
    <col min="15365" max="15365" width="12.140625" style="1" customWidth="1"/>
    <col min="15366" max="15366" width="11.42578125" style="1"/>
    <col min="15367" max="15367" width="11.42578125" style="1" customWidth="1"/>
    <col min="15368" max="15368" width="14.42578125" style="1" bestFit="1" customWidth="1"/>
    <col min="15369" max="15369" width="18.28515625" style="1" bestFit="1" customWidth="1"/>
    <col min="15370" max="15614" width="11.42578125" style="1"/>
    <col min="15615" max="15615" width="14.28515625" style="1" bestFit="1" customWidth="1"/>
    <col min="15616" max="15616" width="14.7109375" style="1" bestFit="1" customWidth="1"/>
    <col min="15617" max="15617" width="12.7109375" style="1" customWidth="1"/>
    <col min="15618" max="15618" width="13" style="1" customWidth="1"/>
    <col min="15619" max="15619" width="14.5703125" style="1" customWidth="1"/>
    <col min="15620" max="15620" width="11.42578125" style="1"/>
    <col min="15621" max="15621" width="12.140625" style="1" customWidth="1"/>
    <col min="15622" max="15622" width="11.42578125" style="1"/>
    <col min="15623" max="15623" width="11.42578125" style="1" customWidth="1"/>
    <col min="15624" max="15624" width="14.42578125" style="1" bestFit="1" customWidth="1"/>
    <col min="15625" max="15625" width="18.28515625" style="1" bestFit="1" customWidth="1"/>
    <col min="15626" max="15870" width="11.42578125" style="1"/>
    <col min="15871" max="15871" width="14.28515625" style="1" bestFit="1" customWidth="1"/>
    <col min="15872" max="15872" width="14.7109375" style="1" bestFit="1" customWidth="1"/>
    <col min="15873" max="15873" width="12.7109375" style="1" customWidth="1"/>
    <col min="15874" max="15874" width="13" style="1" customWidth="1"/>
    <col min="15875" max="15875" width="14.5703125" style="1" customWidth="1"/>
    <col min="15876" max="15876" width="11.42578125" style="1"/>
    <col min="15877" max="15877" width="12.140625" style="1" customWidth="1"/>
    <col min="15878" max="15878" width="11.42578125" style="1"/>
    <col min="15879" max="15879" width="11.42578125" style="1" customWidth="1"/>
    <col min="15880" max="15880" width="14.42578125" style="1" bestFit="1" customWidth="1"/>
    <col min="15881" max="15881" width="18.28515625" style="1" bestFit="1" customWidth="1"/>
    <col min="15882" max="16126" width="11.42578125" style="1"/>
    <col min="16127" max="16127" width="14.28515625" style="1" bestFit="1" customWidth="1"/>
    <col min="16128" max="16128" width="14.7109375" style="1" bestFit="1" customWidth="1"/>
    <col min="16129" max="16129" width="12.7109375" style="1" customWidth="1"/>
    <col min="16130" max="16130" width="13" style="1" customWidth="1"/>
    <col min="16131" max="16131" width="14.5703125" style="1" customWidth="1"/>
    <col min="16132" max="16132" width="11.42578125" style="1"/>
    <col min="16133" max="16133" width="12.140625" style="1" customWidth="1"/>
    <col min="16134" max="16134" width="11.42578125" style="1"/>
    <col min="16135" max="16135" width="11.42578125" style="1" customWidth="1"/>
    <col min="16136" max="16136" width="14.42578125" style="1" bestFit="1" customWidth="1"/>
    <col min="16137" max="16137" width="18.28515625" style="1" bestFit="1" customWidth="1"/>
    <col min="16138" max="16384" width="11.42578125" style="1"/>
  </cols>
  <sheetData>
    <row r="1" spans="1:13" ht="13.9" customHeight="1" x14ac:dyDescent="0.2">
      <c r="A1" s="545" t="s">
        <v>17</v>
      </c>
      <c r="B1" s="546"/>
      <c r="C1" s="546"/>
      <c r="D1" s="546"/>
      <c r="E1" s="546"/>
      <c r="F1" s="546"/>
      <c r="G1" s="547"/>
      <c r="H1" s="554" t="s">
        <v>18</v>
      </c>
    </row>
    <row r="2" spans="1:13" ht="13.9" customHeight="1" x14ac:dyDescent="0.2">
      <c r="A2" s="548"/>
      <c r="B2" s="549"/>
      <c r="C2" s="549"/>
      <c r="D2" s="549"/>
      <c r="E2" s="549"/>
      <c r="F2" s="549"/>
      <c r="G2" s="550"/>
      <c r="H2" s="555"/>
    </row>
    <row r="3" spans="1:13" ht="13.9" customHeight="1" x14ac:dyDescent="0.2">
      <c r="A3" s="548"/>
      <c r="B3" s="549"/>
      <c r="C3" s="549"/>
      <c r="D3" s="549"/>
      <c r="E3" s="549"/>
      <c r="F3" s="549"/>
      <c r="G3" s="550"/>
      <c r="H3" s="555"/>
    </row>
    <row r="4" spans="1:13" ht="14.45" customHeight="1" thickBot="1" x14ac:dyDescent="0.25">
      <c r="A4" s="551"/>
      <c r="B4" s="552"/>
      <c r="C4" s="552"/>
      <c r="D4" s="552"/>
      <c r="E4" s="552"/>
      <c r="F4" s="552"/>
      <c r="G4" s="553"/>
      <c r="H4" s="555"/>
    </row>
    <row r="5" spans="1:13" x14ac:dyDescent="0.2">
      <c r="A5" s="518" t="s">
        <v>19</v>
      </c>
      <c r="B5" s="557" t="s">
        <v>1</v>
      </c>
      <c r="C5" s="522" t="s">
        <v>20</v>
      </c>
      <c r="D5" s="559" t="s">
        <v>21</v>
      </c>
      <c r="E5" s="525"/>
      <c r="F5" s="525"/>
      <c r="G5" s="526"/>
      <c r="H5" s="555"/>
    </row>
    <row r="6" spans="1:13" ht="15" customHeight="1" thickBot="1" x14ac:dyDescent="0.25">
      <c r="A6" s="519"/>
      <c r="B6" s="558"/>
      <c r="C6" s="523"/>
      <c r="D6" s="527"/>
      <c r="E6" s="528"/>
      <c r="F6" s="528"/>
      <c r="G6" s="529"/>
      <c r="H6" s="555"/>
    </row>
    <row r="7" spans="1:13" ht="64.5" customHeight="1" x14ac:dyDescent="0.2">
      <c r="A7" s="530" t="s">
        <v>22</v>
      </c>
      <c r="B7" s="560" t="s">
        <v>0</v>
      </c>
      <c r="C7" s="522" t="s">
        <v>45</v>
      </c>
      <c r="D7" s="560" t="s">
        <v>7</v>
      </c>
      <c r="E7" s="562"/>
      <c r="F7" s="562"/>
      <c r="G7" s="563"/>
      <c r="H7" s="555"/>
      <c r="I7" s="2"/>
      <c r="J7" s="2"/>
      <c r="K7" s="2"/>
      <c r="L7" s="2"/>
      <c r="M7" s="2"/>
    </row>
    <row r="8" spans="1:13" ht="75.75" customHeight="1" thickBot="1" x14ac:dyDescent="0.25">
      <c r="A8" s="531"/>
      <c r="B8" s="561"/>
      <c r="C8" s="523"/>
      <c r="D8" s="564"/>
      <c r="E8" s="565"/>
      <c r="F8" s="565"/>
      <c r="G8" s="566"/>
      <c r="H8" s="555"/>
      <c r="I8" s="2"/>
      <c r="J8" s="2"/>
      <c r="K8" s="2"/>
      <c r="L8" s="2"/>
      <c r="M8" s="2"/>
    </row>
    <row r="9" spans="1:13" ht="15" customHeight="1" thickBot="1" x14ac:dyDescent="0.25">
      <c r="A9" s="531"/>
      <c r="B9" s="561"/>
      <c r="C9" s="48" t="s">
        <v>23</v>
      </c>
      <c r="D9" s="540" t="s">
        <v>46</v>
      </c>
      <c r="E9" s="541"/>
      <c r="F9" s="541"/>
      <c r="G9" s="542"/>
      <c r="H9" s="556"/>
      <c r="I9" s="543"/>
      <c r="J9" s="543"/>
      <c r="K9" s="543"/>
      <c r="L9" s="543"/>
      <c r="M9" s="2"/>
    </row>
    <row r="10" spans="1:13" ht="15" x14ac:dyDescent="0.25">
      <c r="A10" s="81" t="s">
        <v>25</v>
      </c>
      <c r="B10" s="82"/>
      <c r="C10" s="26" t="s">
        <v>26</v>
      </c>
      <c r="D10" s="26" t="s">
        <v>27</v>
      </c>
      <c r="E10" s="26" t="s">
        <v>28</v>
      </c>
      <c r="F10" s="26" t="s">
        <v>3</v>
      </c>
      <c r="G10" s="5" t="s">
        <v>29</v>
      </c>
      <c r="H10" s="41"/>
      <c r="I10" s="6"/>
      <c r="J10" s="2"/>
      <c r="K10" s="2"/>
      <c r="L10" s="2"/>
      <c r="M10" s="2"/>
    </row>
    <row r="11" spans="1:13" ht="15" x14ac:dyDescent="0.25">
      <c r="A11" s="305" t="s">
        <v>81</v>
      </c>
      <c r="B11" s="305"/>
      <c r="C11" s="306"/>
      <c r="D11" s="306"/>
      <c r="E11" s="306"/>
      <c r="F11" s="306"/>
      <c r="G11" s="306"/>
      <c r="H11" s="42"/>
      <c r="I11" s="6"/>
      <c r="J11" s="2"/>
      <c r="K11" s="2"/>
      <c r="L11" s="2"/>
      <c r="M11" s="2"/>
    </row>
    <row r="12" spans="1:13" ht="15" x14ac:dyDescent="0.25">
      <c r="A12" s="45" t="s">
        <v>48</v>
      </c>
      <c r="B12" s="10"/>
      <c r="C12" s="13">
        <v>5.9</v>
      </c>
      <c r="D12" s="13">
        <v>76.599999999999994</v>
      </c>
      <c r="E12" s="309">
        <v>0.15</v>
      </c>
      <c r="F12" s="13">
        <v>1</v>
      </c>
      <c r="G12" s="46">
        <f t="shared" ref="G12:G17" si="0">D12*F12*E12*C12</f>
        <v>67.790999999999997</v>
      </c>
      <c r="H12" s="42"/>
      <c r="I12" s="6"/>
      <c r="J12" s="2"/>
      <c r="K12" s="2"/>
      <c r="L12" s="2"/>
      <c r="M12" s="2"/>
    </row>
    <row r="13" spans="1:13" ht="15" x14ac:dyDescent="0.25">
      <c r="A13" s="45" t="s">
        <v>51</v>
      </c>
      <c r="B13" s="10"/>
      <c r="C13" s="13">
        <v>5.65</v>
      </c>
      <c r="D13" s="8">
        <v>82.6</v>
      </c>
      <c r="E13" s="8">
        <v>0.15</v>
      </c>
      <c r="F13" s="8">
        <v>1</v>
      </c>
      <c r="G13" s="28">
        <f>D13*F13*E13*C13</f>
        <v>70.003500000000003</v>
      </c>
      <c r="H13" s="42"/>
      <c r="I13" s="6"/>
      <c r="J13" s="2"/>
      <c r="K13" s="2"/>
      <c r="L13" s="2"/>
      <c r="M13" s="2"/>
    </row>
    <row r="14" spans="1:13" ht="15" x14ac:dyDescent="0.25">
      <c r="A14" s="45" t="s">
        <v>31</v>
      </c>
      <c r="B14" s="10"/>
      <c r="C14" s="13">
        <v>6.25</v>
      </c>
      <c r="D14" s="8">
        <v>20.6</v>
      </c>
      <c r="E14" s="47">
        <v>0.15</v>
      </c>
      <c r="F14" s="8">
        <v>1</v>
      </c>
      <c r="G14" s="28">
        <f t="shared" si="0"/>
        <v>19.312500000000004</v>
      </c>
      <c r="H14" s="42"/>
      <c r="I14" s="6"/>
      <c r="J14" s="2"/>
      <c r="K14" s="2"/>
      <c r="L14" s="2"/>
      <c r="M14" s="2"/>
    </row>
    <row r="15" spans="1:13" ht="15" x14ac:dyDescent="0.25">
      <c r="A15" s="45" t="s">
        <v>83</v>
      </c>
      <c r="B15" s="10"/>
      <c r="C15" s="13">
        <v>6.25</v>
      </c>
      <c r="D15" s="8">
        <v>48.35</v>
      </c>
      <c r="E15" s="47">
        <v>0.15</v>
      </c>
      <c r="F15" s="8">
        <v>1</v>
      </c>
      <c r="G15" s="28">
        <f t="shared" si="0"/>
        <v>45.328125</v>
      </c>
      <c r="H15" s="42"/>
      <c r="I15" s="6"/>
      <c r="J15" s="2"/>
      <c r="K15" s="2"/>
      <c r="L15" s="2"/>
      <c r="M15" s="2"/>
    </row>
    <row r="16" spans="1:13" ht="15" x14ac:dyDescent="0.25">
      <c r="A16" s="45" t="s">
        <v>33</v>
      </c>
      <c r="B16" s="10"/>
      <c r="C16" s="13">
        <v>5.45</v>
      </c>
      <c r="D16" s="8">
        <v>7</v>
      </c>
      <c r="E16" s="8">
        <v>0.15</v>
      </c>
      <c r="F16" s="8">
        <v>1</v>
      </c>
      <c r="G16" s="28">
        <f t="shared" si="0"/>
        <v>5.7225000000000001</v>
      </c>
      <c r="H16" s="42"/>
      <c r="I16" s="6"/>
      <c r="J16" s="2"/>
      <c r="K16" s="2"/>
      <c r="L16" s="2"/>
      <c r="M16" s="2"/>
    </row>
    <row r="17" spans="1:13" ht="15" x14ac:dyDescent="0.25">
      <c r="A17" s="45" t="s">
        <v>32</v>
      </c>
      <c r="B17" s="10"/>
      <c r="C17" s="13">
        <v>5.65</v>
      </c>
      <c r="D17" s="8">
        <v>7.3</v>
      </c>
      <c r="E17" s="47">
        <v>0.15</v>
      </c>
      <c r="F17" s="8">
        <v>1</v>
      </c>
      <c r="G17" s="28">
        <f t="shared" si="0"/>
        <v>6.18675</v>
      </c>
      <c r="H17" s="42"/>
      <c r="I17" s="6"/>
      <c r="J17" s="2"/>
      <c r="K17" s="2"/>
      <c r="L17" s="2"/>
      <c r="M17" s="2"/>
    </row>
    <row r="18" spans="1:13" ht="15" x14ac:dyDescent="0.25">
      <c r="A18" s="70"/>
      <c r="B18" s="70"/>
      <c r="C18" s="63"/>
      <c r="D18" s="63"/>
      <c r="E18" s="63"/>
      <c r="F18" s="63"/>
      <c r="G18" s="63"/>
      <c r="H18" s="42"/>
      <c r="I18" s="6"/>
      <c r="J18" s="2"/>
      <c r="K18" s="2"/>
      <c r="L18" s="2"/>
      <c r="M18" s="2"/>
    </row>
    <row r="19" spans="1:13" ht="15" x14ac:dyDescent="0.25">
      <c r="A19" s="70"/>
      <c r="B19" s="70"/>
      <c r="C19" s="63"/>
      <c r="D19" s="63"/>
      <c r="E19" s="63"/>
      <c r="F19" s="63"/>
      <c r="G19" s="63"/>
      <c r="H19" s="42"/>
      <c r="I19" s="6"/>
      <c r="J19" s="2"/>
      <c r="K19" s="2"/>
      <c r="L19" s="2"/>
      <c r="M19" s="2"/>
    </row>
    <row r="20" spans="1:13" ht="15" x14ac:dyDescent="0.25">
      <c r="A20" s="304" t="s">
        <v>82</v>
      </c>
      <c r="B20" s="305"/>
      <c r="C20" s="306"/>
      <c r="D20" s="306"/>
      <c r="E20" s="306"/>
      <c r="F20" s="306"/>
      <c r="G20" s="307"/>
      <c r="H20" s="42"/>
      <c r="I20" s="6"/>
      <c r="J20" s="2"/>
      <c r="K20" s="2"/>
      <c r="L20" s="2"/>
      <c r="M20" s="2"/>
    </row>
    <row r="21" spans="1:13" ht="15.75" x14ac:dyDescent="0.25">
      <c r="A21" s="78" t="s">
        <v>40</v>
      </c>
      <c r="B21" s="79"/>
      <c r="C21" s="77">
        <v>5</v>
      </c>
      <c r="D21" s="77">
        <v>49</v>
      </c>
      <c r="E21" s="8">
        <v>0.15</v>
      </c>
      <c r="F21" s="8">
        <v>1</v>
      </c>
      <c r="G21" s="28">
        <f t="shared" ref="G21:G26" si="1">D21*F21*E21*C21</f>
        <v>36.75</v>
      </c>
      <c r="H21" s="42"/>
      <c r="I21" s="6"/>
      <c r="J21" s="2"/>
      <c r="K21" s="2"/>
      <c r="L21" s="2"/>
      <c r="M21" s="2"/>
    </row>
    <row r="22" spans="1:13" ht="15.75" x14ac:dyDescent="0.25">
      <c r="A22" s="78" t="s">
        <v>44</v>
      </c>
      <c r="B22" s="79"/>
      <c r="C22" s="77">
        <v>7.62</v>
      </c>
      <c r="D22" s="77">
        <v>43.4</v>
      </c>
      <c r="E22" s="8">
        <v>0.15</v>
      </c>
      <c r="F22" s="8">
        <v>1</v>
      </c>
      <c r="G22" s="28">
        <f t="shared" si="1"/>
        <v>49.606200000000001</v>
      </c>
      <c r="H22" s="42"/>
      <c r="I22" s="6"/>
      <c r="J22" s="2"/>
      <c r="K22" s="2"/>
      <c r="L22" s="2"/>
      <c r="M22" s="2"/>
    </row>
    <row r="23" spans="1:13" ht="15.75" x14ac:dyDescent="0.25">
      <c r="A23" s="83" t="s">
        <v>37</v>
      </c>
      <c r="B23" s="84"/>
      <c r="C23" s="80">
        <v>5.35</v>
      </c>
      <c r="D23" s="80">
        <v>7</v>
      </c>
      <c r="E23" s="85">
        <v>0.15</v>
      </c>
      <c r="F23" s="47">
        <v>1</v>
      </c>
      <c r="G23" s="86">
        <f t="shared" si="1"/>
        <v>5.6174999999999997</v>
      </c>
      <c r="H23" s="42"/>
      <c r="I23" s="6"/>
      <c r="J23" s="2"/>
      <c r="K23" s="2"/>
      <c r="L23" s="2"/>
      <c r="M23" s="2"/>
    </row>
    <row r="24" spans="1:13" ht="15.75" x14ac:dyDescent="0.25">
      <c r="A24" s="78" t="s">
        <v>38</v>
      </c>
      <c r="B24" s="79"/>
      <c r="C24" s="77">
        <v>5.0999999999999996</v>
      </c>
      <c r="D24" s="77">
        <v>7</v>
      </c>
      <c r="E24" s="8">
        <v>0.15</v>
      </c>
      <c r="F24" s="8">
        <v>1</v>
      </c>
      <c r="G24" s="28">
        <f t="shared" si="1"/>
        <v>5.3549999999999995</v>
      </c>
      <c r="H24" s="42"/>
      <c r="I24" s="24"/>
      <c r="J24" s="2"/>
      <c r="K24" s="2"/>
      <c r="L24" s="2"/>
      <c r="M24" s="2"/>
    </row>
    <row r="25" spans="1:13" ht="15.75" x14ac:dyDescent="0.25">
      <c r="A25" s="78" t="s">
        <v>36</v>
      </c>
      <c r="B25" s="79"/>
      <c r="C25" s="77">
        <v>5.2</v>
      </c>
      <c r="D25" s="77">
        <v>7.05</v>
      </c>
      <c r="E25" s="8">
        <v>0.15</v>
      </c>
      <c r="F25" s="8">
        <v>1</v>
      </c>
      <c r="G25" s="28">
        <f t="shared" si="1"/>
        <v>5.4989999999999997</v>
      </c>
      <c r="H25" s="42"/>
      <c r="I25" s="24"/>
      <c r="J25" s="2"/>
      <c r="K25" s="2"/>
      <c r="L25" s="2"/>
      <c r="M25" s="2"/>
    </row>
    <row r="26" spans="1:13" ht="15.75" x14ac:dyDescent="0.25">
      <c r="A26" s="78" t="s">
        <v>39</v>
      </c>
      <c r="B26" s="79"/>
      <c r="C26" s="77">
        <v>5.25</v>
      </c>
      <c r="D26" s="77">
        <v>7</v>
      </c>
      <c r="E26" s="8">
        <v>0.15</v>
      </c>
      <c r="F26" s="8">
        <v>1</v>
      </c>
      <c r="G26" s="28">
        <f t="shared" si="1"/>
        <v>5.5125000000000002</v>
      </c>
      <c r="H26" s="42"/>
      <c r="I26" s="24"/>
      <c r="J26" s="2"/>
      <c r="K26" s="2"/>
      <c r="L26" s="2"/>
      <c r="M26" s="2"/>
    </row>
    <row r="27" spans="1:13" ht="15" x14ac:dyDescent="0.25">
      <c r="A27" s="66"/>
      <c r="B27" s="71"/>
      <c r="C27" s="8"/>
      <c r="D27" s="8"/>
      <c r="E27" s="47"/>
      <c r="F27" s="8"/>
      <c r="G27" s="28"/>
      <c r="H27" s="42"/>
      <c r="I27" s="24"/>
      <c r="J27" s="2"/>
      <c r="K27" s="2"/>
      <c r="L27" s="2"/>
      <c r="M27" s="2"/>
    </row>
    <row r="28" spans="1:13" ht="15" x14ac:dyDescent="0.25">
      <c r="A28" s="66"/>
      <c r="B28" s="71"/>
      <c r="C28" s="8"/>
      <c r="D28" s="8"/>
      <c r="E28" s="8"/>
      <c r="F28" s="8"/>
      <c r="G28" s="28"/>
      <c r="H28" s="42"/>
      <c r="I28" s="24"/>
      <c r="J28" s="2"/>
      <c r="K28" s="2"/>
      <c r="L28" s="2"/>
      <c r="M28" s="2"/>
    </row>
    <row r="29" spans="1:13" ht="15" x14ac:dyDescent="0.25">
      <c r="A29" s="67"/>
      <c r="B29" s="62"/>
      <c r="C29" s="8"/>
      <c r="D29" s="8"/>
      <c r="E29" s="63"/>
      <c r="F29" s="9"/>
      <c r="G29" s="28"/>
      <c r="H29" s="42"/>
      <c r="I29" s="24"/>
      <c r="K29" s="2"/>
      <c r="L29" s="2"/>
      <c r="M29" s="2"/>
    </row>
    <row r="30" spans="1:13" ht="15.75" thickBot="1" x14ac:dyDescent="0.3">
      <c r="A30" s="73"/>
      <c r="B30" s="74" t="s">
        <v>41</v>
      </c>
      <c r="C30" s="32"/>
      <c r="D30" s="32"/>
      <c r="E30" s="75"/>
      <c r="F30" s="34"/>
      <c r="G30" s="76"/>
      <c r="H30" s="42"/>
      <c r="I30" s="24"/>
      <c r="J30" s="2"/>
      <c r="K30" s="2"/>
      <c r="L30" s="2"/>
      <c r="M30" s="2"/>
    </row>
    <row r="31" spans="1:13" ht="15.75" hidden="1" thickBot="1" x14ac:dyDescent="0.3">
      <c r="A31" s="7"/>
      <c r="B31" s="14"/>
      <c r="C31" s="13"/>
      <c r="D31" s="13"/>
      <c r="E31" s="23"/>
      <c r="F31" s="68"/>
      <c r="G31" s="69"/>
      <c r="H31" s="42"/>
      <c r="I31" s="24"/>
      <c r="J31" s="2"/>
      <c r="K31" s="2"/>
      <c r="L31" s="2"/>
      <c r="M31" s="2"/>
    </row>
    <row r="32" spans="1:13" ht="15.75" hidden="1" thickBot="1" x14ac:dyDescent="0.3">
      <c r="A32" s="36"/>
      <c r="B32" s="11"/>
      <c r="C32" s="12"/>
      <c r="D32" s="12"/>
      <c r="E32" s="12"/>
      <c r="F32" s="12"/>
      <c r="G32" s="29"/>
      <c r="H32" s="42"/>
    </row>
    <row r="33" spans="1:8" ht="15" hidden="1" thickBot="1" x14ac:dyDescent="0.25">
      <c r="A33" s="37"/>
      <c r="B33" s="38"/>
      <c r="C33" s="39"/>
      <c r="D33" s="39"/>
      <c r="E33" s="39"/>
      <c r="F33" s="39"/>
      <c r="G33" s="40"/>
      <c r="H33" s="42"/>
    </row>
    <row r="34" spans="1:8" ht="15" thickBot="1" x14ac:dyDescent="0.25">
      <c r="A34" s="15" t="s">
        <v>42</v>
      </c>
      <c r="B34" s="15"/>
      <c r="C34" s="16"/>
      <c r="D34" s="16">
        <f>SUM(D32:D33)</f>
        <v>0</v>
      </c>
      <c r="E34" s="16"/>
      <c r="F34" s="16">
        <f>SUM(F32:F33)</f>
        <v>0</v>
      </c>
      <c r="G34" s="17">
        <f>SUM(G12:G33)</f>
        <v>322.684575</v>
      </c>
      <c r="H34" s="35"/>
    </row>
    <row r="35" spans="1:8" x14ac:dyDescent="0.2">
      <c r="A35" s="43"/>
      <c r="B35" s="18"/>
      <c r="C35" s="18"/>
      <c r="D35" s="18"/>
      <c r="E35" s="18"/>
      <c r="F35" s="18"/>
      <c r="G35" s="19"/>
      <c r="H35" s="42"/>
    </row>
    <row r="36" spans="1:8" x14ac:dyDescent="0.2">
      <c r="A36" s="43"/>
      <c r="B36" s="18"/>
      <c r="C36" s="18"/>
      <c r="D36" s="18"/>
      <c r="E36" s="18"/>
      <c r="F36" s="18"/>
      <c r="G36" s="19"/>
      <c r="H36" s="42"/>
    </row>
    <row r="37" spans="1:8" x14ac:dyDescent="0.2">
      <c r="A37" s="44"/>
      <c r="B37" s="20"/>
      <c r="C37" s="18"/>
      <c r="D37" s="20"/>
      <c r="E37" s="20"/>
      <c r="F37" s="20"/>
      <c r="G37" s="21"/>
      <c r="H37" s="42"/>
    </row>
    <row r="38" spans="1:8" ht="15" customHeight="1" thickBot="1" x14ac:dyDescent="0.25">
      <c r="A38" s="544" t="s">
        <v>43</v>
      </c>
      <c r="B38" s="505"/>
      <c r="C38" s="22"/>
      <c r="D38" s="505" t="s">
        <v>16</v>
      </c>
      <c r="E38" s="505"/>
      <c r="F38" s="505"/>
      <c r="G38" s="506"/>
      <c r="H38" s="35"/>
    </row>
  </sheetData>
  <mergeCells count="14">
    <mergeCell ref="D9:G9"/>
    <mergeCell ref="I9:L9"/>
    <mergeCell ref="A38:B38"/>
    <mergeCell ref="D38:G38"/>
    <mergeCell ref="A1:G4"/>
    <mergeCell ref="H1:H9"/>
    <mergeCell ref="A5:A6"/>
    <mergeCell ref="B5:B6"/>
    <mergeCell ref="C5:C6"/>
    <mergeCell ref="D5:G6"/>
    <mergeCell ref="A7:A9"/>
    <mergeCell ref="B7:B9"/>
    <mergeCell ref="C7:C8"/>
    <mergeCell ref="D7:G8"/>
  </mergeCells>
  <printOptions horizontalCentered="1"/>
  <pageMargins left="0.70866141732283472" right="0.70866141732283472" top="0.74803149606299213" bottom="0.74803149606299213" header="0.31496062992125984" footer="0.31496062992125984"/>
  <pageSetup scale="59" orientation="landscape" horizontalDpi="4294967293" r:id="rId1"/>
  <colBreaks count="1" manualBreakCount="1">
    <brk id="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M207"/>
  <sheetViews>
    <sheetView view="pageBreakPreview" zoomScale="96" zoomScaleSheetLayoutView="96" workbookViewId="0">
      <selection activeCell="H1" sqref="H1:H9"/>
    </sheetView>
  </sheetViews>
  <sheetFormatPr baseColWidth="10" defaultColWidth="11.42578125" defaultRowHeight="14.25" x14ac:dyDescent="0.2"/>
  <cols>
    <col min="1" max="1" width="27.28515625" style="1" customWidth="1"/>
    <col min="2" max="2" width="23.42578125" style="1" customWidth="1"/>
    <col min="3" max="3" width="14.5703125" style="104" customWidth="1"/>
    <col min="4" max="4" width="11.42578125" style="250"/>
    <col min="5" max="5" width="12.140625" style="1" customWidth="1"/>
    <col min="6" max="6" width="11.42578125" style="1"/>
    <col min="7" max="7" width="10.140625" style="1" bestFit="1" customWidth="1"/>
    <col min="8" max="8" width="46.5703125" style="1" customWidth="1"/>
    <col min="9" max="9" width="18.28515625" style="1" bestFit="1" customWidth="1"/>
    <col min="10" max="254" width="11.42578125" style="1"/>
    <col min="255" max="255" width="14.28515625" style="1" bestFit="1" customWidth="1"/>
    <col min="256" max="256" width="14.7109375" style="1" bestFit="1" customWidth="1"/>
    <col min="257" max="257" width="12.7109375" style="1" customWidth="1"/>
    <col min="258" max="258" width="13" style="1" customWidth="1"/>
    <col min="259" max="259" width="14.5703125" style="1" customWidth="1"/>
    <col min="260" max="260" width="11.42578125" style="1"/>
    <col min="261" max="261" width="12.140625" style="1" customWidth="1"/>
    <col min="262" max="262" width="11.42578125" style="1"/>
    <col min="263" max="263" width="11.42578125" style="1" customWidth="1"/>
    <col min="264" max="264" width="14.42578125" style="1" bestFit="1" customWidth="1"/>
    <col min="265" max="265" width="18.28515625" style="1" bestFit="1" customWidth="1"/>
    <col min="266" max="510" width="11.42578125" style="1"/>
    <col min="511" max="511" width="14.28515625" style="1" bestFit="1" customWidth="1"/>
    <col min="512" max="512" width="14.7109375" style="1" bestFit="1" customWidth="1"/>
    <col min="513" max="513" width="12.7109375" style="1" customWidth="1"/>
    <col min="514" max="514" width="13" style="1" customWidth="1"/>
    <col min="515" max="515" width="14.5703125" style="1" customWidth="1"/>
    <col min="516" max="516" width="11.42578125" style="1"/>
    <col min="517" max="517" width="12.140625" style="1" customWidth="1"/>
    <col min="518" max="518" width="11.42578125" style="1"/>
    <col min="519" max="519" width="11.42578125" style="1" customWidth="1"/>
    <col min="520" max="520" width="14.42578125" style="1" bestFit="1" customWidth="1"/>
    <col min="521" max="521" width="18.28515625" style="1" bestFit="1" customWidth="1"/>
    <col min="522" max="766" width="11.42578125" style="1"/>
    <col min="767" max="767" width="14.28515625" style="1" bestFit="1" customWidth="1"/>
    <col min="768" max="768" width="14.7109375" style="1" bestFit="1" customWidth="1"/>
    <col min="769" max="769" width="12.7109375" style="1" customWidth="1"/>
    <col min="770" max="770" width="13" style="1" customWidth="1"/>
    <col min="771" max="771" width="14.5703125" style="1" customWidth="1"/>
    <col min="772" max="772" width="11.42578125" style="1"/>
    <col min="773" max="773" width="12.140625" style="1" customWidth="1"/>
    <col min="774" max="774" width="11.42578125" style="1"/>
    <col min="775" max="775" width="11.42578125" style="1" customWidth="1"/>
    <col min="776" max="776" width="14.42578125" style="1" bestFit="1" customWidth="1"/>
    <col min="777" max="777" width="18.28515625" style="1" bestFit="1" customWidth="1"/>
    <col min="778" max="1022" width="11.42578125" style="1"/>
    <col min="1023" max="1023" width="14.28515625" style="1" bestFit="1" customWidth="1"/>
    <col min="1024" max="1024" width="14.7109375" style="1" bestFit="1" customWidth="1"/>
    <col min="1025" max="1025" width="12.7109375" style="1" customWidth="1"/>
    <col min="1026" max="1026" width="13" style="1" customWidth="1"/>
    <col min="1027" max="1027" width="14.5703125" style="1" customWidth="1"/>
    <col min="1028" max="1028" width="11.42578125" style="1"/>
    <col min="1029" max="1029" width="12.140625" style="1" customWidth="1"/>
    <col min="1030" max="1030" width="11.42578125" style="1"/>
    <col min="1031" max="1031" width="11.42578125" style="1" customWidth="1"/>
    <col min="1032" max="1032" width="14.42578125" style="1" bestFit="1" customWidth="1"/>
    <col min="1033" max="1033" width="18.28515625" style="1" bestFit="1" customWidth="1"/>
    <col min="1034" max="1278" width="11.42578125" style="1"/>
    <col min="1279" max="1279" width="14.28515625" style="1" bestFit="1" customWidth="1"/>
    <col min="1280" max="1280" width="14.7109375" style="1" bestFit="1" customWidth="1"/>
    <col min="1281" max="1281" width="12.7109375" style="1" customWidth="1"/>
    <col min="1282" max="1282" width="13" style="1" customWidth="1"/>
    <col min="1283" max="1283" width="14.5703125" style="1" customWidth="1"/>
    <col min="1284" max="1284" width="11.42578125" style="1"/>
    <col min="1285" max="1285" width="12.140625" style="1" customWidth="1"/>
    <col min="1286" max="1286" width="11.42578125" style="1"/>
    <col min="1287" max="1287" width="11.42578125" style="1" customWidth="1"/>
    <col min="1288" max="1288" width="14.42578125" style="1" bestFit="1" customWidth="1"/>
    <col min="1289" max="1289" width="18.28515625" style="1" bestFit="1" customWidth="1"/>
    <col min="1290" max="1534" width="11.42578125" style="1"/>
    <col min="1535" max="1535" width="14.28515625" style="1" bestFit="1" customWidth="1"/>
    <col min="1536" max="1536" width="14.7109375" style="1" bestFit="1" customWidth="1"/>
    <col min="1537" max="1537" width="12.7109375" style="1" customWidth="1"/>
    <col min="1538" max="1538" width="13" style="1" customWidth="1"/>
    <col min="1539" max="1539" width="14.5703125" style="1" customWidth="1"/>
    <col min="1540" max="1540" width="11.42578125" style="1"/>
    <col min="1541" max="1541" width="12.140625" style="1" customWidth="1"/>
    <col min="1542" max="1542" width="11.42578125" style="1"/>
    <col min="1543" max="1543" width="11.42578125" style="1" customWidth="1"/>
    <col min="1544" max="1544" width="14.42578125" style="1" bestFit="1" customWidth="1"/>
    <col min="1545" max="1545" width="18.28515625" style="1" bestFit="1" customWidth="1"/>
    <col min="1546" max="1790" width="11.42578125" style="1"/>
    <col min="1791" max="1791" width="14.28515625" style="1" bestFit="1" customWidth="1"/>
    <col min="1792" max="1792" width="14.7109375" style="1" bestFit="1" customWidth="1"/>
    <col min="1793" max="1793" width="12.7109375" style="1" customWidth="1"/>
    <col min="1794" max="1794" width="13" style="1" customWidth="1"/>
    <col min="1795" max="1795" width="14.5703125" style="1" customWidth="1"/>
    <col min="1796" max="1796" width="11.42578125" style="1"/>
    <col min="1797" max="1797" width="12.140625" style="1" customWidth="1"/>
    <col min="1798" max="1798" width="11.42578125" style="1"/>
    <col min="1799" max="1799" width="11.42578125" style="1" customWidth="1"/>
    <col min="1800" max="1800" width="14.42578125" style="1" bestFit="1" customWidth="1"/>
    <col min="1801" max="1801" width="18.28515625" style="1" bestFit="1" customWidth="1"/>
    <col min="1802" max="2046" width="11.42578125" style="1"/>
    <col min="2047" max="2047" width="14.28515625" style="1" bestFit="1" customWidth="1"/>
    <col min="2048" max="2048" width="14.7109375" style="1" bestFit="1" customWidth="1"/>
    <col min="2049" max="2049" width="12.7109375" style="1" customWidth="1"/>
    <col min="2050" max="2050" width="13" style="1" customWidth="1"/>
    <col min="2051" max="2051" width="14.5703125" style="1" customWidth="1"/>
    <col min="2052" max="2052" width="11.42578125" style="1"/>
    <col min="2053" max="2053" width="12.140625" style="1" customWidth="1"/>
    <col min="2054" max="2054" width="11.42578125" style="1"/>
    <col min="2055" max="2055" width="11.42578125" style="1" customWidth="1"/>
    <col min="2056" max="2056" width="14.42578125" style="1" bestFit="1" customWidth="1"/>
    <col min="2057" max="2057" width="18.28515625" style="1" bestFit="1" customWidth="1"/>
    <col min="2058" max="2302" width="11.42578125" style="1"/>
    <col min="2303" max="2303" width="14.28515625" style="1" bestFit="1" customWidth="1"/>
    <col min="2304" max="2304" width="14.7109375" style="1" bestFit="1" customWidth="1"/>
    <col min="2305" max="2305" width="12.7109375" style="1" customWidth="1"/>
    <col min="2306" max="2306" width="13" style="1" customWidth="1"/>
    <col min="2307" max="2307" width="14.5703125" style="1" customWidth="1"/>
    <col min="2308" max="2308" width="11.42578125" style="1"/>
    <col min="2309" max="2309" width="12.140625" style="1" customWidth="1"/>
    <col min="2310" max="2310" width="11.42578125" style="1"/>
    <col min="2311" max="2311" width="11.42578125" style="1" customWidth="1"/>
    <col min="2312" max="2312" width="14.42578125" style="1" bestFit="1" customWidth="1"/>
    <col min="2313" max="2313" width="18.28515625" style="1" bestFit="1" customWidth="1"/>
    <col min="2314" max="2558" width="11.42578125" style="1"/>
    <col min="2559" max="2559" width="14.28515625" style="1" bestFit="1" customWidth="1"/>
    <col min="2560" max="2560" width="14.7109375" style="1" bestFit="1" customWidth="1"/>
    <col min="2561" max="2561" width="12.7109375" style="1" customWidth="1"/>
    <col min="2562" max="2562" width="13" style="1" customWidth="1"/>
    <col min="2563" max="2563" width="14.5703125" style="1" customWidth="1"/>
    <col min="2564" max="2564" width="11.42578125" style="1"/>
    <col min="2565" max="2565" width="12.140625" style="1" customWidth="1"/>
    <col min="2566" max="2566" width="11.42578125" style="1"/>
    <col min="2567" max="2567" width="11.42578125" style="1" customWidth="1"/>
    <col min="2568" max="2568" width="14.42578125" style="1" bestFit="1" customWidth="1"/>
    <col min="2569" max="2569" width="18.28515625" style="1" bestFit="1" customWidth="1"/>
    <col min="2570" max="2814" width="11.42578125" style="1"/>
    <col min="2815" max="2815" width="14.28515625" style="1" bestFit="1" customWidth="1"/>
    <col min="2816" max="2816" width="14.7109375" style="1" bestFit="1" customWidth="1"/>
    <col min="2817" max="2817" width="12.7109375" style="1" customWidth="1"/>
    <col min="2818" max="2818" width="13" style="1" customWidth="1"/>
    <col min="2819" max="2819" width="14.5703125" style="1" customWidth="1"/>
    <col min="2820" max="2820" width="11.42578125" style="1"/>
    <col min="2821" max="2821" width="12.140625" style="1" customWidth="1"/>
    <col min="2822" max="2822" width="11.42578125" style="1"/>
    <col min="2823" max="2823" width="11.42578125" style="1" customWidth="1"/>
    <col min="2824" max="2824" width="14.42578125" style="1" bestFit="1" customWidth="1"/>
    <col min="2825" max="2825" width="18.28515625" style="1" bestFit="1" customWidth="1"/>
    <col min="2826" max="3070" width="11.42578125" style="1"/>
    <col min="3071" max="3071" width="14.28515625" style="1" bestFit="1" customWidth="1"/>
    <col min="3072" max="3072" width="14.7109375" style="1" bestFit="1" customWidth="1"/>
    <col min="3073" max="3073" width="12.7109375" style="1" customWidth="1"/>
    <col min="3074" max="3074" width="13" style="1" customWidth="1"/>
    <col min="3075" max="3075" width="14.5703125" style="1" customWidth="1"/>
    <col min="3076" max="3076" width="11.42578125" style="1"/>
    <col min="3077" max="3077" width="12.140625" style="1" customWidth="1"/>
    <col min="3078" max="3078" width="11.42578125" style="1"/>
    <col min="3079" max="3079" width="11.42578125" style="1" customWidth="1"/>
    <col min="3080" max="3080" width="14.42578125" style="1" bestFit="1" customWidth="1"/>
    <col min="3081" max="3081" width="18.28515625" style="1" bestFit="1" customWidth="1"/>
    <col min="3082" max="3326" width="11.42578125" style="1"/>
    <col min="3327" max="3327" width="14.28515625" style="1" bestFit="1" customWidth="1"/>
    <col min="3328" max="3328" width="14.7109375" style="1" bestFit="1" customWidth="1"/>
    <col min="3329" max="3329" width="12.7109375" style="1" customWidth="1"/>
    <col min="3330" max="3330" width="13" style="1" customWidth="1"/>
    <col min="3331" max="3331" width="14.5703125" style="1" customWidth="1"/>
    <col min="3332" max="3332" width="11.42578125" style="1"/>
    <col min="3333" max="3333" width="12.140625" style="1" customWidth="1"/>
    <col min="3334" max="3334" width="11.42578125" style="1"/>
    <col min="3335" max="3335" width="11.42578125" style="1" customWidth="1"/>
    <col min="3336" max="3336" width="14.42578125" style="1" bestFit="1" customWidth="1"/>
    <col min="3337" max="3337" width="18.28515625" style="1" bestFit="1" customWidth="1"/>
    <col min="3338" max="3582" width="11.42578125" style="1"/>
    <col min="3583" max="3583" width="14.28515625" style="1" bestFit="1" customWidth="1"/>
    <col min="3584" max="3584" width="14.7109375" style="1" bestFit="1" customWidth="1"/>
    <col min="3585" max="3585" width="12.7109375" style="1" customWidth="1"/>
    <col min="3586" max="3586" width="13" style="1" customWidth="1"/>
    <col min="3587" max="3587" width="14.5703125" style="1" customWidth="1"/>
    <col min="3588" max="3588" width="11.42578125" style="1"/>
    <col min="3589" max="3589" width="12.140625" style="1" customWidth="1"/>
    <col min="3590" max="3590" width="11.42578125" style="1"/>
    <col min="3591" max="3591" width="11.42578125" style="1" customWidth="1"/>
    <col min="3592" max="3592" width="14.42578125" style="1" bestFit="1" customWidth="1"/>
    <col min="3593" max="3593" width="18.28515625" style="1" bestFit="1" customWidth="1"/>
    <col min="3594" max="3838" width="11.42578125" style="1"/>
    <col min="3839" max="3839" width="14.28515625" style="1" bestFit="1" customWidth="1"/>
    <col min="3840" max="3840" width="14.7109375" style="1" bestFit="1" customWidth="1"/>
    <col min="3841" max="3841" width="12.7109375" style="1" customWidth="1"/>
    <col min="3842" max="3842" width="13" style="1" customWidth="1"/>
    <col min="3843" max="3843" width="14.5703125" style="1" customWidth="1"/>
    <col min="3844" max="3844" width="11.42578125" style="1"/>
    <col min="3845" max="3845" width="12.140625" style="1" customWidth="1"/>
    <col min="3846" max="3846" width="11.42578125" style="1"/>
    <col min="3847" max="3847" width="11.42578125" style="1" customWidth="1"/>
    <col min="3848" max="3848" width="14.42578125" style="1" bestFit="1" customWidth="1"/>
    <col min="3849" max="3849" width="18.28515625" style="1" bestFit="1" customWidth="1"/>
    <col min="3850" max="4094" width="11.42578125" style="1"/>
    <col min="4095" max="4095" width="14.28515625" style="1" bestFit="1" customWidth="1"/>
    <col min="4096" max="4096" width="14.7109375" style="1" bestFit="1" customWidth="1"/>
    <col min="4097" max="4097" width="12.7109375" style="1" customWidth="1"/>
    <col min="4098" max="4098" width="13" style="1" customWidth="1"/>
    <col min="4099" max="4099" width="14.5703125" style="1" customWidth="1"/>
    <col min="4100" max="4100" width="11.42578125" style="1"/>
    <col min="4101" max="4101" width="12.140625" style="1" customWidth="1"/>
    <col min="4102" max="4102" width="11.42578125" style="1"/>
    <col min="4103" max="4103" width="11.42578125" style="1" customWidth="1"/>
    <col min="4104" max="4104" width="14.42578125" style="1" bestFit="1" customWidth="1"/>
    <col min="4105" max="4105" width="18.28515625" style="1" bestFit="1" customWidth="1"/>
    <col min="4106" max="4350" width="11.42578125" style="1"/>
    <col min="4351" max="4351" width="14.28515625" style="1" bestFit="1" customWidth="1"/>
    <col min="4352" max="4352" width="14.7109375" style="1" bestFit="1" customWidth="1"/>
    <col min="4353" max="4353" width="12.7109375" style="1" customWidth="1"/>
    <col min="4354" max="4354" width="13" style="1" customWidth="1"/>
    <col min="4355" max="4355" width="14.5703125" style="1" customWidth="1"/>
    <col min="4356" max="4356" width="11.42578125" style="1"/>
    <col min="4357" max="4357" width="12.140625" style="1" customWidth="1"/>
    <col min="4358" max="4358" width="11.42578125" style="1"/>
    <col min="4359" max="4359" width="11.42578125" style="1" customWidth="1"/>
    <col min="4360" max="4360" width="14.42578125" style="1" bestFit="1" customWidth="1"/>
    <col min="4361" max="4361" width="18.28515625" style="1" bestFit="1" customWidth="1"/>
    <col min="4362" max="4606" width="11.42578125" style="1"/>
    <col min="4607" max="4607" width="14.28515625" style="1" bestFit="1" customWidth="1"/>
    <col min="4608" max="4608" width="14.7109375" style="1" bestFit="1" customWidth="1"/>
    <col min="4609" max="4609" width="12.7109375" style="1" customWidth="1"/>
    <col min="4610" max="4610" width="13" style="1" customWidth="1"/>
    <col min="4611" max="4611" width="14.5703125" style="1" customWidth="1"/>
    <col min="4612" max="4612" width="11.42578125" style="1"/>
    <col min="4613" max="4613" width="12.140625" style="1" customWidth="1"/>
    <col min="4614" max="4614" width="11.42578125" style="1"/>
    <col min="4615" max="4615" width="11.42578125" style="1" customWidth="1"/>
    <col min="4616" max="4616" width="14.42578125" style="1" bestFit="1" customWidth="1"/>
    <col min="4617" max="4617" width="18.28515625" style="1" bestFit="1" customWidth="1"/>
    <col min="4618" max="4862" width="11.42578125" style="1"/>
    <col min="4863" max="4863" width="14.28515625" style="1" bestFit="1" customWidth="1"/>
    <col min="4864" max="4864" width="14.7109375" style="1" bestFit="1" customWidth="1"/>
    <col min="4865" max="4865" width="12.7109375" style="1" customWidth="1"/>
    <col min="4866" max="4866" width="13" style="1" customWidth="1"/>
    <col min="4867" max="4867" width="14.5703125" style="1" customWidth="1"/>
    <col min="4868" max="4868" width="11.42578125" style="1"/>
    <col min="4869" max="4869" width="12.140625" style="1" customWidth="1"/>
    <col min="4870" max="4870" width="11.42578125" style="1"/>
    <col min="4871" max="4871" width="11.42578125" style="1" customWidth="1"/>
    <col min="4872" max="4872" width="14.42578125" style="1" bestFit="1" customWidth="1"/>
    <col min="4873" max="4873" width="18.28515625" style="1" bestFit="1" customWidth="1"/>
    <col min="4874" max="5118" width="11.42578125" style="1"/>
    <col min="5119" max="5119" width="14.28515625" style="1" bestFit="1" customWidth="1"/>
    <col min="5120" max="5120" width="14.7109375" style="1" bestFit="1" customWidth="1"/>
    <col min="5121" max="5121" width="12.7109375" style="1" customWidth="1"/>
    <col min="5122" max="5122" width="13" style="1" customWidth="1"/>
    <col min="5123" max="5123" width="14.5703125" style="1" customWidth="1"/>
    <col min="5124" max="5124" width="11.42578125" style="1"/>
    <col min="5125" max="5125" width="12.140625" style="1" customWidth="1"/>
    <col min="5126" max="5126" width="11.42578125" style="1"/>
    <col min="5127" max="5127" width="11.42578125" style="1" customWidth="1"/>
    <col min="5128" max="5128" width="14.42578125" style="1" bestFit="1" customWidth="1"/>
    <col min="5129" max="5129" width="18.28515625" style="1" bestFit="1" customWidth="1"/>
    <col min="5130" max="5374" width="11.42578125" style="1"/>
    <col min="5375" max="5375" width="14.28515625" style="1" bestFit="1" customWidth="1"/>
    <col min="5376" max="5376" width="14.7109375" style="1" bestFit="1" customWidth="1"/>
    <col min="5377" max="5377" width="12.7109375" style="1" customWidth="1"/>
    <col min="5378" max="5378" width="13" style="1" customWidth="1"/>
    <col min="5379" max="5379" width="14.5703125" style="1" customWidth="1"/>
    <col min="5380" max="5380" width="11.42578125" style="1"/>
    <col min="5381" max="5381" width="12.140625" style="1" customWidth="1"/>
    <col min="5382" max="5382" width="11.42578125" style="1"/>
    <col min="5383" max="5383" width="11.42578125" style="1" customWidth="1"/>
    <col min="5384" max="5384" width="14.42578125" style="1" bestFit="1" customWidth="1"/>
    <col min="5385" max="5385" width="18.28515625" style="1" bestFit="1" customWidth="1"/>
    <col min="5386" max="5630" width="11.42578125" style="1"/>
    <col min="5631" max="5631" width="14.28515625" style="1" bestFit="1" customWidth="1"/>
    <col min="5632" max="5632" width="14.7109375" style="1" bestFit="1" customWidth="1"/>
    <col min="5633" max="5633" width="12.7109375" style="1" customWidth="1"/>
    <col min="5634" max="5634" width="13" style="1" customWidth="1"/>
    <col min="5635" max="5635" width="14.5703125" style="1" customWidth="1"/>
    <col min="5636" max="5636" width="11.42578125" style="1"/>
    <col min="5637" max="5637" width="12.140625" style="1" customWidth="1"/>
    <col min="5638" max="5638" width="11.42578125" style="1"/>
    <col min="5639" max="5639" width="11.42578125" style="1" customWidth="1"/>
    <col min="5640" max="5640" width="14.42578125" style="1" bestFit="1" customWidth="1"/>
    <col min="5641" max="5641" width="18.28515625" style="1" bestFit="1" customWidth="1"/>
    <col min="5642" max="5886" width="11.42578125" style="1"/>
    <col min="5887" max="5887" width="14.28515625" style="1" bestFit="1" customWidth="1"/>
    <col min="5888" max="5888" width="14.7109375" style="1" bestFit="1" customWidth="1"/>
    <col min="5889" max="5889" width="12.7109375" style="1" customWidth="1"/>
    <col min="5890" max="5890" width="13" style="1" customWidth="1"/>
    <col min="5891" max="5891" width="14.5703125" style="1" customWidth="1"/>
    <col min="5892" max="5892" width="11.42578125" style="1"/>
    <col min="5893" max="5893" width="12.140625" style="1" customWidth="1"/>
    <col min="5894" max="5894" width="11.42578125" style="1"/>
    <col min="5895" max="5895" width="11.42578125" style="1" customWidth="1"/>
    <col min="5896" max="5896" width="14.42578125" style="1" bestFit="1" customWidth="1"/>
    <col min="5897" max="5897" width="18.28515625" style="1" bestFit="1" customWidth="1"/>
    <col min="5898" max="6142" width="11.42578125" style="1"/>
    <col min="6143" max="6143" width="14.28515625" style="1" bestFit="1" customWidth="1"/>
    <col min="6144" max="6144" width="14.7109375" style="1" bestFit="1" customWidth="1"/>
    <col min="6145" max="6145" width="12.7109375" style="1" customWidth="1"/>
    <col min="6146" max="6146" width="13" style="1" customWidth="1"/>
    <col min="6147" max="6147" width="14.5703125" style="1" customWidth="1"/>
    <col min="6148" max="6148" width="11.42578125" style="1"/>
    <col min="6149" max="6149" width="12.140625" style="1" customWidth="1"/>
    <col min="6150" max="6150" width="11.42578125" style="1"/>
    <col min="6151" max="6151" width="11.42578125" style="1" customWidth="1"/>
    <col min="6152" max="6152" width="14.42578125" style="1" bestFit="1" customWidth="1"/>
    <col min="6153" max="6153" width="18.28515625" style="1" bestFit="1" customWidth="1"/>
    <col min="6154" max="6398" width="11.42578125" style="1"/>
    <col min="6399" max="6399" width="14.28515625" style="1" bestFit="1" customWidth="1"/>
    <col min="6400" max="6400" width="14.7109375" style="1" bestFit="1" customWidth="1"/>
    <col min="6401" max="6401" width="12.7109375" style="1" customWidth="1"/>
    <col min="6402" max="6402" width="13" style="1" customWidth="1"/>
    <col min="6403" max="6403" width="14.5703125" style="1" customWidth="1"/>
    <col min="6404" max="6404" width="11.42578125" style="1"/>
    <col min="6405" max="6405" width="12.140625" style="1" customWidth="1"/>
    <col min="6406" max="6406" width="11.42578125" style="1"/>
    <col min="6407" max="6407" width="11.42578125" style="1" customWidth="1"/>
    <col min="6408" max="6408" width="14.42578125" style="1" bestFit="1" customWidth="1"/>
    <col min="6409" max="6409" width="18.28515625" style="1" bestFit="1" customWidth="1"/>
    <col min="6410" max="6654" width="11.42578125" style="1"/>
    <col min="6655" max="6655" width="14.28515625" style="1" bestFit="1" customWidth="1"/>
    <col min="6656" max="6656" width="14.7109375" style="1" bestFit="1" customWidth="1"/>
    <col min="6657" max="6657" width="12.7109375" style="1" customWidth="1"/>
    <col min="6658" max="6658" width="13" style="1" customWidth="1"/>
    <col min="6659" max="6659" width="14.5703125" style="1" customWidth="1"/>
    <col min="6660" max="6660" width="11.42578125" style="1"/>
    <col min="6661" max="6661" width="12.140625" style="1" customWidth="1"/>
    <col min="6662" max="6662" width="11.42578125" style="1"/>
    <col min="6663" max="6663" width="11.42578125" style="1" customWidth="1"/>
    <col min="6664" max="6664" width="14.42578125" style="1" bestFit="1" customWidth="1"/>
    <col min="6665" max="6665" width="18.28515625" style="1" bestFit="1" customWidth="1"/>
    <col min="6666" max="6910" width="11.42578125" style="1"/>
    <col min="6911" max="6911" width="14.28515625" style="1" bestFit="1" customWidth="1"/>
    <col min="6912" max="6912" width="14.7109375" style="1" bestFit="1" customWidth="1"/>
    <col min="6913" max="6913" width="12.7109375" style="1" customWidth="1"/>
    <col min="6914" max="6914" width="13" style="1" customWidth="1"/>
    <col min="6915" max="6915" width="14.5703125" style="1" customWidth="1"/>
    <col min="6916" max="6916" width="11.42578125" style="1"/>
    <col min="6917" max="6917" width="12.140625" style="1" customWidth="1"/>
    <col min="6918" max="6918" width="11.42578125" style="1"/>
    <col min="6919" max="6919" width="11.42578125" style="1" customWidth="1"/>
    <col min="6920" max="6920" width="14.42578125" style="1" bestFit="1" customWidth="1"/>
    <col min="6921" max="6921" width="18.28515625" style="1" bestFit="1" customWidth="1"/>
    <col min="6922" max="7166" width="11.42578125" style="1"/>
    <col min="7167" max="7167" width="14.28515625" style="1" bestFit="1" customWidth="1"/>
    <col min="7168" max="7168" width="14.7109375" style="1" bestFit="1" customWidth="1"/>
    <col min="7169" max="7169" width="12.7109375" style="1" customWidth="1"/>
    <col min="7170" max="7170" width="13" style="1" customWidth="1"/>
    <col min="7171" max="7171" width="14.5703125" style="1" customWidth="1"/>
    <col min="7172" max="7172" width="11.42578125" style="1"/>
    <col min="7173" max="7173" width="12.140625" style="1" customWidth="1"/>
    <col min="7174" max="7174" width="11.42578125" style="1"/>
    <col min="7175" max="7175" width="11.42578125" style="1" customWidth="1"/>
    <col min="7176" max="7176" width="14.42578125" style="1" bestFit="1" customWidth="1"/>
    <col min="7177" max="7177" width="18.28515625" style="1" bestFit="1" customWidth="1"/>
    <col min="7178" max="7422" width="11.42578125" style="1"/>
    <col min="7423" max="7423" width="14.28515625" style="1" bestFit="1" customWidth="1"/>
    <col min="7424" max="7424" width="14.7109375" style="1" bestFit="1" customWidth="1"/>
    <col min="7425" max="7425" width="12.7109375" style="1" customWidth="1"/>
    <col min="7426" max="7426" width="13" style="1" customWidth="1"/>
    <col min="7427" max="7427" width="14.5703125" style="1" customWidth="1"/>
    <col min="7428" max="7428" width="11.42578125" style="1"/>
    <col min="7429" max="7429" width="12.140625" style="1" customWidth="1"/>
    <col min="7430" max="7430" width="11.42578125" style="1"/>
    <col min="7431" max="7431" width="11.42578125" style="1" customWidth="1"/>
    <col min="7432" max="7432" width="14.42578125" style="1" bestFit="1" customWidth="1"/>
    <col min="7433" max="7433" width="18.28515625" style="1" bestFit="1" customWidth="1"/>
    <col min="7434" max="7678" width="11.42578125" style="1"/>
    <col min="7679" max="7679" width="14.28515625" style="1" bestFit="1" customWidth="1"/>
    <col min="7680" max="7680" width="14.7109375" style="1" bestFit="1" customWidth="1"/>
    <col min="7681" max="7681" width="12.7109375" style="1" customWidth="1"/>
    <col min="7682" max="7682" width="13" style="1" customWidth="1"/>
    <col min="7683" max="7683" width="14.5703125" style="1" customWidth="1"/>
    <col min="7684" max="7684" width="11.42578125" style="1"/>
    <col min="7685" max="7685" width="12.140625" style="1" customWidth="1"/>
    <col min="7686" max="7686" width="11.42578125" style="1"/>
    <col min="7687" max="7687" width="11.42578125" style="1" customWidth="1"/>
    <col min="7688" max="7688" width="14.42578125" style="1" bestFit="1" customWidth="1"/>
    <col min="7689" max="7689" width="18.28515625" style="1" bestFit="1" customWidth="1"/>
    <col min="7690" max="7934" width="11.42578125" style="1"/>
    <col min="7935" max="7935" width="14.28515625" style="1" bestFit="1" customWidth="1"/>
    <col min="7936" max="7936" width="14.7109375" style="1" bestFit="1" customWidth="1"/>
    <col min="7937" max="7937" width="12.7109375" style="1" customWidth="1"/>
    <col min="7938" max="7938" width="13" style="1" customWidth="1"/>
    <col min="7939" max="7939" width="14.5703125" style="1" customWidth="1"/>
    <col min="7940" max="7940" width="11.42578125" style="1"/>
    <col min="7941" max="7941" width="12.140625" style="1" customWidth="1"/>
    <col min="7942" max="7942" width="11.42578125" style="1"/>
    <col min="7943" max="7943" width="11.42578125" style="1" customWidth="1"/>
    <col min="7944" max="7944" width="14.42578125" style="1" bestFit="1" customWidth="1"/>
    <col min="7945" max="7945" width="18.28515625" style="1" bestFit="1" customWidth="1"/>
    <col min="7946" max="8190" width="11.42578125" style="1"/>
    <col min="8191" max="8191" width="14.28515625" style="1" bestFit="1" customWidth="1"/>
    <col min="8192" max="8192" width="14.7109375" style="1" bestFit="1" customWidth="1"/>
    <col min="8193" max="8193" width="12.7109375" style="1" customWidth="1"/>
    <col min="8194" max="8194" width="13" style="1" customWidth="1"/>
    <col min="8195" max="8195" width="14.5703125" style="1" customWidth="1"/>
    <col min="8196" max="8196" width="11.42578125" style="1"/>
    <col min="8197" max="8197" width="12.140625" style="1" customWidth="1"/>
    <col min="8198" max="8198" width="11.42578125" style="1"/>
    <col min="8199" max="8199" width="11.42578125" style="1" customWidth="1"/>
    <col min="8200" max="8200" width="14.42578125" style="1" bestFit="1" customWidth="1"/>
    <col min="8201" max="8201" width="18.28515625" style="1" bestFit="1" customWidth="1"/>
    <col min="8202" max="8446" width="11.42578125" style="1"/>
    <col min="8447" max="8447" width="14.28515625" style="1" bestFit="1" customWidth="1"/>
    <col min="8448" max="8448" width="14.7109375" style="1" bestFit="1" customWidth="1"/>
    <col min="8449" max="8449" width="12.7109375" style="1" customWidth="1"/>
    <col min="8450" max="8450" width="13" style="1" customWidth="1"/>
    <col min="8451" max="8451" width="14.5703125" style="1" customWidth="1"/>
    <col min="8452" max="8452" width="11.42578125" style="1"/>
    <col min="8453" max="8453" width="12.140625" style="1" customWidth="1"/>
    <col min="8454" max="8454" width="11.42578125" style="1"/>
    <col min="8455" max="8455" width="11.42578125" style="1" customWidth="1"/>
    <col min="8456" max="8456" width="14.42578125" style="1" bestFit="1" customWidth="1"/>
    <col min="8457" max="8457" width="18.28515625" style="1" bestFit="1" customWidth="1"/>
    <col min="8458" max="8702" width="11.42578125" style="1"/>
    <col min="8703" max="8703" width="14.28515625" style="1" bestFit="1" customWidth="1"/>
    <col min="8704" max="8704" width="14.7109375" style="1" bestFit="1" customWidth="1"/>
    <col min="8705" max="8705" width="12.7109375" style="1" customWidth="1"/>
    <col min="8706" max="8706" width="13" style="1" customWidth="1"/>
    <col min="8707" max="8707" width="14.5703125" style="1" customWidth="1"/>
    <col min="8708" max="8708" width="11.42578125" style="1"/>
    <col min="8709" max="8709" width="12.140625" style="1" customWidth="1"/>
    <col min="8710" max="8710" width="11.42578125" style="1"/>
    <col min="8711" max="8711" width="11.42578125" style="1" customWidth="1"/>
    <col min="8712" max="8712" width="14.42578125" style="1" bestFit="1" customWidth="1"/>
    <col min="8713" max="8713" width="18.28515625" style="1" bestFit="1" customWidth="1"/>
    <col min="8714" max="8958" width="11.42578125" style="1"/>
    <col min="8959" max="8959" width="14.28515625" style="1" bestFit="1" customWidth="1"/>
    <col min="8960" max="8960" width="14.7109375" style="1" bestFit="1" customWidth="1"/>
    <col min="8961" max="8961" width="12.7109375" style="1" customWidth="1"/>
    <col min="8962" max="8962" width="13" style="1" customWidth="1"/>
    <col min="8963" max="8963" width="14.5703125" style="1" customWidth="1"/>
    <col min="8964" max="8964" width="11.42578125" style="1"/>
    <col min="8965" max="8965" width="12.140625" style="1" customWidth="1"/>
    <col min="8966" max="8966" width="11.42578125" style="1"/>
    <col min="8967" max="8967" width="11.42578125" style="1" customWidth="1"/>
    <col min="8968" max="8968" width="14.42578125" style="1" bestFit="1" customWidth="1"/>
    <col min="8969" max="8969" width="18.28515625" style="1" bestFit="1" customWidth="1"/>
    <col min="8970" max="9214" width="11.42578125" style="1"/>
    <col min="9215" max="9215" width="14.28515625" style="1" bestFit="1" customWidth="1"/>
    <col min="9216" max="9216" width="14.7109375" style="1" bestFit="1" customWidth="1"/>
    <col min="9217" max="9217" width="12.7109375" style="1" customWidth="1"/>
    <col min="9218" max="9218" width="13" style="1" customWidth="1"/>
    <col min="9219" max="9219" width="14.5703125" style="1" customWidth="1"/>
    <col min="9220" max="9220" width="11.42578125" style="1"/>
    <col min="9221" max="9221" width="12.140625" style="1" customWidth="1"/>
    <col min="9222" max="9222" width="11.42578125" style="1"/>
    <col min="9223" max="9223" width="11.42578125" style="1" customWidth="1"/>
    <col min="9224" max="9224" width="14.42578125" style="1" bestFit="1" customWidth="1"/>
    <col min="9225" max="9225" width="18.28515625" style="1" bestFit="1" customWidth="1"/>
    <col min="9226" max="9470" width="11.42578125" style="1"/>
    <col min="9471" max="9471" width="14.28515625" style="1" bestFit="1" customWidth="1"/>
    <col min="9472" max="9472" width="14.7109375" style="1" bestFit="1" customWidth="1"/>
    <col min="9473" max="9473" width="12.7109375" style="1" customWidth="1"/>
    <col min="9474" max="9474" width="13" style="1" customWidth="1"/>
    <col min="9475" max="9475" width="14.5703125" style="1" customWidth="1"/>
    <col min="9476" max="9476" width="11.42578125" style="1"/>
    <col min="9477" max="9477" width="12.140625" style="1" customWidth="1"/>
    <col min="9478" max="9478" width="11.42578125" style="1"/>
    <col min="9479" max="9479" width="11.42578125" style="1" customWidth="1"/>
    <col min="9480" max="9480" width="14.42578125" style="1" bestFit="1" customWidth="1"/>
    <col min="9481" max="9481" width="18.28515625" style="1" bestFit="1" customWidth="1"/>
    <col min="9482" max="9726" width="11.42578125" style="1"/>
    <col min="9727" max="9727" width="14.28515625" style="1" bestFit="1" customWidth="1"/>
    <col min="9728" max="9728" width="14.7109375" style="1" bestFit="1" customWidth="1"/>
    <col min="9729" max="9729" width="12.7109375" style="1" customWidth="1"/>
    <col min="9730" max="9730" width="13" style="1" customWidth="1"/>
    <col min="9731" max="9731" width="14.5703125" style="1" customWidth="1"/>
    <col min="9732" max="9732" width="11.42578125" style="1"/>
    <col min="9733" max="9733" width="12.140625" style="1" customWidth="1"/>
    <col min="9734" max="9734" width="11.42578125" style="1"/>
    <col min="9735" max="9735" width="11.42578125" style="1" customWidth="1"/>
    <col min="9736" max="9736" width="14.42578125" style="1" bestFit="1" customWidth="1"/>
    <col min="9737" max="9737" width="18.28515625" style="1" bestFit="1" customWidth="1"/>
    <col min="9738" max="9982" width="11.42578125" style="1"/>
    <col min="9983" max="9983" width="14.28515625" style="1" bestFit="1" customWidth="1"/>
    <col min="9984" max="9984" width="14.7109375" style="1" bestFit="1" customWidth="1"/>
    <col min="9985" max="9985" width="12.7109375" style="1" customWidth="1"/>
    <col min="9986" max="9986" width="13" style="1" customWidth="1"/>
    <col min="9987" max="9987" width="14.5703125" style="1" customWidth="1"/>
    <col min="9988" max="9988" width="11.42578125" style="1"/>
    <col min="9989" max="9989" width="12.140625" style="1" customWidth="1"/>
    <col min="9990" max="9990" width="11.42578125" style="1"/>
    <col min="9991" max="9991" width="11.42578125" style="1" customWidth="1"/>
    <col min="9992" max="9992" width="14.42578125" style="1" bestFit="1" customWidth="1"/>
    <col min="9993" max="9993" width="18.28515625" style="1" bestFit="1" customWidth="1"/>
    <col min="9994" max="10238" width="11.42578125" style="1"/>
    <col min="10239" max="10239" width="14.28515625" style="1" bestFit="1" customWidth="1"/>
    <col min="10240" max="10240" width="14.7109375" style="1" bestFit="1" customWidth="1"/>
    <col min="10241" max="10241" width="12.7109375" style="1" customWidth="1"/>
    <col min="10242" max="10242" width="13" style="1" customWidth="1"/>
    <col min="10243" max="10243" width="14.5703125" style="1" customWidth="1"/>
    <col min="10244" max="10244" width="11.42578125" style="1"/>
    <col min="10245" max="10245" width="12.140625" style="1" customWidth="1"/>
    <col min="10246" max="10246" width="11.42578125" style="1"/>
    <col min="10247" max="10247" width="11.42578125" style="1" customWidth="1"/>
    <col min="10248" max="10248" width="14.42578125" style="1" bestFit="1" customWidth="1"/>
    <col min="10249" max="10249" width="18.28515625" style="1" bestFit="1" customWidth="1"/>
    <col min="10250" max="10494" width="11.42578125" style="1"/>
    <col min="10495" max="10495" width="14.28515625" style="1" bestFit="1" customWidth="1"/>
    <col min="10496" max="10496" width="14.7109375" style="1" bestFit="1" customWidth="1"/>
    <col min="10497" max="10497" width="12.7109375" style="1" customWidth="1"/>
    <col min="10498" max="10498" width="13" style="1" customWidth="1"/>
    <col min="10499" max="10499" width="14.5703125" style="1" customWidth="1"/>
    <col min="10500" max="10500" width="11.42578125" style="1"/>
    <col min="10501" max="10501" width="12.140625" style="1" customWidth="1"/>
    <col min="10502" max="10502" width="11.42578125" style="1"/>
    <col min="10503" max="10503" width="11.42578125" style="1" customWidth="1"/>
    <col min="10504" max="10504" width="14.42578125" style="1" bestFit="1" customWidth="1"/>
    <col min="10505" max="10505" width="18.28515625" style="1" bestFit="1" customWidth="1"/>
    <col min="10506" max="10750" width="11.42578125" style="1"/>
    <col min="10751" max="10751" width="14.28515625" style="1" bestFit="1" customWidth="1"/>
    <col min="10752" max="10752" width="14.7109375" style="1" bestFit="1" customWidth="1"/>
    <col min="10753" max="10753" width="12.7109375" style="1" customWidth="1"/>
    <col min="10754" max="10754" width="13" style="1" customWidth="1"/>
    <col min="10755" max="10755" width="14.5703125" style="1" customWidth="1"/>
    <col min="10756" max="10756" width="11.42578125" style="1"/>
    <col min="10757" max="10757" width="12.140625" style="1" customWidth="1"/>
    <col min="10758" max="10758" width="11.42578125" style="1"/>
    <col min="10759" max="10759" width="11.42578125" style="1" customWidth="1"/>
    <col min="10760" max="10760" width="14.42578125" style="1" bestFit="1" customWidth="1"/>
    <col min="10761" max="10761" width="18.28515625" style="1" bestFit="1" customWidth="1"/>
    <col min="10762" max="11006" width="11.42578125" style="1"/>
    <col min="11007" max="11007" width="14.28515625" style="1" bestFit="1" customWidth="1"/>
    <col min="11008" max="11008" width="14.7109375" style="1" bestFit="1" customWidth="1"/>
    <col min="11009" max="11009" width="12.7109375" style="1" customWidth="1"/>
    <col min="11010" max="11010" width="13" style="1" customWidth="1"/>
    <col min="11011" max="11011" width="14.5703125" style="1" customWidth="1"/>
    <col min="11012" max="11012" width="11.42578125" style="1"/>
    <col min="11013" max="11013" width="12.140625" style="1" customWidth="1"/>
    <col min="11014" max="11014" width="11.42578125" style="1"/>
    <col min="11015" max="11015" width="11.42578125" style="1" customWidth="1"/>
    <col min="11016" max="11016" width="14.42578125" style="1" bestFit="1" customWidth="1"/>
    <col min="11017" max="11017" width="18.28515625" style="1" bestFit="1" customWidth="1"/>
    <col min="11018" max="11262" width="11.42578125" style="1"/>
    <col min="11263" max="11263" width="14.28515625" style="1" bestFit="1" customWidth="1"/>
    <col min="11264" max="11264" width="14.7109375" style="1" bestFit="1" customWidth="1"/>
    <col min="11265" max="11265" width="12.7109375" style="1" customWidth="1"/>
    <col min="11266" max="11266" width="13" style="1" customWidth="1"/>
    <col min="11267" max="11267" width="14.5703125" style="1" customWidth="1"/>
    <col min="11268" max="11268" width="11.42578125" style="1"/>
    <col min="11269" max="11269" width="12.140625" style="1" customWidth="1"/>
    <col min="11270" max="11270" width="11.42578125" style="1"/>
    <col min="11271" max="11271" width="11.42578125" style="1" customWidth="1"/>
    <col min="11272" max="11272" width="14.42578125" style="1" bestFit="1" customWidth="1"/>
    <col min="11273" max="11273" width="18.28515625" style="1" bestFit="1" customWidth="1"/>
    <col min="11274" max="11518" width="11.42578125" style="1"/>
    <col min="11519" max="11519" width="14.28515625" style="1" bestFit="1" customWidth="1"/>
    <col min="11520" max="11520" width="14.7109375" style="1" bestFit="1" customWidth="1"/>
    <col min="11521" max="11521" width="12.7109375" style="1" customWidth="1"/>
    <col min="11522" max="11522" width="13" style="1" customWidth="1"/>
    <col min="11523" max="11523" width="14.5703125" style="1" customWidth="1"/>
    <col min="11524" max="11524" width="11.42578125" style="1"/>
    <col min="11525" max="11525" width="12.140625" style="1" customWidth="1"/>
    <col min="11526" max="11526" width="11.42578125" style="1"/>
    <col min="11527" max="11527" width="11.42578125" style="1" customWidth="1"/>
    <col min="11528" max="11528" width="14.42578125" style="1" bestFit="1" customWidth="1"/>
    <col min="11529" max="11529" width="18.28515625" style="1" bestFit="1" customWidth="1"/>
    <col min="11530" max="11774" width="11.42578125" style="1"/>
    <col min="11775" max="11775" width="14.28515625" style="1" bestFit="1" customWidth="1"/>
    <col min="11776" max="11776" width="14.7109375" style="1" bestFit="1" customWidth="1"/>
    <col min="11777" max="11777" width="12.7109375" style="1" customWidth="1"/>
    <col min="11778" max="11778" width="13" style="1" customWidth="1"/>
    <col min="11779" max="11779" width="14.5703125" style="1" customWidth="1"/>
    <col min="11780" max="11780" width="11.42578125" style="1"/>
    <col min="11781" max="11781" width="12.140625" style="1" customWidth="1"/>
    <col min="11782" max="11782" width="11.42578125" style="1"/>
    <col min="11783" max="11783" width="11.42578125" style="1" customWidth="1"/>
    <col min="11784" max="11784" width="14.42578125" style="1" bestFit="1" customWidth="1"/>
    <col min="11785" max="11785" width="18.28515625" style="1" bestFit="1" customWidth="1"/>
    <col min="11786" max="12030" width="11.42578125" style="1"/>
    <col min="12031" max="12031" width="14.28515625" style="1" bestFit="1" customWidth="1"/>
    <col min="12032" max="12032" width="14.7109375" style="1" bestFit="1" customWidth="1"/>
    <col min="12033" max="12033" width="12.7109375" style="1" customWidth="1"/>
    <col min="12034" max="12034" width="13" style="1" customWidth="1"/>
    <col min="12035" max="12035" width="14.5703125" style="1" customWidth="1"/>
    <col min="12036" max="12036" width="11.42578125" style="1"/>
    <col min="12037" max="12037" width="12.140625" style="1" customWidth="1"/>
    <col min="12038" max="12038" width="11.42578125" style="1"/>
    <col min="12039" max="12039" width="11.42578125" style="1" customWidth="1"/>
    <col min="12040" max="12040" width="14.42578125" style="1" bestFit="1" customWidth="1"/>
    <col min="12041" max="12041" width="18.28515625" style="1" bestFit="1" customWidth="1"/>
    <col min="12042" max="12286" width="11.42578125" style="1"/>
    <col min="12287" max="12287" width="14.28515625" style="1" bestFit="1" customWidth="1"/>
    <col min="12288" max="12288" width="14.7109375" style="1" bestFit="1" customWidth="1"/>
    <col min="12289" max="12289" width="12.7109375" style="1" customWidth="1"/>
    <col min="12290" max="12290" width="13" style="1" customWidth="1"/>
    <col min="12291" max="12291" width="14.5703125" style="1" customWidth="1"/>
    <col min="12292" max="12292" width="11.42578125" style="1"/>
    <col min="12293" max="12293" width="12.140625" style="1" customWidth="1"/>
    <col min="12294" max="12294" width="11.42578125" style="1"/>
    <col min="12295" max="12295" width="11.42578125" style="1" customWidth="1"/>
    <col min="12296" max="12296" width="14.42578125" style="1" bestFit="1" customWidth="1"/>
    <col min="12297" max="12297" width="18.28515625" style="1" bestFit="1" customWidth="1"/>
    <col min="12298" max="12542" width="11.42578125" style="1"/>
    <col min="12543" max="12543" width="14.28515625" style="1" bestFit="1" customWidth="1"/>
    <col min="12544" max="12544" width="14.7109375" style="1" bestFit="1" customWidth="1"/>
    <col min="12545" max="12545" width="12.7109375" style="1" customWidth="1"/>
    <col min="12546" max="12546" width="13" style="1" customWidth="1"/>
    <col min="12547" max="12547" width="14.5703125" style="1" customWidth="1"/>
    <col min="12548" max="12548" width="11.42578125" style="1"/>
    <col min="12549" max="12549" width="12.140625" style="1" customWidth="1"/>
    <col min="12550" max="12550" width="11.42578125" style="1"/>
    <col min="12551" max="12551" width="11.42578125" style="1" customWidth="1"/>
    <col min="12552" max="12552" width="14.42578125" style="1" bestFit="1" customWidth="1"/>
    <col min="12553" max="12553" width="18.28515625" style="1" bestFit="1" customWidth="1"/>
    <col min="12554" max="12798" width="11.42578125" style="1"/>
    <col min="12799" max="12799" width="14.28515625" style="1" bestFit="1" customWidth="1"/>
    <col min="12800" max="12800" width="14.7109375" style="1" bestFit="1" customWidth="1"/>
    <col min="12801" max="12801" width="12.7109375" style="1" customWidth="1"/>
    <col min="12802" max="12802" width="13" style="1" customWidth="1"/>
    <col min="12803" max="12803" width="14.5703125" style="1" customWidth="1"/>
    <col min="12804" max="12804" width="11.42578125" style="1"/>
    <col min="12805" max="12805" width="12.140625" style="1" customWidth="1"/>
    <col min="12806" max="12806" width="11.42578125" style="1"/>
    <col min="12807" max="12807" width="11.42578125" style="1" customWidth="1"/>
    <col min="12808" max="12808" width="14.42578125" style="1" bestFit="1" customWidth="1"/>
    <col min="12809" max="12809" width="18.28515625" style="1" bestFit="1" customWidth="1"/>
    <col min="12810" max="13054" width="11.42578125" style="1"/>
    <col min="13055" max="13055" width="14.28515625" style="1" bestFit="1" customWidth="1"/>
    <col min="13056" max="13056" width="14.7109375" style="1" bestFit="1" customWidth="1"/>
    <col min="13057" max="13057" width="12.7109375" style="1" customWidth="1"/>
    <col min="13058" max="13058" width="13" style="1" customWidth="1"/>
    <col min="13059" max="13059" width="14.5703125" style="1" customWidth="1"/>
    <col min="13060" max="13060" width="11.42578125" style="1"/>
    <col min="13061" max="13061" width="12.140625" style="1" customWidth="1"/>
    <col min="13062" max="13062" width="11.42578125" style="1"/>
    <col min="13063" max="13063" width="11.42578125" style="1" customWidth="1"/>
    <col min="13064" max="13064" width="14.42578125" style="1" bestFit="1" customWidth="1"/>
    <col min="13065" max="13065" width="18.28515625" style="1" bestFit="1" customWidth="1"/>
    <col min="13066" max="13310" width="11.42578125" style="1"/>
    <col min="13311" max="13311" width="14.28515625" style="1" bestFit="1" customWidth="1"/>
    <col min="13312" max="13312" width="14.7109375" style="1" bestFit="1" customWidth="1"/>
    <col min="13313" max="13313" width="12.7109375" style="1" customWidth="1"/>
    <col min="13314" max="13314" width="13" style="1" customWidth="1"/>
    <col min="13315" max="13315" width="14.5703125" style="1" customWidth="1"/>
    <col min="13316" max="13316" width="11.42578125" style="1"/>
    <col min="13317" max="13317" width="12.140625" style="1" customWidth="1"/>
    <col min="13318" max="13318" width="11.42578125" style="1"/>
    <col min="13319" max="13319" width="11.42578125" style="1" customWidth="1"/>
    <col min="13320" max="13320" width="14.42578125" style="1" bestFit="1" customWidth="1"/>
    <col min="13321" max="13321" width="18.28515625" style="1" bestFit="1" customWidth="1"/>
    <col min="13322" max="13566" width="11.42578125" style="1"/>
    <col min="13567" max="13567" width="14.28515625" style="1" bestFit="1" customWidth="1"/>
    <col min="13568" max="13568" width="14.7109375" style="1" bestFit="1" customWidth="1"/>
    <col min="13569" max="13569" width="12.7109375" style="1" customWidth="1"/>
    <col min="13570" max="13570" width="13" style="1" customWidth="1"/>
    <col min="13571" max="13571" width="14.5703125" style="1" customWidth="1"/>
    <col min="13572" max="13572" width="11.42578125" style="1"/>
    <col min="13573" max="13573" width="12.140625" style="1" customWidth="1"/>
    <col min="13574" max="13574" width="11.42578125" style="1"/>
    <col min="13575" max="13575" width="11.42578125" style="1" customWidth="1"/>
    <col min="13576" max="13576" width="14.42578125" style="1" bestFit="1" customWidth="1"/>
    <col min="13577" max="13577" width="18.28515625" style="1" bestFit="1" customWidth="1"/>
    <col min="13578" max="13822" width="11.42578125" style="1"/>
    <col min="13823" max="13823" width="14.28515625" style="1" bestFit="1" customWidth="1"/>
    <col min="13824" max="13824" width="14.7109375" style="1" bestFit="1" customWidth="1"/>
    <col min="13825" max="13825" width="12.7109375" style="1" customWidth="1"/>
    <col min="13826" max="13826" width="13" style="1" customWidth="1"/>
    <col min="13827" max="13827" width="14.5703125" style="1" customWidth="1"/>
    <col min="13828" max="13828" width="11.42578125" style="1"/>
    <col min="13829" max="13829" width="12.140625" style="1" customWidth="1"/>
    <col min="13830" max="13830" width="11.42578125" style="1"/>
    <col min="13831" max="13831" width="11.42578125" style="1" customWidth="1"/>
    <col min="13832" max="13832" width="14.42578125" style="1" bestFit="1" customWidth="1"/>
    <col min="13833" max="13833" width="18.28515625" style="1" bestFit="1" customWidth="1"/>
    <col min="13834" max="14078" width="11.42578125" style="1"/>
    <col min="14079" max="14079" width="14.28515625" style="1" bestFit="1" customWidth="1"/>
    <col min="14080" max="14080" width="14.7109375" style="1" bestFit="1" customWidth="1"/>
    <col min="14081" max="14081" width="12.7109375" style="1" customWidth="1"/>
    <col min="14082" max="14082" width="13" style="1" customWidth="1"/>
    <col min="14083" max="14083" width="14.5703125" style="1" customWidth="1"/>
    <col min="14084" max="14084" width="11.42578125" style="1"/>
    <col min="14085" max="14085" width="12.140625" style="1" customWidth="1"/>
    <col min="14086" max="14086" width="11.42578125" style="1"/>
    <col min="14087" max="14087" width="11.42578125" style="1" customWidth="1"/>
    <col min="14088" max="14088" width="14.42578125" style="1" bestFit="1" customWidth="1"/>
    <col min="14089" max="14089" width="18.28515625" style="1" bestFit="1" customWidth="1"/>
    <col min="14090" max="14334" width="11.42578125" style="1"/>
    <col min="14335" max="14335" width="14.28515625" style="1" bestFit="1" customWidth="1"/>
    <col min="14336" max="14336" width="14.7109375" style="1" bestFit="1" customWidth="1"/>
    <col min="14337" max="14337" width="12.7109375" style="1" customWidth="1"/>
    <col min="14338" max="14338" width="13" style="1" customWidth="1"/>
    <col min="14339" max="14339" width="14.5703125" style="1" customWidth="1"/>
    <col min="14340" max="14340" width="11.42578125" style="1"/>
    <col min="14341" max="14341" width="12.140625" style="1" customWidth="1"/>
    <col min="14342" max="14342" width="11.42578125" style="1"/>
    <col min="14343" max="14343" width="11.42578125" style="1" customWidth="1"/>
    <col min="14344" max="14344" width="14.42578125" style="1" bestFit="1" customWidth="1"/>
    <col min="14345" max="14345" width="18.28515625" style="1" bestFit="1" customWidth="1"/>
    <col min="14346" max="14590" width="11.42578125" style="1"/>
    <col min="14591" max="14591" width="14.28515625" style="1" bestFit="1" customWidth="1"/>
    <col min="14592" max="14592" width="14.7109375" style="1" bestFit="1" customWidth="1"/>
    <col min="14593" max="14593" width="12.7109375" style="1" customWidth="1"/>
    <col min="14594" max="14594" width="13" style="1" customWidth="1"/>
    <col min="14595" max="14595" width="14.5703125" style="1" customWidth="1"/>
    <col min="14596" max="14596" width="11.42578125" style="1"/>
    <col min="14597" max="14597" width="12.140625" style="1" customWidth="1"/>
    <col min="14598" max="14598" width="11.42578125" style="1"/>
    <col min="14599" max="14599" width="11.42578125" style="1" customWidth="1"/>
    <col min="14600" max="14600" width="14.42578125" style="1" bestFit="1" customWidth="1"/>
    <col min="14601" max="14601" width="18.28515625" style="1" bestFit="1" customWidth="1"/>
    <col min="14602" max="14846" width="11.42578125" style="1"/>
    <col min="14847" max="14847" width="14.28515625" style="1" bestFit="1" customWidth="1"/>
    <col min="14848" max="14848" width="14.7109375" style="1" bestFit="1" customWidth="1"/>
    <col min="14849" max="14849" width="12.7109375" style="1" customWidth="1"/>
    <col min="14850" max="14850" width="13" style="1" customWidth="1"/>
    <col min="14851" max="14851" width="14.5703125" style="1" customWidth="1"/>
    <col min="14852" max="14852" width="11.42578125" style="1"/>
    <col min="14853" max="14853" width="12.140625" style="1" customWidth="1"/>
    <col min="14854" max="14854" width="11.42578125" style="1"/>
    <col min="14855" max="14855" width="11.42578125" style="1" customWidth="1"/>
    <col min="14856" max="14856" width="14.42578125" style="1" bestFit="1" customWidth="1"/>
    <col min="14857" max="14857" width="18.28515625" style="1" bestFit="1" customWidth="1"/>
    <col min="14858" max="15102" width="11.42578125" style="1"/>
    <col min="15103" max="15103" width="14.28515625" style="1" bestFit="1" customWidth="1"/>
    <col min="15104" max="15104" width="14.7109375" style="1" bestFit="1" customWidth="1"/>
    <col min="15105" max="15105" width="12.7109375" style="1" customWidth="1"/>
    <col min="15106" max="15106" width="13" style="1" customWidth="1"/>
    <col min="15107" max="15107" width="14.5703125" style="1" customWidth="1"/>
    <col min="15108" max="15108" width="11.42578125" style="1"/>
    <col min="15109" max="15109" width="12.140625" style="1" customWidth="1"/>
    <col min="15110" max="15110" width="11.42578125" style="1"/>
    <col min="15111" max="15111" width="11.42578125" style="1" customWidth="1"/>
    <col min="15112" max="15112" width="14.42578125" style="1" bestFit="1" customWidth="1"/>
    <col min="15113" max="15113" width="18.28515625" style="1" bestFit="1" customWidth="1"/>
    <col min="15114" max="15358" width="11.42578125" style="1"/>
    <col min="15359" max="15359" width="14.28515625" style="1" bestFit="1" customWidth="1"/>
    <col min="15360" max="15360" width="14.7109375" style="1" bestFit="1" customWidth="1"/>
    <col min="15361" max="15361" width="12.7109375" style="1" customWidth="1"/>
    <col min="15362" max="15362" width="13" style="1" customWidth="1"/>
    <col min="15363" max="15363" width="14.5703125" style="1" customWidth="1"/>
    <col min="15364" max="15364" width="11.42578125" style="1"/>
    <col min="15365" max="15365" width="12.140625" style="1" customWidth="1"/>
    <col min="15366" max="15366" width="11.42578125" style="1"/>
    <col min="15367" max="15367" width="11.42578125" style="1" customWidth="1"/>
    <col min="15368" max="15368" width="14.42578125" style="1" bestFit="1" customWidth="1"/>
    <col min="15369" max="15369" width="18.28515625" style="1" bestFit="1" customWidth="1"/>
    <col min="15370" max="15614" width="11.42578125" style="1"/>
    <col min="15615" max="15615" width="14.28515625" style="1" bestFit="1" customWidth="1"/>
    <col min="15616" max="15616" width="14.7109375" style="1" bestFit="1" customWidth="1"/>
    <col min="15617" max="15617" width="12.7109375" style="1" customWidth="1"/>
    <col min="15618" max="15618" width="13" style="1" customWidth="1"/>
    <col min="15619" max="15619" width="14.5703125" style="1" customWidth="1"/>
    <col min="15620" max="15620" width="11.42578125" style="1"/>
    <col min="15621" max="15621" width="12.140625" style="1" customWidth="1"/>
    <col min="15622" max="15622" width="11.42578125" style="1"/>
    <col min="15623" max="15623" width="11.42578125" style="1" customWidth="1"/>
    <col min="15624" max="15624" width="14.42578125" style="1" bestFit="1" customWidth="1"/>
    <col min="15625" max="15625" width="18.28515625" style="1" bestFit="1" customWidth="1"/>
    <col min="15626" max="15870" width="11.42578125" style="1"/>
    <col min="15871" max="15871" width="14.28515625" style="1" bestFit="1" customWidth="1"/>
    <col min="15872" max="15872" width="14.7109375" style="1" bestFit="1" customWidth="1"/>
    <col min="15873" max="15873" width="12.7109375" style="1" customWidth="1"/>
    <col min="15874" max="15874" width="13" style="1" customWidth="1"/>
    <col min="15875" max="15875" width="14.5703125" style="1" customWidth="1"/>
    <col min="15876" max="15876" width="11.42578125" style="1"/>
    <col min="15877" max="15877" width="12.140625" style="1" customWidth="1"/>
    <col min="15878" max="15878" width="11.42578125" style="1"/>
    <col min="15879" max="15879" width="11.42578125" style="1" customWidth="1"/>
    <col min="15880" max="15880" width="14.42578125" style="1" bestFit="1" customWidth="1"/>
    <col min="15881" max="15881" width="18.28515625" style="1" bestFit="1" customWidth="1"/>
    <col min="15882" max="16126" width="11.42578125" style="1"/>
    <col min="16127" max="16127" width="14.28515625" style="1" bestFit="1" customWidth="1"/>
    <col min="16128" max="16128" width="14.7109375" style="1" bestFit="1" customWidth="1"/>
    <col min="16129" max="16129" width="12.7109375" style="1" customWidth="1"/>
    <col min="16130" max="16130" width="13" style="1" customWidth="1"/>
    <col min="16131" max="16131" width="14.5703125" style="1" customWidth="1"/>
    <col min="16132" max="16132" width="11.42578125" style="1"/>
    <col min="16133" max="16133" width="12.140625" style="1" customWidth="1"/>
    <col min="16134" max="16134" width="11.42578125" style="1"/>
    <col min="16135" max="16135" width="11.42578125" style="1" customWidth="1"/>
    <col min="16136" max="16136" width="14.42578125" style="1" bestFit="1" customWidth="1"/>
    <col min="16137" max="16137" width="18.28515625" style="1" bestFit="1" customWidth="1"/>
    <col min="16138" max="16384" width="11.42578125" style="1"/>
  </cols>
  <sheetData>
    <row r="1" spans="1:13" ht="13.9" customHeight="1" x14ac:dyDescent="0.2">
      <c r="A1" s="545" t="s">
        <v>17</v>
      </c>
      <c r="B1" s="546"/>
      <c r="C1" s="546"/>
      <c r="D1" s="546"/>
      <c r="E1" s="546"/>
      <c r="F1" s="546"/>
      <c r="G1" s="547"/>
      <c r="H1" s="554" t="s">
        <v>18</v>
      </c>
    </row>
    <row r="2" spans="1:13" ht="13.9" customHeight="1" x14ac:dyDescent="0.2">
      <c r="A2" s="548"/>
      <c r="B2" s="549"/>
      <c r="C2" s="549"/>
      <c r="D2" s="549"/>
      <c r="E2" s="549"/>
      <c r="F2" s="549"/>
      <c r="G2" s="550"/>
      <c r="H2" s="555"/>
    </row>
    <row r="3" spans="1:13" ht="13.9" customHeight="1" x14ac:dyDescent="0.2">
      <c r="A3" s="548"/>
      <c r="B3" s="549"/>
      <c r="C3" s="549"/>
      <c r="D3" s="549"/>
      <c r="E3" s="549"/>
      <c r="F3" s="549"/>
      <c r="G3" s="550"/>
      <c r="H3" s="555"/>
    </row>
    <row r="4" spans="1:13" ht="0.75" customHeight="1" thickBot="1" x14ac:dyDescent="0.25">
      <c r="A4" s="551"/>
      <c r="B4" s="552"/>
      <c r="C4" s="552"/>
      <c r="D4" s="552"/>
      <c r="E4" s="552"/>
      <c r="F4" s="552"/>
      <c r="G4" s="553"/>
      <c r="H4" s="555"/>
    </row>
    <row r="5" spans="1:13" x14ac:dyDescent="0.2">
      <c r="A5" s="518" t="s">
        <v>19</v>
      </c>
      <c r="B5" s="557" t="s">
        <v>1</v>
      </c>
      <c r="C5" s="567" t="s">
        <v>20</v>
      </c>
      <c r="D5" s="559" t="s">
        <v>21</v>
      </c>
      <c r="E5" s="525"/>
      <c r="F5" s="525"/>
      <c r="G5" s="526"/>
      <c r="H5" s="555"/>
    </row>
    <row r="6" spans="1:13" ht="15" customHeight="1" thickBot="1" x14ac:dyDescent="0.25">
      <c r="A6" s="519"/>
      <c r="B6" s="558"/>
      <c r="C6" s="568"/>
      <c r="D6" s="527"/>
      <c r="E6" s="528"/>
      <c r="F6" s="528"/>
      <c r="G6" s="529"/>
      <c r="H6" s="555"/>
    </row>
    <row r="7" spans="1:13" ht="64.5" customHeight="1" x14ac:dyDescent="0.2">
      <c r="A7" s="530" t="s">
        <v>22</v>
      </c>
      <c r="B7" s="560" t="s">
        <v>0</v>
      </c>
      <c r="C7" s="567" t="s">
        <v>47</v>
      </c>
      <c r="D7" s="569" t="s">
        <v>8</v>
      </c>
      <c r="E7" s="570"/>
      <c r="F7" s="570"/>
      <c r="G7" s="571"/>
      <c r="H7" s="555"/>
      <c r="I7" s="2"/>
      <c r="J7" s="2"/>
      <c r="K7" s="2"/>
      <c r="L7" s="2"/>
      <c r="M7" s="2"/>
    </row>
    <row r="8" spans="1:13" ht="40.5" customHeight="1" thickBot="1" x14ac:dyDescent="0.25">
      <c r="A8" s="531"/>
      <c r="B8" s="561"/>
      <c r="C8" s="568"/>
      <c r="D8" s="572"/>
      <c r="E8" s="573"/>
      <c r="F8" s="573"/>
      <c r="G8" s="574"/>
      <c r="H8" s="555"/>
      <c r="I8" s="2"/>
      <c r="J8" s="2"/>
      <c r="K8" s="2"/>
      <c r="L8" s="2"/>
      <c r="M8" s="2"/>
    </row>
    <row r="9" spans="1:13" ht="15" customHeight="1" thickBot="1" x14ac:dyDescent="0.25">
      <c r="A9" s="531"/>
      <c r="B9" s="561"/>
      <c r="C9" s="102" t="s">
        <v>23</v>
      </c>
      <c r="D9" s="540" t="s">
        <v>24</v>
      </c>
      <c r="E9" s="541"/>
      <c r="F9" s="541"/>
      <c r="G9" s="542"/>
      <c r="H9" s="556"/>
      <c r="I9" s="543"/>
      <c r="J9" s="543"/>
      <c r="K9" s="543"/>
      <c r="L9" s="543"/>
      <c r="M9" s="2"/>
    </row>
    <row r="10" spans="1:13" ht="15.75" thickBot="1" x14ac:dyDescent="0.3">
      <c r="A10" s="49" t="s">
        <v>25</v>
      </c>
      <c r="B10" s="50"/>
      <c r="C10" s="103" t="s">
        <v>26</v>
      </c>
      <c r="D10" s="51" t="s">
        <v>27</v>
      </c>
      <c r="E10" s="51" t="s">
        <v>28</v>
      </c>
      <c r="F10" s="51" t="s">
        <v>3</v>
      </c>
      <c r="G10" s="52" t="s">
        <v>29</v>
      </c>
      <c r="H10" s="41"/>
      <c r="I10" s="6"/>
      <c r="J10" s="2"/>
      <c r="K10" s="2"/>
      <c r="L10" s="2"/>
      <c r="M10" s="2"/>
    </row>
    <row r="11" spans="1:13" ht="16.5" thickBot="1" x14ac:dyDescent="0.3">
      <c r="A11" s="95"/>
      <c r="B11" s="98"/>
      <c r="C11" s="97">
        <v>28</v>
      </c>
      <c r="D11" s="8">
        <v>1.2</v>
      </c>
      <c r="E11" s="27"/>
      <c r="F11" s="27">
        <v>1</v>
      </c>
      <c r="G11" s="94">
        <f>+C11*D11</f>
        <v>33.6</v>
      </c>
      <c r="H11" s="42"/>
      <c r="I11" s="24"/>
      <c r="J11" s="2"/>
      <c r="K11" s="2"/>
      <c r="L11" s="2"/>
      <c r="M11" s="2"/>
    </row>
    <row r="12" spans="1:13" ht="16.5" thickBot="1" x14ac:dyDescent="0.3">
      <c r="A12" s="96"/>
      <c r="B12" s="93"/>
      <c r="C12" s="97">
        <v>0.79</v>
      </c>
      <c r="D12" s="8">
        <v>1.5</v>
      </c>
      <c r="E12" s="8"/>
      <c r="F12" s="13">
        <v>1</v>
      </c>
      <c r="G12" s="94">
        <f t="shared" ref="G12:G29" si="0">+C12*D12</f>
        <v>1.1850000000000001</v>
      </c>
      <c r="H12" s="42"/>
      <c r="I12" s="24"/>
      <c r="J12" s="2"/>
      <c r="K12" s="2"/>
      <c r="L12" s="2"/>
      <c r="M12" s="2"/>
    </row>
    <row r="13" spans="1:13" ht="16.5" thickBot="1" x14ac:dyDescent="0.3">
      <c r="A13" s="96"/>
      <c r="B13" s="93"/>
      <c r="C13" s="97">
        <v>10.4</v>
      </c>
      <c r="D13" s="8">
        <v>0.5</v>
      </c>
      <c r="E13" s="8"/>
      <c r="F13" s="13">
        <v>1</v>
      </c>
      <c r="G13" s="94">
        <f t="shared" si="0"/>
        <v>5.2</v>
      </c>
      <c r="H13" s="42"/>
      <c r="I13" s="24"/>
      <c r="J13" s="2"/>
      <c r="K13" s="2"/>
      <c r="L13" s="2"/>
      <c r="M13" s="2"/>
    </row>
    <row r="14" spans="1:13" ht="16.5" thickBot="1" x14ac:dyDescent="0.3">
      <c r="A14" s="96"/>
      <c r="B14" s="93"/>
      <c r="C14" s="97">
        <v>0.94</v>
      </c>
      <c r="D14" s="8">
        <v>1.02</v>
      </c>
      <c r="E14" s="8"/>
      <c r="F14" s="13">
        <v>1</v>
      </c>
      <c r="G14" s="94">
        <f t="shared" si="0"/>
        <v>0.95879999999999999</v>
      </c>
      <c r="H14" s="42"/>
      <c r="I14" s="24"/>
      <c r="J14" s="2"/>
      <c r="K14" s="2"/>
      <c r="L14" s="2"/>
      <c r="M14" s="2"/>
    </row>
    <row r="15" spans="1:13" ht="16.5" thickBot="1" x14ac:dyDescent="0.3">
      <c r="A15" s="96"/>
      <c r="B15" s="93"/>
      <c r="C15" s="97">
        <v>2.1</v>
      </c>
      <c r="D15" s="8">
        <v>1.03</v>
      </c>
      <c r="E15" s="8"/>
      <c r="F15" s="13">
        <v>1</v>
      </c>
      <c r="G15" s="94">
        <f t="shared" si="0"/>
        <v>2.1630000000000003</v>
      </c>
      <c r="H15" s="42"/>
      <c r="I15" s="24"/>
      <c r="J15" s="2"/>
      <c r="K15" s="2"/>
      <c r="L15" s="2"/>
      <c r="M15" s="2"/>
    </row>
    <row r="16" spans="1:13" ht="16.5" thickBot="1" x14ac:dyDescent="0.3">
      <c r="A16" s="96"/>
      <c r="B16" s="93"/>
      <c r="C16" s="97">
        <v>0.83</v>
      </c>
      <c r="D16" s="8">
        <v>1.2</v>
      </c>
      <c r="E16" s="8"/>
      <c r="F16" s="13">
        <v>1</v>
      </c>
      <c r="G16" s="94">
        <f t="shared" si="0"/>
        <v>0.99599999999999989</v>
      </c>
      <c r="H16" s="42"/>
      <c r="I16" s="24"/>
      <c r="J16" s="2"/>
      <c r="K16" s="2"/>
      <c r="L16" s="2"/>
      <c r="M16" s="2"/>
    </row>
    <row r="17" spans="1:13" ht="16.5" thickBot="1" x14ac:dyDescent="0.3">
      <c r="A17" s="96"/>
      <c r="B17" s="93"/>
      <c r="C17" s="97">
        <v>1.64</v>
      </c>
      <c r="D17" s="8">
        <v>0.7</v>
      </c>
      <c r="E17" s="8"/>
      <c r="F17" s="13">
        <v>1</v>
      </c>
      <c r="G17" s="94">
        <f t="shared" si="0"/>
        <v>1.1479999999999999</v>
      </c>
      <c r="H17" s="42"/>
      <c r="I17" s="24"/>
      <c r="J17" s="2"/>
      <c r="K17" s="2"/>
      <c r="L17" s="2"/>
      <c r="M17" s="2"/>
    </row>
    <row r="18" spans="1:13" ht="16.5" thickBot="1" x14ac:dyDescent="0.3">
      <c r="A18" s="96"/>
      <c r="B18" s="93"/>
      <c r="C18" s="97">
        <v>10.199999999999999</v>
      </c>
      <c r="D18" s="8">
        <v>0.97</v>
      </c>
      <c r="E18" s="8"/>
      <c r="F18" s="13">
        <v>1</v>
      </c>
      <c r="G18" s="94">
        <f t="shared" si="0"/>
        <v>9.8939999999999984</v>
      </c>
      <c r="H18" s="42"/>
      <c r="I18" s="24"/>
      <c r="J18" s="2"/>
      <c r="K18" s="2"/>
      <c r="L18" s="2"/>
      <c r="M18" s="2"/>
    </row>
    <row r="19" spans="1:13" ht="16.5" thickBot="1" x14ac:dyDescent="0.3">
      <c r="A19" s="96"/>
      <c r="B19" s="93"/>
      <c r="C19" s="97">
        <v>2.0499999999999998</v>
      </c>
      <c r="D19" s="8">
        <v>1.01</v>
      </c>
      <c r="E19" s="8"/>
      <c r="F19" s="13">
        <v>1</v>
      </c>
      <c r="G19" s="94">
        <f t="shared" si="0"/>
        <v>2.0705</v>
      </c>
      <c r="H19" s="42"/>
      <c r="I19" s="24"/>
      <c r="J19" s="2"/>
      <c r="K19" s="2"/>
      <c r="L19" s="2"/>
      <c r="M19" s="2"/>
    </row>
    <row r="20" spans="1:13" ht="16.5" thickBot="1" x14ac:dyDescent="0.3">
      <c r="A20" s="96"/>
      <c r="B20" s="93"/>
      <c r="C20" s="97">
        <v>1.03</v>
      </c>
      <c r="D20" s="8">
        <v>1.01</v>
      </c>
      <c r="E20" s="8"/>
      <c r="F20" s="13">
        <v>1</v>
      </c>
      <c r="G20" s="94">
        <f t="shared" si="0"/>
        <v>1.0403</v>
      </c>
      <c r="H20" s="42"/>
      <c r="I20" s="24"/>
      <c r="J20" s="2"/>
      <c r="K20" s="2"/>
      <c r="L20" s="2"/>
      <c r="M20" s="2"/>
    </row>
    <row r="21" spans="1:13" ht="16.5" thickBot="1" x14ac:dyDescent="0.3">
      <c r="A21" s="96"/>
      <c r="B21" s="93"/>
      <c r="C21" s="97">
        <v>1.05</v>
      </c>
      <c r="D21" s="8">
        <v>1.01</v>
      </c>
      <c r="E21" s="8"/>
      <c r="F21" s="13">
        <v>1</v>
      </c>
      <c r="G21" s="94">
        <f t="shared" si="0"/>
        <v>1.0605</v>
      </c>
      <c r="H21" s="42"/>
      <c r="I21" s="24"/>
      <c r="J21" s="2"/>
      <c r="K21" s="2"/>
      <c r="L21" s="2"/>
      <c r="M21" s="2"/>
    </row>
    <row r="22" spans="1:13" ht="16.5" thickBot="1" x14ac:dyDescent="0.3">
      <c r="A22" s="96"/>
      <c r="B22" s="93"/>
      <c r="C22" s="97">
        <v>1.27</v>
      </c>
      <c r="D22" s="8">
        <v>1.03</v>
      </c>
      <c r="E22" s="8"/>
      <c r="F22" s="13">
        <v>1</v>
      </c>
      <c r="G22" s="94">
        <f t="shared" si="0"/>
        <v>1.3081</v>
      </c>
      <c r="H22" s="42"/>
      <c r="I22" s="24"/>
      <c r="J22" s="2"/>
      <c r="K22" s="2"/>
      <c r="L22" s="2"/>
      <c r="M22" s="2"/>
    </row>
    <row r="23" spans="1:13" ht="16.5" thickBot="1" x14ac:dyDescent="0.3">
      <c r="A23" s="96"/>
      <c r="B23" s="93"/>
      <c r="C23" s="97">
        <v>1.36</v>
      </c>
      <c r="D23" s="8">
        <v>1.01</v>
      </c>
      <c r="E23" s="8"/>
      <c r="F23" s="13">
        <v>1</v>
      </c>
      <c r="G23" s="94">
        <f t="shared" si="0"/>
        <v>1.3736000000000002</v>
      </c>
      <c r="H23" s="42"/>
      <c r="I23" s="24"/>
      <c r="J23" s="2"/>
      <c r="K23" s="2"/>
      <c r="L23" s="2"/>
      <c r="M23" s="2"/>
    </row>
    <row r="24" spans="1:13" ht="16.5" thickBot="1" x14ac:dyDescent="0.3">
      <c r="A24" s="96"/>
      <c r="B24" s="2"/>
      <c r="C24" s="97">
        <v>1.36</v>
      </c>
      <c r="D24" s="8">
        <v>0.92</v>
      </c>
      <c r="E24" s="8"/>
      <c r="F24" s="8">
        <v>1</v>
      </c>
      <c r="G24" s="94">
        <f t="shared" si="0"/>
        <v>1.2512000000000001</v>
      </c>
      <c r="H24" s="42"/>
      <c r="I24" s="24"/>
      <c r="J24" s="2"/>
      <c r="K24" s="2"/>
      <c r="L24" s="2"/>
      <c r="M24" s="2"/>
    </row>
    <row r="25" spans="1:13" ht="16.5" thickBot="1" x14ac:dyDescent="0.3">
      <c r="A25" s="96"/>
      <c r="B25" s="93"/>
      <c r="C25" s="97">
        <v>1.5</v>
      </c>
      <c r="D25" s="8">
        <v>0.97</v>
      </c>
      <c r="E25" s="8"/>
      <c r="F25" s="8">
        <v>1</v>
      </c>
      <c r="G25" s="94">
        <f t="shared" si="0"/>
        <v>1.4550000000000001</v>
      </c>
      <c r="H25" s="42"/>
      <c r="I25" s="24"/>
      <c r="J25" s="2"/>
      <c r="K25" s="2"/>
      <c r="L25" s="2"/>
      <c r="M25" s="2"/>
    </row>
    <row r="26" spans="1:13" ht="16.5" thickBot="1" x14ac:dyDescent="0.3">
      <c r="A26" s="96"/>
      <c r="B26" s="93"/>
      <c r="C26" s="97">
        <v>1.46</v>
      </c>
      <c r="D26" s="8">
        <v>1.1000000000000001</v>
      </c>
      <c r="E26" s="8"/>
      <c r="F26" s="8">
        <v>1</v>
      </c>
      <c r="G26" s="94">
        <f t="shared" si="0"/>
        <v>1.6060000000000001</v>
      </c>
      <c r="H26" s="42"/>
      <c r="I26" s="24"/>
      <c r="J26" s="2"/>
      <c r="K26" s="2"/>
      <c r="L26" s="2"/>
      <c r="M26" s="2"/>
    </row>
    <row r="27" spans="1:13" ht="16.5" thickBot="1" x14ac:dyDescent="0.3">
      <c r="A27" s="96"/>
      <c r="B27" s="93"/>
      <c r="C27" s="97">
        <v>1.56</v>
      </c>
      <c r="D27" s="8">
        <v>1.01</v>
      </c>
      <c r="E27" s="63"/>
      <c r="F27" s="8">
        <v>1</v>
      </c>
      <c r="G27" s="94">
        <f t="shared" si="0"/>
        <v>1.5756000000000001</v>
      </c>
      <c r="H27" s="42"/>
      <c r="I27" s="24"/>
      <c r="J27" s="2"/>
      <c r="K27" s="2"/>
      <c r="L27" s="2"/>
      <c r="M27" s="2"/>
    </row>
    <row r="28" spans="1:13" ht="16.5" thickBot="1" x14ac:dyDescent="0.3">
      <c r="A28" s="96"/>
      <c r="B28" s="93"/>
      <c r="C28" s="97">
        <v>1.52</v>
      </c>
      <c r="D28" s="8">
        <v>1</v>
      </c>
      <c r="E28" s="63"/>
      <c r="F28" s="8">
        <v>1</v>
      </c>
      <c r="G28" s="94">
        <f t="shared" si="0"/>
        <v>1.52</v>
      </c>
      <c r="H28" s="42"/>
      <c r="I28" s="24"/>
      <c r="J28" s="2"/>
      <c r="K28" s="2"/>
      <c r="L28" s="2"/>
      <c r="M28" s="2"/>
    </row>
    <row r="29" spans="1:13" ht="15.75" x14ac:dyDescent="0.25">
      <c r="A29" s="96"/>
      <c r="B29" s="93"/>
      <c r="C29" s="97">
        <v>0.9</v>
      </c>
      <c r="D29" s="8">
        <v>1.49</v>
      </c>
      <c r="E29" s="63"/>
      <c r="F29" s="8">
        <v>1</v>
      </c>
      <c r="G29" s="94">
        <f t="shared" si="0"/>
        <v>1.341</v>
      </c>
      <c r="H29" s="42"/>
      <c r="I29" s="24"/>
      <c r="J29" s="2"/>
      <c r="K29" s="2"/>
      <c r="L29" s="2"/>
      <c r="M29" s="2"/>
    </row>
    <row r="30" spans="1:13" ht="15" x14ac:dyDescent="0.25">
      <c r="A30" s="258" t="s">
        <v>74</v>
      </c>
      <c r="B30" s="259" t="s">
        <v>41</v>
      </c>
      <c r="C30" s="260"/>
      <c r="D30" s="260"/>
      <c r="E30" s="260"/>
      <c r="F30" s="260"/>
      <c r="G30" s="261">
        <f>SUM(G11:G29)</f>
        <v>70.746600000000001</v>
      </c>
      <c r="H30" s="42"/>
      <c r="I30" s="24"/>
      <c r="J30" s="2"/>
      <c r="K30" s="2"/>
      <c r="L30" s="2"/>
      <c r="M30" s="2"/>
    </row>
    <row r="31" spans="1:13" ht="15.75" x14ac:dyDescent="0.25">
      <c r="A31" s="66"/>
      <c r="B31" s="87"/>
      <c r="C31" s="107">
        <v>5.8</v>
      </c>
      <c r="D31" s="100">
        <v>0.7</v>
      </c>
      <c r="E31" s="88"/>
      <c r="F31" s="8">
        <v>1</v>
      </c>
      <c r="G31" s="89">
        <f>+C31*D31</f>
        <v>4.0599999999999996</v>
      </c>
      <c r="H31" s="42"/>
      <c r="I31" s="24"/>
      <c r="J31" s="2"/>
      <c r="K31" s="2"/>
      <c r="L31" s="2"/>
      <c r="M31" s="2"/>
    </row>
    <row r="32" spans="1:13" ht="15.75" x14ac:dyDescent="0.25">
      <c r="A32" s="66"/>
      <c r="B32" s="87"/>
      <c r="C32" s="107">
        <v>2.97</v>
      </c>
      <c r="D32" s="100">
        <v>1</v>
      </c>
      <c r="E32" s="88"/>
      <c r="F32" s="8">
        <v>1</v>
      </c>
      <c r="G32" s="89">
        <f t="shared" ref="G32:G47" si="1">+C32*D32</f>
        <v>2.97</v>
      </c>
      <c r="H32" s="42"/>
      <c r="I32" s="24"/>
      <c r="J32" s="2"/>
      <c r="K32" s="2"/>
      <c r="L32" s="2"/>
      <c r="M32" s="2"/>
    </row>
    <row r="33" spans="1:13" ht="15.75" x14ac:dyDescent="0.25">
      <c r="A33" s="66"/>
      <c r="B33" s="87"/>
      <c r="C33" s="107">
        <v>2.68</v>
      </c>
      <c r="D33" s="100">
        <v>1.05</v>
      </c>
      <c r="E33" s="88"/>
      <c r="F33" s="8">
        <v>1</v>
      </c>
      <c r="G33" s="89">
        <f t="shared" si="1"/>
        <v>2.8140000000000005</v>
      </c>
      <c r="H33" s="42"/>
      <c r="I33" s="24"/>
      <c r="J33" s="2"/>
      <c r="K33" s="2"/>
      <c r="L33" s="2"/>
      <c r="M33" s="2"/>
    </row>
    <row r="34" spans="1:13" ht="15.75" x14ac:dyDescent="0.25">
      <c r="A34" s="66"/>
      <c r="B34" s="87"/>
      <c r="C34" s="107">
        <v>2.63</v>
      </c>
      <c r="D34" s="100">
        <v>0.98</v>
      </c>
      <c r="E34" s="88"/>
      <c r="F34" s="8">
        <v>1</v>
      </c>
      <c r="G34" s="89">
        <f t="shared" si="1"/>
        <v>2.5773999999999999</v>
      </c>
      <c r="H34" s="42"/>
      <c r="I34" s="24"/>
      <c r="J34" s="2"/>
      <c r="K34" s="2"/>
      <c r="L34" s="2"/>
      <c r="M34" s="2"/>
    </row>
    <row r="35" spans="1:13" ht="15.75" x14ac:dyDescent="0.25">
      <c r="A35" s="66"/>
      <c r="B35" s="87"/>
      <c r="C35" s="107">
        <v>2.97</v>
      </c>
      <c r="D35" s="100">
        <v>1</v>
      </c>
      <c r="E35" s="88"/>
      <c r="F35" s="8">
        <v>1</v>
      </c>
      <c r="G35" s="89">
        <f t="shared" si="1"/>
        <v>2.97</v>
      </c>
      <c r="H35" s="42"/>
      <c r="I35" s="24"/>
      <c r="J35" s="2"/>
      <c r="K35" s="2"/>
      <c r="L35" s="2"/>
      <c r="M35" s="2"/>
    </row>
    <row r="36" spans="1:13" ht="15.75" x14ac:dyDescent="0.25">
      <c r="A36" s="66"/>
      <c r="B36" s="87"/>
      <c r="C36" s="107">
        <v>2.97</v>
      </c>
      <c r="D36" s="100">
        <v>1.01</v>
      </c>
      <c r="E36" s="88"/>
      <c r="F36" s="8">
        <v>1</v>
      </c>
      <c r="G36" s="89">
        <f t="shared" si="1"/>
        <v>2.9997000000000003</v>
      </c>
      <c r="H36" s="42"/>
      <c r="I36" s="24"/>
      <c r="J36" s="2"/>
      <c r="K36" s="2"/>
      <c r="L36" s="2"/>
      <c r="M36" s="2"/>
    </row>
    <row r="37" spans="1:13" ht="15.75" x14ac:dyDescent="0.25">
      <c r="A37" s="66"/>
      <c r="B37" s="87"/>
      <c r="C37" s="107">
        <v>2.67</v>
      </c>
      <c r="D37" s="100">
        <v>1.05</v>
      </c>
      <c r="E37" s="88"/>
      <c r="F37" s="8">
        <v>1</v>
      </c>
      <c r="G37" s="89">
        <f t="shared" si="1"/>
        <v>2.8035000000000001</v>
      </c>
      <c r="H37" s="42"/>
      <c r="I37" s="24"/>
      <c r="J37" s="2"/>
      <c r="K37" s="2"/>
      <c r="L37" s="2"/>
      <c r="M37" s="2"/>
    </row>
    <row r="38" spans="1:13" ht="15.75" x14ac:dyDescent="0.25">
      <c r="A38" s="66"/>
      <c r="B38" s="87"/>
      <c r="C38" s="107">
        <v>2.64</v>
      </c>
      <c r="D38" s="100">
        <v>0.98</v>
      </c>
      <c r="E38" s="88"/>
      <c r="F38" s="8">
        <v>1</v>
      </c>
      <c r="G38" s="89">
        <f t="shared" si="1"/>
        <v>2.5872000000000002</v>
      </c>
      <c r="H38" s="42"/>
      <c r="I38" s="24"/>
      <c r="J38" s="2"/>
      <c r="K38" s="2"/>
      <c r="L38" s="2"/>
      <c r="M38" s="2"/>
    </row>
    <row r="39" spans="1:13" ht="15.75" x14ac:dyDescent="0.25">
      <c r="A39" s="66"/>
      <c r="B39" s="87"/>
      <c r="C39" s="107">
        <v>2.98</v>
      </c>
      <c r="D39" s="100">
        <v>1</v>
      </c>
      <c r="E39" s="88"/>
      <c r="F39" s="8">
        <v>1</v>
      </c>
      <c r="G39" s="89">
        <f t="shared" si="1"/>
        <v>2.98</v>
      </c>
      <c r="H39" s="42"/>
      <c r="I39" s="24"/>
      <c r="J39" s="2"/>
      <c r="K39" s="2"/>
      <c r="L39" s="2"/>
      <c r="M39" s="2"/>
    </row>
    <row r="40" spans="1:13" ht="15.75" x14ac:dyDescent="0.25">
      <c r="A40" s="66"/>
      <c r="B40" s="87"/>
      <c r="C40" s="107">
        <v>3</v>
      </c>
      <c r="D40" s="100">
        <v>1.01</v>
      </c>
      <c r="E40" s="88"/>
      <c r="F40" s="8">
        <v>1</v>
      </c>
      <c r="G40" s="89">
        <f t="shared" si="1"/>
        <v>3.0300000000000002</v>
      </c>
      <c r="H40" s="42"/>
      <c r="I40" s="24"/>
      <c r="J40" s="2"/>
      <c r="K40" s="2"/>
      <c r="L40" s="2"/>
      <c r="M40" s="2"/>
    </row>
    <row r="41" spans="1:13" ht="15.75" x14ac:dyDescent="0.25">
      <c r="A41" s="66"/>
      <c r="B41" s="296"/>
      <c r="C41" s="107">
        <v>2.65</v>
      </c>
      <c r="D41" s="100">
        <v>1</v>
      </c>
      <c r="E41" s="88"/>
      <c r="F41" s="8">
        <v>1</v>
      </c>
      <c r="G41" s="89">
        <f t="shared" si="1"/>
        <v>2.65</v>
      </c>
      <c r="H41" s="42"/>
      <c r="I41" s="24"/>
      <c r="J41" s="2"/>
      <c r="K41" s="2"/>
      <c r="L41" s="2"/>
      <c r="M41" s="2"/>
    </row>
    <row r="42" spans="1:13" ht="15.75" x14ac:dyDescent="0.25">
      <c r="A42" s="66"/>
      <c r="B42" s="87"/>
      <c r="C42" s="107">
        <v>2.66</v>
      </c>
      <c r="D42" s="100">
        <v>1.07</v>
      </c>
      <c r="E42" s="88"/>
      <c r="F42" s="8">
        <v>1</v>
      </c>
      <c r="G42" s="89">
        <f t="shared" si="1"/>
        <v>2.8462000000000005</v>
      </c>
      <c r="H42" s="42"/>
      <c r="I42" s="24"/>
      <c r="J42" s="2"/>
      <c r="K42" s="2"/>
      <c r="L42" s="2"/>
      <c r="M42" s="2"/>
    </row>
    <row r="43" spans="1:13" ht="15.75" x14ac:dyDescent="0.25">
      <c r="A43" s="66"/>
      <c r="B43" s="87"/>
      <c r="C43" s="107">
        <v>2.98</v>
      </c>
      <c r="D43" s="100">
        <v>1</v>
      </c>
      <c r="E43" s="88"/>
      <c r="F43" s="8">
        <v>1</v>
      </c>
      <c r="G43" s="89">
        <f t="shared" si="1"/>
        <v>2.98</v>
      </c>
      <c r="H43" s="42"/>
      <c r="I43" s="24"/>
      <c r="J43" s="2"/>
      <c r="K43" s="2"/>
      <c r="L43" s="2"/>
      <c r="M43" s="2"/>
    </row>
    <row r="44" spans="1:13" ht="15.75" x14ac:dyDescent="0.25">
      <c r="A44" s="66"/>
      <c r="B44" s="87"/>
      <c r="C44" s="107">
        <v>2.92</v>
      </c>
      <c r="D44" s="100">
        <v>1</v>
      </c>
      <c r="E44" s="88"/>
      <c r="F44" s="8">
        <v>1</v>
      </c>
      <c r="G44" s="89">
        <f t="shared" si="1"/>
        <v>2.92</v>
      </c>
      <c r="H44" s="42"/>
      <c r="I44" s="24"/>
      <c r="J44" s="2"/>
      <c r="K44" s="2"/>
      <c r="L44" s="2"/>
      <c r="M44" s="2"/>
    </row>
    <row r="45" spans="1:13" ht="15.75" x14ac:dyDescent="0.25">
      <c r="A45" s="66"/>
      <c r="B45" s="87"/>
      <c r="C45" s="107">
        <v>2.69</v>
      </c>
      <c r="D45" s="100">
        <v>1</v>
      </c>
      <c r="E45" s="88"/>
      <c r="F45" s="8">
        <v>1</v>
      </c>
      <c r="G45" s="89">
        <f t="shared" si="1"/>
        <v>2.69</v>
      </c>
      <c r="H45" s="42"/>
      <c r="I45" s="24"/>
      <c r="J45" s="2"/>
      <c r="K45" s="2"/>
      <c r="L45" s="2"/>
      <c r="M45" s="2"/>
    </row>
    <row r="46" spans="1:13" ht="15.75" x14ac:dyDescent="0.25">
      <c r="A46" s="66"/>
      <c r="B46" s="87"/>
      <c r="C46" s="107">
        <v>2.68</v>
      </c>
      <c r="D46" s="100">
        <v>0.98</v>
      </c>
      <c r="E46" s="88"/>
      <c r="F46" s="8">
        <v>1</v>
      </c>
      <c r="G46" s="89">
        <f t="shared" si="1"/>
        <v>2.6264000000000003</v>
      </c>
      <c r="H46" s="42"/>
      <c r="I46" s="24"/>
      <c r="J46" s="2"/>
      <c r="K46" s="2"/>
      <c r="L46" s="2"/>
      <c r="M46" s="2"/>
    </row>
    <row r="47" spans="1:13" ht="15.75" x14ac:dyDescent="0.25">
      <c r="A47" s="66"/>
      <c r="B47" s="87"/>
      <c r="C47" s="107">
        <v>2.94</v>
      </c>
      <c r="D47" s="100">
        <v>1</v>
      </c>
      <c r="E47" s="88"/>
      <c r="F47" s="8">
        <v>1</v>
      </c>
      <c r="G47" s="89">
        <f t="shared" si="1"/>
        <v>2.94</v>
      </c>
      <c r="H47" s="42"/>
      <c r="I47" s="24"/>
      <c r="J47" s="2"/>
      <c r="K47" s="2"/>
      <c r="L47" s="2"/>
      <c r="M47" s="2"/>
    </row>
    <row r="48" spans="1:13" ht="16.5" thickBot="1" x14ac:dyDescent="0.3">
      <c r="A48" s="268" t="s">
        <v>75</v>
      </c>
      <c r="B48" s="263" t="s">
        <v>41</v>
      </c>
      <c r="C48" s="264"/>
      <c r="D48" s="265"/>
      <c r="E48" s="266"/>
      <c r="F48" s="266"/>
      <c r="G48" s="267">
        <f>SUM(G31:G47)</f>
        <v>49.444400000000002</v>
      </c>
      <c r="H48" s="42"/>
      <c r="I48" s="24"/>
      <c r="J48" s="2"/>
      <c r="K48" s="2"/>
      <c r="L48" s="2"/>
      <c r="M48" s="2"/>
    </row>
    <row r="49" spans="1:13" ht="15" thickBot="1" x14ac:dyDescent="0.25">
      <c r="A49" s="49"/>
      <c r="B49" s="50"/>
      <c r="C49" s="103" t="s">
        <v>26</v>
      </c>
      <c r="D49" s="51" t="s">
        <v>27</v>
      </c>
      <c r="E49" s="51" t="s">
        <v>28</v>
      </c>
      <c r="F49" s="51" t="s">
        <v>3</v>
      </c>
      <c r="G49" s="52" t="s">
        <v>29</v>
      </c>
      <c r="H49" s="42"/>
      <c r="I49" s="24"/>
      <c r="J49" s="2"/>
      <c r="K49" s="2"/>
      <c r="L49" s="2"/>
      <c r="M49" s="2"/>
    </row>
    <row r="50" spans="1:13" ht="15" x14ac:dyDescent="0.25">
      <c r="A50" s="109"/>
      <c r="B50" s="33"/>
      <c r="C50" s="27">
        <v>5.65</v>
      </c>
      <c r="D50" s="110">
        <v>0.65</v>
      </c>
      <c r="E50" s="27"/>
      <c r="F50" s="27">
        <v>1</v>
      </c>
      <c r="G50" s="94">
        <f>+C50+D50</f>
        <v>6.3000000000000007</v>
      </c>
      <c r="H50" s="42"/>
      <c r="I50" s="24"/>
      <c r="J50" s="2"/>
      <c r="K50" s="2"/>
      <c r="L50" s="2"/>
      <c r="M50" s="2"/>
    </row>
    <row r="51" spans="1:13" ht="15" x14ac:dyDescent="0.25">
      <c r="A51" s="66"/>
      <c r="B51" s="14"/>
      <c r="C51" s="13">
        <v>11.8</v>
      </c>
      <c r="D51" s="101">
        <v>0.18</v>
      </c>
      <c r="E51" s="13"/>
      <c r="F51" s="13">
        <v>1</v>
      </c>
      <c r="G51" s="28">
        <f t="shared" ref="G51:G65" si="2">F51*D51*C51</f>
        <v>2.1240000000000001</v>
      </c>
      <c r="H51" s="42"/>
      <c r="I51" s="24"/>
      <c r="J51" s="2"/>
      <c r="K51" s="2"/>
      <c r="L51" s="2"/>
      <c r="M51" s="2"/>
    </row>
    <row r="52" spans="1:13" ht="15" x14ac:dyDescent="0.25">
      <c r="A52" s="66"/>
      <c r="B52" s="62"/>
      <c r="C52" s="8">
        <v>2.4</v>
      </c>
      <c r="D52" s="99">
        <v>1</v>
      </c>
      <c r="E52" s="8"/>
      <c r="F52" s="8">
        <v>1</v>
      </c>
      <c r="G52" s="28">
        <f t="shared" si="2"/>
        <v>2.4</v>
      </c>
      <c r="H52" s="42"/>
      <c r="I52" s="24"/>
      <c r="J52" s="2"/>
      <c r="K52" s="2"/>
      <c r="L52" s="2"/>
      <c r="M52" s="2"/>
    </row>
    <row r="53" spans="1:13" ht="15" x14ac:dyDescent="0.25">
      <c r="A53" s="66"/>
      <c r="B53" s="62"/>
      <c r="C53" s="8">
        <v>3.03</v>
      </c>
      <c r="D53" s="99">
        <v>1.01</v>
      </c>
      <c r="E53" s="8"/>
      <c r="F53" s="8">
        <v>1</v>
      </c>
      <c r="G53" s="28">
        <f t="shared" si="2"/>
        <v>3.0602999999999998</v>
      </c>
      <c r="H53" s="42"/>
      <c r="I53" s="24"/>
      <c r="J53" s="2"/>
      <c r="K53" s="2"/>
      <c r="L53" s="2"/>
      <c r="M53" s="2"/>
    </row>
    <row r="54" spans="1:13" ht="15" x14ac:dyDescent="0.25">
      <c r="A54" s="66"/>
      <c r="B54" s="62"/>
      <c r="C54" s="9">
        <v>3.15</v>
      </c>
      <c r="D54" s="99">
        <v>1.01</v>
      </c>
      <c r="E54" s="8"/>
      <c r="F54" s="8">
        <v>1</v>
      </c>
      <c r="G54" s="28">
        <f t="shared" si="2"/>
        <v>3.1814999999999998</v>
      </c>
      <c r="H54" s="42"/>
      <c r="I54" s="24"/>
      <c r="J54" s="2"/>
      <c r="K54" s="2"/>
      <c r="L54" s="2"/>
      <c r="M54" s="2"/>
    </row>
    <row r="55" spans="1:13" ht="15" x14ac:dyDescent="0.25">
      <c r="A55" s="66"/>
      <c r="B55" s="62"/>
      <c r="C55" s="9">
        <v>2.41</v>
      </c>
      <c r="D55" s="99">
        <v>1.01</v>
      </c>
      <c r="E55" s="8"/>
      <c r="F55" s="8">
        <v>1</v>
      </c>
      <c r="G55" s="28">
        <f t="shared" si="2"/>
        <v>2.4341000000000004</v>
      </c>
      <c r="H55" s="42"/>
      <c r="I55" s="24"/>
      <c r="J55" s="2"/>
      <c r="K55" s="2"/>
      <c r="L55" s="2"/>
      <c r="M55" s="2"/>
    </row>
    <row r="56" spans="1:13" ht="15" x14ac:dyDescent="0.25">
      <c r="A56" s="66"/>
      <c r="B56" s="62"/>
      <c r="C56" s="9">
        <v>3.1</v>
      </c>
      <c r="D56" s="100">
        <v>1.1000000000000001</v>
      </c>
      <c r="E56" s="8"/>
      <c r="F56" s="8">
        <v>1</v>
      </c>
      <c r="G56" s="28">
        <f t="shared" si="2"/>
        <v>3.4100000000000006</v>
      </c>
      <c r="H56" s="42"/>
      <c r="I56" s="24"/>
      <c r="J56" s="2"/>
      <c r="K56" s="2"/>
      <c r="L56" s="2"/>
      <c r="M56" s="2"/>
    </row>
    <row r="57" spans="1:13" ht="15" x14ac:dyDescent="0.25">
      <c r="A57" s="66"/>
      <c r="B57" s="62"/>
      <c r="C57" s="9">
        <v>2.41</v>
      </c>
      <c r="D57" s="100">
        <v>1</v>
      </c>
      <c r="E57" s="8"/>
      <c r="F57" s="8">
        <v>1</v>
      </c>
      <c r="G57" s="28">
        <f t="shared" si="2"/>
        <v>2.41</v>
      </c>
      <c r="H57" s="42"/>
      <c r="I57" s="24"/>
      <c r="J57" s="2"/>
      <c r="K57" s="2"/>
      <c r="L57" s="2"/>
      <c r="M57" s="2"/>
    </row>
    <row r="58" spans="1:13" ht="15" x14ac:dyDescent="0.25">
      <c r="A58" s="66"/>
      <c r="B58" s="14"/>
      <c r="C58" s="9">
        <v>2.4</v>
      </c>
      <c r="D58" s="100">
        <v>0.98</v>
      </c>
      <c r="E58" s="68"/>
      <c r="F58" s="8">
        <v>1</v>
      </c>
      <c r="G58" s="28">
        <f t="shared" si="2"/>
        <v>2.3519999999999999</v>
      </c>
      <c r="H58" s="42"/>
      <c r="I58" s="24"/>
      <c r="J58" s="2"/>
      <c r="K58" s="2"/>
      <c r="L58" s="2"/>
      <c r="M58" s="2"/>
    </row>
    <row r="59" spans="1:13" ht="15" x14ac:dyDescent="0.25">
      <c r="A59" s="66"/>
      <c r="B59" s="11"/>
      <c r="C59" s="9">
        <v>3.1</v>
      </c>
      <c r="D59" s="100">
        <v>1.01</v>
      </c>
      <c r="E59" s="12"/>
      <c r="F59" s="8">
        <v>1</v>
      </c>
      <c r="G59" s="28">
        <f t="shared" si="2"/>
        <v>3.1310000000000002</v>
      </c>
      <c r="H59" s="42"/>
      <c r="I59" s="24"/>
      <c r="J59" s="2"/>
      <c r="K59" s="2"/>
      <c r="L59" s="2"/>
      <c r="M59" s="2"/>
    </row>
    <row r="60" spans="1:13" ht="15" x14ac:dyDescent="0.25">
      <c r="A60" s="66"/>
      <c r="B60" s="87"/>
      <c r="C60" s="9">
        <v>2.4300000000000002</v>
      </c>
      <c r="D60" s="100">
        <v>0.98</v>
      </c>
      <c r="E60" s="88"/>
      <c r="F60" s="8">
        <v>1</v>
      </c>
      <c r="G60" s="28">
        <f t="shared" si="2"/>
        <v>2.3814000000000002</v>
      </c>
      <c r="H60" s="42"/>
      <c r="I60" s="24"/>
      <c r="J60" s="2"/>
      <c r="K60" s="2"/>
      <c r="L60" s="2"/>
      <c r="M60" s="2"/>
    </row>
    <row r="61" spans="1:13" ht="15" x14ac:dyDescent="0.25">
      <c r="A61" s="66"/>
      <c r="B61" s="87"/>
      <c r="C61" s="9">
        <v>2.4500000000000002</v>
      </c>
      <c r="D61" s="100">
        <v>1.04</v>
      </c>
      <c r="E61" s="88"/>
      <c r="F61" s="8">
        <v>1</v>
      </c>
      <c r="G61" s="28">
        <f t="shared" si="2"/>
        <v>2.5480000000000005</v>
      </c>
      <c r="H61" s="42"/>
      <c r="I61" s="24"/>
      <c r="J61" s="2"/>
      <c r="K61" s="2"/>
      <c r="L61" s="2"/>
      <c r="M61" s="2"/>
    </row>
    <row r="62" spans="1:13" ht="15" x14ac:dyDescent="0.25">
      <c r="A62" s="66"/>
      <c r="B62" s="87"/>
      <c r="C62" s="9">
        <v>3.12</v>
      </c>
      <c r="D62" s="100">
        <v>1</v>
      </c>
      <c r="E62" s="88"/>
      <c r="F62" s="8">
        <v>1</v>
      </c>
      <c r="G62" s="28">
        <f t="shared" si="2"/>
        <v>3.12</v>
      </c>
      <c r="H62" s="42"/>
      <c r="I62" s="24"/>
      <c r="J62" s="2"/>
      <c r="K62" s="2"/>
      <c r="L62" s="2"/>
      <c r="M62" s="2"/>
    </row>
    <row r="63" spans="1:13" ht="15" x14ac:dyDescent="0.25">
      <c r="A63" s="66"/>
      <c r="B63" s="87"/>
      <c r="C63" s="9">
        <v>2.44</v>
      </c>
      <c r="D63" s="100">
        <v>1.05</v>
      </c>
      <c r="E63" s="88"/>
      <c r="F63" s="8">
        <v>1</v>
      </c>
      <c r="G63" s="28">
        <f t="shared" si="2"/>
        <v>2.5619999999999998</v>
      </c>
      <c r="H63" s="42"/>
      <c r="I63" s="24"/>
      <c r="J63" s="2"/>
      <c r="K63" s="2"/>
      <c r="L63" s="2"/>
      <c r="M63" s="2"/>
    </row>
    <row r="64" spans="1:13" ht="15" x14ac:dyDescent="0.25">
      <c r="A64" s="66"/>
      <c r="B64" s="87"/>
      <c r="C64" s="9">
        <v>3.12</v>
      </c>
      <c r="D64" s="100">
        <v>1</v>
      </c>
      <c r="E64" s="88"/>
      <c r="F64" s="8">
        <v>1</v>
      </c>
      <c r="G64" s="28">
        <f t="shared" si="2"/>
        <v>3.12</v>
      </c>
      <c r="H64" s="42"/>
      <c r="I64" s="24"/>
      <c r="J64" s="2"/>
      <c r="K64" s="2"/>
      <c r="L64" s="2"/>
      <c r="M64" s="2"/>
    </row>
    <row r="65" spans="1:13" ht="15.75" thickBot="1" x14ac:dyDescent="0.3">
      <c r="A65" s="274"/>
      <c r="B65" s="87"/>
      <c r="C65" s="287">
        <v>2.44</v>
      </c>
      <c r="D65" s="281">
        <v>0.98</v>
      </c>
      <c r="E65" s="88"/>
      <c r="F65" s="288">
        <v>1</v>
      </c>
      <c r="G65" s="289">
        <f t="shared" si="2"/>
        <v>2.3912</v>
      </c>
      <c r="H65" s="42"/>
      <c r="I65" s="24"/>
      <c r="J65" s="2"/>
      <c r="K65" s="2"/>
      <c r="L65" s="2"/>
      <c r="M65" s="2"/>
    </row>
    <row r="66" spans="1:13" ht="16.5" thickBot="1" x14ac:dyDescent="0.3">
      <c r="A66" s="290" t="s">
        <v>76</v>
      </c>
      <c r="B66" s="276" t="s">
        <v>41</v>
      </c>
      <c r="C66" s="291"/>
      <c r="D66" s="278"/>
      <c r="E66" s="279"/>
      <c r="F66" s="279"/>
      <c r="G66" s="280">
        <f>SUM(G50:G65)</f>
        <v>46.9255</v>
      </c>
      <c r="H66" s="42"/>
      <c r="I66" s="24"/>
      <c r="J66" s="2"/>
      <c r="K66" s="2"/>
      <c r="L66" s="2"/>
      <c r="M66" s="2"/>
    </row>
    <row r="67" spans="1:13" ht="15" x14ac:dyDescent="0.25">
      <c r="A67" s="109"/>
      <c r="B67" s="33"/>
      <c r="C67" s="27">
        <v>14.17</v>
      </c>
      <c r="D67" s="27">
        <v>0.6</v>
      </c>
      <c r="E67" s="27"/>
      <c r="F67" s="27">
        <v>1</v>
      </c>
      <c r="G67" s="94">
        <f>F67*D67*C67</f>
        <v>8.5019999999999989</v>
      </c>
      <c r="H67" s="42"/>
      <c r="I67" s="24"/>
      <c r="J67" s="2"/>
      <c r="K67" s="2"/>
      <c r="L67" s="2"/>
      <c r="M67" s="2"/>
    </row>
    <row r="68" spans="1:13" ht="15" x14ac:dyDescent="0.25">
      <c r="A68" s="66"/>
      <c r="B68" s="62"/>
      <c r="C68" s="8">
        <v>1.99</v>
      </c>
      <c r="D68" s="8">
        <v>0.6</v>
      </c>
      <c r="E68" s="8"/>
      <c r="F68" s="8">
        <v>1</v>
      </c>
      <c r="G68" s="46">
        <f t="shared" ref="G68:G83" si="3">F68*D68*C68</f>
        <v>1.194</v>
      </c>
      <c r="H68" s="42"/>
      <c r="I68" s="24"/>
      <c r="J68" s="2"/>
      <c r="K68" s="2"/>
      <c r="L68" s="2"/>
      <c r="M68" s="2"/>
    </row>
    <row r="69" spans="1:13" ht="15" x14ac:dyDescent="0.25">
      <c r="A69" s="66"/>
      <c r="B69" s="62"/>
      <c r="C69" s="8">
        <v>11.85</v>
      </c>
      <c r="D69" s="8">
        <v>0.92</v>
      </c>
      <c r="E69" s="8"/>
      <c r="F69" s="8">
        <v>1</v>
      </c>
      <c r="G69" s="46">
        <f t="shared" si="3"/>
        <v>10.902000000000001</v>
      </c>
      <c r="H69" s="42"/>
      <c r="I69" s="24"/>
      <c r="J69" s="2"/>
      <c r="K69" s="2"/>
      <c r="L69" s="2"/>
      <c r="M69" s="2"/>
    </row>
    <row r="70" spans="1:13" ht="15" x14ac:dyDescent="0.25">
      <c r="A70" s="66"/>
      <c r="B70" s="62"/>
      <c r="C70" s="8">
        <v>0.62</v>
      </c>
      <c r="D70" s="8">
        <v>0.3</v>
      </c>
      <c r="E70" s="8"/>
      <c r="F70" s="8">
        <v>1</v>
      </c>
      <c r="G70" s="46">
        <f t="shared" si="3"/>
        <v>0.186</v>
      </c>
      <c r="H70" s="42"/>
      <c r="I70" s="24"/>
      <c r="J70" s="2"/>
      <c r="K70" s="2"/>
      <c r="L70" s="2"/>
      <c r="M70" s="2"/>
    </row>
    <row r="71" spans="1:13" ht="15" x14ac:dyDescent="0.25">
      <c r="A71" s="66"/>
      <c r="B71" s="62"/>
      <c r="C71" s="8">
        <v>0.6</v>
      </c>
      <c r="D71" s="8">
        <f>0.51/2</f>
        <v>0.255</v>
      </c>
      <c r="E71" s="8"/>
      <c r="F71" s="8">
        <v>1</v>
      </c>
      <c r="G71" s="46">
        <f t="shared" si="3"/>
        <v>0.153</v>
      </c>
      <c r="H71" s="42"/>
      <c r="I71" s="24"/>
      <c r="J71" s="2"/>
      <c r="K71" s="2"/>
      <c r="L71" s="2"/>
      <c r="M71" s="2"/>
    </row>
    <row r="72" spans="1:13" ht="15" x14ac:dyDescent="0.25">
      <c r="A72" s="66"/>
      <c r="B72" s="62"/>
      <c r="C72" s="8">
        <v>0.3</v>
      </c>
      <c r="D72" s="8">
        <v>0.2</v>
      </c>
      <c r="E72" s="8"/>
      <c r="F72" s="8">
        <v>1</v>
      </c>
      <c r="G72" s="46">
        <f t="shared" si="3"/>
        <v>0.06</v>
      </c>
      <c r="H72" s="42"/>
      <c r="I72" s="24"/>
      <c r="J72" s="2"/>
      <c r="K72" s="2"/>
      <c r="L72" s="2"/>
      <c r="M72" s="2"/>
    </row>
    <row r="73" spans="1:13" ht="15" x14ac:dyDescent="0.25">
      <c r="A73" s="66"/>
      <c r="B73" s="62"/>
      <c r="C73" s="8">
        <v>2.48</v>
      </c>
      <c r="D73" s="8">
        <v>0.74</v>
      </c>
      <c r="E73" s="8"/>
      <c r="F73" s="8">
        <v>1</v>
      </c>
      <c r="G73" s="46">
        <f t="shared" si="3"/>
        <v>1.8351999999999999</v>
      </c>
      <c r="H73" s="42"/>
      <c r="I73" s="24"/>
      <c r="J73" s="2"/>
      <c r="K73" s="2"/>
      <c r="L73" s="2"/>
      <c r="M73" s="2"/>
    </row>
    <row r="74" spans="1:13" ht="15" x14ac:dyDescent="0.25">
      <c r="A74" s="66"/>
      <c r="B74" s="62"/>
      <c r="C74" s="8">
        <v>7.7</v>
      </c>
      <c r="D74" s="8">
        <v>0.76</v>
      </c>
      <c r="E74" s="8"/>
      <c r="F74" s="8">
        <v>1</v>
      </c>
      <c r="G74" s="46">
        <f t="shared" si="3"/>
        <v>5.8520000000000003</v>
      </c>
      <c r="H74" s="42"/>
      <c r="I74" s="24"/>
      <c r="J74" s="2"/>
      <c r="K74" s="2"/>
      <c r="L74" s="2"/>
      <c r="M74" s="2"/>
    </row>
    <row r="75" spans="1:13" ht="15" x14ac:dyDescent="0.25">
      <c r="A75" s="66"/>
      <c r="B75" s="62"/>
      <c r="C75" s="8">
        <v>2.8</v>
      </c>
      <c r="D75" s="8">
        <v>0.8</v>
      </c>
      <c r="E75" s="8"/>
      <c r="F75" s="8">
        <v>1</v>
      </c>
      <c r="G75" s="46">
        <f t="shared" si="3"/>
        <v>2.2399999999999998</v>
      </c>
      <c r="H75" s="42"/>
      <c r="I75" s="24"/>
      <c r="J75" s="2"/>
      <c r="K75" s="2"/>
      <c r="L75" s="2"/>
      <c r="M75" s="2"/>
    </row>
    <row r="76" spans="1:13" ht="15" x14ac:dyDescent="0.25">
      <c r="A76" s="66"/>
      <c r="B76" s="62"/>
      <c r="C76" s="8">
        <v>17</v>
      </c>
      <c r="D76" s="8">
        <f>+(0.61+0.75+0.77)/3</f>
        <v>0.71</v>
      </c>
      <c r="E76" s="8"/>
      <c r="F76" s="8">
        <v>1</v>
      </c>
      <c r="G76" s="46">
        <f t="shared" si="3"/>
        <v>12.07</v>
      </c>
      <c r="H76" s="42"/>
      <c r="I76" s="24"/>
      <c r="J76" s="2"/>
      <c r="K76" s="2"/>
      <c r="L76" s="2"/>
      <c r="M76" s="2"/>
    </row>
    <row r="77" spans="1:13" ht="15" x14ac:dyDescent="0.25">
      <c r="A77" s="66"/>
      <c r="B77" s="62"/>
      <c r="C77" s="8">
        <v>5.5</v>
      </c>
      <c r="D77" s="8">
        <f>+(0.77+0.73)/2</f>
        <v>0.75</v>
      </c>
      <c r="E77" s="8"/>
      <c r="F77" s="8">
        <v>1</v>
      </c>
      <c r="G77" s="46">
        <f t="shared" si="3"/>
        <v>4.125</v>
      </c>
      <c r="H77" s="42"/>
      <c r="I77" s="24"/>
      <c r="J77" s="2"/>
      <c r="K77" s="2"/>
      <c r="L77" s="2"/>
      <c r="M77" s="2"/>
    </row>
    <row r="78" spans="1:13" ht="15" x14ac:dyDescent="0.25">
      <c r="A78" s="66"/>
      <c r="B78" s="62"/>
      <c r="C78" s="8">
        <v>9.24</v>
      </c>
      <c r="D78" s="8">
        <f>+(0.83+1.17+0.9+0.7)/4</f>
        <v>0.89999999999999991</v>
      </c>
      <c r="E78" s="8"/>
      <c r="F78" s="8">
        <v>1</v>
      </c>
      <c r="G78" s="46">
        <f t="shared" si="3"/>
        <v>8.3159999999999989</v>
      </c>
      <c r="H78" s="42"/>
      <c r="I78" s="24"/>
      <c r="J78" s="2"/>
      <c r="K78" s="2"/>
      <c r="L78" s="2"/>
      <c r="M78" s="2"/>
    </row>
    <row r="79" spans="1:13" ht="15" x14ac:dyDescent="0.25">
      <c r="A79" s="66"/>
      <c r="B79" s="62"/>
      <c r="C79" s="8">
        <v>2.74</v>
      </c>
      <c r="D79" s="8">
        <v>0.9</v>
      </c>
      <c r="E79" s="8"/>
      <c r="F79" s="8">
        <v>1</v>
      </c>
      <c r="G79" s="46">
        <f t="shared" si="3"/>
        <v>2.4660000000000002</v>
      </c>
      <c r="H79" s="42"/>
      <c r="I79" s="24"/>
      <c r="J79" s="2"/>
      <c r="K79" s="2"/>
      <c r="L79" s="2"/>
      <c r="M79" s="2"/>
    </row>
    <row r="80" spans="1:13" ht="15" x14ac:dyDescent="0.25">
      <c r="A80" s="66"/>
      <c r="B80" s="62"/>
      <c r="C80" s="8">
        <v>3.42</v>
      </c>
      <c r="D80" s="8">
        <v>0.77</v>
      </c>
      <c r="E80" s="8"/>
      <c r="F80" s="8">
        <v>1</v>
      </c>
      <c r="G80" s="46">
        <f t="shared" si="3"/>
        <v>2.6334</v>
      </c>
      <c r="H80" s="42"/>
      <c r="I80" s="24"/>
      <c r="J80" s="2"/>
      <c r="K80" s="2"/>
      <c r="L80" s="2"/>
      <c r="M80" s="2"/>
    </row>
    <row r="81" spans="1:13" ht="15" x14ac:dyDescent="0.25">
      <c r="A81" s="66"/>
      <c r="B81" s="62"/>
      <c r="C81" s="8">
        <v>6.7</v>
      </c>
      <c r="D81" s="8">
        <v>0.9</v>
      </c>
      <c r="E81" s="8"/>
      <c r="F81" s="8">
        <v>1</v>
      </c>
      <c r="G81" s="46">
        <f t="shared" si="3"/>
        <v>6.03</v>
      </c>
      <c r="H81" s="42"/>
      <c r="I81" s="24"/>
      <c r="J81" s="2"/>
      <c r="K81" s="2"/>
      <c r="L81" s="2"/>
      <c r="M81" s="2"/>
    </row>
    <row r="82" spans="1:13" ht="15" x14ac:dyDescent="0.25">
      <c r="A82" s="66"/>
      <c r="B82" s="62"/>
      <c r="C82" s="8">
        <v>2.35</v>
      </c>
      <c r="D82" s="8">
        <f>+(0.69+0.9)/2</f>
        <v>0.79499999999999993</v>
      </c>
      <c r="E82" s="8"/>
      <c r="F82" s="8">
        <v>1</v>
      </c>
      <c r="G82" s="46">
        <f t="shared" si="3"/>
        <v>1.86825</v>
      </c>
      <c r="H82" s="42"/>
      <c r="I82" s="24"/>
      <c r="J82" s="2"/>
      <c r="K82" s="2"/>
      <c r="L82" s="2"/>
      <c r="M82" s="2"/>
    </row>
    <row r="83" spans="1:13" ht="15" x14ac:dyDescent="0.25">
      <c r="A83" s="66"/>
      <c r="B83" s="62"/>
      <c r="C83" s="8">
        <f>+(20+13.95)</f>
        <v>33.950000000000003</v>
      </c>
      <c r="D83" s="8">
        <f>+(0.78+0.76)/2</f>
        <v>0.77</v>
      </c>
      <c r="E83" s="8"/>
      <c r="F83" s="8">
        <v>1</v>
      </c>
      <c r="G83" s="46">
        <f t="shared" si="3"/>
        <v>26.141500000000004</v>
      </c>
      <c r="H83" s="42"/>
      <c r="I83" s="24"/>
      <c r="J83" s="2"/>
      <c r="K83" s="2"/>
      <c r="L83" s="2"/>
      <c r="M83" s="2"/>
    </row>
    <row r="84" spans="1:13" ht="15" x14ac:dyDescent="0.25">
      <c r="A84" s="66"/>
      <c r="B84" s="62"/>
      <c r="C84" s="8">
        <f>23.1+1.85</f>
        <v>24.950000000000003</v>
      </c>
      <c r="D84" s="8">
        <f>+(0.95+0.8)/2</f>
        <v>0.875</v>
      </c>
      <c r="E84" s="8"/>
      <c r="F84" s="8">
        <v>1</v>
      </c>
      <c r="G84" s="46">
        <f>F84*D84*C84</f>
        <v>21.831250000000004</v>
      </c>
      <c r="H84" s="42"/>
      <c r="I84" s="24"/>
      <c r="J84" s="2"/>
      <c r="K84" s="2"/>
      <c r="L84" s="2"/>
      <c r="M84" s="2"/>
    </row>
    <row r="85" spans="1:13" ht="16.5" thickBot="1" x14ac:dyDescent="0.3">
      <c r="A85" s="272" t="s">
        <v>77</v>
      </c>
      <c r="B85" s="263" t="s">
        <v>41</v>
      </c>
      <c r="C85" s="270"/>
      <c r="D85" s="270"/>
      <c r="E85" s="270"/>
      <c r="F85" s="270"/>
      <c r="G85" s="271">
        <f>SUM(G67:G84)</f>
        <v>116.40560000000002</v>
      </c>
      <c r="H85" s="42"/>
      <c r="I85" s="24"/>
      <c r="K85" s="2"/>
      <c r="L85" s="2"/>
      <c r="M85" s="2"/>
    </row>
    <row r="86" spans="1:13" ht="15.75" x14ac:dyDescent="0.25">
      <c r="A86" s="295"/>
      <c r="B86" s="296"/>
      <c r="C86" s="91">
        <v>0.7</v>
      </c>
      <c r="D86" s="99">
        <v>9.9499999999999993</v>
      </c>
      <c r="E86" s="88"/>
      <c r="F86" s="99">
        <v>1</v>
      </c>
      <c r="G86" s="289">
        <f>+C86*D86</f>
        <v>6.964999999999999</v>
      </c>
      <c r="H86" s="42"/>
      <c r="I86" s="24"/>
      <c r="K86" s="2"/>
      <c r="L86" s="2"/>
      <c r="M86" s="2"/>
    </row>
    <row r="87" spans="1:13" ht="15.75" x14ac:dyDescent="0.25">
      <c r="A87" s="297"/>
      <c r="B87" s="296"/>
      <c r="C87" s="91">
        <v>6.9</v>
      </c>
      <c r="D87" s="99">
        <v>1</v>
      </c>
      <c r="E87" s="88"/>
      <c r="F87" s="99">
        <v>1</v>
      </c>
      <c r="G87" s="289">
        <f t="shared" ref="G87:G101" si="4">+C87*D87</f>
        <v>6.9</v>
      </c>
      <c r="H87" s="42"/>
      <c r="I87" s="24"/>
      <c r="K87" s="2"/>
      <c r="L87" s="2"/>
      <c r="M87" s="2"/>
    </row>
    <row r="88" spans="1:13" ht="15.75" x14ac:dyDescent="0.25">
      <c r="A88" s="297"/>
      <c r="B88" s="296"/>
      <c r="C88" s="91">
        <v>1</v>
      </c>
      <c r="D88" s="99">
        <v>7.9</v>
      </c>
      <c r="E88" s="88"/>
      <c r="F88" s="99">
        <v>1</v>
      </c>
      <c r="G88" s="289">
        <f t="shared" si="4"/>
        <v>7.9</v>
      </c>
      <c r="H88" s="42"/>
      <c r="I88" s="24"/>
      <c r="K88" s="2"/>
      <c r="L88" s="2"/>
      <c r="M88" s="2"/>
    </row>
    <row r="89" spans="1:13" ht="15.75" x14ac:dyDescent="0.25">
      <c r="A89" s="297"/>
      <c r="B89" s="296"/>
      <c r="C89" s="91">
        <v>1</v>
      </c>
      <c r="D89" s="99">
        <v>17</v>
      </c>
      <c r="E89" s="88"/>
      <c r="F89" s="99">
        <v>1</v>
      </c>
      <c r="G89" s="289">
        <f t="shared" si="4"/>
        <v>17</v>
      </c>
      <c r="H89" s="42"/>
      <c r="I89" s="24"/>
      <c r="K89" s="2"/>
      <c r="L89" s="2"/>
      <c r="M89" s="2"/>
    </row>
    <row r="90" spans="1:13" ht="15.75" x14ac:dyDescent="0.25">
      <c r="A90" s="297"/>
      <c r="B90" s="296"/>
      <c r="C90" s="91">
        <v>1</v>
      </c>
      <c r="D90" s="99">
        <v>8.5</v>
      </c>
      <c r="E90" s="88"/>
      <c r="F90" s="99">
        <v>1</v>
      </c>
      <c r="G90" s="289">
        <f t="shared" si="4"/>
        <v>8.5</v>
      </c>
      <c r="H90" s="42"/>
      <c r="I90" s="24"/>
      <c r="K90" s="2"/>
      <c r="L90" s="2"/>
      <c r="M90" s="2"/>
    </row>
    <row r="91" spans="1:13" ht="15.75" x14ac:dyDescent="0.25">
      <c r="A91" s="297"/>
      <c r="B91" s="296"/>
      <c r="C91" s="91">
        <v>1</v>
      </c>
      <c r="D91" s="99">
        <v>10.54</v>
      </c>
      <c r="E91" s="88"/>
      <c r="F91" s="99">
        <v>1</v>
      </c>
      <c r="G91" s="289">
        <f t="shared" si="4"/>
        <v>10.54</v>
      </c>
      <c r="H91" s="42"/>
      <c r="I91" s="24"/>
      <c r="K91" s="2"/>
      <c r="L91" s="2"/>
      <c r="M91" s="2"/>
    </row>
    <row r="92" spans="1:13" ht="15.75" x14ac:dyDescent="0.25">
      <c r="A92" s="297"/>
      <c r="B92" s="296"/>
      <c r="C92" s="91">
        <v>3.74</v>
      </c>
      <c r="D92" s="99">
        <v>1.02</v>
      </c>
      <c r="E92" s="88"/>
      <c r="F92" s="99">
        <v>1</v>
      </c>
      <c r="G92" s="289">
        <f t="shared" si="4"/>
        <v>3.8148000000000004</v>
      </c>
      <c r="H92" s="42"/>
      <c r="I92" s="24"/>
      <c r="K92" s="2"/>
      <c r="L92" s="2"/>
      <c r="M92" s="2"/>
    </row>
    <row r="93" spans="1:13" ht="15.75" x14ac:dyDescent="0.25">
      <c r="A93" s="297"/>
      <c r="B93" s="296"/>
      <c r="C93" s="91">
        <v>8.65</v>
      </c>
      <c r="D93" s="99">
        <v>1</v>
      </c>
      <c r="E93" s="88"/>
      <c r="F93" s="99">
        <v>1</v>
      </c>
      <c r="G93" s="289">
        <f t="shared" si="4"/>
        <v>8.65</v>
      </c>
      <c r="H93" s="42"/>
      <c r="I93" s="24"/>
      <c r="K93" s="2"/>
      <c r="L93" s="2"/>
      <c r="M93" s="2"/>
    </row>
    <row r="94" spans="1:13" ht="15.75" x14ac:dyDescent="0.25">
      <c r="A94" s="297"/>
      <c r="B94" s="296"/>
      <c r="C94" s="91">
        <v>1</v>
      </c>
      <c r="D94" s="99">
        <v>10</v>
      </c>
      <c r="E94" s="88"/>
      <c r="F94" s="99">
        <v>1</v>
      </c>
      <c r="G94" s="289">
        <f t="shared" si="4"/>
        <v>10</v>
      </c>
      <c r="H94" s="42"/>
      <c r="I94" s="24"/>
      <c r="K94" s="2"/>
      <c r="L94" s="2"/>
      <c r="M94" s="2"/>
    </row>
    <row r="95" spans="1:13" ht="15.75" x14ac:dyDescent="0.25">
      <c r="A95" s="297"/>
      <c r="B95" s="296"/>
      <c r="C95" s="91">
        <v>1.52</v>
      </c>
      <c r="D95" s="99">
        <v>1.3</v>
      </c>
      <c r="E95" s="88"/>
      <c r="F95" s="99">
        <v>1</v>
      </c>
      <c r="G95" s="289">
        <f t="shared" si="4"/>
        <v>1.9760000000000002</v>
      </c>
      <c r="H95" s="42"/>
      <c r="I95" s="24"/>
      <c r="K95" s="2"/>
      <c r="L95" s="2"/>
      <c r="M95" s="2"/>
    </row>
    <row r="96" spans="1:13" ht="15.75" x14ac:dyDescent="0.25">
      <c r="A96" s="297"/>
      <c r="B96" s="296"/>
      <c r="C96" s="298"/>
      <c r="D96" s="99"/>
      <c r="E96" s="88"/>
      <c r="F96" s="99"/>
      <c r="G96" s="289">
        <f t="shared" si="4"/>
        <v>0</v>
      </c>
      <c r="H96" s="42"/>
      <c r="I96" s="24"/>
      <c r="K96" s="2"/>
      <c r="L96" s="2"/>
      <c r="M96" s="2"/>
    </row>
    <row r="97" spans="1:13" ht="15.75" x14ac:dyDescent="0.25">
      <c r="A97" s="403"/>
      <c r="B97" s="299"/>
      <c r="C97" s="300">
        <v>0.85</v>
      </c>
      <c r="D97" s="99">
        <v>8.9</v>
      </c>
      <c r="E97" s="12"/>
      <c r="F97" s="99">
        <v>1</v>
      </c>
      <c r="G97" s="289">
        <f t="shared" si="4"/>
        <v>7.5650000000000004</v>
      </c>
      <c r="H97" s="42"/>
      <c r="I97" s="24"/>
      <c r="K97" s="2"/>
      <c r="L97" s="2"/>
      <c r="M97" s="2"/>
    </row>
    <row r="98" spans="1:13" ht="15.75" x14ac:dyDescent="0.25">
      <c r="A98" s="403"/>
      <c r="B98" s="299"/>
      <c r="C98" s="300">
        <v>1.17</v>
      </c>
      <c r="D98" s="99">
        <v>4.78</v>
      </c>
      <c r="E98" s="12"/>
      <c r="F98" s="99">
        <v>1</v>
      </c>
      <c r="G98" s="289">
        <f t="shared" si="4"/>
        <v>5.5926</v>
      </c>
      <c r="H98" s="42"/>
      <c r="I98" s="24"/>
      <c r="K98" s="2"/>
      <c r="L98" s="2"/>
      <c r="M98" s="2"/>
    </row>
    <row r="99" spans="1:13" ht="15.75" x14ac:dyDescent="0.25">
      <c r="A99" s="297"/>
      <c r="B99" s="299"/>
      <c r="C99" s="300">
        <v>1</v>
      </c>
      <c r="D99" s="99">
        <v>20</v>
      </c>
      <c r="E99" s="12"/>
      <c r="F99" s="99">
        <v>1</v>
      </c>
      <c r="G99" s="289">
        <f t="shared" si="4"/>
        <v>20</v>
      </c>
      <c r="H99" s="42"/>
      <c r="I99" s="24"/>
      <c r="K99" s="2"/>
      <c r="L99" s="2"/>
      <c r="M99" s="2"/>
    </row>
    <row r="100" spans="1:13" ht="15.75" x14ac:dyDescent="0.25">
      <c r="A100" s="403"/>
      <c r="B100" s="299"/>
      <c r="C100" s="300">
        <v>0.85</v>
      </c>
      <c r="D100" s="99">
        <v>6.2</v>
      </c>
      <c r="E100" s="12"/>
      <c r="F100" s="99">
        <v>1</v>
      </c>
      <c r="G100" s="289">
        <f t="shared" si="4"/>
        <v>5.27</v>
      </c>
      <c r="H100" s="42"/>
      <c r="I100" s="24"/>
      <c r="K100" s="2"/>
      <c r="L100" s="2"/>
      <c r="M100" s="2"/>
    </row>
    <row r="101" spans="1:13" ht="15.75" x14ac:dyDescent="0.25">
      <c r="A101" s="403"/>
      <c r="B101" s="299"/>
      <c r="C101" s="300">
        <v>0.85</v>
      </c>
      <c r="D101" s="99">
        <v>8.94</v>
      </c>
      <c r="E101" s="12"/>
      <c r="F101" s="99">
        <v>1</v>
      </c>
      <c r="G101" s="289">
        <f t="shared" si="4"/>
        <v>7.5989999999999993</v>
      </c>
      <c r="H101" s="42"/>
      <c r="I101" s="24"/>
      <c r="K101" s="2"/>
      <c r="L101" s="2"/>
      <c r="M101" s="2"/>
    </row>
    <row r="102" spans="1:13" ht="16.5" thickBot="1" x14ac:dyDescent="0.3">
      <c r="A102" s="262" t="s">
        <v>78</v>
      </c>
      <c r="B102" s="263" t="s">
        <v>41</v>
      </c>
      <c r="C102" s="264"/>
      <c r="D102" s="269"/>
      <c r="E102" s="266"/>
      <c r="F102" s="266"/>
      <c r="G102" s="404">
        <f>SUM(G86:G101)</f>
        <v>128.2724</v>
      </c>
      <c r="H102" s="42"/>
      <c r="I102" s="24"/>
      <c r="K102" s="2"/>
      <c r="L102" s="2"/>
      <c r="M102" s="2"/>
    </row>
    <row r="103" spans="1:13" ht="15.75" x14ac:dyDescent="0.25">
      <c r="A103" s="109"/>
      <c r="B103" s="113"/>
      <c r="C103" s="108">
        <v>5.4</v>
      </c>
      <c r="D103" s="100">
        <f>+(0.94+0.49+0.47)/3</f>
        <v>0.6333333333333333</v>
      </c>
      <c r="E103" s="114"/>
      <c r="F103" s="111">
        <v>1</v>
      </c>
      <c r="G103" s="112">
        <f>F103*D103*C103</f>
        <v>3.42</v>
      </c>
      <c r="H103" s="42"/>
      <c r="I103" s="24"/>
      <c r="K103" s="2"/>
      <c r="L103" s="2"/>
      <c r="M103" s="2"/>
    </row>
    <row r="104" spans="1:13" ht="15.75" x14ac:dyDescent="0.25">
      <c r="A104" s="66"/>
      <c r="B104" s="11"/>
      <c r="C104" s="108">
        <v>2.4500000000000002</v>
      </c>
      <c r="D104" s="100">
        <v>1</v>
      </c>
      <c r="E104" s="12"/>
      <c r="F104" s="100">
        <v>1</v>
      </c>
      <c r="G104" s="89">
        <f t="shared" ref="G104:G112" si="5">F104*D104*C104</f>
        <v>2.4500000000000002</v>
      </c>
      <c r="H104" s="42"/>
      <c r="I104" s="24"/>
      <c r="K104" s="2"/>
      <c r="L104" s="2"/>
      <c r="M104" s="2"/>
    </row>
    <row r="105" spans="1:13" ht="15.75" x14ac:dyDescent="0.25">
      <c r="A105" s="66"/>
      <c r="B105" s="11"/>
      <c r="C105" s="108">
        <v>2.5</v>
      </c>
      <c r="D105" s="100">
        <v>1</v>
      </c>
      <c r="E105" s="12"/>
      <c r="F105" s="100">
        <v>1</v>
      </c>
      <c r="G105" s="89">
        <f t="shared" si="5"/>
        <v>2.5</v>
      </c>
      <c r="H105" s="42"/>
      <c r="I105" s="24"/>
      <c r="K105" s="2"/>
      <c r="L105" s="2"/>
      <c r="M105" s="2"/>
    </row>
    <row r="106" spans="1:13" ht="15.75" x14ac:dyDescent="0.25">
      <c r="A106" s="66"/>
      <c r="B106" s="11"/>
      <c r="C106" s="108">
        <v>2.68</v>
      </c>
      <c r="D106" s="100">
        <v>1</v>
      </c>
      <c r="E106" s="12"/>
      <c r="F106" s="100">
        <v>1</v>
      </c>
      <c r="G106" s="89">
        <f t="shared" si="5"/>
        <v>2.68</v>
      </c>
      <c r="H106" s="42"/>
      <c r="I106" s="24"/>
      <c r="K106" s="2"/>
      <c r="L106" s="2"/>
      <c r="M106" s="2"/>
    </row>
    <row r="107" spans="1:13" ht="15.75" x14ac:dyDescent="0.25">
      <c r="A107" s="66"/>
      <c r="B107" s="11"/>
      <c r="C107" s="108">
        <v>2.73</v>
      </c>
      <c r="D107" s="100">
        <v>1</v>
      </c>
      <c r="E107" s="12"/>
      <c r="F107" s="100">
        <v>1</v>
      </c>
      <c r="G107" s="89">
        <f t="shared" si="5"/>
        <v>2.73</v>
      </c>
      <c r="H107" s="42"/>
      <c r="I107" s="24"/>
      <c r="J107" s="2"/>
      <c r="K107" s="2"/>
      <c r="L107" s="2"/>
      <c r="M107" s="2"/>
    </row>
    <row r="108" spans="1:13" ht="15.75" hidden="1" x14ac:dyDescent="0.25">
      <c r="A108" s="66"/>
      <c r="B108" s="11"/>
      <c r="C108" s="108"/>
      <c r="D108" s="100"/>
      <c r="E108" s="12"/>
      <c r="F108" s="100">
        <v>1</v>
      </c>
      <c r="G108" s="89">
        <f t="shared" si="5"/>
        <v>0</v>
      </c>
      <c r="H108" s="42"/>
      <c r="I108" s="24"/>
      <c r="J108" s="2"/>
      <c r="K108" s="2"/>
      <c r="L108" s="2"/>
      <c r="M108" s="2"/>
    </row>
    <row r="109" spans="1:13" ht="15.75" hidden="1" x14ac:dyDescent="0.25">
      <c r="A109" s="66"/>
      <c r="B109" s="11"/>
      <c r="C109" s="108"/>
      <c r="D109" s="100"/>
      <c r="E109" s="12"/>
      <c r="F109" s="100">
        <v>1</v>
      </c>
      <c r="G109" s="89">
        <f t="shared" si="5"/>
        <v>0</v>
      </c>
      <c r="H109" s="42"/>
    </row>
    <row r="110" spans="1:13" ht="15.75" hidden="1" x14ac:dyDescent="0.25">
      <c r="A110" s="66"/>
      <c r="B110" s="11"/>
      <c r="C110" s="108"/>
      <c r="D110" s="100"/>
      <c r="E110" s="12"/>
      <c r="F110" s="100">
        <v>1</v>
      </c>
      <c r="G110" s="89">
        <f t="shared" si="5"/>
        <v>0</v>
      </c>
      <c r="H110" s="42"/>
    </row>
    <row r="111" spans="1:13" ht="15.75" x14ac:dyDescent="0.25">
      <c r="A111" s="66"/>
      <c r="B111" s="11"/>
      <c r="C111" s="108">
        <v>2.87</v>
      </c>
      <c r="D111" s="100">
        <v>1</v>
      </c>
      <c r="E111" s="12"/>
      <c r="F111" s="100">
        <v>1</v>
      </c>
      <c r="G111" s="89">
        <f t="shared" si="5"/>
        <v>2.87</v>
      </c>
      <c r="H111" s="42"/>
    </row>
    <row r="112" spans="1:13" ht="16.5" thickBot="1" x14ac:dyDescent="0.3">
      <c r="A112" s="66"/>
      <c r="B112" s="11"/>
      <c r="C112" s="108">
        <v>1.24</v>
      </c>
      <c r="D112" s="100">
        <v>1.01</v>
      </c>
      <c r="E112" s="12"/>
      <c r="F112" s="100">
        <v>1</v>
      </c>
      <c r="G112" s="89">
        <f t="shared" si="5"/>
        <v>1.2524</v>
      </c>
      <c r="H112" s="42"/>
    </row>
    <row r="113" spans="1:8" ht="16.5" thickBot="1" x14ac:dyDescent="0.3">
      <c r="A113" s="275" t="s">
        <v>80</v>
      </c>
      <c r="B113" s="276" t="s">
        <v>41</v>
      </c>
      <c r="C113" s="277"/>
      <c r="D113" s="278"/>
      <c r="E113" s="279"/>
      <c r="F113" s="278"/>
      <c r="G113" s="280">
        <f>SUM(G103:G112)</f>
        <v>17.902400000000004</v>
      </c>
      <c r="H113" s="42"/>
    </row>
    <row r="114" spans="1:8" ht="15.75" x14ac:dyDescent="0.25">
      <c r="A114" s="45"/>
      <c r="B114" s="282"/>
      <c r="C114" s="283">
        <v>18.28</v>
      </c>
      <c r="D114" s="273">
        <v>0.69</v>
      </c>
      <c r="E114" s="284"/>
      <c r="F114" s="273">
        <v>1</v>
      </c>
      <c r="G114" s="285">
        <f>F114*D114*C114</f>
        <v>12.613199999999999</v>
      </c>
      <c r="H114" s="42"/>
    </row>
    <row r="115" spans="1:8" ht="15.75" x14ac:dyDescent="0.25">
      <c r="A115" s="66"/>
      <c r="B115" s="11"/>
      <c r="C115" s="108">
        <v>9.8000000000000007</v>
      </c>
      <c r="D115" s="100">
        <v>0.25</v>
      </c>
      <c r="E115" s="12"/>
      <c r="F115" s="100">
        <v>1</v>
      </c>
      <c r="G115" s="285">
        <f t="shared" ref="G115:G125" si="6">F115*D115*C115</f>
        <v>2.4500000000000002</v>
      </c>
      <c r="H115" s="42"/>
    </row>
    <row r="116" spans="1:8" ht="15.75" x14ac:dyDescent="0.25">
      <c r="A116" s="66"/>
      <c r="B116" s="11"/>
      <c r="C116" s="108">
        <v>5.95</v>
      </c>
      <c r="D116" s="100">
        <v>0.68</v>
      </c>
      <c r="E116" s="12"/>
      <c r="F116" s="100">
        <v>1</v>
      </c>
      <c r="G116" s="285">
        <f t="shared" si="6"/>
        <v>4.0460000000000003</v>
      </c>
      <c r="H116" s="42"/>
    </row>
    <row r="117" spans="1:8" ht="15.75" x14ac:dyDescent="0.25">
      <c r="A117" s="66"/>
      <c r="B117" s="11"/>
      <c r="C117" s="108">
        <f>+(20+20+9)</f>
        <v>49</v>
      </c>
      <c r="D117" s="100">
        <f>+(0.4+0.45+0.55+0.65+0.72)/5</f>
        <v>0.55400000000000005</v>
      </c>
      <c r="E117" s="12"/>
      <c r="F117" s="100">
        <v>1</v>
      </c>
      <c r="G117" s="285">
        <f t="shared" si="6"/>
        <v>27.146000000000001</v>
      </c>
      <c r="H117" s="42"/>
    </row>
    <row r="118" spans="1:8" ht="15.75" x14ac:dyDescent="0.25">
      <c r="A118" s="66"/>
      <c r="B118" s="11"/>
      <c r="C118" s="108">
        <f>6.2-1.4</f>
        <v>4.8000000000000007</v>
      </c>
      <c r="D118" s="100">
        <v>0.33</v>
      </c>
      <c r="E118" s="12"/>
      <c r="F118" s="100">
        <v>1</v>
      </c>
      <c r="G118" s="285">
        <f t="shared" si="6"/>
        <v>1.5840000000000003</v>
      </c>
      <c r="H118" s="42"/>
    </row>
    <row r="119" spans="1:8" ht="15.75" x14ac:dyDescent="0.25">
      <c r="A119" s="66"/>
      <c r="B119" s="11"/>
      <c r="C119" s="108">
        <v>1.87</v>
      </c>
      <c r="D119" s="100">
        <v>0.34</v>
      </c>
      <c r="E119" s="12"/>
      <c r="F119" s="100">
        <v>1</v>
      </c>
      <c r="G119" s="285">
        <f t="shared" si="6"/>
        <v>0.63580000000000003</v>
      </c>
      <c r="H119" s="42"/>
    </row>
    <row r="120" spans="1:8" ht="15.75" x14ac:dyDescent="0.25">
      <c r="A120" s="66"/>
      <c r="B120" s="11"/>
      <c r="C120" s="108">
        <v>2.8</v>
      </c>
      <c r="D120" s="100">
        <v>0.54</v>
      </c>
      <c r="E120" s="12"/>
      <c r="F120" s="100">
        <v>1</v>
      </c>
      <c r="G120" s="285">
        <f t="shared" si="6"/>
        <v>1.512</v>
      </c>
      <c r="H120" s="42"/>
    </row>
    <row r="121" spans="1:8" ht="15.75" x14ac:dyDescent="0.25">
      <c r="A121" s="66"/>
      <c r="B121" s="11"/>
      <c r="C121" s="108">
        <v>4.24</v>
      </c>
      <c r="D121" s="100">
        <v>0.56000000000000005</v>
      </c>
      <c r="E121" s="12"/>
      <c r="F121" s="100">
        <v>1</v>
      </c>
      <c r="G121" s="285">
        <f t="shared" si="6"/>
        <v>2.3744000000000005</v>
      </c>
      <c r="H121" s="42"/>
    </row>
    <row r="122" spans="1:8" ht="15.75" x14ac:dyDescent="0.25">
      <c r="A122" s="66"/>
      <c r="B122" s="11"/>
      <c r="C122" s="108">
        <v>0.3</v>
      </c>
      <c r="D122" s="100">
        <v>1.2</v>
      </c>
      <c r="E122" s="12"/>
      <c r="F122" s="100">
        <v>1</v>
      </c>
      <c r="G122" s="285">
        <f t="shared" si="6"/>
        <v>0.36</v>
      </c>
      <c r="H122" s="42"/>
    </row>
    <row r="123" spans="1:8" ht="15.75" x14ac:dyDescent="0.25">
      <c r="A123" s="66"/>
      <c r="B123" s="11"/>
      <c r="C123" s="108">
        <v>6.52</v>
      </c>
      <c r="D123" s="100">
        <v>0.28000000000000003</v>
      </c>
      <c r="E123" s="12"/>
      <c r="F123" s="100">
        <v>1</v>
      </c>
      <c r="G123" s="285">
        <f t="shared" si="6"/>
        <v>1.8256000000000001</v>
      </c>
      <c r="H123" s="42"/>
    </row>
    <row r="124" spans="1:8" ht="15.75" x14ac:dyDescent="0.25">
      <c r="A124" s="66"/>
      <c r="B124" s="11"/>
      <c r="C124" s="108">
        <v>2.9</v>
      </c>
      <c r="D124" s="100">
        <v>0.26</v>
      </c>
      <c r="E124" s="12"/>
      <c r="F124" s="100">
        <v>1</v>
      </c>
      <c r="G124" s="285">
        <f t="shared" si="6"/>
        <v>0.754</v>
      </c>
      <c r="H124" s="42"/>
    </row>
    <row r="125" spans="1:8" ht="16.5" thickBot="1" x14ac:dyDescent="0.3">
      <c r="A125" s="66"/>
      <c r="B125" s="11"/>
      <c r="C125" s="108">
        <v>7.6</v>
      </c>
      <c r="D125" s="100">
        <f>+(0.57+0.8)/2</f>
        <v>0.68500000000000005</v>
      </c>
      <c r="E125" s="12"/>
      <c r="F125" s="100">
        <v>1</v>
      </c>
      <c r="G125" s="285">
        <f t="shared" si="6"/>
        <v>5.2060000000000004</v>
      </c>
      <c r="H125" s="42"/>
    </row>
    <row r="126" spans="1:8" ht="16.5" thickBot="1" x14ac:dyDescent="0.3">
      <c r="A126" s="275" t="s">
        <v>79</v>
      </c>
      <c r="B126" s="276" t="s">
        <v>41</v>
      </c>
      <c r="C126" s="277"/>
      <c r="D126" s="278"/>
      <c r="E126" s="279"/>
      <c r="F126" s="278"/>
      <c r="G126" s="280">
        <f>SUM(G114:G125)</f>
        <v>60.507000000000012</v>
      </c>
      <c r="H126" s="42"/>
    </row>
    <row r="127" spans="1:8" ht="15.75" thickBot="1" x14ac:dyDescent="0.3">
      <c r="A127" s="15" t="s">
        <v>42</v>
      </c>
      <c r="B127" s="116"/>
      <c r="C127" s="116"/>
      <c r="D127" s="286"/>
      <c r="E127" s="116"/>
      <c r="F127" s="116"/>
      <c r="G127" s="226">
        <f>+G126+G113+G102+G85+G66+G48+G30</f>
        <v>490.20390000000003</v>
      </c>
      <c r="H127" s="42"/>
    </row>
    <row r="128" spans="1:8" x14ac:dyDescent="0.2">
      <c r="A128" s="43"/>
      <c r="B128" s="18"/>
      <c r="C128" s="105"/>
      <c r="D128" s="248"/>
      <c r="E128" s="18"/>
      <c r="F128" s="18"/>
      <c r="G128" s="19"/>
      <c r="H128" s="42"/>
    </row>
    <row r="129" spans="1:8" x14ac:dyDescent="0.2">
      <c r="A129" s="44"/>
      <c r="B129" s="20"/>
      <c r="C129" s="105"/>
      <c r="D129" s="251"/>
      <c r="E129" s="20"/>
      <c r="F129" s="20"/>
      <c r="G129" s="21"/>
      <c r="H129" s="42"/>
    </row>
    <row r="130" spans="1:8" ht="15" thickBot="1" x14ac:dyDescent="0.25">
      <c r="A130" s="544" t="s">
        <v>43</v>
      </c>
      <c r="B130" s="505"/>
      <c r="C130" s="106"/>
      <c r="D130" s="505" t="s">
        <v>16</v>
      </c>
      <c r="E130" s="505"/>
      <c r="F130" s="505"/>
      <c r="G130" s="506"/>
      <c r="H130" s="35"/>
    </row>
    <row r="131" spans="1:8" x14ac:dyDescent="0.2">
      <c r="C131" s="1"/>
      <c r="H131" s="42"/>
    </row>
    <row r="132" spans="1:8" x14ac:dyDescent="0.2">
      <c r="C132" s="1"/>
      <c r="H132" s="42"/>
    </row>
    <row r="133" spans="1:8" x14ac:dyDescent="0.2">
      <c r="C133" s="1"/>
      <c r="H133" s="42"/>
    </row>
    <row r="134" spans="1:8" x14ac:dyDescent="0.2">
      <c r="C134" s="1"/>
      <c r="H134" s="42"/>
    </row>
    <row r="135" spans="1:8" x14ac:dyDescent="0.2">
      <c r="C135" s="1"/>
      <c r="H135" s="42"/>
    </row>
    <row r="136" spans="1:8" x14ac:dyDescent="0.2">
      <c r="C136" s="1"/>
      <c r="H136" s="42"/>
    </row>
    <row r="137" spans="1:8" x14ac:dyDescent="0.2">
      <c r="C137" s="1"/>
      <c r="H137" s="42"/>
    </row>
    <row r="138" spans="1:8" x14ac:dyDescent="0.2">
      <c r="C138" s="1"/>
      <c r="H138" s="42"/>
    </row>
    <row r="139" spans="1:8" x14ac:dyDescent="0.2">
      <c r="C139" s="1"/>
      <c r="H139" s="42"/>
    </row>
    <row r="140" spans="1:8" x14ac:dyDescent="0.2">
      <c r="C140" s="1"/>
      <c r="H140" s="42"/>
    </row>
    <row r="141" spans="1:8" x14ac:dyDescent="0.2">
      <c r="C141" s="1"/>
      <c r="H141" s="42"/>
    </row>
    <row r="142" spans="1:8" x14ac:dyDescent="0.2">
      <c r="C142" s="1"/>
      <c r="H142" s="42"/>
    </row>
    <row r="143" spans="1:8" x14ac:dyDescent="0.2">
      <c r="C143" s="1"/>
      <c r="H143" s="42"/>
    </row>
    <row r="144" spans="1:8" x14ac:dyDescent="0.2">
      <c r="C144" s="1"/>
      <c r="H144" s="42"/>
    </row>
    <row r="145" spans="3:8" x14ac:dyDescent="0.2">
      <c r="C145" s="1"/>
      <c r="H145" s="42"/>
    </row>
    <row r="146" spans="3:8" x14ac:dyDescent="0.2">
      <c r="C146" s="1"/>
      <c r="H146" s="42"/>
    </row>
    <row r="147" spans="3:8" x14ac:dyDescent="0.2">
      <c r="C147" s="1"/>
      <c r="H147" s="42"/>
    </row>
    <row r="148" spans="3:8" x14ac:dyDescent="0.2">
      <c r="C148" s="1"/>
      <c r="H148" s="42"/>
    </row>
    <row r="149" spans="3:8" x14ac:dyDescent="0.2">
      <c r="C149" s="1"/>
      <c r="H149" s="42"/>
    </row>
    <row r="150" spans="3:8" x14ac:dyDescent="0.2">
      <c r="C150" s="1"/>
      <c r="H150" s="42"/>
    </row>
    <row r="151" spans="3:8" x14ac:dyDescent="0.2">
      <c r="C151" s="1"/>
      <c r="H151" s="42"/>
    </row>
    <row r="152" spans="3:8" x14ac:dyDescent="0.2">
      <c r="C152" s="1"/>
      <c r="H152" s="42"/>
    </row>
    <row r="153" spans="3:8" x14ac:dyDescent="0.2">
      <c r="C153" s="1"/>
      <c r="H153" s="42"/>
    </row>
    <row r="154" spans="3:8" x14ac:dyDescent="0.2">
      <c r="C154" s="1"/>
      <c r="H154" s="42"/>
    </row>
    <row r="155" spans="3:8" x14ac:dyDescent="0.2">
      <c r="C155" s="1"/>
      <c r="H155" s="42"/>
    </row>
    <row r="156" spans="3:8" x14ac:dyDescent="0.2">
      <c r="C156" s="1"/>
      <c r="H156" s="42"/>
    </row>
    <row r="157" spans="3:8" x14ac:dyDescent="0.2">
      <c r="C157" s="1"/>
      <c r="H157" s="42"/>
    </row>
    <row r="158" spans="3:8" x14ac:dyDescent="0.2">
      <c r="C158" s="1"/>
      <c r="H158" s="42"/>
    </row>
    <row r="159" spans="3:8" x14ac:dyDescent="0.2">
      <c r="C159" s="1"/>
      <c r="H159" s="42"/>
    </row>
    <row r="160" spans="3:8" x14ac:dyDescent="0.2">
      <c r="C160" s="1"/>
      <c r="H160" s="42"/>
    </row>
    <row r="161" spans="3:8" x14ac:dyDescent="0.2">
      <c r="C161" s="1"/>
      <c r="H161" s="42"/>
    </row>
    <row r="162" spans="3:8" x14ac:dyDescent="0.2">
      <c r="C162" s="1"/>
      <c r="H162" s="42"/>
    </row>
    <row r="163" spans="3:8" x14ac:dyDescent="0.2">
      <c r="C163" s="1"/>
      <c r="H163" s="42"/>
    </row>
    <row r="164" spans="3:8" x14ac:dyDescent="0.2">
      <c r="C164" s="1"/>
      <c r="H164" s="42"/>
    </row>
    <row r="165" spans="3:8" x14ac:dyDescent="0.2">
      <c r="C165" s="1"/>
      <c r="H165" s="42"/>
    </row>
    <row r="166" spans="3:8" x14ac:dyDescent="0.2">
      <c r="C166" s="1"/>
      <c r="H166" s="42"/>
    </row>
    <row r="167" spans="3:8" x14ac:dyDescent="0.2">
      <c r="C167" s="1"/>
      <c r="H167" s="42"/>
    </row>
    <row r="168" spans="3:8" x14ac:dyDescent="0.2">
      <c r="C168" s="1"/>
      <c r="H168" s="42"/>
    </row>
    <row r="169" spans="3:8" x14ac:dyDescent="0.2">
      <c r="C169" s="1"/>
      <c r="H169" s="42"/>
    </row>
    <row r="170" spans="3:8" x14ac:dyDescent="0.2">
      <c r="C170" s="1"/>
      <c r="H170" s="42"/>
    </row>
    <row r="171" spans="3:8" x14ac:dyDescent="0.2">
      <c r="C171" s="1"/>
      <c r="H171" s="42"/>
    </row>
    <row r="172" spans="3:8" x14ac:dyDescent="0.2">
      <c r="C172" s="1"/>
      <c r="H172" s="42"/>
    </row>
    <row r="173" spans="3:8" x14ac:dyDescent="0.2">
      <c r="C173" s="1"/>
      <c r="H173" s="42"/>
    </row>
    <row r="174" spans="3:8" x14ac:dyDescent="0.2">
      <c r="C174" s="1"/>
      <c r="H174" s="42"/>
    </row>
    <row r="175" spans="3:8" x14ac:dyDescent="0.2">
      <c r="C175" s="1"/>
      <c r="H175" s="42"/>
    </row>
    <row r="176" spans="3:8" x14ac:dyDescent="0.2">
      <c r="C176" s="1"/>
      <c r="H176" s="42"/>
    </row>
    <row r="177" spans="3:8" x14ac:dyDescent="0.2">
      <c r="C177" s="1"/>
      <c r="H177" s="42"/>
    </row>
    <row r="178" spans="3:8" x14ac:dyDescent="0.2">
      <c r="C178" s="1"/>
      <c r="H178" s="42"/>
    </row>
    <row r="179" spans="3:8" x14ac:dyDescent="0.2">
      <c r="C179" s="1"/>
      <c r="H179" s="42"/>
    </row>
    <row r="180" spans="3:8" x14ac:dyDescent="0.2">
      <c r="C180" s="1"/>
      <c r="H180" s="42"/>
    </row>
    <row r="207" ht="15" customHeight="1" x14ac:dyDescent="0.2"/>
  </sheetData>
  <mergeCells count="14">
    <mergeCell ref="D9:G9"/>
    <mergeCell ref="I9:L9"/>
    <mergeCell ref="A130:B130"/>
    <mergeCell ref="D130:G130"/>
    <mergeCell ref="A1:G4"/>
    <mergeCell ref="H1:H9"/>
    <mergeCell ref="A5:A6"/>
    <mergeCell ref="B5:B6"/>
    <mergeCell ref="C5:C6"/>
    <mergeCell ref="D5:G6"/>
    <mergeCell ref="A7:A9"/>
    <mergeCell ref="B7:B9"/>
    <mergeCell ref="C7:C8"/>
    <mergeCell ref="D7:G8"/>
  </mergeCells>
  <printOptions horizontalCentered="1"/>
  <pageMargins left="0.70866141732283472" right="0.70866141732283472" top="0.74803149606299213" bottom="0.74803149606299213" header="0.31496062992125984" footer="0.31496062992125984"/>
  <pageSetup scale="59" orientation="landscape" horizontalDpi="4294967293" r:id="rId1"/>
  <colBreaks count="1" manualBreakCount="1">
    <brk id="8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M84"/>
  <sheetViews>
    <sheetView view="pageBreakPreview" topLeftCell="A55" zoomScale="112" zoomScaleSheetLayoutView="112" workbookViewId="0">
      <selection activeCell="H1" sqref="H1:H9"/>
    </sheetView>
  </sheetViews>
  <sheetFormatPr baseColWidth="10" defaultColWidth="11.42578125" defaultRowHeight="14.25" x14ac:dyDescent="0.2"/>
  <cols>
    <col min="1" max="1" width="22.140625" style="1" customWidth="1"/>
    <col min="2" max="2" width="23.42578125" style="1" customWidth="1"/>
    <col min="3" max="3" width="14.5703125" style="1" customWidth="1"/>
    <col min="4" max="4" width="11.42578125" style="1"/>
    <col min="5" max="5" width="12.140625" style="1" customWidth="1"/>
    <col min="6" max="6" width="11.42578125" style="1"/>
    <col min="7" max="7" width="11.42578125" style="1" customWidth="1"/>
    <col min="8" max="8" width="44.85546875" style="1" customWidth="1"/>
    <col min="9" max="9" width="18.28515625" style="1" bestFit="1" customWidth="1"/>
    <col min="10" max="254" width="11.42578125" style="1"/>
    <col min="255" max="255" width="14.28515625" style="1" bestFit="1" customWidth="1"/>
    <col min="256" max="256" width="14.7109375" style="1" bestFit="1" customWidth="1"/>
    <col min="257" max="257" width="12.7109375" style="1" customWidth="1"/>
    <col min="258" max="258" width="13" style="1" customWidth="1"/>
    <col min="259" max="259" width="14.5703125" style="1" customWidth="1"/>
    <col min="260" max="260" width="11.42578125" style="1"/>
    <col min="261" max="261" width="12.140625" style="1" customWidth="1"/>
    <col min="262" max="262" width="11.42578125" style="1"/>
    <col min="263" max="263" width="11.42578125" style="1" customWidth="1"/>
    <col min="264" max="264" width="14.42578125" style="1" bestFit="1" customWidth="1"/>
    <col min="265" max="265" width="18.28515625" style="1" bestFit="1" customWidth="1"/>
    <col min="266" max="510" width="11.42578125" style="1"/>
    <col min="511" max="511" width="14.28515625" style="1" bestFit="1" customWidth="1"/>
    <col min="512" max="512" width="14.7109375" style="1" bestFit="1" customWidth="1"/>
    <col min="513" max="513" width="12.7109375" style="1" customWidth="1"/>
    <col min="514" max="514" width="13" style="1" customWidth="1"/>
    <col min="515" max="515" width="14.5703125" style="1" customWidth="1"/>
    <col min="516" max="516" width="11.42578125" style="1"/>
    <col min="517" max="517" width="12.140625" style="1" customWidth="1"/>
    <col min="518" max="518" width="11.42578125" style="1"/>
    <col min="519" max="519" width="11.42578125" style="1" customWidth="1"/>
    <col min="520" max="520" width="14.42578125" style="1" bestFit="1" customWidth="1"/>
    <col min="521" max="521" width="18.28515625" style="1" bestFit="1" customWidth="1"/>
    <col min="522" max="766" width="11.42578125" style="1"/>
    <col min="767" max="767" width="14.28515625" style="1" bestFit="1" customWidth="1"/>
    <col min="768" max="768" width="14.7109375" style="1" bestFit="1" customWidth="1"/>
    <col min="769" max="769" width="12.7109375" style="1" customWidth="1"/>
    <col min="770" max="770" width="13" style="1" customWidth="1"/>
    <col min="771" max="771" width="14.5703125" style="1" customWidth="1"/>
    <col min="772" max="772" width="11.42578125" style="1"/>
    <col min="773" max="773" width="12.140625" style="1" customWidth="1"/>
    <col min="774" max="774" width="11.42578125" style="1"/>
    <col min="775" max="775" width="11.42578125" style="1" customWidth="1"/>
    <col min="776" max="776" width="14.42578125" style="1" bestFit="1" customWidth="1"/>
    <col min="777" max="777" width="18.28515625" style="1" bestFit="1" customWidth="1"/>
    <col min="778" max="1022" width="11.42578125" style="1"/>
    <col min="1023" max="1023" width="14.28515625" style="1" bestFit="1" customWidth="1"/>
    <col min="1024" max="1024" width="14.7109375" style="1" bestFit="1" customWidth="1"/>
    <col min="1025" max="1025" width="12.7109375" style="1" customWidth="1"/>
    <col min="1026" max="1026" width="13" style="1" customWidth="1"/>
    <col min="1027" max="1027" width="14.5703125" style="1" customWidth="1"/>
    <col min="1028" max="1028" width="11.42578125" style="1"/>
    <col min="1029" max="1029" width="12.140625" style="1" customWidth="1"/>
    <col min="1030" max="1030" width="11.42578125" style="1"/>
    <col min="1031" max="1031" width="11.42578125" style="1" customWidth="1"/>
    <col min="1032" max="1032" width="14.42578125" style="1" bestFit="1" customWidth="1"/>
    <col min="1033" max="1033" width="18.28515625" style="1" bestFit="1" customWidth="1"/>
    <col min="1034" max="1278" width="11.42578125" style="1"/>
    <col min="1279" max="1279" width="14.28515625" style="1" bestFit="1" customWidth="1"/>
    <col min="1280" max="1280" width="14.7109375" style="1" bestFit="1" customWidth="1"/>
    <col min="1281" max="1281" width="12.7109375" style="1" customWidth="1"/>
    <col min="1282" max="1282" width="13" style="1" customWidth="1"/>
    <col min="1283" max="1283" width="14.5703125" style="1" customWidth="1"/>
    <col min="1284" max="1284" width="11.42578125" style="1"/>
    <col min="1285" max="1285" width="12.140625" style="1" customWidth="1"/>
    <col min="1286" max="1286" width="11.42578125" style="1"/>
    <col min="1287" max="1287" width="11.42578125" style="1" customWidth="1"/>
    <col min="1288" max="1288" width="14.42578125" style="1" bestFit="1" customWidth="1"/>
    <col min="1289" max="1289" width="18.28515625" style="1" bestFit="1" customWidth="1"/>
    <col min="1290" max="1534" width="11.42578125" style="1"/>
    <col min="1535" max="1535" width="14.28515625" style="1" bestFit="1" customWidth="1"/>
    <col min="1536" max="1536" width="14.7109375" style="1" bestFit="1" customWidth="1"/>
    <col min="1537" max="1537" width="12.7109375" style="1" customWidth="1"/>
    <col min="1538" max="1538" width="13" style="1" customWidth="1"/>
    <col min="1539" max="1539" width="14.5703125" style="1" customWidth="1"/>
    <col min="1540" max="1540" width="11.42578125" style="1"/>
    <col min="1541" max="1541" width="12.140625" style="1" customWidth="1"/>
    <col min="1542" max="1542" width="11.42578125" style="1"/>
    <col min="1543" max="1543" width="11.42578125" style="1" customWidth="1"/>
    <col min="1544" max="1544" width="14.42578125" style="1" bestFit="1" customWidth="1"/>
    <col min="1545" max="1545" width="18.28515625" style="1" bestFit="1" customWidth="1"/>
    <col min="1546" max="1790" width="11.42578125" style="1"/>
    <col min="1791" max="1791" width="14.28515625" style="1" bestFit="1" customWidth="1"/>
    <col min="1792" max="1792" width="14.7109375" style="1" bestFit="1" customWidth="1"/>
    <col min="1793" max="1793" width="12.7109375" style="1" customWidth="1"/>
    <col min="1794" max="1794" width="13" style="1" customWidth="1"/>
    <col min="1795" max="1795" width="14.5703125" style="1" customWidth="1"/>
    <col min="1796" max="1796" width="11.42578125" style="1"/>
    <col min="1797" max="1797" width="12.140625" style="1" customWidth="1"/>
    <col min="1798" max="1798" width="11.42578125" style="1"/>
    <col min="1799" max="1799" width="11.42578125" style="1" customWidth="1"/>
    <col min="1800" max="1800" width="14.42578125" style="1" bestFit="1" customWidth="1"/>
    <col min="1801" max="1801" width="18.28515625" style="1" bestFit="1" customWidth="1"/>
    <col min="1802" max="2046" width="11.42578125" style="1"/>
    <col min="2047" max="2047" width="14.28515625" style="1" bestFit="1" customWidth="1"/>
    <col min="2048" max="2048" width="14.7109375" style="1" bestFit="1" customWidth="1"/>
    <col min="2049" max="2049" width="12.7109375" style="1" customWidth="1"/>
    <col min="2050" max="2050" width="13" style="1" customWidth="1"/>
    <col min="2051" max="2051" width="14.5703125" style="1" customWidth="1"/>
    <col min="2052" max="2052" width="11.42578125" style="1"/>
    <col min="2053" max="2053" width="12.140625" style="1" customWidth="1"/>
    <col min="2054" max="2054" width="11.42578125" style="1"/>
    <col min="2055" max="2055" width="11.42578125" style="1" customWidth="1"/>
    <col min="2056" max="2056" width="14.42578125" style="1" bestFit="1" customWidth="1"/>
    <col min="2057" max="2057" width="18.28515625" style="1" bestFit="1" customWidth="1"/>
    <col min="2058" max="2302" width="11.42578125" style="1"/>
    <col min="2303" max="2303" width="14.28515625" style="1" bestFit="1" customWidth="1"/>
    <col min="2304" max="2304" width="14.7109375" style="1" bestFit="1" customWidth="1"/>
    <col min="2305" max="2305" width="12.7109375" style="1" customWidth="1"/>
    <col min="2306" max="2306" width="13" style="1" customWidth="1"/>
    <col min="2307" max="2307" width="14.5703125" style="1" customWidth="1"/>
    <col min="2308" max="2308" width="11.42578125" style="1"/>
    <col min="2309" max="2309" width="12.140625" style="1" customWidth="1"/>
    <col min="2310" max="2310" width="11.42578125" style="1"/>
    <col min="2311" max="2311" width="11.42578125" style="1" customWidth="1"/>
    <col min="2312" max="2312" width="14.42578125" style="1" bestFit="1" customWidth="1"/>
    <col min="2313" max="2313" width="18.28515625" style="1" bestFit="1" customWidth="1"/>
    <col min="2314" max="2558" width="11.42578125" style="1"/>
    <col min="2559" max="2559" width="14.28515625" style="1" bestFit="1" customWidth="1"/>
    <col min="2560" max="2560" width="14.7109375" style="1" bestFit="1" customWidth="1"/>
    <col min="2561" max="2561" width="12.7109375" style="1" customWidth="1"/>
    <col min="2562" max="2562" width="13" style="1" customWidth="1"/>
    <col min="2563" max="2563" width="14.5703125" style="1" customWidth="1"/>
    <col min="2564" max="2564" width="11.42578125" style="1"/>
    <col min="2565" max="2565" width="12.140625" style="1" customWidth="1"/>
    <col min="2566" max="2566" width="11.42578125" style="1"/>
    <col min="2567" max="2567" width="11.42578125" style="1" customWidth="1"/>
    <col min="2568" max="2568" width="14.42578125" style="1" bestFit="1" customWidth="1"/>
    <col min="2569" max="2569" width="18.28515625" style="1" bestFit="1" customWidth="1"/>
    <col min="2570" max="2814" width="11.42578125" style="1"/>
    <col min="2815" max="2815" width="14.28515625" style="1" bestFit="1" customWidth="1"/>
    <col min="2816" max="2816" width="14.7109375" style="1" bestFit="1" customWidth="1"/>
    <col min="2817" max="2817" width="12.7109375" style="1" customWidth="1"/>
    <col min="2818" max="2818" width="13" style="1" customWidth="1"/>
    <col min="2819" max="2819" width="14.5703125" style="1" customWidth="1"/>
    <col min="2820" max="2820" width="11.42578125" style="1"/>
    <col min="2821" max="2821" width="12.140625" style="1" customWidth="1"/>
    <col min="2822" max="2822" width="11.42578125" style="1"/>
    <col min="2823" max="2823" width="11.42578125" style="1" customWidth="1"/>
    <col min="2824" max="2824" width="14.42578125" style="1" bestFit="1" customWidth="1"/>
    <col min="2825" max="2825" width="18.28515625" style="1" bestFit="1" customWidth="1"/>
    <col min="2826" max="3070" width="11.42578125" style="1"/>
    <col min="3071" max="3071" width="14.28515625" style="1" bestFit="1" customWidth="1"/>
    <col min="3072" max="3072" width="14.7109375" style="1" bestFit="1" customWidth="1"/>
    <col min="3073" max="3073" width="12.7109375" style="1" customWidth="1"/>
    <col min="3074" max="3074" width="13" style="1" customWidth="1"/>
    <col min="3075" max="3075" width="14.5703125" style="1" customWidth="1"/>
    <col min="3076" max="3076" width="11.42578125" style="1"/>
    <col min="3077" max="3077" width="12.140625" style="1" customWidth="1"/>
    <col min="3078" max="3078" width="11.42578125" style="1"/>
    <col min="3079" max="3079" width="11.42578125" style="1" customWidth="1"/>
    <col min="3080" max="3080" width="14.42578125" style="1" bestFit="1" customWidth="1"/>
    <col min="3081" max="3081" width="18.28515625" style="1" bestFit="1" customWidth="1"/>
    <col min="3082" max="3326" width="11.42578125" style="1"/>
    <col min="3327" max="3327" width="14.28515625" style="1" bestFit="1" customWidth="1"/>
    <col min="3328" max="3328" width="14.7109375" style="1" bestFit="1" customWidth="1"/>
    <col min="3329" max="3329" width="12.7109375" style="1" customWidth="1"/>
    <col min="3330" max="3330" width="13" style="1" customWidth="1"/>
    <col min="3331" max="3331" width="14.5703125" style="1" customWidth="1"/>
    <col min="3332" max="3332" width="11.42578125" style="1"/>
    <col min="3333" max="3333" width="12.140625" style="1" customWidth="1"/>
    <col min="3334" max="3334" width="11.42578125" style="1"/>
    <col min="3335" max="3335" width="11.42578125" style="1" customWidth="1"/>
    <col min="3336" max="3336" width="14.42578125" style="1" bestFit="1" customWidth="1"/>
    <col min="3337" max="3337" width="18.28515625" style="1" bestFit="1" customWidth="1"/>
    <col min="3338" max="3582" width="11.42578125" style="1"/>
    <col min="3583" max="3583" width="14.28515625" style="1" bestFit="1" customWidth="1"/>
    <col min="3584" max="3584" width="14.7109375" style="1" bestFit="1" customWidth="1"/>
    <col min="3585" max="3585" width="12.7109375" style="1" customWidth="1"/>
    <col min="3586" max="3586" width="13" style="1" customWidth="1"/>
    <col min="3587" max="3587" width="14.5703125" style="1" customWidth="1"/>
    <col min="3588" max="3588" width="11.42578125" style="1"/>
    <col min="3589" max="3589" width="12.140625" style="1" customWidth="1"/>
    <col min="3590" max="3590" width="11.42578125" style="1"/>
    <col min="3591" max="3591" width="11.42578125" style="1" customWidth="1"/>
    <col min="3592" max="3592" width="14.42578125" style="1" bestFit="1" customWidth="1"/>
    <col min="3593" max="3593" width="18.28515625" style="1" bestFit="1" customWidth="1"/>
    <col min="3594" max="3838" width="11.42578125" style="1"/>
    <col min="3839" max="3839" width="14.28515625" style="1" bestFit="1" customWidth="1"/>
    <col min="3840" max="3840" width="14.7109375" style="1" bestFit="1" customWidth="1"/>
    <col min="3841" max="3841" width="12.7109375" style="1" customWidth="1"/>
    <col min="3842" max="3842" width="13" style="1" customWidth="1"/>
    <col min="3843" max="3843" width="14.5703125" style="1" customWidth="1"/>
    <col min="3844" max="3844" width="11.42578125" style="1"/>
    <col min="3845" max="3845" width="12.140625" style="1" customWidth="1"/>
    <col min="3846" max="3846" width="11.42578125" style="1"/>
    <col min="3847" max="3847" width="11.42578125" style="1" customWidth="1"/>
    <col min="3848" max="3848" width="14.42578125" style="1" bestFit="1" customWidth="1"/>
    <col min="3849" max="3849" width="18.28515625" style="1" bestFit="1" customWidth="1"/>
    <col min="3850" max="4094" width="11.42578125" style="1"/>
    <col min="4095" max="4095" width="14.28515625" style="1" bestFit="1" customWidth="1"/>
    <col min="4096" max="4096" width="14.7109375" style="1" bestFit="1" customWidth="1"/>
    <col min="4097" max="4097" width="12.7109375" style="1" customWidth="1"/>
    <col min="4098" max="4098" width="13" style="1" customWidth="1"/>
    <col min="4099" max="4099" width="14.5703125" style="1" customWidth="1"/>
    <col min="4100" max="4100" width="11.42578125" style="1"/>
    <col min="4101" max="4101" width="12.140625" style="1" customWidth="1"/>
    <col min="4102" max="4102" width="11.42578125" style="1"/>
    <col min="4103" max="4103" width="11.42578125" style="1" customWidth="1"/>
    <col min="4104" max="4104" width="14.42578125" style="1" bestFit="1" customWidth="1"/>
    <col min="4105" max="4105" width="18.28515625" style="1" bestFit="1" customWidth="1"/>
    <col min="4106" max="4350" width="11.42578125" style="1"/>
    <col min="4351" max="4351" width="14.28515625" style="1" bestFit="1" customWidth="1"/>
    <col min="4352" max="4352" width="14.7109375" style="1" bestFit="1" customWidth="1"/>
    <col min="4353" max="4353" width="12.7109375" style="1" customWidth="1"/>
    <col min="4354" max="4354" width="13" style="1" customWidth="1"/>
    <col min="4355" max="4355" width="14.5703125" style="1" customWidth="1"/>
    <col min="4356" max="4356" width="11.42578125" style="1"/>
    <col min="4357" max="4357" width="12.140625" style="1" customWidth="1"/>
    <col min="4358" max="4358" width="11.42578125" style="1"/>
    <col min="4359" max="4359" width="11.42578125" style="1" customWidth="1"/>
    <col min="4360" max="4360" width="14.42578125" style="1" bestFit="1" customWidth="1"/>
    <col min="4361" max="4361" width="18.28515625" style="1" bestFit="1" customWidth="1"/>
    <col min="4362" max="4606" width="11.42578125" style="1"/>
    <col min="4607" max="4607" width="14.28515625" style="1" bestFit="1" customWidth="1"/>
    <col min="4608" max="4608" width="14.7109375" style="1" bestFit="1" customWidth="1"/>
    <col min="4609" max="4609" width="12.7109375" style="1" customWidth="1"/>
    <col min="4610" max="4610" width="13" style="1" customWidth="1"/>
    <col min="4611" max="4611" width="14.5703125" style="1" customWidth="1"/>
    <col min="4612" max="4612" width="11.42578125" style="1"/>
    <col min="4613" max="4613" width="12.140625" style="1" customWidth="1"/>
    <col min="4614" max="4614" width="11.42578125" style="1"/>
    <col min="4615" max="4615" width="11.42578125" style="1" customWidth="1"/>
    <col min="4616" max="4616" width="14.42578125" style="1" bestFit="1" customWidth="1"/>
    <col min="4617" max="4617" width="18.28515625" style="1" bestFit="1" customWidth="1"/>
    <col min="4618" max="4862" width="11.42578125" style="1"/>
    <col min="4863" max="4863" width="14.28515625" style="1" bestFit="1" customWidth="1"/>
    <col min="4864" max="4864" width="14.7109375" style="1" bestFit="1" customWidth="1"/>
    <col min="4865" max="4865" width="12.7109375" style="1" customWidth="1"/>
    <col min="4866" max="4866" width="13" style="1" customWidth="1"/>
    <col min="4867" max="4867" width="14.5703125" style="1" customWidth="1"/>
    <col min="4868" max="4868" width="11.42578125" style="1"/>
    <col min="4869" max="4869" width="12.140625" style="1" customWidth="1"/>
    <col min="4870" max="4870" width="11.42578125" style="1"/>
    <col min="4871" max="4871" width="11.42578125" style="1" customWidth="1"/>
    <col min="4872" max="4872" width="14.42578125" style="1" bestFit="1" customWidth="1"/>
    <col min="4873" max="4873" width="18.28515625" style="1" bestFit="1" customWidth="1"/>
    <col min="4874" max="5118" width="11.42578125" style="1"/>
    <col min="5119" max="5119" width="14.28515625" style="1" bestFit="1" customWidth="1"/>
    <col min="5120" max="5120" width="14.7109375" style="1" bestFit="1" customWidth="1"/>
    <col min="5121" max="5121" width="12.7109375" style="1" customWidth="1"/>
    <col min="5122" max="5122" width="13" style="1" customWidth="1"/>
    <col min="5123" max="5123" width="14.5703125" style="1" customWidth="1"/>
    <col min="5124" max="5124" width="11.42578125" style="1"/>
    <col min="5125" max="5125" width="12.140625" style="1" customWidth="1"/>
    <col min="5126" max="5126" width="11.42578125" style="1"/>
    <col min="5127" max="5127" width="11.42578125" style="1" customWidth="1"/>
    <col min="5128" max="5128" width="14.42578125" style="1" bestFit="1" customWidth="1"/>
    <col min="5129" max="5129" width="18.28515625" style="1" bestFit="1" customWidth="1"/>
    <col min="5130" max="5374" width="11.42578125" style="1"/>
    <col min="5375" max="5375" width="14.28515625" style="1" bestFit="1" customWidth="1"/>
    <col min="5376" max="5376" width="14.7109375" style="1" bestFit="1" customWidth="1"/>
    <col min="5377" max="5377" width="12.7109375" style="1" customWidth="1"/>
    <col min="5378" max="5378" width="13" style="1" customWidth="1"/>
    <col min="5379" max="5379" width="14.5703125" style="1" customWidth="1"/>
    <col min="5380" max="5380" width="11.42578125" style="1"/>
    <col min="5381" max="5381" width="12.140625" style="1" customWidth="1"/>
    <col min="5382" max="5382" width="11.42578125" style="1"/>
    <col min="5383" max="5383" width="11.42578125" style="1" customWidth="1"/>
    <col min="5384" max="5384" width="14.42578125" style="1" bestFit="1" customWidth="1"/>
    <col min="5385" max="5385" width="18.28515625" style="1" bestFit="1" customWidth="1"/>
    <col min="5386" max="5630" width="11.42578125" style="1"/>
    <col min="5631" max="5631" width="14.28515625" style="1" bestFit="1" customWidth="1"/>
    <col min="5632" max="5632" width="14.7109375" style="1" bestFit="1" customWidth="1"/>
    <col min="5633" max="5633" width="12.7109375" style="1" customWidth="1"/>
    <col min="5634" max="5634" width="13" style="1" customWidth="1"/>
    <col min="5635" max="5635" width="14.5703125" style="1" customWidth="1"/>
    <col min="5636" max="5636" width="11.42578125" style="1"/>
    <col min="5637" max="5637" width="12.140625" style="1" customWidth="1"/>
    <col min="5638" max="5638" width="11.42578125" style="1"/>
    <col min="5639" max="5639" width="11.42578125" style="1" customWidth="1"/>
    <col min="5640" max="5640" width="14.42578125" style="1" bestFit="1" customWidth="1"/>
    <col min="5641" max="5641" width="18.28515625" style="1" bestFit="1" customWidth="1"/>
    <col min="5642" max="5886" width="11.42578125" style="1"/>
    <col min="5887" max="5887" width="14.28515625" style="1" bestFit="1" customWidth="1"/>
    <col min="5888" max="5888" width="14.7109375" style="1" bestFit="1" customWidth="1"/>
    <col min="5889" max="5889" width="12.7109375" style="1" customWidth="1"/>
    <col min="5890" max="5890" width="13" style="1" customWidth="1"/>
    <col min="5891" max="5891" width="14.5703125" style="1" customWidth="1"/>
    <col min="5892" max="5892" width="11.42578125" style="1"/>
    <col min="5893" max="5893" width="12.140625" style="1" customWidth="1"/>
    <col min="5894" max="5894" width="11.42578125" style="1"/>
    <col min="5895" max="5895" width="11.42578125" style="1" customWidth="1"/>
    <col min="5896" max="5896" width="14.42578125" style="1" bestFit="1" customWidth="1"/>
    <col min="5897" max="5897" width="18.28515625" style="1" bestFit="1" customWidth="1"/>
    <col min="5898" max="6142" width="11.42578125" style="1"/>
    <col min="6143" max="6143" width="14.28515625" style="1" bestFit="1" customWidth="1"/>
    <col min="6144" max="6144" width="14.7109375" style="1" bestFit="1" customWidth="1"/>
    <col min="6145" max="6145" width="12.7109375" style="1" customWidth="1"/>
    <col min="6146" max="6146" width="13" style="1" customWidth="1"/>
    <col min="6147" max="6147" width="14.5703125" style="1" customWidth="1"/>
    <col min="6148" max="6148" width="11.42578125" style="1"/>
    <col min="6149" max="6149" width="12.140625" style="1" customWidth="1"/>
    <col min="6150" max="6150" width="11.42578125" style="1"/>
    <col min="6151" max="6151" width="11.42578125" style="1" customWidth="1"/>
    <col min="6152" max="6152" width="14.42578125" style="1" bestFit="1" customWidth="1"/>
    <col min="6153" max="6153" width="18.28515625" style="1" bestFit="1" customWidth="1"/>
    <col min="6154" max="6398" width="11.42578125" style="1"/>
    <col min="6399" max="6399" width="14.28515625" style="1" bestFit="1" customWidth="1"/>
    <col min="6400" max="6400" width="14.7109375" style="1" bestFit="1" customWidth="1"/>
    <col min="6401" max="6401" width="12.7109375" style="1" customWidth="1"/>
    <col min="6402" max="6402" width="13" style="1" customWidth="1"/>
    <col min="6403" max="6403" width="14.5703125" style="1" customWidth="1"/>
    <col min="6404" max="6404" width="11.42578125" style="1"/>
    <col min="6405" max="6405" width="12.140625" style="1" customWidth="1"/>
    <col min="6406" max="6406" width="11.42578125" style="1"/>
    <col min="6407" max="6407" width="11.42578125" style="1" customWidth="1"/>
    <col min="6408" max="6408" width="14.42578125" style="1" bestFit="1" customWidth="1"/>
    <col min="6409" max="6409" width="18.28515625" style="1" bestFit="1" customWidth="1"/>
    <col min="6410" max="6654" width="11.42578125" style="1"/>
    <col min="6655" max="6655" width="14.28515625" style="1" bestFit="1" customWidth="1"/>
    <col min="6656" max="6656" width="14.7109375" style="1" bestFit="1" customWidth="1"/>
    <col min="6657" max="6657" width="12.7109375" style="1" customWidth="1"/>
    <col min="6658" max="6658" width="13" style="1" customWidth="1"/>
    <col min="6659" max="6659" width="14.5703125" style="1" customWidth="1"/>
    <col min="6660" max="6660" width="11.42578125" style="1"/>
    <col min="6661" max="6661" width="12.140625" style="1" customWidth="1"/>
    <col min="6662" max="6662" width="11.42578125" style="1"/>
    <col min="6663" max="6663" width="11.42578125" style="1" customWidth="1"/>
    <col min="6664" max="6664" width="14.42578125" style="1" bestFit="1" customWidth="1"/>
    <col min="6665" max="6665" width="18.28515625" style="1" bestFit="1" customWidth="1"/>
    <col min="6666" max="6910" width="11.42578125" style="1"/>
    <col min="6911" max="6911" width="14.28515625" style="1" bestFit="1" customWidth="1"/>
    <col min="6912" max="6912" width="14.7109375" style="1" bestFit="1" customWidth="1"/>
    <col min="6913" max="6913" width="12.7109375" style="1" customWidth="1"/>
    <col min="6914" max="6914" width="13" style="1" customWidth="1"/>
    <col min="6915" max="6915" width="14.5703125" style="1" customWidth="1"/>
    <col min="6916" max="6916" width="11.42578125" style="1"/>
    <col min="6917" max="6917" width="12.140625" style="1" customWidth="1"/>
    <col min="6918" max="6918" width="11.42578125" style="1"/>
    <col min="6919" max="6919" width="11.42578125" style="1" customWidth="1"/>
    <col min="6920" max="6920" width="14.42578125" style="1" bestFit="1" customWidth="1"/>
    <col min="6921" max="6921" width="18.28515625" style="1" bestFit="1" customWidth="1"/>
    <col min="6922" max="7166" width="11.42578125" style="1"/>
    <col min="7167" max="7167" width="14.28515625" style="1" bestFit="1" customWidth="1"/>
    <col min="7168" max="7168" width="14.7109375" style="1" bestFit="1" customWidth="1"/>
    <col min="7169" max="7169" width="12.7109375" style="1" customWidth="1"/>
    <col min="7170" max="7170" width="13" style="1" customWidth="1"/>
    <col min="7171" max="7171" width="14.5703125" style="1" customWidth="1"/>
    <col min="7172" max="7172" width="11.42578125" style="1"/>
    <col min="7173" max="7173" width="12.140625" style="1" customWidth="1"/>
    <col min="7174" max="7174" width="11.42578125" style="1"/>
    <col min="7175" max="7175" width="11.42578125" style="1" customWidth="1"/>
    <col min="7176" max="7176" width="14.42578125" style="1" bestFit="1" customWidth="1"/>
    <col min="7177" max="7177" width="18.28515625" style="1" bestFit="1" customWidth="1"/>
    <col min="7178" max="7422" width="11.42578125" style="1"/>
    <col min="7423" max="7423" width="14.28515625" style="1" bestFit="1" customWidth="1"/>
    <col min="7424" max="7424" width="14.7109375" style="1" bestFit="1" customWidth="1"/>
    <col min="7425" max="7425" width="12.7109375" style="1" customWidth="1"/>
    <col min="7426" max="7426" width="13" style="1" customWidth="1"/>
    <col min="7427" max="7427" width="14.5703125" style="1" customWidth="1"/>
    <col min="7428" max="7428" width="11.42578125" style="1"/>
    <col min="7429" max="7429" width="12.140625" style="1" customWidth="1"/>
    <col min="7430" max="7430" width="11.42578125" style="1"/>
    <col min="7431" max="7431" width="11.42578125" style="1" customWidth="1"/>
    <col min="7432" max="7432" width="14.42578125" style="1" bestFit="1" customWidth="1"/>
    <col min="7433" max="7433" width="18.28515625" style="1" bestFit="1" customWidth="1"/>
    <col min="7434" max="7678" width="11.42578125" style="1"/>
    <col min="7679" max="7679" width="14.28515625" style="1" bestFit="1" customWidth="1"/>
    <col min="7680" max="7680" width="14.7109375" style="1" bestFit="1" customWidth="1"/>
    <col min="7681" max="7681" width="12.7109375" style="1" customWidth="1"/>
    <col min="7682" max="7682" width="13" style="1" customWidth="1"/>
    <col min="7683" max="7683" width="14.5703125" style="1" customWidth="1"/>
    <col min="7684" max="7684" width="11.42578125" style="1"/>
    <col min="7685" max="7685" width="12.140625" style="1" customWidth="1"/>
    <col min="7686" max="7686" width="11.42578125" style="1"/>
    <col min="7687" max="7687" width="11.42578125" style="1" customWidth="1"/>
    <col min="7688" max="7688" width="14.42578125" style="1" bestFit="1" customWidth="1"/>
    <col min="7689" max="7689" width="18.28515625" style="1" bestFit="1" customWidth="1"/>
    <col min="7690" max="7934" width="11.42578125" style="1"/>
    <col min="7935" max="7935" width="14.28515625" style="1" bestFit="1" customWidth="1"/>
    <col min="7936" max="7936" width="14.7109375" style="1" bestFit="1" customWidth="1"/>
    <col min="7937" max="7937" width="12.7109375" style="1" customWidth="1"/>
    <col min="7938" max="7938" width="13" style="1" customWidth="1"/>
    <col min="7939" max="7939" width="14.5703125" style="1" customWidth="1"/>
    <col min="7940" max="7940" width="11.42578125" style="1"/>
    <col min="7941" max="7941" width="12.140625" style="1" customWidth="1"/>
    <col min="7942" max="7942" width="11.42578125" style="1"/>
    <col min="7943" max="7943" width="11.42578125" style="1" customWidth="1"/>
    <col min="7944" max="7944" width="14.42578125" style="1" bestFit="1" customWidth="1"/>
    <col min="7945" max="7945" width="18.28515625" style="1" bestFit="1" customWidth="1"/>
    <col min="7946" max="8190" width="11.42578125" style="1"/>
    <col min="8191" max="8191" width="14.28515625" style="1" bestFit="1" customWidth="1"/>
    <col min="8192" max="8192" width="14.7109375" style="1" bestFit="1" customWidth="1"/>
    <col min="8193" max="8193" width="12.7109375" style="1" customWidth="1"/>
    <col min="8194" max="8194" width="13" style="1" customWidth="1"/>
    <col min="8195" max="8195" width="14.5703125" style="1" customWidth="1"/>
    <col min="8196" max="8196" width="11.42578125" style="1"/>
    <col min="8197" max="8197" width="12.140625" style="1" customWidth="1"/>
    <col min="8198" max="8198" width="11.42578125" style="1"/>
    <col min="8199" max="8199" width="11.42578125" style="1" customWidth="1"/>
    <col min="8200" max="8200" width="14.42578125" style="1" bestFit="1" customWidth="1"/>
    <col min="8201" max="8201" width="18.28515625" style="1" bestFit="1" customWidth="1"/>
    <col min="8202" max="8446" width="11.42578125" style="1"/>
    <col min="8447" max="8447" width="14.28515625" style="1" bestFit="1" customWidth="1"/>
    <col min="8448" max="8448" width="14.7109375" style="1" bestFit="1" customWidth="1"/>
    <col min="8449" max="8449" width="12.7109375" style="1" customWidth="1"/>
    <col min="8450" max="8450" width="13" style="1" customWidth="1"/>
    <col min="8451" max="8451" width="14.5703125" style="1" customWidth="1"/>
    <col min="8452" max="8452" width="11.42578125" style="1"/>
    <col min="8453" max="8453" width="12.140625" style="1" customWidth="1"/>
    <col min="8454" max="8454" width="11.42578125" style="1"/>
    <col min="8455" max="8455" width="11.42578125" style="1" customWidth="1"/>
    <col min="8456" max="8456" width="14.42578125" style="1" bestFit="1" customWidth="1"/>
    <col min="8457" max="8457" width="18.28515625" style="1" bestFit="1" customWidth="1"/>
    <col min="8458" max="8702" width="11.42578125" style="1"/>
    <col min="8703" max="8703" width="14.28515625" style="1" bestFit="1" customWidth="1"/>
    <col min="8704" max="8704" width="14.7109375" style="1" bestFit="1" customWidth="1"/>
    <col min="8705" max="8705" width="12.7109375" style="1" customWidth="1"/>
    <col min="8706" max="8706" width="13" style="1" customWidth="1"/>
    <col min="8707" max="8707" width="14.5703125" style="1" customWidth="1"/>
    <col min="8708" max="8708" width="11.42578125" style="1"/>
    <col min="8709" max="8709" width="12.140625" style="1" customWidth="1"/>
    <col min="8710" max="8710" width="11.42578125" style="1"/>
    <col min="8711" max="8711" width="11.42578125" style="1" customWidth="1"/>
    <col min="8712" max="8712" width="14.42578125" style="1" bestFit="1" customWidth="1"/>
    <col min="8713" max="8713" width="18.28515625" style="1" bestFit="1" customWidth="1"/>
    <col min="8714" max="8958" width="11.42578125" style="1"/>
    <col min="8959" max="8959" width="14.28515625" style="1" bestFit="1" customWidth="1"/>
    <col min="8960" max="8960" width="14.7109375" style="1" bestFit="1" customWidth="1"/>
    <col min="8961" max="8961" width="12.7109375" style="1" customWidth="1"/>
    <col min="8962" max="8962" width="13" style="1" customWidth="1"/>
    <col min="8963" max="8963" width="14.5703125" style="1" customWidth="1"/>
    <col min="8964" max="8964" width="11.42578125" style="1"/>
    <col min="8965" max="8965" width="12.140625" style="1" customWidth="1"/>
    <col min="8966" max="8966" width="11.42578125" style="1"/>
    <col min="8967" max="8967" width="11.42578125" style="1" customWidth="1"/>
    <col min="8968" max="8968" width="14.42578125" style="1" bestFit="1" customWidth="1"/>
    <col min="8969" max="8969" width="18.28515625" style="1" bestFit="1" customWidth="1"/>
    <col min="8970" max="9214" width="11.42578125" style="1"/>
    <col min="9215" max="9215" width="14.28515625" style="1" bestFit="1" customWidth="1"/>
    <col min="9216" max="9216" width="14.7109375" style="1" bestFit="1" customWidth="1"/>
    <col min="9217" max="9217" width="12.7109375" style="1" customWidth="1"/>
    <col min="9218" max="9218" width="13" style="1" customWidth="1"/>
    <col min="9219" max="9219" width="14.5703125" style="1" customWidth="1"/>
    <col min="9220" max="9220" width="11.42578125" style="1"/>
    <col min="9221" max="9221" width="12.140625" style="1" customWidth="1"/>
    <col min="9222" max="9222" width="11.42578125" style="1"/>
    <col min="9223" max="9223" width="11.42578125" style="1" customWidth="1"/>
    <col min="9224" max="9224" width="14.42578125" style="1" bestFit="1" customWidth="1"/>
    <col min="9225" max="9225" width="18.28515625" style="1" bestFit="1" customWidth="1"/>
    <col min="9226" max="9470" width="11.42578125" style="1"/>
    <col min="9471" max="9471" width="14.28515625" style="1" bestFit="1" customWidth="1"/>
    <col min="9472" max="9472" width="14.7109375" style="1" bestFit="1" customWidth="1"/>
    <col min="9473" max="9473" width="12.7109375" style="1" customWidth="1"/>
    <col min="9474" max="9474" width="13" style="1" customWidth="1"/>
    <col min="9475" max="9475" width="14.5703125" style="1" customWidth="1"/>
    <col min="9476" max="9476" width="11.42578125" style="1"/>
    <col min="9477" max="9477" width="12.140625" style="1" customWidth="1"/>
    <col min="9478" max="9478" width="11.42578125" style="1"/>
    <col min="9479" max="9479" width="11.42578125" style="1" customWidth="1"/>
    <col min="9480" max="9480" width="14.42578125" style="1" bestFit="1" customWidth="1"/>
    <col min="9481" max="9481" width="18.28515625" style="1" bestFit="1" customWidth="1"/>
    <col min="9482" max="9726" width="11.42578125" style="1"/>
    <col min="9727" max="9727" width="14.28515625" style="1" bestFit="1" customWidth="1"/>
    <col min="9728" max="9728" width="14.7109375" style="1" bestFit="1" customWidth="1"/>
    <col min="9729" max="9729" width="12.7109375" style="1" customWidth="1"/>
    <col min="9730" max="9730" width="13" style="1" customWidth="1"/>
    <col min="9731" max="9731" width="14.5703125" style="1" customWidth="1"/>
    <col min="9732" max="9732" width="11.42578125" style="1"/>
    <col min="9733" max="9733" width="12.140625" style="1" customWidth="1"/>
    <col min="9734" max="9734" width="11.42578125" style="1"/>
    <col min="9735" max="9735" width="11.42578125" style="1" customWidth="1"/>
    <col min="9736" max="9736" width="14.42578125" style="1" bestFit="1" customWidth="1"/>
    <col min="9737" max="9737" width="18.28515625" style="1" bestFit="1" customWidth="1"/>
    <col min="9738" max="9982" width="11.42578125" style="1"/>
    <col min="9983" max="9983" width="14.28515625" style="1" bestFit="1" customWidth="1"/>
    <col min="9984" max="9984" width="14.7109375" style="1" bestFit="1" customWidth="1"/>
    <col min="9985" max="9985" width="12.7109375" style="1" customWidth="1"/>
    <col min="9986" max="9986" width="13" style="1" customWidth="1"/>
    <col min="9987" max="9987" width="14.5703125" style="1" customWidth="1"/>
    <col min="9988" max="9988" width="11.42578125" style="1"/>
    <col min="9989" max="9989" width="12.140625" style="1" customWidth="1"/>
    <col min="9990" max="9990" width="11.42578125" style="1"/>
    <col min="9991" max="9991" width="11.42578125" style="1" customWidth="1"/>
    <col min="9992" max="9992" width="14.42578125" style="1" bestFit="1" customWidth="1"/>
    <col min="9993" max="9993" width="18.28515625" style="1" bestFit="1" customWidth="1"/>
    <col min="9994" max="10238" width="11.42578125" style="1"/>
    <col min="10239" max="10239" width="14.28515625" style="1" bestFit="1" customWidth="1"/>
    <col min="10240" max="10240" width="14.7109375" style="1" bestFit="1" customWidth="1"/>
    <col min="10241" max="10241" width="12.7109375" style="1" customWidth="1"/>
    <col min="10242" max="10242" width="13" style="1" customWidth="1"/>
    <col min="10243" max="10243" width="14.5703125" style="1" customWidth="1"/>
    <col min="10244" max="10244" width="11.42578125" style="1"/>
    <col min="10245" max="10245" width="12.140625" style="1" customWidth="1"/>
    <col min="10246" max="10246" width="11.42578125" style="1"/>
    <col min="10247" max="10247" width="11.42578125" style="1" customWidth="1"/>
    <col min="10248" max="10248" width="14.42578125" style="1" bestFit="1" customWidth="1"/>
    <col min="10249" max="10249" width="18.28515625" style="1" bestFit="1" customWidth="1"/>
    <col min="10250" max="10494" width="11.42578125" style="1"/>
    <col min="10495" max="10495" width="14.28515625" style="1" bestFit="1" customWidth="1"/>
    <col min="10496" max="10496" width="14.7109375" style="1" bestFit="1" customWidth="1"/>
    <col min="10497" max="10497" width="12.7109375" style="1" customWidth="1"/>
    <col min="10498" max="10498" width="13" style="1" customWidth="1"/>
    <col min="10499" max="10499" width="14.5703125" style="1" customWidth="1"/>
    <col min="10500" max="10500" width="11.42578125" style="1"/>
    <col min="10501" max="10501" width="12.140625" style="1" customWidth="1"/>
    <col min="10502" max="10502" width="11.42578125" style="1"/>
    <col min="10503" max="10503" width="11.42578125" style="1" customWidth="1"/>
    <col min="10504" max="10504" width="14.42578125" style="1" bestFit="1" customWidth="1"/>
    <col min="10505" max="10505" width="18.28515625" style="1" bestFit="1" customWidth="1"/>
    <col min="10506" max="10750" width="11.42578125" style="1"/>
    <col min="10751" max="10751" width="14.28515625" style="1" bestFit="1" customWidth="1"/>
    <col min="10752" max="10752" width="14.7109375" style="1" bestFit="1" customWidth="1"/>
    <col min="10753" max="10753" width="12.7109375" style="1" customWidth="1"/>
    <col min="10754" max="10754" width="13" style="1" customWidth="1"/>
    <col min="10755" max="10755" width="14.5703125" style="1" customWidth="1"/>
    <col min="10756" max="10756" width="11.42578125" style="1"/>
    <col min="10757" max="10757" width="12.140625" style="1" customWidth="1"/>
    <col min="10758" max="10758" width="11.42578125" style="1"/>
    <col min="10759" max="10759" width="11.42578125" style="1" customWidth="1"/>
    <col min="10760" max="10760" width="14.42578125" style="1" bestFit="1" customWidth="1"/>
    <col min="10761" max="10761" width="18.28515625" style="1" bestFit="1" customWidth="1"/>
    <col min="10762" max="11006" width="11.42578125" style="1"/>
    <col min="11007" max="11007" width="14.28515625" style="1" bestFit="1" customWidth="1"/>
    <col min="11008" max="11008" width="14.7109375" style="1" bestFit="1" customWidth="1"/>
    <col min="11009" max="11009" width="12.7109375" style="1" customWidth="1"/>
    <col min="11010" max="11010" width="13" style="1" customWidth="1"/>
    <col min="11011" max="11011" width="14.5703125" style="1" customWidth="1"/>
    <col min="11012" max="11012" width="11.42578125" style="1"/>
    <col min="11013" max="11013" width="12.140625" style="1" customWidth="1"/>
    <col min="11014" max="11014" width="11.42578125" style="1"/>
    <col min="11015" max="11015" width="11.42578125" style="1" customWidth="1"/>
    <col min="11016" max="11016" width="14.42578125" style="1" bestFit="1" customWidth="1"/>
    <col min="11017" max="11017" width="18.28515625" style="1" bestFit="1" customWidth="1"/>
    <col min="11018" max="11262" width="11.42578125" style="1"/>
    <col min="11263" max="11263" width="14.28515625" style="1" bestFit="1" customWidth="1"/>
    <col min="11264" max="11264" width="14.7109375" style="1" bestFit="1" customWidth="1"/>
    <col min="11265" max="11265" width="12.7109375" style="1" customWidth="1"/>
    <col min="11266" max="11266" width="13" style="1" customWidth="1"/>
    <col min="11267" max="11267" width="14.5703125" style="1" customWidth="1"/>
    <col min="11268" max="11268" width="11.42578125" style="1"/>
    <col min="11269" max="11269" width="12.140625" style="1" customWidth="1"/>
    <col min="11270" max="11270" width="11.42578125" style="1"/>
    <col min="11271" max="11271" width="11.42578125" style="1" customWidth="1"/>
    <col min="11272" max="11272" width="14.42578125" style="1" bestFit="1" customWidth="1"/>
    <col min="11273" max="11273" width="18.28515625" style="1" bestFit="1" customWidth="1"/>
    <col min="11274" max="11518" width="11.42578125" style="1"/>
    <col min="11519" max="11519" width="14.28515625" style="1" bestFit="1" customWidth="1"/>
    <col min="11520" max="11520" width="14.7109375" style="1" bestFit="1" customWidth="1"/>
    <col min="11521" max="11521" width="12.7109375" style="1" customWidth="1"/>
    <col min="11522" max="11522" width="13" style="1" customWidth="1"/>
    <col min="11523" max="11523" width="14.5703125" style="1" customWidth="1"/>
    <col min="11524" max="11524" width="11.42578125" style="1"/>
    <col min="11525" max="11525" width="12.140625" style="1" customWidth="1"/>
    <col min="11526" max="11526" width="11.42578125" style="1"/>
    <col min="11527" max="11527" width="11.42578125" style="1" customWidth="1"/>
    <col min="11528" max="11528" width="14.42578125" style="1" bestFit="1" customWidth="1"/>
    <col min="11529" max="11529" width="18.28515625" style="1" bestFit="1" customWidth="1"/>
    <col min="11530" max="11774" width="11.42578125" style="1"/>
    <col min="11775" max="11775" width="14.28515625" style="1" bestFit="1" customWidth="1"/>
    <col min="11776" max="11776" width="14.7109375" style="1" bestFit="1" customWidth="1"/>
    <col min="11777" max="11777" width="12.7109375" style="1" customWidth="1"/>
    <col min="11778" max="11778" width="13" style="1" customWidth="1"/>
    <col min="11779" max="11779" width="14.5703125" style="1" customWidth="1"/>
    <col min="11780" max="11780" width="11.42578125" style="1"/>
    <col min="11781" max="11781" width="12.140625" style="1" customWidth="1"/>
    <col min="11782" max="11782" width="11.42578125" style="1"/>
    <col min="11783" max="11783" width="11.42578125" style="1" customWidth="1"/>
    <col min="11784" max="11784" width="14.42578125" style="1" bestFit="1" customWidth="1"/>
    <col min="11785" max="11785" width="18.28515625" style="1" bestFit="1" customWidth="1"/>
    <col min="11786" max="12030" width="11.42578125" style="1"/>
    <col min="12031" max="12031" width="14.28515625" style="1" bestFit="1" customWidth="1"/>
    <col min="12032" max="12032" width="14.7109375" style="1" bestFit="1" customWidth="1"/>
    <col min="12033" max="12033" width="12.7109375" style="1" customWidth="1"/>
    <col min="12034" max="12034" width="13" style="1" customWidth="1"/>
    <col min="12035" max="12035" width="14.5703125" style="1" customWidth="1"/>
    <col min="12036" max="12036" width="11.42578125" style="1"/>
    <col min="12037" max="12037" width="12.140625" style="1" customWidth="1"/>
    <col min="12038" max="12038" width="11.42578125" style="1"/>
    <col min="12039" max="12039" width="11.42578125" style="1" customWidth="1"/>
    <col min="12040" max="12040" width="14.42578125" style="1" bestFit="1" customWidth="1"/>
    <col min="12041" max="12041" width="18.28515625" style="1" bestFit="1" customWidth="1"/>
    <col min="12042" max="12286" width="11.42578125" style="1"/>
    <col min="12287" max="12287" width="14.28515625" style="1" bestFit="1" customWidth="1"/>
    <col min="12288" max="12288" width="14.7109375" style="1" bestFit="1" customWidth="1"/>
    <col min="12289" max="12289" width="12.7109375" style="1" customWidth="1"/>
    <col min="12290" max="12290" width="13" style="1" customWidth="1"/>
    <col min="12291" max="12291" width="14.5703125" style="1" customWidth="1"/>
    <col min="12292" max="12292" width="11.42578125" style="1"/>
    <col min="12293" max="12293" width="12.140625" style="1" customWidth="1"/>
    <col min="12294" max="12294" width="11.42578125" style="1"/>
    <col min="12295" max="12295" width="11.42578125" style="1" customWidth="1"/>
    <col min="12296" max="12296" width="14.42578125" style="1" bestFit="1" customWidth="1"/>
    <col min="12297" max="12297" width="18.28515625" style="1" bestFit="1" customWidth="1"/>
    <col min="12298" max="12542" width="11.42578125" style="1"/>
    <col min="12543" max="12543" width="14.28515625" style="1" bestFit="1" customWidth="1"/>
    <col min="12544" max="12544" width="14.7109375" style="1" bestFit="1" customWidth="1"/>
    <col min="12545" max="12545" width="12.7109375" style="1" customWidth="1"/>
    <col min="12546" max="12546" width="13" style="1" customWidth="1"/>
    <col min="12547" max="12547" width="14.5703125" style="1" customWidth="1"/>
    <col min="12548" max="12548" width="11.42578125" style="1"/>
    <col min="12549" max="12549" width="12.140625" style="1" customWidth="1"/>
    <col min="12550" max="12550" width="11.42578125" style="1"/>
    <col min="12551" max="12551" width="11.42578125" style="1" customWidth="1"/>
    <col min="12552" max="12552" width="14.42578125" style="1" bestFit="1" customWidth="1"/>
    <col min="12553" max="12553" width="18.28515625" style="1" bestFit="1" customWidth="1"/>
    <col min="12554" max="12798" width="11.42578125" style="1"/>
    <col min="12799" max="12799" width="14.28515625" style="1" bestFit="1" customWidth="1"/>
    <col min="12800" max="12800" width="14.7109375" style="1" bestFit="1" customWidth="1"/>
    <col min="12801" max="12801" width="12.7109375" style="1" customWidth="1"/>
    <col min="12802" max="12802" width="13" style="1" customWidth="1"/>
    <col min="12803" max="12803" width="14.5703125" style="1" customWidth="1"/>
    <col min="12804" max="12804" width="11.42578125" style="1"/>
    <col min="12805" max="12805" width="12.140625" style="1" customWidth="1"/>
    <col min="12806" max="12806" width="11.42578125" style="1"/>
    <col min="12807" max="12807" width="11.42578125" style="1" customWidth="1"/>
    <col min="12808" max="12808" width="14.42578125" style="1" bestFit="1" customWidth="1"/>
    <col min="12809" max="12809" width="18.28515625" style="1" bestFit="1" customWidth="1"/>
    <col min="12810" max="13054" width="11.42578125" style="1"/>
    <col min="13055" max="13055" width="14.28515625" style="1" bestFit="1" customWidth="1"/>
    <col min="13056" max="13056" width="14.7109375" style="1" bestFit="1" customWidth="1"/>
    <col min="13057" max="13057" width="12.7109375" style="1" customWidth="1"/>
    <col min="13058" max="13058" width="13" style="1" customWidth="1"/>
    <col min="13059" max="13059" width="14.5703125" style="1" customWidth="1"/>
    <col min="13060" max="13060" width="11.42578125" style="1"/>
    <col min="13061" max="13061" width="12.140625" style="1" customWidth="1"/>
    <col min="13062" max="13062" width="11.42578125" style="1"/>
    <col min="13063" max="13063" width="11.42578125" style="1" customWidth="1"/>
    <col min="13064" max="13064" width="14.42578125" style="1" bestFit="1" customWidth="1"/>
    <col min="13065" max="13065" width="18.28515625" style="1" bestFit="1" customWidth="1"/>
    <col min="13066" max="13310" width="11.42578125" style="1"/>
    <col min="13311" max="13311" width="14.28515625" style="1" bestFit="1" customWidth="1"/>
    <col min="13312" max="13312" width="14.7109375" style="1" bestFit="1" customWidth="1"/>
    <col min="13313" max="13313" width="12.7109375" style="1" customWidth="1"/>
    <col min="13314" max="13314" width="13" style="1" customWidth="1"/>
    <col min="13315" max="13315" width="14.5703125" style="1" customWidth="1"/>
    <col min="13316" max="13316" width="11.42578125" style="1"/>
    <col min="13317" max="13317" width="12.140625" style="1" customWidth="1"/>
    <col min="13318" max="13318" width="11.42578125" style="1"/>
    <col min="13319" max="13319" width="11.42578125" style="1" customWidth="1"/>
    <col min="13320" max="13320" width="14.42578125" style="1" bestFit="1" customWidth="1"/>
    <col min="13321" max="13321" width="18.28515625" style="1" bestFit="1" customWidth="1"/>
    <col min="13322" max="13566" width="11.42578125" style="1"/>
    <col min="13567" max="13567" width="14.28515625" style="1" bestFit="1" customWidth="1"/>
    <col min="13568" max="13568" width="14.7109375" style="1" bestFit="1" customWidth="1"/>
    <col min="13569" max="13569" width="12.7109375" style="1" customWidth="1"/>
    <col min="13570" max="13570" width="13" style="1" customWidth="1"/>
    <col min="13571" max="13571" width="14.5703125" style="1" customWidth="1"/>
    <col min="13572" max="13572" width="11.42578125" style="1"/>
    <col min="13573" max="13573" width="12.140625" style="1" customWidth="1"/>
    <col min="13574" max="13574" width="11.42578125" style="1"/>
    <col min="13575" max="13575" width="11.42578125" style="1" customWidth="1"/>
    <col min="13576" max="13576" width="14.42578125" style="1" bestFit="1" customWidth="1"/>
    <col min="13577" max="13577" width="18.28515625" style="1" bestFit="1" customWidth="1"/>
    <col min="13578" max="13822" width="11.42578125" style="1"/>
    <col min="13823" max="13823" width="14.28515625" style="1" bestFit="1" customWidth="1"/>
    <col min="13824" max="13824" width="14.7109375" style="1" bestFit="1" customWidth="1"/>
    <col min="13825" max="13825" width="12.7109375" style="1" customWidth="1"/>
    <col min="13826" max="13826" width="13" style="1" customWidth="1"/>
    <col min="13827" max="13827" width="14.5703125" style="1" customWidth="1"/>
    <col min="13828" max="13828" width="11.42578125" style="1"/>
    <col min="13829" max="13829" width="12.140625" style="1" customWidth="1"/>
    <col min="13830" max="13830" width="11.42578125" style="1"/>
    <col min="13831" max="13831" width="11.42578125" style="1" customWidth="1"/>
    <col min="13832" max="13832" width="14.42578125" style="1" bestFit="1" customWidth="1"/>
    <col min="13833" max="13833" width="18.28515625" style="1" bestFit="1" customWidth="1"/>
    <col min="13834" max="14078" width="11.42578125" style="1"/>
    <col min="14079" max="14079" width="14.28515625" style="1" bestFit="1" customWidth="1"/>
    <col min="14080" max="14080" width="14.7109375" style="1" bestFit="1" customWidth="1"/>
    <col min="14081" max="14081" width="12.7109375" style="1" customWidth="1"/>
    <col min="14082" max="14082" width="13" style="1" customWidth="1"/>
    <col min="14083" max="14083" width="14.5703125" style="1" customWidth="1"/>
    <col min="14084" max="14084" width="11.42578125" style="1"/>
    <col min="14085" max="14085" width="12.140625" style="1" customWidth="1"/>
    <col min="14086" max="14086" width="11.42578125" style="1"/>
    <col min="14087" max="14087" width="11.42578125" style="1" customWidth="1"/>
    <col min="14088" max="14088" width="14.42578125" style="1" bestFit="1" customWidth="1"/>
    <col min="14089" max="14089" width="18.28515625" style="1" bestFit="1" customWidth="1"/>
    <col min="14090" max="14334" width="11.42578125" style="1"/>
    <col min="14335" max="14335" width="14.28515625" style="1" bestFit="1" customWidth="1"/>
    <col min="14336" max="14336" width="14.7109375" style="1" bestFit="1" customWidth="1"/>
    <col min="14337" max="14337" width="12.7109375" style="1" customWidth="1"/>
    <col min="14338" max="14338" width="13" style="1" customWidth="1"/>
    <col min="14339" max="14339" width="14.5703125" style="1" customWidth="1"/>
    <col min="14340" max="14340" width="11.42578125" style="1"/>
    <col min="14341" max="14341" width="12.140625" style="1" customWidth="1"/>
    <col min="14342" max="14342" width="11.42578125" style="1"/>
    <col min="14343" max="14343" width="11.42578125" style="1" customWidth="1"/>
    <col min="14344" max="14344" width="14.42578125" style="1" bestFit="1" customWidth="1"/>
    <col min="14345" max="14345" width="18.28515625" style="1" bestFit="1" customWidth="1"/>
    <col min="14346" max="14590" width="11.42578125" style="1"/>
    <col min="14591" max="14591" width="14.28515625" style="1" bestFit="1" customWidth="1"/>
    <col min="14592" max="14592" width="14.7109375" style="1" bestFit="1" customWidth="1"/>
    <col min="14593" max="14593" width="12.7109375" style="1" customWidth="1"/>
    <col min="14594" max="14594" width="13" style="1" customWidth="1"/>
    <col min="14595" max="14595" width="14.5703125" style="1" customWidth="1"/>
    <col min="14596" max="14596" width="11.42578125" style="1"/>
    <col min="14597" max="14597" width="12.140625" style="1" customWidth="1"/>
    <col min="14598" max="14598" width="11.42578125" style="1"/>
    <col min="14599" max="14599" width="11.42578125" style="1" customWidth="1"/>
    <col min="14600" max="14600" width="14.42578125" style="1" bestFit="1" customWidth="1"/>
    <col min="14601" max="14601" width="18.28515625" style="1" bestFit="1" customWidth="1"/>
    <col min="14602" max="14846" width="11.42578125" style="1"/>
    <col min="14847" max="14847" width="14.28515625" style="1" bestFit="1" customWidth="1"/>
    <col min="14848" max="14848" width="14.7109375" style="1" bestFit="1" customWidth="1"/>
    <col min="14849" max="14849" width="12.7109375" style="1" customWidth="1"/>
    <col min="14850" max="14850" width="13" style="1" customWidth="1"/>
    <col min="14851" max="14851" width="14.5703125" style="1" customWidth="1"/>
    <col min="14852" max="14852" width="11.42578125" style="1"/>
    <col min="14853" max="14853" width="12.140625" style="1" customWidth="1"/>
    <col min="14854" max="14854" width="11.42578125" style="1"/>
    <col min="14855" max="14855" width="11.42578125" style="1" customWidth="1"/>
    <col min="14856" max="14856" width="14.42578125" style="1" bestFit="1" customWidth="1"/>
    <col min="14857" max="14857" width="18.28515625" style="1" bestFit="1" customWidth="1"/>
    <col min="14858" max="15102" width="11.42578125" style="1"/>
    <col min="15103" max="15103" width="14.28515625" style="1" bestFit="1" customWidth="1"/>
    <col min="15104" max="15104" width="14.7109375" style="1" bestFit="1" customWidth="1"/>
    <col min="15105" max="15105" width="12.7109375" style="1" customWidth="1"/>
    <col min="15106" max="15106" width="13" style="1" customWidth="1"/>
    <col min="15107" max="15107" width="14.5703125" style="1" customWidth="1"/>
    <col min="15108" max="15108" width="11.42578125" style="1"/>
    <col min="15109" max="15109" width="12.140625" style="1" customWidth="1"/>
    <col min="15110" max="15110" width="11.42578125" style="1"/>
    <col min="15111" max="15111" width="11.42578125" style="1" customWidth="1"/>
    <col min="15112" max="15112" width="14.42578125" style="1" bestFit="1" customWidth="1"/>
    <col min="15113" max="15113" width="18.28515625" style="1" bestFit="1" customWidth="1"/>
    <col min="15114" max="15358" width="11.42578125" style="1"/>
    <col min="15359" max="15359" width="14.28515625" style="1" bestFit="1" customWidth="1"/>
    <col min="15360" max="15360" width="14.7109375" style="1" bestFit="1" customWidth="1"/>
    <col min="15361" max="15361" width="12.7109375" style="1" customWidth="1"/>
    <col min="15362" max="15362" width="13" style="1" customWidth="1"/>
    <col min="15363" max="15363" width="14.5703125" style="1" customWidth="1"/>
    <col min="15364" max="15364" width="11.42578125" style="1"/>
    <col min="15365" max="15365" width="12.140625" style="1" customWidth="1"/>
    <col min="15366" max="15366" width="11.42578125" style="1"/>
    <col min="15367" max="15367" width="11.42578125" style="1" customWidth="1"/>
    <col min="15368" max="15368" width="14.42578125" style="1" bestFit="1" customWidth="1"/>
    <col min="15369" max="15369" width="18.28515625" style="1" bestFit="1" customWidth="1"/>
    <col min="15370" max="15614" width="11.42578125" style="1"/>
    <col min="15615" max="15615" width="14.28515625" style="1" bestFit="1" customWidth="1"/>
    <col min="15616" max="15616" width="14.7109375" style="1" bestFit="1" customWidth="1"/>
    <col min="15617" max="15617" width="12.7109375" style="1" customWidth="1"/>
    <col min="15618" max="15618" width="13" style="1" customWidth="1"/>
    <col min="15619" max="15619" width="14.5703125" style="1" customWidth="1"/>
    <col min="15620" max="15620" width="11.42578125" style="1"/>
    <col min="15621" max="15621" width="12.140625" style="1" customWidth="1"/>
    <col min="15622" max="15622" width="11.42578125" style="1"/>
    <col min="15623" max="15623" width="11.42578125" style="1" customWidth="1"/>
    <col min="15624" max="15624" width="14.42578125" style="1" bestFit="1" customWidth="1"/>
    <col min="15625" max="15625" width="18.28515625" style="1" bestFit="1" customWidth="1"/>
    <col min="15626" max="15870" width="11.42578125" style="1"/>
    <col min="15871" max="15871" width="14.28515625" style="1" bestFit="1" customWidth="1"/>
    <col min="15872" max="15872" width="14.7109375" style="1" bestFit="1" customWidth="1"/>
    <col min="15873" max="15873" width="12.7109375" style="1" customWidth="1"/>
    <col min="15874" max="15874" width="13" style="1" customWidth="1"/>
    <col min="15875" max="15875" width="14.5703125" style="1" customWidth="1"/>
    <col min="15876" max="15876" width="11.42578125" style="1"/>
    <col min="15877" max="15877" width="12.140625" style="1" customWidth="1"/>
    <col min="15878" max="15878" width="11.42578125" style="1"/>
    <col min="15879" max="15879" width="11.42578125" style="1" customWidth="1"/>
    <col min="15880" max="15880" width="14.42578125" style="1" bestFit="1" customWidth="1"/>
    <col min="15881" max="15881" width="18.28515625" style="1" bestFit="1" customWidth="1"/>
    <col min="15882" max="16126" width="11.42578125" style="1"/>
    <col min="16127" max="16127" width="14.28515625" style="1" bestFit="1" customWidth="1"/>
    <col min="16128" max="16128" width="14.7109375" style="1" bestFit="1" customWidth="1"/>
    <col min="16129" max="16129" width="12.7109375" style="1" customWidth="1"/>
    <col min="16130" max="16130" width="13" style="1" customWidth="1"/>
    <col min="16131" max="16131" width="14.5703125" style="1" customWidth="1"/>
    <col min="16132" max="16132" width="11.42578125" style="1"/>
    <col min="16133" max="16133" width="12.140625" style="1" customWidth="1"/>
    <col min="16134" max="16134" width="11.42578125" style="1"/>
    <col min="16135" max="16135" width="11.42578125" style="1" customWidth="1"/>
    <col min="16136" max="16136" width="14.42578125" style="1" bestFit="1" customWidth="1"/>
    <col min="16137" max="16137" width="18.28515625" style="1" bestFit="1" customWidth="1"/>
    <col min="16138" max="16384" width="11.42578125" style="1"/>
  </cols>
  <sheetData>
    <row r="1" spans="1:13" ht="13.9" customHeight="1" x14ac:dyDescent="0.2">
      <c r="A1" s="545" t="s">
        <v>17</v>
      </c>
      <c r="B1" s="546"/>
      <c r="C1" s="546"/>
      <c r="D1" s="546"/>
      <c r="E1" s="546"/>
      <c r="F1" s="546"/>
      <c r="G1" s="547"/>
      <c r="H1" s="554" t="s">
        <v>18</v>
      </c>
    </row>
    <row r="2" spans="1:13" ht="13.9" customHeight="1" x14ac:dyDescent="0.2">
      <c r="A2" s="548"/>
      <c r="B2" s="549"/>
      <c r="C2" s="549"/>
      <c r="D2" s="549"/>
      <c r="E2" s="549"/>
      <c r="F2" s="549"/>
      <c r="G2" s="550"/>
      <c r="H2" s="555"/>
    </row>
    <row r="3" spans="1:13" ht="13.9" customHeight="1" x14ac:dyDescent="0.2">
      <c r="A3" s="548"/>
      <c r="B3" s="549"/>
      <c r="C3" s="549"/>
      <c r="D3" s="549"/>
      <c r="E3" s="549"/>
      <c r="F3" s="549"/>
      <c r="G3" s="550"/>
      <c r="H3" s="555"/>
    </row>
    <row r="4" spans="1:13" ht="14.45" customHeight="1" thickBot="1" x14ac:dyDescent="0.25">
      <c r="A4" s="551"/>
      <c r="B4" s="552"/>
      <c r="C4" s="552"/>
      <c r="D4" s="552"/>
      <c r="E4" s="552"/>
      <c r="F4" s="552"/>
      <c r="G4" s="553"/>
      <c r="H4" s="555"/>
    </row>
    <row r="5" spans="1:13" x14ac:dyDescent="0.2">
      <c r="A5" s="518" t="s">
        <v>19</v>
      </c>
      <c r="B5" s="557" t="s">
        <v>1</v>
      </c>
      <c r="C5" s="522" t="s">
        <v>20</v>
      </c>
      <c r="D5" s="559" t="s">
        <v>21</v>
      </c>
      <c r="E5" s="525"/>
      <c r="F5" s="525"/>
      <c r="G5" s="526"/>
      <c r="H5" s="555"/>
    </row>
    <row r="6" spans="1:13" ht="15" customHeight="1" thickBot="1" x14ac:dyDescent="0.25">
      <c r="A6" s="519"/>
      <c r="B6" s="558"/>
      <c r="C6" s="523"/>
      <c r="D6" s="527"/>
      <c r="E6" s="528"/>
      <c r="F6" s="528"/>
      <c r="G6" s="529"/>
      <c r="H6" s="555"/>
    </row>
    <row r="7" spans="1:13" ht="64.5" customHeight="1" x14ac:dyDescent="0.2">
      <c r="A7" s="530" t="s">
        <v>22</v>
      </c>
      <c r="B7" s="560" t="s">
        <v>0</v>
      </c>
      <c r="C7" s="522" t="s">
        <v>49</v>
      </c>
      <c r="D7" s="560" t="s">
        <v>9</v>
      </c>
      <c r="E7" s="562"/>
      <c r="F7" s="562"/>
      <c r="G7" s="563"/>
      <c r="H7" s="555"/>
      <c r="I7" s="2"/>
      <c r="J7" s="2"/>
      <c r="K7" s="2"/>
      <c r="L7" s="2"/>
      <c r="M7" s="2"/>
    </row>
    <row r="8" spans="1:13" ht="75.75" customHeight="1" thickBot="1" x14ac:dyDescent="0.25">
      <c r="A8" s="531"/>
      <c r="B8" s="561"/>
      <c r="C8" s="523"/>
      <c r="D8" s="564"/>
      <c r="E8" s="565"/>
      <c r="F8" s="565"/>
      <c r="G8" s="566"/>
      <c r="H8" s="555"/>
      <c r="I8" s="2"/>
      <c r="J8" s="2"/>
      <c r="K8" s="2"/>
      <c r="L8" s="2"/>
      <c r="M8" s="2"/>
    </row>
    <row r="9" spans="1:13" ht="15" customHeight="1" thickBot="1" x14ac:dyDescent="0.25">
      <c r="A9" s="532"/>
      <c r="B9" s="564"/>
      <c r="C9" s="3" t="s">
        <v>23</v>
      </c>
      <c r="D9" s="578" t="s">
        <v>50</v>
      </c>
      <c r="E9" s="579"/>
      <c r="F9" s="579"/>
      <c r="G9" s="580"/>
      <c r="H9" s="556"/>
      <c r="I9" s="543"/>
      <c r="J9" s="543"/>
      <c r="K9" s="543"/>
      <c r="L9" s="543"/>
      <c r="M9" s="2"/>
    </row>
    <row r="10" spans="1:13" ht="15" customHeight="1" thickBot="1" x14ac:dyDescent="0.25">
      <c r="A10" s="166"/>
      <c r="B10" s="167"/>
      <c r="C10" s="168"/>
      <c r="D10" s="169"/>
      <c r="E10" s="169"/>
      <c r="F10" s="169"/>
      <c r="G10" s="170"/>
      <c r="H10" s="171"/>
      <c r="I10" s="115"/>
      <c r="J10" s="115"/>
      <c r="K10" s="115"/>
      <c r="L10" s="115"/>
      <c r="M10" s="2"/>
    </row>
    <row r="11" spans="1:13" ht="15.75" thickBot="1" x14ac:dyDescent="0.3">
      <c r="A11" s="136" t="s">
        <v>25</v>
      </c>
      <c r="B11" s="137"/>
      <c r="C11" s="51" t="s">
        <v>26</v>
      </c>
      <c r="D11" s="51" t="s">
        <v>27</v>
      </c>
      <c r="E11" s="51" t="s">
        <v>28</v>
      </c>
      <c r="F11" s="138" t="s">
        <v>3</v>
      </c>
      <c r="G11" s="52" t="s">
        <v>29</v>
      </c>
      <c r="H11" s="41"/>
      <c r="I11" s="6"/>
      <c r="J11" s="2"/>
      <c r="K11" s="2"/>
      <c r="L11" s="2"/>
      <c r="M11" s="2"/>
    </row>
    <row r="12" spans="1:13" ht="15.75" x14ac:dyDescent="0.25">
      <c r="A12" s="119" t="s">
        <v>30</v>
      </c>
      <c r="B12" s="64" t="s">
        <v>59</v>
      </c>
      <c r="C12" s="151"/>
      <c r="D12" s="176">
        <v>25.2</v>
      </c>
      <c r="E12" s="152"/>
      <c r="F12" s="151">
        <v>1</v>
      </c>
      <c r="G12" s="153">
        <f>F12*D12</f>
        <v>25.2</v>
      </c>
      <c r="H12" s="42"/>
      <c r="I12" s="6"/>
      <c r="J12" s="2"/>
      <c r="K12" s="2"/>
      <c r="L12" s="2"/>
      <c r="M12" s="2"/>
    </row>
    <row r="13" spans="1:13" ht="15.75" x14ac:dyDescent="0.25">
      <c r="A13" s="72"/>
      <c r="B13" s="70"/>
      <c r="C13" s="59"/>
      <c r="D13" s="177">
        <v>34.6</v>
      </c>
      <c r="E13" s="140"/>
      <c r="F13" s="139">
        <v>1</v>
      </c>
      <c r="G13" s="145">
        <f t="shared" ref="G13:G19" si="0">F13*D13</f>
        <v>34.6</v>
      </c>
      <c r="H13" s="42"/>
      <c r="I13" s="6"/>
      <c r="J13" s="2"/>
      <c r="K13" s="2"/>
      <c r="L13" s="2"/>
      <c r="M13" s="2"/>
    </row>
    <row r="14" spans="1:13" ht="15.75" x14ac:dyDescent="0.25">
      <c r="A14" s="72"/>
      <c r="B14" s="70"/>
      <c r="C14" s="59"/>
      <c r="D14" s="177">
        <v>1.53</v>
      </c>
      <c r="E14" s="140"/>
      <c r="F14" s="139">
        <v>1</v>
      </c>
      <c r="G14" s="145">
        <f t="shared" si="0"/>
        <v>1.53</v>
      </c>
      <c r="H14" s="42"/>
      <c r="I14" s="6"/>
      <c r="J14" s="2"/>
      <c r="K14" s="2"/>
      <c r="L14" s="2"/>
      <c r="M14" s="2"/>
    </row>
    <row r="15" spans="1:13" ht="15.75" x14ac:dyDescent="0.25">
      <c r="A15" s="72"/>
      <c r="B15" s="70"/>
      <c r="C15" s="59"/>
      <c r="D15" s="177">
        <v>25.6</v>
      </c>
      <c r="E15" s="140"/>
      <c r="F15" s="139">
        <v>1</v>
      </c>
      <c r="G15" s="145">
        <f t="shared" si="0"/>
        <v>25.6</v>
      </c>
      <c r="H15" s="42"/>
      <c r="I15" s="6"/>
      <c r="J15" s="2"/>
      <c r="K15" s="2"/>
      <c r="L15" s="2"/>
      <c r="M15" s="2"/>
    </row>
    <row r="16" spans="1:13" ht="15.75" x14ac:dyDescent="0.25">
      <c r="A16" s="72"/>
      <c r="B16" s="70"/>
      <c r="C16" s="59"/>
      <c r="D16" s="177">
        <v>11.55</v>
      </c>
      <c r="E16" s="140"/>
      <c r="F16" s="139">
        <v>1</v>
      </c>
      <c r="G16" s="145">
        <f t="shared" si="0"/>
        <v>11.55</v>
      </c>
      <c r="H16" s="42"/>
      <c r="I16" s="6"/>
      <c r="J16" s="2"/>
      <c r="K16" s="2"/>
      <c r="L16" s="2"/>
      <c r="M16" s="2"/>
    </row>
    <row r="17" spans="1:13" ht="15.75" x14ac:dyDescent="0.25">
      <c r="A17" s="72"/>
      <c r="B17" s="70"/>
      <c r="C17" s="59"/>
      <c r="D17" s="177">
        <v>7.2</v>
      </c>
      <c r="E17" s="140"/>
      <c r="F17" s="139">
        <v>1</v>
      </c>
      <c r="G17" s="145">
        <f t="shared" si="0"/>
        <v>7.2</v>
      </c>
      <c r="H17" s="42"/>
      <c r="I17" s="6"/>
      <c r="J17" s="2"/>
      <c r="K17" s="2"/>
      <c r="L17" s="2"/>
      <c r="M17" s="2"/>
    </row>
    <row r="18" spans="1:13" ht="15.75" x14ac:dyDescent="0.25">
      <c r="A18" s="72"/>
      <c r="B18" s="70"/>
      <c r="C18" s="59"/>
      <c r="D18" s="177">
        <v>26.27</v>
      </c>
      <c r="E18" s="140"/>
      <c r="F18" s="139">
        <v>1</v>
      </c>
      <c r="G18" s="145">
        <f t="shared" si="0"/>
        <v>26.27</v>
      </c>
      <c r="H18" s="42"/>
      <c r="I18" s="6"/>
      <c r="J18" s="2"/>
      <c r="K18" s="2"/>
      <c r="L18" s="2"/>
      <c r="M18" s="2"/>
    </row>
    <row r="19" spans="1:13" ht="16.5" thickBot="1" x14ac:dyDescent="0.3">
      <c r="A19" s="147"/>
      <c r="B19" s="148"/>
      <c r="C19" s="149"/>
      <c r="D19" s="178">
        <v>24.5</v>
      </c>
      <c r="E19" s="150"/>
      <c r="F19" s="154">
        <v>1</v>
      </c>
      <c r="G19" s="175">
        <f t="shared" si="0"/>
        <v>24.5</v>
      </c>
      <c r="H19" s="42"/>
      <c r="I19" s="6"/>
      <c r="J19" s="2"/>
      <c r="K19" s="2"/>
      <c r="L19" s="2"/>
      <c r="M19" s="2"/>
    </row>
    <row r="20" spans="1:13" ht="16.5" thickBot="1" x14ac:dyDescent="0.3">
      <c r="A20" s="157"/>
      <c r="B20" s="158"/>
      <c r="C20" s="141"/>
      <c r="D20" s="179"/>
      <c r="E20" s="142"/>
      <c r="F20" s="141"/>
      <c r="G20" s="225">
        <f>SUM(G12:G19)</f>
        <v>156.45000000000002</v>
      </c>
      <c r="H20" s="42"/>
      <c r="I20" s="6"/>
      <c r="J20" s="2"/>
      <c r="K20" s="2"/>
      <c r="L20" s="2"/>
      <c r="M20" s="2"/>
    </row>
    <row r="21" spans="1:13" ht="15.75" x14ac:dyDescent="0.25">
      <c r="A21" s="119" t="s">
        <v>31</v>
      </c>
      <c r="B21" s="64" t="s">
        <v>59</v>
      </c>
      <c r="C21" s="164"/>
      <c r="D21" s="176">
        <v>66.8</v>
      </c>
      <c r="E21" s="152"/>
      <c r="F21" s="151">
        <v>1</v>
      </c>
      <c r="G21" s="153">
        <f>F21*D21</f>
        <v>66.8</v>
      </c>
      <c r="H21" s="42"/>
      <c r="I21" s="6"/>
      <c r="J21" s="2"/>
      <c r="K21" s="2"/>
      <c r="L21" s="2"/>
      <c r="M21" s="2"/>
    </row>
    <row r="22" spans="1:13" ht="15.75" x14ac:dyDescent="0.25">
      <c r="A22" s="160"/>
      <c r="B22" s="93"/>
      <c r="C22" s="93"/>
      <c r="D22" s="180">
        <v>12.3</v>
      </c>
      <c r="E22" s="93"/>
      <c r="F22" s="139">
        <v>1</v>
      </c>
      <c r="G22" s="146">
        <f t="shared" ref="G22:G27" si="1">F22*D22</f>
        <v>12.3</v>
      </c>
      <c r="H22" s="42"/>
      <c r="I22" s="6"/>
      <c r="J22" s="2"/>
      <c r="K22" s="2"/>
      <c r="L22" s="2"/>
      <c r="M22" s="2"/>
    </row>
    <row r="23" spans="1:13" ht="15.75" x14ac:dyDescent="0.25">
      <c r="A23" s="160"/>
      <c r="B23" s="93"/>
      <c r="C23" s="93"/>
      <c r="D23" s="180">
        <v>12.95</v>
      </c>
      <c r="E23" s="93"/>
      <c r="F23" s="139">
        <v>1</v>
      </c>
      <c r="G23" s="146">
        <f t="shared" si="1"/>
        <v>12.95</v>
      </c>
      <c r="H23" s="42"/>
      <c r="I23" s="24"/>
      <c r="J23" s="2"/>
      <c r="K23" s="2"/>
      <c r="L23" s="2"/>
      <c r="M23" s="2"/>
    </row>
    <row r="24" spans="1:13" ht="15.75" x14ac:dyDescent="0.25">
      <c r="A24" s="160"/>
      <c r="B24" s="93"/>
      <c r="C24" s="93"/>
      <c r="D24" s="180">
        <v>24.65</v>
      </c>
      <c r="E24" s="93"/>
      <c r="F24" s="139">
        <v>1</v>
      </c>
      <c r="G24" s="146">
        <f t="shared" si="1"/>
        <v>24.65</v>
      </c>
      <c r="H24" s="42"/>
      <c r="I24" s="24"/>
      <c r="J24" s="2"/>
      <c r="K24" s="2"/>
      <c r="L24" s="2"/>
      <c r="M24" s="2"/>
    </row>
    <row r="25" spans="1:13" ht="15.75" x14ac:dyDescent="0.25">
      <c r="A25" s="160"/>
      <c r="B25" s="93"/>
      <c r="C25" s="93"/>
      <c r="D25" s="180">
        <v>20</v>
      </c>
      <c r="E25" s="93"/>
      <c r="F25" s="139">
        <v>1</v>
      </c>
      <c r="G25" s="146">
        <f t="shared" si="1"/>
        <v>20</v>
      </c>
      <c r="H25" s="42"/>
      <c r="I25" s="24"/>
      <c r="J25" s="2"/>
      <c r="K25" s="2"/>
      <c r="L25" s="2"/>
      <c r="M25" s="2"/>
    </row>
    <row r="26" spans="1:13" ht="15.75" x14ac:dyDescent="0.25">
      <c r="A26" s="160"/>
      <c r="B26" s="93"/>
      <c r="C26" s="93"/>
      <c r="D26" s="180">
        <v>20</v>
      </c>
      <c r="E26" s="93"/>
      <c r="F26" s="139">
        <v>1</v>
      </c>
      <c r="G26" s="146">
        <f t="shared" si="1"/>
        <v>20</v>
      </c>
      <c r="H26" s="42"/>
      <c r="I26" s="24"/>
      <c r="J26" s="2"/>
      <c r="K26" s="2"/>
      <c r="L26" s="2"/>
      <c r="M26" s="2"/>
    </row>
    <row r="27" spans="1:13" ht="16.5" thickBot="1" x14ac:dyDescent="0.3">
      <c r="A27" s="117"/>
      <c r="B27" s="118"/>
      <c r="C27" s="118"/>
      <c r="D27" s="181">
        <v>11.9</v>
      </c>
      <c r="E27" s="118"/>
      <c r="F27" s="154">
        <v>1</v>
      </c>
      <c r="G27" s="40">
        <f t="shared" si="1"/>
        <v>11.9</v>
      </c>
      <c r="H27" s="42"/>
      <c r="I27" s="24"/>
      <c r="J27" s="2"/>
      <c r="K27" s="2"/>
      <c r="L27" s="2"/>
      <c r="M27" s="2"/>
    </row>
    <row r="28" spans="1:13" ht="16.5" thickBot="1" x14ac:dyDescent="0.3">
      <c r="A28" s="127"/>
      <c r="B28" s="128"/>
      <c r="C28" s="129"/>
      <c r="D28" s="182"/>
      <c r="E28" s="155"/>
      <c r="F28" s="155"/>
      <c r="G28" s="224">
        <f>SUM(G21:G27)</f>
        <v>168.6</v>
      </c>
      <c r="H28" s="42"/>
      <c r="I28" s="24"/>
      <c r="J28" s="2"/>
      <c r="K28" s="2"/>
      <c r="L28" s="2"/>
      <c r="M28" s="2"/>
    </row>
    <row r="29" spans="1:13" ht="15.75" x14ac:dyDescent="0.25">
      <c r="A29" s="119" t="s">
        <v>35</v>
      </c>
      <c r="B29" s="64" t="s">
        <v>59</v>
      </c>
      <c r="C29" s="65"/>
      <c r="D29" s="183">
        <v>30</v>
      </c>
      <c r="E29" s="122"/>
      <c r="F29" s="122">
        <v>1</v>
      </c>
      <c r="G29" s="123">
        <f t="shared" ref="G29:G32" si="2">+D29</f>
        <v>30</v>
      </c>
      <c r="H29" s="42"/>
      <c r="I29" s="24"/>
      <c r="J29" s="2"/>
      <c r="K29" s="2"/>
      <c r="L29" s="2"/>
      <c r="M29" s="2"/>
    </row>
    <row r="30" spans="1:13" ht="15.75" x14ac:dyDescent="0.25">
      <c r="A30" s="134"/>
      <c r="B30" s="57"/>
      <c r="C30" s="55"/>
      <c r="D30" s="184">
        <v>19.77</v>
      </c>
      <c r="E30" s="91"/>
      <c r="F30" s="91">
        <v>1</v>
      </c>
      <c r="G30" s="124">
        <f t="shared" si="2"/>
        <v>19.77</v>
      </c>
      <c r="H30" s="42"/>
      <c r="I30" s="24"/>
      <c r="J30" s="2"/>
      <c r="K30" s="2"/>
      <c r="L30" s="2"/>
      <c r="M30" s="2"/>
    </row>
    <row r="31" spans="1:13" ht="15.75" x14ac:dyDescent="0.25">
      <c r="A31" s="90"/>
      <c r="B31" s="57"/>
      <c r="C31" s="55"/>
      <c r="D31" s="184">
        <v>30</v>
      </c>
      <c r="E31" s="91"/>
      <c r="F31" s="91">
        <v>1</v>
      </c>
      <c r="G31" s="124">
        <f t="shared" si="2"/>
        <v>30</v>
      </c>
      <c r="H31" s="42"/>
      <c r="I31" s="24"/>
      <c r="J31" s="2"/>
      <c r="K31" s="2"/>
      <c r="L31" s="2"/>
      <c r="M31" s="2"/>
    </row>
    <row r="32" spans="1:13" ht="16.5" thickBot="1" x14ac:dyDescent="0.3">
      <c r="A32" s="127"/>
      <c r="B32" s="128"/>
      <c r="C32" s="129" t="s">
        <v>52</v>
      </c>
      <c r="D32" s="185">
        <v>19.399999999999999</v>
      </c>
      <c r="E32" s="125"/>
      <c r="F32" s="125">
        <v>1</v>
      </c>
      <c r="G32" s="135">
        <f t="shared" si="2"/>
        <v>19.399999999999999</v>
      </c>
      <c r="H32" s="42"/>
      <c r="I32" s="24"/>
      <c r="J32" s="2"/>
      <c r="K32" s="2"/>
      <c r="L32" s="2"/>
      <c r="M32" s="2"/>
    </row>
    <row r="33" spans="1:13" ht="16.5" thickBot="1" x14ac:dyDescent="0.3">
      <c r="A33" s="127"/>
      <c r="B33" s="128"/>
      <c r="C33" s="129"/>
      <c r="D33" s="186"/>
      <c r="E33" s="155"/>
      <c r="F33" s="155"/>
      <c r="G33" s="224">
        <f>SUM(G29:G32)</f>
        <v>99.169999999999987</v>
      </c>
      <c r="H33" s="42"/>
      <c r="I33" s="24"/>
      <c r="J33" s="2"/>
      <c r="K33" s="2"/>
      <c r="L33" s="2"/>
      <c r="M33" s="2"/>
    </row>
    <row r="34" spans="1:13" ht="15.75" x14ac:dyDescent="0.25">
      <c r="A34" s="119" t="s">
        <v>34</v>
      </c>
      <c r="B34" s="64" t="s">
        <v>59</v>
      </c>
      <c r="C34" s="65"/>
      <c r="D34" s="183">
        <v>7.9</v>
      </c>
      <c r="E34" s="143"/>
      <c r="F34" s="122">
        <v>1</v>
      </c>
      <c r="G34" s="123">
        <f>+D34</f>
        <v>7.9</v>
      </c>
      <c r="H34" s="42"/>
      <c r="I34" s="24"/>
      <c r="J34" s="2"/>
      <c r="K34" s="2"/>
      <c r="L34" s="2"/>
      <c r="M34" s="2"/>
    </row>
    <row r="35" spans="1:13" ht="15.75" x14ac:dyDescent="0.25">
      <c r="A35" s="90"/>
      <c r="B35" s="57"/>
      <c r="C35" s="55"/>
      <c r="D35" s="184">
        <v>12.2</v>
      </c>
      <c r="E35" s="91"/>
      <c r="F35" s="91">
        <v>1</v>
      </c>
      <c r="G35" s="124">
        <f>+D35</f>
        <v>12.2</v>
      </c>
      <c r="H35" s="42"/>
      <c r="I35" s="24"/>
      <c r="J35" s="2"/>
      <c r="K35" s="2"/>
      <c r="L35" s="2"/>
      <c r="M35" s="2"/>
    </row>
    <row r="36" spans="1:13" ht="15.75" x14ac:dyDescent="0.25">
      <c r="A36" s="90"/>
      <c r="B36" s="57"/>
      <c r="C36" s="55"/>
      <c r="D36" s="184">
        <v>30</v>
      </c>
      <c r="E36" s="91"/>
      <c r="F36" s="91">
        <v>1</v>
      </c>
      <c r="G36" s="124">
        <f>+D36</f>
        <v>30</v>
      </c>
      <c r="H36" s="42"/>
      <c r="I36" s="24"/>
      <c r="J36" s="2"/>
      <c r="K36" s="2"/>
      <c r="L36" s="2"/>
      <c r="M36" s="2"/>
    </row>
    <row r="37" spans="1:13" ht="15.75" x14ac:dyDescent="0.25">
      <c r="A37" s="165"/>
      <c r="B37" s="159"/>
      <c r="C37" s="56"/>
      <c r="D37" s="184">
        <v>13.77</v>
      </c>
      <c r="E37" s="91"/>
      <c r="F37" s="91">
        <v>1</v>
      </c>
      <c r="G37" s="124">
        <f>+D37</f>
        <v>13.77</v>
      </c>
      <c r="H37" s="42"/>
      <c r="I37" s="24"/>
      <c r="J37" s="2"/>
      <c r="K37" s="2"/>
      <c r="L37" s="2"/>
      <c r="M37" s="2"/>
    </row>
    <row r="38" spans="1:13" ht="16.5" thickBot="1" x14ac:dyDescent="0.3">
      <c r="A38" s="161"/>
      <c r="B38" s="162"/>
      <c r="C38" s="163"/>
      <c r="D38" s="185">
        <v>44.36</v>
      </c>
      <c r="E38" s="125"/>
      <c r="F38" s="125">
        <v>1</v>
      </c>
      <c r="G38" s="135">
        <f>+D38</f>
        <v>44.36</v>
      </c>
      <c r="H38" s="42"/>
      <c r="I38" s="24"/>
      <c r="J38" s="2"/>
      <c r="K38" s="2"/>
      <c r="L38" s="2"/>
      <c r="M38" s="2"/>
    </row>
    <row r="39" spans="1:13" ht="16.5" thickBot="1" x14ac:dyDescent="0.3">
      <c r="A39" s="127"/>
      <c r="B39" s="128"/>
      <c r="C39" s="129"/>
      <c r="D39" s="186"/>
      <c r="E39" s="155"/>
      <c r="F39" s="155"/>
      <c r="G39" s="224">
        <f>SUM(G34:G38)</f>
        <v>108.23</v>
      </c>
      <c r="H39" s="42"/>
      <c r="I39" s="24"/>
      <c r="J39" s="2"/>
      <c r="K39" s="2"/>
      <c r="L39" s="2"/>
      <c r="M39" s="2"/>
    </row>
    <row r="40" spans="1:13" ht="15.75" x14ac:dyDescent="0.25">
      <c r="A40" s="198" t="s">
        <v>48</v>
      </c>
      <c r="B40" s="64"/>
      <c r="C40" s="65"/>
      <c r="D40" s="183">
        <v>5.85</v>
      </c>
      <c r="E40" s="143"/>
      <c r="F40" s="122">
        <v>1</v>
      </c>
      <c r="G40" s="123">
        <f>+D40</f>
        <v>5.85</v>
      </c>
      <c r="H40" s="42"/>
      <c r="I40" s="24"/>
      <c r="J40" s="2"/>
      <c r="K40" s="2"/>
      <c r="L40" s="2"/>
      <c r="M40" s="2"/>
    </row>
    <row r="41" spans="1:13" ht="15.75" x14ac:dyDescent="0.25">
      <c r="A41" s="90"/>
      <c r="B41" s="57"/>
      <c r="C41" s="55"/>
      <c r="D41" s="184">
        <v>43</v>
      </c>
      <c r="E41" s="91"/>
      <c r="F41" s="91">
        <v>1</v>
      </c>
      <c r="G41" s="124">
        <f>+D41</f>
        <v>43</v>
      </c>
      <c r="H41" s="42"/>
      <c r="I41" s="24"/>
      <c r="J41" s="2"/>
      <c r="K41" s="2"/>
      <c r="L41" s="2"/>
      <c r="M41" s="2"/>
    </row>
    <row r="42" spans="1:13" ht="15.75" x14ac:dyDescent="0.25">
      <c r="A42" s="90"/>
      <c r="B42" s="57"/>
      <c r="C42" s="55"/>
      <c r="D42" s="184">
        <v>22.45</v>
      </c>
      <c r="E42" s="91"/>
      <c r="F42" s="91">
        <v>1</v>
      </c>
      <c r="G42" s="124">
        <f>+D42</f>
        <v>22.45</v>
      </c>
      <c r="H42" s="42"/>
      <c r="I42" s="24"/>
      <c r="J42" s="2"/>
      <c r="K42" s="2"/>
      <c r="L42" s="2"/>
      <c r="M42" s="2"/>
    </row>
    <row r="43" spans="1:13" ht="16.5" thickBot="1" x14ac:dyDescent="0.3">
      <c r="A43" s="127"/>
      <c r="B43" s="128"/>
      <c r="C43" s="129"/>
      <c r="D43" s="185">
        <v>76.2</v>
      </c>
      <c r="E43" s="125"/>
      <c r="F43" s="125">
        <v>1</v>
      </c>
      <c r="G43" s="135">
        <f>+D43</f>
        <v>76.2</v>
      </c>
      <c r="H43" s="42"/>
      <c r="I43" s="24"/>
      <c r="J43" s="2"/>
      <c r="K43" s="2"/>
      <c r="L43" s="2"/>
      <c r="M43" s="2"/>
    </row>
    <row r="44" spans="1:13" ht="16.5" thickBot="1" x14ac:dyDescent="0.3">
      <c r="A44" s="130"/>
      <c r="B44" s="131"/>
      <c r="C44" s="132"/>
      <c r="D44" s="187"/>
      <c r="E44" s="133"/>
      <c r="F44" s="133"/>
      <c r="G44" s="222">
        <f>SUM(G40:G43)</f>
        <v>147.5</v>
      </c>
      <c r="H44" s="42"/>
      <c r="I44" s="24"/>
      <c r="J44" s="2"/>
      <c r="K44" s="2"/>
      <c r="L44" s="2"/>
      <c r="M44" s="2"/>
    </row>
    <row r="45" spans="1:13" ht="15.75" x14ac:dyDescent="0.25">
      <c r="A45" s="198" t="s">
        <v>51</v>
      </c>
      <c r="B45" s="64" t="s">
        <v>59</v>
      </c>
      <c r="C45" s="27"/>
      <c r="D45" s="183">
        <v>22.55</v>
      </c>
      <c r="E45" s="143"/>
      <c r="F45" s="122">
        <v>1</v>
      </c>
      <c r="G45" s="123">
        <f>F45*D45</f>
        <v>22.55</v>
      </c>
      <c r="H45" s="42"/>
      <c r="I45" s="24"/>
      <c r="J45" s="2"/>
      <c r="K45" s="2"/>
      <c r="L45" s="2"/>
      <c r="M45" s="2"/>
    </row>
    <row r="46" spans="1:13" ht="15.75" x14ac:dyDescent="0.25">
      <c r="A46" s="173"/>
      <c r="B46" s="62"/>
      <c r="C46" s="8"/>
      <c r="D46" s="184">
        <v>19.899999999999999</v>
      </c>
      <c r="E46" s="172"/>
      <c r="F46" s="91">
        <v>1</v>
      </c>
      <c r="G46" s="126">
        <f t="shared" ref="G46:G48" si="3">F46*D46</f>
        <v>19.899999999999999</v>
      </c>
      <c r="H46" s="42"/>
      <c r="I46" s="24"/>
      <c r="J46" s="2"/>
      <c r="K46" s="2"/>
      <c r="L46" s="2"/>
      <c r="M46" s="2"/>
    </row>
    <row r="47" spans="1:13" ht="15.75" x14ac:dyDescent="0.25">
      <c r="A47" s="173"/>
      <c r="B47" s="62"/>
      <c r="C47" s="8"/>
      <c r="D47" s="184">
        <v>20.350000000000001</v>
      </c>
      <c r="E47" s="172"/>
      <c r="F47" s="91">
        <v>1</v>
      </c>
      <c r="G47" s="126">
        <f t="shared" si="3"/>
        <v>20.350000000000001</v>
      </c>
      <c r="H47" s="42"/>
      <c r="I47" s="24"/>
      <c r="J47" s="2"/>
      <c r="K47" s="2"/>
      <c r="L47" s="2"/>
      <c r="M47" s="2"/>
    </row>
    <row r="48" spans="1:13" ht="16.5" thickBot="1" x14ac:dyDescent="0.3">
      <c r="A48" s="189"/>
      <c r="B48" s="74"/>
      <c r="C48" s="32"/>
      <c r="D48" s="185">
        <v>81.599999999999994</v>
      </c>
      <c r="E48" s="174"/>
      <c r="F48" s="125">
        <v>1</v>
      </c>
      <c r="G48" s="156">
        <f t="shared" si="3"/>
        <v>81.599999999999994</v>
      </c>
      <c r="H48" s="42"/>
      <c r="I48" s="24"/>
      <c r="J48" s="2"/>
      <c r="K48" s="2"/>
      <c r="L48" s="2"/>
      <c r="M48" s="2"/>
    </row>
    <row r="49" spans="1:13" ht="16.5" thickBot="1" x14ac:dyDescent="0.3">
      <c r="A49" s="121"/>
      <c r="B49" s="30"/>
      <c r="C49" s="31"/>
      <c r="D49" s="186"/>
      <c r="E49" s="144"/>
      <c r="F49" s="155"/>
      <c r="G49" s="224">
        <f>SUM(G45:G48)</f>
        <v>144.4</v>
      </c>
      <c r="H49" s="42"/>
      <c r="I49" s="24"/>
      <c r="J49" s="2"/>
      <c r="K49" s="2"/>
      <c r="L49" s="2"/>
      <c r="M49" s="2"/>
    </row>
    <row r="50" spans="1:13" ht="15.75" x14ac:dyDescent="0.25">
      <c r="A50" s="198" t="s">
        <v>54</v>
      </c>
      <c r="B50" s="64" t="s">
        <v>59</v>
      </c>
      <c r="C50" s="65"/>
      <c r="D50" s="183">
        <v>40.6</v>
      </c>
      <c r="E50" s="122"/>
      <c r="F50" s="122">
        <v>1</v>
      </c>
      <c r="G50" s="123">
        <f>F50*D50</f>
        <v>40.6</v>
      </c>
      <c r="H50" s="42"/>
      <c r="I50" s="24"/>
      <c r="J50" s="2"/>
      <c r="K50" s="2"/>
      <c r="L50" s="2"/>
      <c r="M50" s="2"/>
    </row>
    <row r="51" spans="1:13" ht="15.75" x14ac:dyDescent="0.25">
      <c r="A51" s="165"/>
      <c r="B51" s="159"/>
      <c r="C51" s="56"/>
      <c r="D51" s="184">
        <v>5.3</v>
      </c>
      <c r="E51" s="91"/>
      <c r="F51" s="91">
        <v>1</v>
      </c>
      <c r="G51" s="126">
        <f t="shared" ref="G51:G55" si="4">F51*D51</f>
        <v>5.3</v>
      </c>
      <c r="H51" s="42"/>
      <c r="I51" s="24"/>
      <c r="J51" s="2"/>
      <c r="K51" s="2"/>
      <c r="L51" s="2"/>
      <c r="M51" s="2"/>
    </row>
    <row r="52" spans="1:13" ht="15.75" x14ac:dyDescent="0.25">
      <c r="A52" s="120"/>
      <c r="B52" s="58"/>
      <c r="C52" s="59"/>
      <c r="D52" s="177">
        <v>20</v>
      </c>
      <c r="E52" s="91"/>
      <c r="F52" s="91">
        <v>1</v>
      </c>
      <c r="G52" s="126">
        <f t="shared" si="4"/>
        <v>20</v>
      </c>
      <c r="H52" s="42"/>
      <c r="I52" s="24"/>
      <c r="J52" s="2"/>
      <c r="K52" s="2"/>
      <c r="L52" s="2"/>
      <c r="M52" s="2"/>
    </row>
    <row r="53" spans="1:13" ht="15.75" x14ac:dyDescent="0.25">
      <c r="A53" s="120"/>
      <c r="B53" s="58"/>
      <c r="C53" s="59"/>
      <c r="D53" s="177">
        <v>20</v>
      </c>
      <c r="E53" s="91"/>
      <c r="F53" s="91">
        <v>1</v>
      </c>
      <c r="G53" s="126">
        <f t="shared" si="4"/>
        <v>20</v>
      </c>
      <c r="H53" s="42"/>
      <c r="I53" s="24"/>
      <c r="J53" s="2"/>
      <c r="K53" s="2"/>
      <c r="L53" s="2"/>
      <c r="M53" s="2"/>
    </row>
    <row r="54" spans="1:13" ht="15.75" x14ac:dyDescent="0.25">
      <c r="A54" s="173"/>
      <c r="B54" s="62"/>
      <c r="C54" s="8"/>
      <c r="D54" s="184">
        <v>1.2</v>
      </c>
      <c r="E54" s="172"/>
      <c r="F54" s="91">
        <v>1</v>
      </c>
      <c r="G54" s="126">
        <f t="shared" si="4"/>
        <v>1.2</v>
      </c>
      <c r="H54" s="42"/>
      <c r="I54" s="24"/>
      <c r="J54" s="2"/>
      <c r="K54" s="2"/>
      <c r="L54" s="2"/>
      <c r="M54" s="2"/>
    </row>
    <row r="55" spans="1:13" ht="16.5" thickBot="1" x14ac:dyDescent="0.3">
      <c r="A55" s="189"/>
      <c r="B55" s="74"/>
      <c r="C55" s="32"/>
      <c r="D55" s="185">
        <v>5.37</v>
      </c>
      <c r="E55" s="174"/>
      <c r="F55" s="125">
        <v>1</v>
      </c>
      <c r="G55" s="156">
        <f t="shared" si="4"/>
        <v>5.37</v>
      </c>
      <c r="H55" s="42"/>
      <c r="I55" s="24"/>
      <c r="J55" s="2"/>
      <c r="K55" s="2"/>
      <c r="L55" s="2"/>
      <c r="M55" s="2"/>
    </row>
    <row r="56" spans="1:13" ht="16.5" thickBot="1" x14ac:dyDescent="0.3">
      <c r="A56" s="190"/>
      <c r="B56" s="191"/>
      <c r="C56" s="192"/>
      <c r="D56" s="193"/>
      <c r="E56" s="194"/>
      <c r="F56" s="195"/>
      <c r="G56" s="223">
        <f>SUM(G50:G55)</f>
        <v>92.470000000000013</v>
      </c>
      <c r="H56" s="42"/>
      <c r="I56" s="24"/>
      <c r="J56" s="2"/>
      <c r="K56" s="2"/>
      <c r="L56" s="2"/>
      <c r="M56" s="2"/>
    </row>
    <row r="57" spans="1:13" ht="15.75" x14ac:dyDescent="0.25">
      <c r="A57" s="198" t="s">
        <v>53</v>
      </c>
      <c r="B57" s="64" t="s">
        <v>59</v>
      </c>
      <c r="C57" s="65"/>
      <c r="D57" s="183">
        <v>39.9</v>
      </c>
      <c r="E57" s="122"/>
      <c r="F57" s="122">
        <v>1</v>
      </c>
      <c r="G57" s="123">
        <f>F57*D57</f>
        <v>39.9</v>
      </c>
      <c r="H57" s="42"/>
      <c r="I57" s="24"/>
      <c r="J57" s="2"/>
      <c r="K57" s="2"/>
      <c r="L57" s="2"/>
      <c r="M57" s="2"/>
    </row>
    <row r="58" spans="1:13" ht="15.75" x14ac:dyDescent="0.25">
      <c r="A58" s="165"/>
      <c r="B58" s="159"/>
      <c r="C58" s="56"/>
      <c r="D58" s="184">
        <v>5.58</v>
      </c>
      <c r="E58" s="91"/>
      <c r="F58" s="91">
        <v>1</v>
      </c>
      <c r="G58" s="124">
        <f t="shared" ref="G58:G60" si="5">F58*D58</f>
        <v>5.58</v>
      </c>
      <c r="H58" s="42"/>
      <c r="I58" s="24"/>
      <c r="J58" s="2"/>
      <c r="K58" s="2"/>
      <c r="L58" s="2"/>
      <c r="M58" s="2"/>
    </row>
    <row r="59" spans="1:13" ht="15.75" x14ac:dyDescent="0.25">
      <c r="A59" s="165"/>
      <c r="B59" s="159"/>
      <c r="C59" s="56"/>
      <c r="D59" s="184">
        <v>40</v>
      </c>
      <c r="E59" s="91"/>
      <c r="F59" s="91">
        <v>1</v>
      </c>
      <c r="G59" s="407">
        <f t="shared" si="5"/>
        <v>40</v>
      </c>
      <c r="H59" s="42" t="s">
        <v>89</v>
      </c>
      <c r="I59" s="24"/>
      <c r="J59" s="2"/>
      <c r="K59" s="2"/>
      <c r="L59" s="2"/>
      <c r="M59" s="2"/>
    </row>
    <row r="60" spans="1:13" ht="16.5" thickBot="1" x14ac:dyDescent="0.3">
      <c r="A60" s="161"/>
      <c r="B60" s="162"/>
      <c r="C60" s="163"/>
      <c r="D60" s="185">
        <v>6.46</v>
      </c>
      <c r="E60" s="125"/>
      <c r="F60" s="125">
        <v>1</v>
      </c>
      <c r="G60" s="135">
        <f t="shared" si="5"/>
        <v>6.46</v>
      </c>
      <c r="H60" s="42"/>
      <c r="I60" s="24"/>
      <c r="J60" s="2"/>
      <c r="K60" s="2"/>
      <c r="L60" s="2"/>
      <c r="M60" s="2"/>
    </row>
    <row r="61" spans="1:13" ht="16.5" thickBot="1" x14ac:dyDescent="0.3">
      <c r="A61" s="199"/>
      <c r="B61" s="200"/>
      <c r="C61" s="201"/>
      <c r="D61" s="193"/>
      <c r="E61" s="195"/>
      <c r="F61" s="195"/>
      <c r="G61" s="223">
        <f>+G57+G58+G60</f>
        <v>51.94</v>
      </c>
      <c r="H61" s="42"/>
      <c r="I61" s="24"/>
      <c r="J61" s="2"/>
      <c r="K61" s="2"/>
      <c r="L61" s="2"/>
      <c r="M61" s="2"/>
    </row>
    <row r="62" spans="1:13" ht="15.75" x14ac:dyDescent="0.25">
      <c r="A62" s="197" t="s">
        <v>55</v>
      </c>
      <c r="B62" s="64" t="s">
        <v>59</v>
      </c>
      <c r="C62" s="65"/>
      <c r="D62" s="183">
        <f>42.6+1.5</f>
        <v>44.1</v>
      </c>
      <c r="E62" s="122"/>
      <c r="F62" s="122">
        <v>1</v>
      </c>
      <c r="G62" s="406">
        <f>F62*D62</f>
        <v>44.1</v>
      </c>
      <c r="H62" s="42"/>
      <c r="I62" s="24"/>
      <c r="J62" s="2"/>
      <c r="K62" s="2"/>
      <c r="L62" s="2"/>
      <c r="M62" s="2"/>
    </row>
    <row r="63" spans="1:13" ht="15.75" x14ac:dyDescent="0.25">
      <c r="A63" s="202" t="s">
        <v>56</v>
      </c>
      <c r="B63" s="159" t="s">
        <v>60</v>
      </c>
      <c r="C63" s="56"/>
      <c r="D63" s="184">
        <f>1.5+18.4+1</f>
        <v>20.9</v>
      </c>
      <c r="E63" s="91"/>
      <c r="F63" s="91">
        <v>1</v>
      </c>
      <c r="G63" s="407">
        <f t="shared" ref="G63:G73" si="6">F63*D63</f>
        <v>20.9</v>
      </c>
      <c r="H63" s="42"/>
      <c r="I63" s="24"/>
      <c r="J63" s="2"/>
      <c r="K63" s="2"/>
      <c r="L63" s="2"/>
      <c r="M63" s="2"/>
    </row>
    <row r="64" spans="1:13" ht="15.75" x14ac:dyDescent="0.25">
      <c r="A64" s="203" t="s">
        <v>63</v>
      </c>
      <c r="B64" s="159" t="s">
        <v>60</v>
      </c>
      <c r="C64" s="56"/>
      <c r="D64" s="184">
        <v>3.6</v>
      </c>
      <c r="E64" s="91"/>
      <c r="F64" s="91">
        <v>1</v>
      </c>
      <c r="G64" s="407">
        <f t="shared" si="6"/>
        <v>3.6</v>
      </c>
      <c r="H64" s="42"/>
      <c r="I64" s="24"/>
      <c r="J64" s="2"/>
      <c r="K64" s="2"/>
      <c r="L64" s="2"/>
      <c r="M64" s="2"/>
    </row>
    <row r="65" spans="1:13" ht="15.75" x14ac:dyDescent="0.25">
      <c r="A65" s="203" t="s">
        <v>63</v>
      </c>
      <c r="B65" s="159" t="s">
        <v>60</v>
      </c>
      <c r="C65" s="56"/>
      <c r="D65" s="184">
        <v>9</v>
      </c>
      <c r="E65" s="91"/>
      <c r="F65" s="91">
        <v>1</v>
      </c>
      <c r="G65" s="407">
        <f t="shared" si="6"/>
        <v>9</v>
      </c>
      <c r="H65" s="42"/>
      <c r="I65" s="24"/>
      <c r="J65" s="2"/>
      <c r="K65" s="2"/>
      <c r="L65" s="2"/>
      <c r="M65" s="2"/>
    </row>
    <row r="66" spans="1:13" ht="15.75" x14ac:dyDescent="0.25">
      <c r="A66" s="203" t="s">
        <v>63</v>
      </c>
      <c r="B66" s="159" t="s">
        <v>60</v>
      </c>
      <c r="C66" s="56"/>
      <c r="D66" s="184">
        <v>15.2</v>
      </c>
      <c r="E66" s="91"/>
      <c r="F66" s="91">
        <v>1</v>
      </c>
      <c r="G66" s="407">
        <f t="shared" si="6"/>
        <v>15.2</v>
      </c>
      <c r="H66" s="42"/>
      <c r="I66" s="24"/>
      <c r="J66" s="2"/>
      <c r="K66" s="2"/>
      <c r="L66" s="2"/>
      <c r="M66" s="2"/>
    </row>
    <row r="67" spans="1:13" ht="15.75" x14ac:dyDescent="0.25">
      <c r="A67" s="203" t="s">
        <v>63</v>
      </c>
      <c r="B67" s="159" t="s">
        <v>60</v>
      </c>
      <c r="C67" s="56"/>
      <c r="D67" s="184">
        <v>3.5</v>
      </c>
      <c r="E67" s="91"/>
      <c r="F67" s="91">
        <v>1</v>
      </c>
      <c r="G67" s="407">
        <f t="shared" si="6"/>
        <v>3.5</v>
      </c>
      <c r="H67" s="42"/>
      <c r="I67" s="24"/>
      <c r="J67" s="2"/>
      <c r="K67" s="2"/>
      <c r="L67" s="2"/>
      <c r="M67" s="2"/>
    </row>
    <row r="68" spans="1:13" ht="16.5" thickBot="1" x14ac:dyDescent="0.3">
      <c r="A68" s="204" t="s">
        <v>57</v>
      </c>
      <c r="B68" s="159" t="s">
        <v>61</v>
      </c>
      <c r="C68" s="56"/>
      <c r="D68" s="184">
        <v>18.399999999999999</v>
      </c>
      <c r="E68" s="91"/>
      <c r="F68" s="91">
        <v>1</v>
      </c>
      <c r="G68" s="408">
        <f>F68*D68</f>
        <v>18.399999999999999</v>
      </c>
      <c r="H68" s="42" t="s">
        <v>89</v>
      </c>
      <c r="I68" s="24"/>
      <c r="J68" s="2"/>
      <c r="K68" s="2"/>
      <c r="L68" s="2"/>
      <c r="M68" s="2"/>
    </row>
    <row r="69" spans="1:13" ht="16.5" thickBot="1" x14ac:dyDescent="0.3">
      <c r="A69" s="205" t="s">
        <v>64</v>
      </c>
      <c r="B69" s="64" t="s">
        <v>59</v>
      </c>
      <c r="C69" s="56"/>
      <c r="D69" s="184">
        <v>3.4</v>
      </c>
      <c r="E69" s="91"/>
      <c r="F69" s="91">
        <v>1</v>
      </c>
      <c r="G69" s="407">
        <f t="shared" si="6"/>
        <v>3.4</v>
      </c>
      <c r="H69" s="42"/>
      <c r="I69" s="24"/>
      <c r="J69" s="2"/>
      <c r="K69" s="2"/>
      <c r="L69" s="2"/>
      <c r="M69" s="2"/>
    </row>
    <row r="70" spans="1:13" ht="15.75" x14ac:dyDescent="0.25">
      <c r="A70" s="205" t="s">
        <v>64</v>
      </c>
      <c r="B70" s="64" t="s">
        <v>59</v>
      </c>
      <c r="C70" s="56"/>
      <c r="D70" s="184">
        <v>5</v>
      </c>
      <c r="E70" s="91"/>
      <c r="F70" s="91">
        <v>1</v>
      </c>
      <c r="G70" s="407">
        <f t="shared" si="6"/>
        <v>5</v>
      </c>
      <c r="H70" s="42"/>
      <c r="I70" s="24"/>
      <c r="J70" s="2"/>
      <c r="K70" s="2"/>
      <c r="L70" s="2"/>
      <c r="M70" s="2"/>
    </row>
    <row r="71" spans="1:13" ht="15.75" x14ac:dyDescent="0.25">
      <c r="A71" s="205" t="s">
        <v>64</v>
      </c>
      <c r="B71" s="159" t="s">
        <v>60</v>
      </c>
      <c r="C71" s="56"/>
      <c r="D71" s="184">
        <v>11.4</v>
      </c>
      <c r="E71" s="91"/>
      <c r="F71" s="91">
        <v>1</v>
      </c>
      <c r="G71" s="407">
        <f t="shared" si="6"/>
        <v>11.4</v>
      </c>
      <c r="H71" s="42"/>
      <c r="I71" s="24"/>
      <c r="J71" s="2"/>
      <c r="K71" s="2"/>
      <c r="L71" s="2"/>
      <c r="M71" s="2"/>
    </row>
    <row r="72" spans="1:13" ht="15.75" x14ac:dyDescent="0.25">
      <c r="A72" s="205" t="s">
        <v>64</v>
      </c>
      <c r="B72" s="159" t="s">
        <v>60</v>
      </c>
      <c r="C72" s="56"/>
      <c r="D72" s="184">
        <v>3.4</v>
      </c>
      <c r="E72" s="91"/>
      <c r="F72" s="91">
        <v>1</v>
      </c>
      <c r="G72" s="407">
        <f t="shared" si="6"/>
        <v>3.4</v>
      </c>
      <c r="H72" s="42"/>
      <c r="I72" s="24"/>
      <c r="J72" s="2"/>
      <c r="K72" s="2"/>
      <c r="L72" s="2"/>
      <c r="M72" s="2"/>
    </row>
    <row r="73" spans="1:13" ht="16.5" thickBot="1" x14ac:dyDescent="0.3">
      <c r="A73" s="206" t="s">
        <v>58</v>
      </c>
      <c r="B73" s="162" t="s">
        <v>62</v>
      </c>
      <c r="C73" s="163"/>
      <c r="D73" s="185">
        <v>6</v>
      </c>
      <c r="E73" s="125"/>
      <c r="F73" s="125">
        <v>1</v>
      </c>
      <c r="G73" s="409">
        <f t="shared" si="6"/>
        <v>6</v>
      </c>
      <c r="H73" s="42"/>
      <c r="I73" s="24"/>
      <c r="J73" s="2"/>
      <c r="K73" s="2"/>
      <c r="L73" s="2"/>
      <c r="M73" s="2"/>
    </row>
    <row r="74" spans="1:13" ht="16.5" thickBot="1" x14ac:dyDescent="0.3">
      <c r="A74" s="196"/>
      <c r="B74" s="131"/>
      <c r="C74" s="132"/>
      <c r="D74" s="188"/>
      <c r="E74" s="133"/>
      <c r="F74" s="133"/>
      <c r="G74" s="222"/>
      <c r="H74" s="42"/>
      <c r="I74" s="24"/>
      <c r="J74" s="2"/>
      <c r="K74" s="2"/>
      <c r="L74" s="2"/>
      <c r="M74" s="2"/>
    </row>
    <row r="75" spans="1:13" ht="16.5" thickBot="1" x14ac:dyDescent="0.3">
      <c r="A75" s="213" t="s">
        <v>42</v>
      </c>
      <c r="B75" s="213"/>
      <c r="C75" s="214"/>
      <c r="D75" s="215"/>
      <c r="E75" s="215"/>
      <c r="F75" s="215"/>
      <c r="G75" s="216">
        <f>G20+G28+G33+G39+G44+G49+G56+G61+G74</f>
        <v>968.76</v>
      </c>
      <c r="H75" s="42"/>
      <c r="I75" s="24"/>
      <c r="J75" s="2"/>
      <c r="K75" s="2"/>
      <c r="L75" s="2"/>
      <c r="M75" s="2"/>
    </row>
    <row r="76" spans="1:13" ht="15.75" x14ac:dyDescent="0.25">
      <c r="A76" s="217"/>
      <c r="B76" s="218"/>
      <c r="C76" s="219"/>
      <c r="D76" s="220"/>
      <c r="E76" s="220"/>
      <c r="F76" s="220"/>
      <c r="G76" s="221"/>
      <c r="H76" s="42"/>
      <c r="I76" s="24"/>
      <c r="J76" s="2"/>
      <c r="K76" s="2"/>
      <c r="L76" s="2"/>
      <c r="M76" s="2"/>
    </row>
    <row r="77" spans="1:13" x14ac:dyDescent="0.2">
      <c r="A77" s="208"/>
      <c r="B77" s="209"/>
      <c r="C77" s="209"/>
      <c r="D77" s="209"/>
      <c r="E77" s="209"/>
      <c r="F77" s="209"/>
      <c r="G77" s="209"/>
      <c r="H77" s="42"/>
      <c r="I77" s="24"/>
      <c r="J77" s="2"/>
      <c r="K77" s="2"/>
      <c r="L77" s="2"/>
      <c r="M77" s="2"/>
    </row>
    <row r="78" spans="1:13" x14ac:dyDescent="0.2">
      <c r="A78" s="208"/>
      <c r="B78" s="209"/>
      <c r="C78" s="211"/>
      <c r="D78" s="209"/>
      <c r="E78" s="209"/>
      <c r="F78" s="209"/>
      <c r="G78" s="210"/>
      <c r="H78" s="42"/>
      <c r="I78" s="24"/>
      <c r="J78" s="2"/>
      <c r="K78" s="2"/>
      <c r="L78" s="2"/>
      <c r="M78" s="2"/>
    </row>
    <row r="79" spans="1:13" ht="15" thickBot="1" x14ac:dyDescent="0.25">
      <c r="A79" s="575" t="s">
        <v>43</v>
      </c>
      <c r="B79" s="576"/>
      <c r="C79" s="212"/>
      <c r="D79" s="576" t="s">
        <v>16</v>
      </c>
      <c r="E79" s="576"/>
      <c r="F79" s="576"/>
      <c r="G79" s="577"/>
      <c r="H79" s="42"/>
      <c r="I79" s="24"/>
      <c r="J79" s="2"/>
      <c r="K79" s="2"/>
      <c r="L79" s="2"/>
      <c r="M79" s="2"/>
    </row>
    <row r="80" spans="1:13" x14ac:dyDescent="0.2">
      <c r="H80" s="207"/>
    </row>
    <row r="81" spans="8:8" x14ac:dyDescent="0.2">
      <c r="H81" s="207"/>
    </row>
    <row r="82" spans="8:8" x14ac:dyDescent="0.2">
      <c r="H82" s="207"/>
    </row>
    <row r="83" spans="8:8" x14ac:dyDescent="0.2">
      <c r="H83" s="207"/>
    </row>
    <row r="84" spans="8:8" x14ac:dyDescent="0.2">
      <c r="H84" s="207"/>
    </row>
  </sheetData>
  <mergeCells count="14">
    <mergeCell ref="I9:L9"/>
    <mergeCell ref="A79:B79"/>
    <mergeCell ref="D79:G79"/>
    <mergeCell ref="A1:G4"/>
    <mergeCell ref="A5:A6"/>
    <mergeCell ref="B5:B6"/>
    <mergeCell ref="C5:C6"/>
    <mergeCell ref="D5:G6"/>
    <mergeCell ref="A7:A9"/>
    <mergeCell ref="B7:B9"/>
    <mergeCell ref="C7:C8"/>
    <mergeCell ref="D7:G8"/>
    <mergeCell ref="D9:G9"/>
    <mergeCell ref="H1:H9"/>
  </mergeCells>
  <printOptions horizontalCentered="1"/>
  <pageMargins left="0.70866141732283472" right="0.70866141732283472" top="0.74803149606299213" bottom="0.74803149606299213" header="0.31496062992125984" footer="0.31496062992125984"/>
  <pageSetup scale="65" orientation="landscape" horizontalDpi="4294967293" r:id="rId1"/>
  <colBreaks count="1" manualBreakCount="1">
    <brk id="8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"/>
  <sheetViews>
    <sheetView topLeftCell="A100" workbookViewId="0">
      <selection activeCell="H1" sqref="H1:H9"/>
    </sheetView>
  </sheetViews>
  <sheetFormatPr baseColWidth="10" defaultColWidth="11.42578125" defaultRowHeight="14.25" x14ac:dyDescent="0.2"/>
  <cols>
    <col min="1" max="1" width="17.7109375" style="1" customWidth="1"/>
    <col min="2" max="2" width="20.7109375" style="1" customWidth="1"/>
    <col min="3" max="3" width="12.140625" style="1" customWidth="1"/>
    <col min="4" max="4" width="9.7109375" style="1" customWidth="1"/>
    <col min="5" max="5" width="9.5703125" style="1" customWidth="1"/>
    <col min="6" max="6" width="11" style="1" customWidth="1"/>
    <col min="7" max="7" width="9.85546875" style="1" customWidth="1"/>
    <col min="8" max="8" width="50.140625" style="1" customWidth="1"/>
    <col min="9" max="224" width="11.42578125" style="1"/>
    <col min="225" max="225" width="14.28515625" style="1" bestFit="1" customWidth="1"/>
    <col min="226" max="226" width="14.7109375" style="1" bestFit="1" customWidth="1"/>
    <col min="227" max="227" width="12.7109375" style="1" customWidth="1"/>
    <col min="228" max="228" width="13" style="1" customWidth="1"/>
    <col min="229" max="229" width="14.5703125" style="1" customWidth="1"/>
    <col min="230" max="230" width="11.42578125" style="1"/>
    <col min="231" max="231" width="12.140625" style="1" customWidth="1"/>
    <col min="232" max="232" width="11.42578125" style="1"/>
    <col min="233" max="233" width="11.42578125" style="1" customWidth="1"/>
    <col min="234" max="234" width="14.42578125" style="1" bestFit="1" customWidth="1"/>
    <col min="235" max="235" width="18.28515625" style="1" bestFit="1" customWidth="1"/>
    <col min="236" max="480" width="11.42578125" style="1"/>
    <col min="481" max="481" width="14.28515625" style="1" bestFit="1" customWidth="1"/>
    <col min="482" max="482" width="14.7109375" style="1" bestFit="1" customWidth="1"/>
    <col min="483" max="483" width="12.7109375" style="1" customWidth="1"/>
    <col min="484" max="484" width="13" style="1" customWidth="1"/>
    <col min="485" max="485" width="14.5703125" style="1" customWidth="1"/>
    <col min="486" max="486" width="11.42578125" style="1"/>
    <col min="487" max="487" width="12.140625" style="1" customWidth="1"/>
    <col min="488" max="488" width="11.42578125" style="1"/>
    <col min="489" max="489" width="11.42578125" style="1" customWidth="1"/>
    <col min="490" max="490" width="14.42578125" style="1" bestFit="1" customWidth="1"/>
    <col min="491" max="491" width="18.28515625" style="1" bestFit="1" customWidth="1"/>
    <col min="492" max="736" width="11.42578125" style="1"/>
    <col min="737" max="737" width="14.28515625" style="1" bestFit="1" customWidth="1"/>
    <col min="738" max="738" width="14.7109375" style="1" bestFit="1" customWidth="1"/>
    <col min="739" max="739" width="12.7109375" style="1" customWidth="1"/>
    <col min="740" max="740" width="13" style="1" customWidth="1"/>
    <col min="741" max="741" width="14.5703125" style="1" customWidth="1"/>
    <col min="742" max="742" width="11.42578125" style="1"/>
    <col min="743" max="743" width="12.140625" style="1" customWidth="1"/>
    <col min="744" max="744" width="11.42578125" style="1"/>
    <col min="745" max="745" width="11.42578125" style="1" customWidth="1"/>
    <col min="746" max="746" width="14.42578125" style="1" bestFit="1" customWidth="1"/>
    <col min="747" max="747" width="18.28515625" style="1" bestFit="1" customWidth="1"/>
    <col min="748" max="992" width="11.42578125" style="1"/>
    <col min="993" max="993" width="14.28515625" style="1" bestFit="1" customWidth="1"/>
    <col min="994" max="994" width="14.7109375" style="1" bestFit="1" customWidth="1"/>
    <col min="995" max="995" width="12.7109375" style="1" customWidth="1"/>
    <col min="996" max="996" width="13" style="1" customWidth="1"/>
    <col min="997" max="997" width="14.5703125" style="1" customWidth="1"/>
    <col min="998" max="998" width="11.42578125" style="1"/>
    <col min="999" max="999" width="12.140625" style="1" customWidth="1"/>
    <col min="1000" max="1000" width="11.42578125" style="1"/>
    <col min="1001" max="1001" width="11.42578125" style="1" customWidth="1"/>
    <col min="1002" max="1002" width="14.42578125" style="1" bestFit="1" customWidth="1"/>
    <col min="1003" max="1003" width="18.28515625" style="1" bestFit="1" customWidth="1"/>
    <col min="1004" max="1248" width="11.42578125" style="1"/>
    <col min="1249" max="1249" width="14.28515625" style="1" bestFit="1" customWidth="1"/>
    <col min="1250" max="1250" width="14.7109375" style="1" bestFit="1" customWidth="1"/>
    <col min="1251" max="1251" width="12.7109375" style="1" customWidth="1"/>
    <col min="1252" max="1252" width="13" style="1" customWidth="1"/>
    <col min="1253" max="1253" width="14.5703125" style="1" customWidth="1"/>
    <col min="1254" max="1254" width="11.42578125" style="1"/>
    <col min="1255" max="1255" width="12.140625" style="1" customWidth="1"/>
    <col min="1256" max="1256" width="11.42578125" style="1"/>
    <col min="1257" max="1257" width="11.42578125" style="1" customWidth="1"/>
    <col min="1258" max="1258" width="14.42578125" style="1" bestFit="1" customWidth="1"/>
    <col min="1259" max="1259" width="18.28515625" style="1" bestFit="1" customWidth="1"/>
    <col min="1260" max="1504" width="11.42578125" style="1"/>
    <col min="1505" max="1505" width="14.28515625" style="1" bestFit="1" customWidth="1"/>
    <col min="1506" max="1506" width="14.7109375" style="1" bestFit="1" customWidth="1"/>
    <col min="1507" max="1507" width="12.7109375" style="1" customWidth="1"/>
    <col min="1508" max="1508" width="13" style="1" customWidth="1"/>
    <col min="1509" max="1509" width="14.5703125" style="1" customWidth="1"/>
    <col min="1510" max="1510" width="11.42578125" style="1"/>
    <col min="1511" max="1511" width="12.140625" style="1" customWidth="1"/>
    <col min="1512" max="1512" width="11.42578125" style="1"/>
    <col min="1513" max="1513" width="11.42578125" style="1" customWidth="1"/>
    <col min="1514" max="1514" width="14.42578125" style="1" bestFit="1" customWidth="1"/>
    <col min="1515" max="1515" width="18.28515625" style="1" bestFit="1" customWidth="1"/>
    <col min="1516" max="1760" width="11.42578125" style="1"/>
    <col min="1761" max="1761" width="14.28515625" style="1" bestFit="1" customWidth="1"/>
    <col min="1762" max="1762" width="14.7109375" style="1" bestFit="1" customWidth="1"/>
    <col min="1763" max="1763" width="12.7109375" style="1" customWidth="1"/>
    <col min="1764" max="1764" width="13" style="1" customWidth="1"/>
    <col min="1765" max="1765" width="14.5703125" style="1" customWidth="1"/>
    <col min="1766" max="1766" width="11.42578125" style="1"/>
    <col min="1767" max="1767" width="12.140625" style="1" customWidth="1"/>
    <col min="1768" max="1768" width="11.42578125" style="1"/>
    <col min="1769" max="1769" width="11.42578125" style="1" customWidth="1"/>
    <col min="1770" max="1770" width="14.42578125" style="1" bestFit="1" customWidth="1"/>
    <col min="1771" max="1771" width="18.28515625" style="1" bestFit="1" customWidth="1"/>
    <col min="1772" max="2016" width="11.42578125" style="1"/>
    <col min="2017" max="2017" width="14.28515625" style="1" bestFit="1" customWidth="1"/>
    <col min="2018" max="2018" width="14.7109375" style="1" bestFit="1" customWidth="1"/>
    <col min="2019" max="2019" width="12.7109375" style="1" customWidth="1"/>
    <col min="2020" max="2020" width="13" style="1" customWidth="1"/>
    <col min="2021" max="2021" width="14.5703125" style="1" customWidth="1"/>
    <col min="2022" max="2022" width="11.42578125" style="1"/>
    <col min="2023" max="2023" width="12.140625" style="1" customWidth="1"/>
    <col min="2024" max="2024" width="11.42578125" style="1"/>
    <col min="2025" max="2025" width="11.42578125" style="1" customWidth="1"/>
    <col min="2026" max="2026" width="14.42578125" style="1" bestFit="1" customWidth="1"/>
    <col min="2027" max="2027" width="18.28515625" style="1" bestFit="1" customWidth="1"/>
    <col min="2028" max="2272" width="11.42578125" style="1"/>
    <col min="2273" max="2273" width="14.28515625" style="1" bestFit="1" customWidth="1"/>
    <col min="2274" max="2274" width="14.7109375" style="1" bestFit="1" customWidth="1"/>
    <col min="2275" max="2275" width="12.7109375" style="1" customWidth="1"/>
    <col min="2276" max="2276" width="13" style="1" customWidth="1"/>
    <col min="2277" max="2277" width="14.5703125" style="1" customWidth="1"/>
    <col min="2278" max="2278" width="11.42578125" style="1"/>
    <col min="2279" max="2279" width="12.140625" style="1" customWidth="1"/>
    <col min="2280" max="2280" width="11.42578125" style="1"/>
    <col min="2281" max="2281" width="11.42578125" style="1" customWidth="1"/>
    <col min="2282" max="2282" width="14.42578125" style="1" bestFit="1" customWidth="1"/>
    <col min="2283" max="2283" width="18.28515625" style="1" bestFit="1" customWidth="1"/>
    <col min="2284" max="2528" width="11.42578125" style="1"/>
    <col min="2529" max="2529" width="14.28515625" style="1" bestFit="1" customWidth="1"/>
    <col min="2530" max="2530" width="14.7109375" style="1" bestFit="1" customWidth="1"/>
    <col min="2531" max="2531" width="12.7109375" style="1" customWidth="1"/>
    <col min="2532" max="2532" width="13" style="1" customWidth="1"/>
    <col min="2533" max="2533" width="14.5703125" style="1" customWidth="1"/>
    <col min="2534" max="2534" width="11.42578125" style="1"/>
    <col min="2535" max="2535" width="12.140625" style="1" customWidth="1"/>
    <col min="2536" max="2536" width="11.42578125" style="1"/>
    <col min="2537" max="2537" width="11.42578125" style="1" customWidth="1"/>
    <col min="2538" max="2538" width="14.42578125" style="1" bestFit="1" customWidth="1"/>
    <col min="2539" max="2539" width="18.28515625" style="1" bestFit="1" customWidth="1"/>
    <col min="2540" max="2784" width="11.42578125" style="1"/>
    <col min="2785" max="2785" width="14.28515625" style="1" bestFit="1" customWidth="1"/>
    <col min="2786" max="2786" width="14.7109375" style="1" bestFit="1" customWidth="1"/>
    <col min="2787" max="2787" width="12.7109375" style="1" customWidth="1"/>
    <col min="2788" max="2788" width="13" style="1" customWidth="1"/>
    <col min="2789" max="2789" width="14.5703125" style="1" customWidth="1"/>
    <col min="2790" max="2790" width="11.42578125" style="1"/>
    <col min="2791" max="2791" width="12.140625" style="1" customWidth="1"/>
    <col min="2792" max="2792" width="11.42578125" style="1"/>
    <col min="2793" max="2793" width="11.42578125" style="1" customWidth="1"/>
    <col min="2794" max="2794" width="14.42578125" style="1" bestFit="1" customWidth="1"/>
    <col min="2795" max="2795" width="18.28515625" style="1" bestFit="1" customWidth="1"/>
    <col min="2796" max="3040" width="11.42578125" style="1"/>
    <col min="3041" max="3041" width="14.28515625" style="1" bestFit="1" customWidth="1"/>
    <col min="3042" max="3042" width="14.7109375" style="1" bestFit="1" customWidth="1"/>
    <col min="3043" max="3043" width="12.7109375" style="1" customWidth="1"/>
    <col min="3044" max="3044" width="13" style="1" customWidth="1"/>
    <col min="3045" max="3045" width="14.5703125" style="1" customWidth="1"/>
    <col min="3046" max="3046" width="11.42578125" style="1"/>
    <col min="3047" max="3047" width="12.140625" style="1" customWidth="1"/>
    <col min="3048" max="3048" width="11.42578125" style="1"/>
    <col min="3049" max="3049" width="11.42578125" style="1" customWidth="1"/>
    <col min="3050" max="3050" width="14.42578125" style="1" bestFit="1" customWidth="1"/>
    <col min="3051" max="3051" width="18.28515625" style="1" bestFit="1" customWidth="1"/>
    <col min="3052" max="3296" width="11.42578125" style="1"/>
    <col min="3297" max="3297" width="14.28515625" style="1" bestFit="1" customWidth="1"/>
    <col min="3298" max="3298" width="14.7109375" style="1" bestFit="1" customWidth="1"/>
    <col min="3299" max="3299" width="12.7109375" style="1" customWidth="1"/>
    <col min="3300" max="3300" width="13" style="1" customWidth="1"/>
    <col min="3301" max="3301" width="14.5703125" style="1" customWidth="1"/>
    <col min="3302" max="3302" width="11.42578125" style="1"/>
    <col min="3303" max="3303" width="12.140625" style="1" customWidth="1"/>
    <col min="3304" max="3304" width="11.42578125" style="1"/>
    <col min="3305" max="3305" width="11.42578125" style="1" customWidth="1"/>
    <col min="3306" max="3306" width="14.42578125" style="1" bestFit="1" customWidth="1"/>
    <col min="3307" max="3307" width="18.28515625" style="1" bestFit="1" customWidth="1"/>
    <col min="3308" max="3552" width="11.42578125" style="1"/>
    <col min="3553" max="3553" width="14.28515625" style="1" bestFit="1" customWidth="1"/>
    <col min="3554" max="3554" width="14.7109375" style="1" bestFit="1" customWidth="1"/>
    <col min="3555" max="3555" width="12.7109375" style="1" customWidth="1"/>
    <col min="3556" max="3556" width="13" style="1" customWidth="1"/>
    <col min="3557" max="3557" width="14.5703125" style="1" customWidth="1"/>
    <col min="3558" max="3558" width="11.42578125" style="1"/>
    <col min="3559" max="3559" width="12.140625" style="1" customWidth="1"/>
    <col min="3560" max="3560" width="11.42578125" style="1"/>
    <col min="3561" max="3561" width="11.42578125" style="1" customWidth="1"/>
    <col min="3562" max="3562" width="14.42578125" style="1" bestFit="1" customWidth="1"/>
    <col min="3563" max="3563" width="18.28515625" style="1" bestFit="1" customWidth="1"/>
    <col min="3564" max="3808" width="11.42578125" style="1"/>
    <col min="3809" max="3809" width="14.28515625" style="1" bestFit="1" customWidth="1"/>
    <col min="3810" max="3810" width="14.7109375" style="1" bestFit="1" customWidth="1"/>
    <col min="3811" max="3811" width="12.7109375" style="1" customWidth="1"/>
    <col min="3812" max="3812" width="13" style="1" customWidth="1"/>
    <col min="3813" max="3813" width="14.5703125" style="1" customWidth="1"/>
    <col min="3814" max="3814" width="11.42578125" style="1"/>
    <col min="3815" max="3815" width="12.140625" style="1" customWidth="1"/>
    <col min="3816" max="3816" width="11.42578125" style="1"/>
    <col min="3817" max="3817" width="11.42578125" style="1" customWidth="1"/>
    <col min="3818" max="3818" width="14.42578125" style="1" bestFit="1" customWidth="1"/>
    <col min="3819" max="3819" width="18.28515625" style="1" bestFit="1" customWidth="1"/>
    <col min="3820" max="4064" width="11.42578125" style="1"/>
    <col min="4065" max="4065" width="14.28515625" style="1" bestFit="1" customWidth="1"/>
    <col min="4066" max="4066" width="14.7109375" style="1" bestFit="1" customWidth="1"/>
    <col min="4067" max="4067" width="12.7109375" style="1" customWidth="1"/>
    <col min="4068" max="4068" width="13" style="1" customWidth="1"/>
    <col min="4069" max="4069" width="14.5703125" style="1" customWidth="1"/>
    <col min="4070" max="4070" width="11.42578125" style="1"/>
    <col min="4071" max="4071" width="12.140625" style="1" customWidth="1"/>
    <col min="4072" max="4072" width="11.42578125" style="1"/>
    <col min="4073" max="4073" width="11.42578125" style="1" customWidth="1"/>
    <col min="4074" max="4074" width="14.42578125" style="1" bestFit="1" customWidth="1"/>
    <col min="4075" max="4075" width="18.28515625" style="1" bestFit="1" customWidth="1"/>
    <col min="4076" max="4320" width="11.42578125" style="1"/>
    <col min="4321" max="4321" width="14.28515625" style="1" bestFit="1" customWidth="1"/>
    <col min="4322" max="4322" width="14.7109375" style="1" bestFit="1" customWidth="1"/>
    <col min="4323" max="4323" width="12.7109375" style="1" customWidth="1"/>
    <col min="4324" max="4324" width="13" style="1" customWidth="1"/>
    <col min="4325" max="4325" width="14.5703125" style="1" customWidth="1"/>
    <col min="4326" max="4326" width="11.42578125" style="1"/>
    <col min="4327" max="4327" width="12.140625" style="1" customWidth="1"/>
    <col min="4328" max="4328" width="11.42578125" style="1"/>
    <col min="4329" max="4329" width="11.42578125" style="1" customWidth="1"/>
    <col min="4330" max="4330" width="14.42578125" style="1" bestFit="1" customWidth="1"/>
    <col min="4331" max="4331" width="18.28515625" style="1" bestFit="1" customWidth="1"/>
    <col min="4332" max="4576" width="11.42578125" style="1"/>
    <col min="4577" max="4577" width="14.28515625" style="1" bestFit="1" customWidth="1"/>
    <col min="4578" max="4578" width="14.7109375" style="1" bestFit="1" customWidth="1"/>
    <col min="4579" max="4579" width="12.7109375" style="1" customWidth="1"/>
    <col min="4580" max="4580" width="13" style="1" customWidth="1"/>
    <col min="4581" max="4581" width="14.5703125" style="1" customWidth="1"/>
    <col min="4582" max="4582" width="11.42578125" style="1"/>
    <col min="4583" max="4583" width="12.140625" style="1" customWidth="1"/>
    <col min="4584" max="4584" width="11.42578125" style="1"/>
    <col min="4585" max="4585" width="11.42578125" style="1" customWidth="1"/>
    <col min="4586" max="4586" width="14.42578125" style="1" bestFit="1" customWidth="1"/>
    <col min="4587" max="4587" width="18.28515625" style="1" bestFit="1" customWidth="1"/>
    <col min="4588" max="4832" width="11.42578125" style="1"/>
    <col min="4833" max="4833" width="14.28515625" style="1" bestFit="1" customWidth="1"/>
    <col min="4834" max="4834" width="14.7109375" style="1" bestFit="1" customWidth="1"/>
    <col min="4835" max="4835" width="12.7109375" style="1" customWidth="1"/>
    <col min="4836" max="4836" width="13" style="1" customWidth="1"/>
    <col min="4837" max="4837" width="14.5703125" style="1" customWidth="1"/>
    <col min="4838" max="4838" width="11.42578125" style="1"/>
    <col min="4839" max="4839" width="12.140625" style="1" customWidth="1"/>
    <col min="4840" max="4840" width="11.42578125" style="1"/>
    <col min="4841" max="4841" width="11.42578125" style="1" customWidth="1"/>
    <col min="4842" max="4842" width="14.42578125" style="1" bestFit="1" customWidth="1"/>
    <col min="4843" max="4843" width="18.28515625" style="1" bestFit="1" customWidth="1"/>
    <col min="4844" max="5088" width="11.42578125" style="1"/>
    <col min="5089" max="5089" width="14.28515625" style="1" bestFit="1" customWidth="1"/>
    <col min="5090" max="5090" width="14.7109375" style="1" bestFit="1" customWidth="1"/>
    <col min="5091" max="5091" width="12.7109375" style="1" customWidth="1"/>
    <col min="5092" max="5092" width="13" style="1" customWidth="1"/>
    <col min="5093" max="5093" width="14.5703125" style="1" customWidth="1"/>
    <col min="5094" max="5094" width="11.42578125" style="1"/>
    <col min="5095" max="5095" width="12.140625" style="1" customWidth="1"/>
    <col min="5096" max="5096" width="11.42578125" style="1"/>
    <col min="5097" max="5097" width="11.42578125" style="1" customWidth="1"/>
    <col min="5098" max="5098" width="14.42578125" style="1" bestFit="1" customWidth="1"/>
    <col min="5099" max="5099" width="18.28515625" style="1" bestFit="1" customWidth="1"/>
    <col min="5100" max="5344" width="11.42578125" style="1"/>
    <col min="5345" max="5345" width="14.28515625" style="1" bestFit="1" customWidth="1"/>
    <col min="5346" max="5346" width="14.7109375" style="1" bestFit="1" customWidth="1"/>
    <col min="5347" max="5347" width="12.7109375" style="1" customWidth="1"/>
    <col min="5348" max="5348" width="13" style="1" customWidth="1"/>
    <col min="5349" max="5349" width="14.5703125" style="1" customWidth="1"/>
    <col min="5350" max="5350" width="11.42578125" style="1"/>
    <col min="5351" max="5351" width="12.140625" style="1" customWidth="1"/>
    <col min="5352" max="5352" width="11.42578125" style="1"/>
    <col min="5353" max="5353" width="11.42578125" style="1" customWidth="1"/>
    <col min="5354" max="5354" width="14.42578125" style="1" bestFit="1" customWidth="1"/>
    <col min="5355" max="5355" width="18.28515625" style="1" bestFit="1" customWidth="1"/>
    <col min="5356" max="5600" width="11.42578125" style="1"/>
    <col min="5601" max="5601" width="14.28515625" style="1" bestFit="1" customWidth="1"/>
    <col min="5602" max="5602" width="14.7109375" style="1" bestFit="1" customWidth="1"/>
    <col min="5603" max="5603" width="12.7109375" style="1" customWidth="1"/>
    <col min="5604" max="5604" width="13" style="1" customWidth="1"/>
    <col min="5605" max="5605" width="14.5703125" style="1" customWidth="1"/>
    <col min="5606" max="5606" width="11.42578125" style="1"/>
    <col min="5607" max="5607" width="12.140625" style="1" customWidth="1"/>
    <col min="5608" max="5608" width="11.42578125" style="1"/>
    <col min="5609" max="5609" width="11.42578125" style="1" customWidth="1"/>
    <col min="5610" max="5610" width="14.42578125" style="1" bestFit="1" customWidth="1"/>
    <col min="5611" max="5611" width="18.28515625" style="1" bestFit="1" customWidth="1"/>
    <col min="5612" max="5856" width="11.42578125" style="1"/>
    <col min="5857" max="5857" width="14.28515625" style="1" bestFit="1" customWidth="1"/>
    <col min="5858" max="5858" width="14.7109375" style="1" bestFit="1" customWidth="1"/>
    <col min="5859" max="5859" width="12.7109375" style="1" customWidth="1"/>
    <col min="5860" max="5860" width="13" style="1" customWidth="1"/>
    <col min="5861" max="5861" width="14.5703125" style="1" customWidth="1"/>
    <col min="5862" max="5862" width="11.42578125" style="1"/>
    <col min="5863" max="5863" width="12.140625" style="1" customWidth="1"/>
    <col min="5864" max="5864" width="11.42578125" style="1"/>
    <col min="5865" max="5865" width="11.42578125" style="1" customWidth="1"/>
    <col min="5866" max="5866" width="14.42578125" style="1" bestFit="1" customWidth="1"/>
    <col min="5867" max="5867" width="18.28515625" style="1" bestFit="1" customWidth="1"/>
    <col min="5868" max="6112" width="11.42578125" style="1"/>
    <col min="6113" max="6113" width="14.28515625" style="1" bestFit="1" customWidth="1"/>
    <col min="6114" max="6114" width="14.7109375" style="1" bestFit="1" customWidth="1"/>
    <col min="6115" max="6115" width="12.7109375" style="1" customWidth="1"/>
    <col min="6116" max="6116" width="13" style="1" customWidth="1"/>
    <col min="6117" max="6117" width="14.5703125" style="1" customWidth="1"/>
    <col min="6118" max="6118" width="11.42578125" style="1"/>
    <col min="6119" max="6119" width="12.140625" style="1" customWidth="1"/>
    <col min="6120" max="6120" width="11.42578125" style="1"/>
    <col min="6121" max="6121" width="11.42578125" style="1" customWidth="1"/>
    <col min="6122" max="6122" width="14.42578125" style="1" bestFit="1" customWidth="1"/>
    <col min="6123" max="6123" width="18.28515625" style="1" bestFit="1" customWidth="1"/>
    <col min="6124" max="6368" width="11.42578125" style="1"/>
    <col min="6369" max="6369" width="14.28515625" style="1" bestFit="1" customWidth="1"/>
    <col min="6370" max="6370" width="14.7109375" style="1" bestFit="1" customWidth="1"/>
    <col min="6371" max="6371" width="12.7109375" style="1" customWidth="1"/>
    <col min="6372" max="6372" width="13" style="1" customWidth="1"/>
    <col min="6373" max="6373" width="14.5703125" style="1" customWidth="1"/>
    <col min="6374" max="6374" width="11.42578125" style="1"/>
    <col min="6375" max="6375" width="12.140625" style="1" customWidth="1"/>
    <col min="6376" max="6376" width="11.42578125" style="1"/>
    <col min="6377" max="6377" width="11.42578125" style="1" customWidth="1"/>
    <col min="6378" max="6378" width="14.42578125" style="1" bestFit="1" customWidth="1"/>
    <col min="6379" max="6379" width="18.28515625" style="1" bestFit="1" customWidth="1"/>
    <col min="6380" max="6624" width="11.42578125" style="1"/>
    <col min="6625" max="6625" width="14.28515625" style="1" bestFit="1" customWidth="1"/>
    <col min="6626" max="6626" width="14.7109375" style="1" bestFit="1" customWidth="1"/>
    <col min="6627" max="6627" width="12.7109375" style="1" customWidth="1"/>
    <col min="6628" max="6628" width="13" style="1" customWidth="1"/>
    <col min="6629" max="6629" width="14.5703125" style="1" customWidth="1"/>
    <col min="6630" max="6630" width="11.42578125" style="1"/>
    <col min="6631" max="6631" width="12.140625" style="1" customWidth="1"/>
    <col min="6632" max="6632" width="11.42578125" style="1"/>
    <col min="6633" max="6633" width="11.42578125" style="1" customWidth="1"/>
    <col min="6634" max="6634" width="14.42578125" style="1" bestFit="1" customWidth="1"/>
    <col min="6635" max="6635" width="18.28515625" style="1" bestFit="1" customWidth="1"/>
    <col min="6636" max="6880" width="11.42578125" style="1"/>
    <col min="6881" max="6881" width="14.28515625" style="1" bestFit="1" customWidth="1"/>
    <col min="6882" max="6882" width="14.7109375" style="1" bestFit="1" customWidth="1"/>
    <col min="6883" max="6883" width="12.7109375" style="1" customWidth="1"/>
    <col min="6884" max="6884" width="13" style="1" customWidth="1"/>
    <col min="6885" max="6885" width="14.5703125" style="1" customWidth="1"/>
    <col min="6886" max="6886" width="11.42578125" style="1"/>
    <col min="6887" max="6887" width="12.140625" style="1" customWidth="1"/>
    <col min="6888" max="6888" width="11.42578125" style="1"/>
    <col min="6889" max="6889" width="11.42578125" style="1" customWidth="1"/>
    <col min="6890" max="6890" width="14.42578125" style="1" bestFit="1" customWidth="1"/>
    <col min="6891" max="6891" width="18.28515625" style="1" bestFit="1" customWidth="1"/>
    <col min="6892" max="7136" width="11.42578125" style="1"/>
    <col min="7137" max="7137" width="14.28515625" style="1" bestFit="1" customWidth="1"/>
    <col min="7138" max="7138" width="14.7109375" style="1" bestFit="1" customWidth="1"/>
    <col min="7139" max="7139" width="12.7109375" style="1" customWidth="1"/>
    <col min="7140" max="7140" width="13" style="1" customWidth="1"/>
    <col min="7141" max="7141" width="14.5703125" style="1" customWidth="1"/>
    <col min="7142" max="7142" width="11.42578125" style="1"/>
    <col min="7143" max="7143" width="12.140625" style="1" customWidth="1"/>
    <col min="7144" max="7144" width="11.42578125" style="1"/>
    <col min="7145" max="7145" width="11.42578125" style="1" customWidth="1"/>
    <col min="7146" max="7146" width="14.42578125" style="1" bestFit="1" customWidth="1"/>
    <col min="7147" max="7147" width="18.28515625" style="1" bestFit="1" customWidth="1"/>
    <col min="7148" max="7392" width="11.42578125" style="1"/>
    <col min="7393" max="7393" width="14.28515625" style="1" bestFit="1" customWidth="1"/>
    <col min="7394" max="7394" width="14.7109375" style="1" bestFit="1" customWidth="1"/>
    <col min="7395" max="7395" width="12.7109375" style="1" customWidth="1"/>
    <col min="7396" max="7396" width="13" style="1" customWidth="1"/>
    <col min="7397" max="7397" width="14.5703125" style="1" customWidth="1"/>
    <col min="7398" max="7398" width="11.42578125" style="1"/>
    <col min="7399" max="7399" width="12.140625" style="1" customWidth="1"/>
    <col min="7400" max="7400" width="11.42578125" style="1"/>
    <col min="7401" max="7401" width="11.42578125" style="1" customWidth="1"/>
    <col min="7402" max="7402" width="14.42578125" style="1" bestFit="1" customWidth="1"/>
    <col min="7403" max="7403" width="18.28515625" style="1" bestFit="1" customWidth="1"/>
    <col min="7404" max="7648" width="11.42578125" style="1"/>
    <col min="7649" max="7649" width="14.28515625" style="1" bestFit="1" customWidth="1"/>
    <col min="7650" max="7650" width="14.7109375" style="1" bestFit="1" customWidth="1"/>
    <col min="7651" max="7651" width="12.7109375" style="1" customWidth="1"/>
    <col min="7652" max="7652" width="13" style="1" customWidth="1"/>
    <col min="7653" max="7653" width="14.5703125" style="1" customWidth="1"/>
    <col min="7654" max="7654" width="11.42578125" style="1"/>
    <col min="7655" max="7655" width="12.140625" style="1" customWidth="1"/>
    <col min="7656" max="7656" width="11.42578125" style="1"/>
    <col min="7657" max="7657" width="11.42578125" style="1" customWidth="1"/>
    <col min="7658" max="7658" width="14.42578125" style="1" bestFit="1" customWidth="1"/>
    <col min="7659" max="7659" width="18.28515625" style="1" bestFit="1" customWidth="1"/>
    <col min="7660" max="7904" width="11.42578125" style="1"/>
    <col min="7905" max="7905" width="14.28515625" style="1" bestFit="1" customWidth="1"/>
    <col min="7906" max="7906" width="14.7109375" style="1" bestFit="1" customWidth="1"/>
    <col min="7907" max="7907" width="12.7109375" style="1" customWidth="1"/>
    <col min="7908" max="7908" width="13" style="1" customWidth="1"/>
    <col min="7909" max="7909" width="14.5703125" style="1" customWidth="1"/>
    <col min="7910" max="7910" width="11.42578125" style="1"/>
    <col min="7911" max="7911" width="12.140625" style="1" customWidth="1"/>
    <col min="7912" max="7912" width="11.42578125" style="1"/>
    <col min="7913" max="7913" width="11.42578125" style="1" customWidth="1"/>
    <col min="7914" max="7914" width="14.42578125" style="1" bestFit="1" customWidth="1"/>
    <col min="7915" max="7915" width="18.28515625" style="1" bestFit="1" customWidth="1"/>
    <col min="7916" max="8160" width="11.42578125" style="1"/>
    <col min="8161" max="8161" width="14.28515625" style="1" bestFit="1" customWidth="1"/>
    <col min="8162" max="8162" width="14.7109375" style="1" bestFit="1" customWidth="1"/>
    <col min="8163" max="8163" width="12.7109375" style="1" customWidth="1"/>
    <col min="8164" max="8164" width="13" style="1" customWidth="1"/>
    <col min="8165" max="8165" width="14.5703125" style="1" customWidth="1"/>
    <col min="8166" max="8166" width="11.42578125" style="1"/>
    <col min="8167" max="8167" width="12.140625" style="1" customWidth="1"/>
    <col min="8168" max="8168" width="11.42578125" style="1"/>
    <col min="8169" max="8169" width="11.42578125" style="1" customWidth="1"/>
    <col min="8170" max="8170" width="14.42578125" style="1" bestFit="1" customWidth="1"/>
    <col min="8171" max="8171" width="18.28515625" style="1" bestFit="1" customWidth="1"/>
    <col min="8172" max="8416" width="11.42578125" style="1"/>
    <col min="8417" max="8417" width="14.28515625" style="1" bestFit="1" customWidth="1"/>
    <col min="8418" max="8418" width="14.7109375" style="1" bestFit="1" customWidth="1"/>
    <col min="8419" max="8419" width="12.7109375" style="1" customWidth="1"/>
    <col min="8420" max="8420" width="13" style="1" customWidth="1"/>
    <col min="8421" max="8421" width="14.5703125" style="1" customWidth="1"/>
    <col min="8422" max="8422" width="11.42578125" style="1"/>
    <col min="8423" max="8423" width="12.140625" style="1" customWidth="1"/>
    <col min="8424" max="8424" width="11.42578125" style="1"/>
    <col min="8425" max="8425" width="11.42578125" style="1" customWidth="1"/>
    <col min="8426" max="8426" width="14.42578125" style="1" bestFit="1" customWidth="1"/>
    <col min="8427" max="8427" width="18.28515625" style="1" bestFit="1" customWidth="1"/>
    <col min="8428" max="8672" width="11.42578125" style="1"/>
    <col min="8673" max="8673" width="14.28515625" style="1" bestFit="1" customWidth="1"/>
    <col min="8674" max="8674" width="14.7109375" style="1" bestFit="1" customWidth="1"/>
    <col min="8675" max="8675" width="12.7109375" style="1" customWidth="1"/>
    <col min="8676" max="8676" width="13" style="1" customWidth="1"/>
    <col min="8677" max="8677" width="14.5703125" style="1" customWidth="1"/>
    <col min="8678" max="8678" width="11.42578125" style="1"/>
    <col min="8679" max="8679" width="12.140625" style="1" customWidth="1"/>
    <col min="8680" max="8680" width="11.42578125" style="1"/>
    <col min="8681" max="8681" width="11.42578125" style="1" customWidth="1"/>
    <col min="8682" max="8682" width="14.42578125" style="1" bestFit="1" customWidth="1"/>
    <col min="8683" max="8683" width="18.28515625" style="1" bestFit="1" customWidth="1"/>
    <col min="8684" max="8928" width="11.42578125" style="1"/>
    <col min="8929" max="8929" width="14.28515625" style="1" bestFit="1" customWidth="1"/>
    <col min="8930" max="8930" width="14.7109375" style="1" bestFit="1" customWidth="1"/>
    <col min="8931" max="8931" width="12.7109375" style="1" customWidth="1"/>
    <col min="8932" max="8932" width="13" style="1" customWidth="1"/>
    <col min="8933" max="8933" width="14.5703125" style="1" customWidth="1"/>
    <col min="8934" max="8934" width="11.42578125" style="1"/>
    <col min="8935" max="8935" width="12.140625" style="1" customWidth="1"/>
    <col min="8936" max="8936" width="11.42578125" style="1"/>
    <col min="8937" max="8937" width="11.42578125" style="1" customWidth="1"/>
    <col min="8938" max="8938" width="14.42578125" style="1" bestFit="1" customWidth="1"/>
    <col min="8939" max="8939" width="18.28515625" style="1" bestFit="1" customWidth="1"/>
    <col min="8940" max="9184" width="11.42578125" style="1"/>
    <col min="9185" max="9185" width="14.28515625" style="1" bestFit="1" customWidth="1"/>
    <col min="9186" max="9186" width="14.7109375" style="1" bestFit="1" customWidth="1"/>
    <col min="9187" max="9187" width="12.7109375" style="1" customWidth="1"/>
    <col min="9188" max="9188" width="13" style="1" customWidth="1"/>
    <col min="9189" max="9189" width="14.5703125" style="1" customWidth="1"/>
    <col min="9190" max="9190" width="11.42578125" style="1"/>
    <col min="9191" max="9191" width="12.140625" style="1" customWidth="1"/>
    <col min="9192" max="9192" width="11.42578125" style="1"/>
    <col min="9193" max="9193" width="11.42578125" style="1" customWidth="1"/>
    <col min="9194" max="9194" width="14.42578125" style="1" bestFit="1" customWidth="1"/>
    <col min="9195" max="9195" width="18.28515625" style="1" bestFit="1" customWidth="1"/>
    <col min="9196" max="9440" width="11.42578125" style="1"/>
    <col min="9441" max="9441" width="14.28515625" style="1" bestFit="1" customWidth="1"/>
    <col min="9442" max="9442" width="14.7109375" style="1" bestFit="1" customWidth="1"/>
    <col min="9443" max="9443" width="12.7109375" style="1" customWidth="1"/>
    <col min="9444" max="9444" width="13" style="1" customWidth="1"/>
    <col min="9445" max="9445" width="14.5703125" style="1" customWidth="1"/>
    <col min="9446" max="9446" width="11.42578125" style="1"/>
    <col min="9447" max="9447" width="12.140625" style="1" customWidth="1"/>
    <col min="9448" max="9448" width="11.42578125" style="1"/>
    <col min="9449" max="9449" width="11.42578125" style="1" customWidth="1"/>
    <col min="9450" max="9450" width="14.42578125" style="1" bestFit="1" customWidth="1"/>
    <col min="9451" max="9451" width="18.28515625" style="1" bestFit="1" customWidth="1"/>
    <col min="9452" max="9696" width="11.42578125" style="1"/>
    <col min="9697" max="9697" width="14.28515625" style="1" bestFit="1" customWidth="1"/>
    <col min="9698" max="9698" width="14.7109375" style="1" bestFit="1" customWidth="1"/>
    <col min="9699" max="9699" width="12.7109375" style="1" customWidth="1"/>
    <col min="9700" max="9700" width="13" style="1" customWidth="1"/>
    <col min="9701" max="9701" width="14.5703125" style="1" customWidth="1"/>
    <col min="9702" max="9702" width="11.42578125" style="1"/>
    <col min="9703" max="9703" width="12.140625" style="1" customWidth="1"/>
    <col min="9704" max="9704" width="11.42578125" style="1"/>
    <col min="9705" max="9705" width="11.42578125" style="1" customWidth="1"/>
    <col min="9706" max="9706" width="14.42578125" style="1" bestFit="1" customWidth="1"/>
    <col min="9707" max="9707" width="18.28515625" style="1" bestFit="1" customWidth="1"/>
    <col min="9708" max="9952" width="11.42578125" style="1"/>
    <col min="9953" max="9953" width="14.28515625" style="1" bestFit="1" customWidth="1"/>
    <col min="9954" max="9954" width="14.7109375" style="1" bestFit="1" customWidth="1"/>
    <col min="9955" max="9955" width="12.7109375" style="1" customWidth="1"/>
    <col min="9956" max="9956" width="13" style="1" customWidth="1"/>
    <col min="9957" max="9957" width="14.5703125" style="1" customWidth="1"/>
    <col min="9958" max="9958" width="11.42578125" style="1"/>
    <col min="9959" max="9959" width="12.140625" style="1" customWidth="1"/>
    <col min="9960" max="9960" width="11.42578125" style="1"/>
    <col min="9961" max="9961" width="11.42578125" style="1" customWidth="1"/>
    <col min="9962" max="9962" width="14.42578125" style="1" bestFit="1" customWidth="1"/>
    <col min="9963" max="9963" width="18.28515625" style="1" bestFit="1" customWidth="1"/>
    <col min="9964" max="10208" width="11.42578125" style="1"/>
    <col min="10209" max="10209" width="14.28515625" style="1" bestFit="1" customWidth="1"/>
    <col min="10210" max="10210" width="14.7109375" style="1" bestFit="1" customWidth="1"/>
    <col min="10211" max="10211" width="12.7109375" style="1" customWidth="1"/>
    <col min="10212" max="10212" width="13" style="1" customWidth="1"/>
    <col min="10213" max="10213" width="14.5703125" style="1" customWidth="1"/>
    <col min="10214" max="10214" width="11.42578125" style="1"/>
    <col min="10215" max="10215" width="12.140625" style="1" customWidth="1"/>
    <col min="10216" max="10216" width="11.42578125" style="1"/>
    <col min="10217" max="10217" width="11.42578125" style="1" customWidth="1"/>
    <col min="10218" max="10218" width="14.42578125" style="1" bestFit="1" customWidth="1"/>
    <col min="10219" max="10219" width="18.28515625" style="1" bestFit="1" customWidth="1"/>
    <col min="10220" max="10464" width="11.42578125" style="1"/>
    <col min="10465" max="10465" width="14.28515625" style="1" bestFit="1" customWidth="1"/>
    <col min="10466" max="10466" width="14.7109375" style="1" bestFit="1" customWidth="1"/>
    <col min="10467" max="10467" width="12.7109375" style="1" customWidth="1"/>
    <col min="10468" max="10468" width="13" style="1" customWidth="1"/>
    <col min="10469" max="10469" width="14.5703125" style="1" customWidth="1"/>
    <col min="10470" max="10470" width="11.42578125" style="1"/>
    <col min="10471" max="10471" width="12.140625" style="1" customWidth="1"/>
    <col min="10472" max="10472" width="11.42578125" style="1"/>
    <col min="10473" max="10473" width="11.42578125" style="1" customWidth="1"/>
    <col min="10474" max="10474" width="14.42578125" style="1" bestFit="1" customWidth="1"/>
    <col min="10475" max="10475" width="18.28515625" style="1" bestFit="1" customWidth="1"/>
    <col min="10476" max="10720" width="11.42578125" style="1"/>
    <col min="10721" max="10721" width="14.28515625" style="1" bestFit="1" customWidth="1"/>
    <col min="10722" max="10722" width="14.7109375" style="1" bestFit="1" customWidth="1"/>
    <col min="10723" max="10723" width="12.7109375" style="1" customWidth="1"/>
    <col min="10724" max="10724" width="13" style="1" customWidth="1"/>
    <col min="10725" max="10725" width="14.5703125" style="1" customWidth="1"/>
    <col min="10726" max="10726" width="11.42578125" style="1"/>
    <col min="10727" max="10727" width="12.140625" style="1" customWidth="1"/>
    <col min="10728" max="10728" width="11.42578125" style="1"/>
    <col min="10729" max="10729" width="11.42578125" style="1" customWidth="1"/>
    <col min="10730" max="10730" width="14.42578125" style="1" bestFit="1" customWidth="1"/>
    <col min="10731" max="10731" width="18.28515625" style="1" bestFit="1" customWidth="1"/>
    <col min="10732" max="10976" width="11.42578125" style="1"/>
    <col min="10977" max="10977" width="14.28515625" style="1" bestFit="1" customWidth="1"/>
    <col min="10978" max="10978" width="14.7109375" style="1" bestFit="1" customWidth="1"/>
    <col min="10979" max="10979" width="12.7109375" style="1" customWidth="1"/>
    <col min="10980" max="10980" width="13" style="1" customWidth="1"/>
    <col min="10981" max="10981" width="14.5703125" style="1" customWidth="1"/>
    <col min="10982" max="10982" width="11.42578125" style="1"/>
    <col min="10983" max="10983" width="12.140625" style="1" customWidth="1"/>
    <col min="10984" max="10984" width="11.42578125" style="1"/>
    <col min="10985" max="10985" width="11.42578125" style="1" customWidth="1"/>
    <col min="10986" max="10986" width="14.42578125" style="1" bestFit="1" customWidth="1"/>
    <col min="10987" max="10987" width="18.28515625" style="1" bestFit="1" customWidth="1"/>
    <col min="10988" max="11232" width="11.42578125" style="1"/>
    <col min="11233" max="11233" width="14.28515625" style="1" bestFit="1" customWidth="1"/>
    <col min="11234" max="11234" width="14.7109375" style="1" bestFit="1" customWidth="1"/>
    <col min="11235" max="11235" width="12.7109375" style="1" customWidth="1"/>
    <col min="11236" max="11236" width="13" style="1" customWidth="1"/>
    <col min="11237" max="11237" width="14.5703125" style="1" customWidth="1"/>
    <col min="11238" max="11238" width="11.42578125" style="1"/>
    <col min="11239" max="11239" width="12.140625" style="1" customWidth="1"/>
    <col min="11240" max="11240" width="11.42578125" style="1"/>
    <col min="11241" max="11241" width="11.42578125" style="1" customWidth="1"/>
    <col min="11242" max="11242" width="14.42578125" style="1" bestFit="1" customWidth="1"/>
    <col min="11243" max="11243" width="18.28515625" style="1" bestFit="1" customWidth="1"/>
    <col min="11244" max="11488" width="11.42578125" style="1"/>
    <col min="11489" max="11489" width="14.28515625" style="1" bestFit="1" customWidth="1"/>
    <col min="11490" max="11490" width="14.7109375" style="1" bestFit="1" customWidth="1"/>
    <col min="11491" max="11491" width="12.7109375" style="1" customWidth="1"/>
    <col min="11492" max="11492" width="13" style="1" customWidth="1"/>
    <col min="11493" max="11493" width="14.5703125" style="1" customWidth="1"/>
    <col min="11494" max="11494" width="11.42578125" style="1"/>
    <col min="11495" max="11495" width="12.140625" style="1" customWidth="1"/>
    <col min="11496" max="11496" width="11.42578125" style="1"/>
    <col min="11497" max="11497" width="11.42578125" style="1" customWidth="1"/>
    <col min="11498" max="11498" width="14.42578125" style="1" bestFit="1" customWidth="1"/>
    <col min="11499" max="11499" width="18.28515625" style="1" bestFit="1" customWidth="1"/>
    <col min="11500" max="11744" width="11.42578125" style="1"/>
    <col min="11745" max="11745" width="14.28515625" style="1" bestFit="1" customWidth="1"/>
    <col min="11746" max="11746" width="14.7109375" style="1" bestFit="1" customWidth="1"/>
    <col min="11747" max="11747" width="12.7109375" style="1" customWidth="1"/>
    <col min="11748" max="11748" width="13" style="1" customWidth="1"/>
    <col min="11749" max="11749" width="14.5703125" style="1" customWidth="1"/>
    <col min="11750" max="11750" width="11.42578125" style="1"/>
    <col min="11751" max="11751" width="12.140625" style="1" customWidth="1"/>
    <col min="11752" max="11752" width="11.42578125" style="1"/>
    <col min="11753" max="11753" width="11.42578125" style="1" customWidth="1"/>
    <col min="11754" max="11754" width="14.42578125" style="1" bestFit="1" customWidth="1"/>
    <col min="11755" max="11755" width="18.28515625" style="1" bestFit="1" customWidth="1"/>
    <col min="11756" max="12000" width="11.42578125" style="1"/>
    <col min="12001" max="12001" width="14.28515625" style="1" bestFit="1" customWidth="1"/>
    <col min="12002" max="12002" width="14.7109375" style="1" bestFit="1" customWidth="1"/>
    <col min="12003" max="12003" width="12.7109375" style="1" customWidth="1"/>
    <col min="12004" max="12004" width="13" style="1" customWidth="1"/>
    <col min="12005" max="12005" width="14.5703125" style="1" customWidth="1"/>
    <col min="12006" max="12006" width="11.42578125" style="1"/>
    <col min="12007" max="12007" width="12.140625" style="1" customWidth="1"/>
    <col min="12008" max="12008" width="11.42578125" style="1"/>
    <col min="12009" max="12009" width="11.42578125" style="1" customWidth="1"/>
    <col min="12010" max="12010" width="14.42578125" style="1" bestFit="1" customWidth="1"/>
    <col min="12011" max="12011" width="18.28515625" style="1" bestFit="1" customWidth="1"/>
    <col min="12012" max="12256" width="11.42578125" style="1"/>
    <col min="12257" max="12257" width="14.28515625" style="1" bestFit="1" customWidth="1"/>
    <col min="12258" max="12258" width="14.7109375" style="1" bestFit="1" customWidth="1"/>
    <col min="12259" max="12259" width="12.7109375" style="1" customWidth="1"/>
    <col min="12260" max="12260" width="13" style="1" customWidth="1"/>
    <col min="12261" max="12261" width="14.5703125" style="1" customWidth="1"/>
    <col min="12262" max="12262" width="11.42578125" style="1"/>
    <col min="12263" max="12263" width="12.140625" style="1" customWidth="1"/>
    <col min="12264" max="12264" width="11.42578125" style="1"/>
    <col min="12265" max="12265" width="11.42578125" style="1" customWidth="1"/>
    <col min="12266" max="12266" width="14.42578125" style="1" bestFit="1" customWidth="1"/>
    <col min="12267" max="12267" width="18.28515625" style="1" bestFit="1" customWidth="1"/>
    <col min="12268" max="12512" width="11.42578125" style="1"/>
    <col min="12513" max="12513" width="14.28515625" style="1" bestFit="1" customWidth="1"/>
    <col min="12514" max="12514" width="14.7109375" style="1" bestFit="1" customWidth="1"/>
    <col min="12515" max="12515" width="12.7109375" style="1" customWidth="1"/>
    <col min="12516" max="12516" width="13" style="1" customWidth="1"/>
    <col min="12517" max="12517" width="14.5703125" style="1" customWidth="1"/>
    <col min="12518" max="12518" width="11.42578125" style="1"/>
    <col min="12519" max="12519" width="12.140625" style="1" customWidth="1"/>
    <col min="12520" max="12520" width="11.42578125" style="1"/>
    <col min="12521" max="12521" width="11.42578125" style="1" customWidth="1"/>
    <col min="12522" max="12522" width="14.42578125" style="1" bestFit="1" customWidth="1"/>
    <col min="12523" max="12523" width="18.28515625" style="1" bestFit="1" customWidth="1"/>
    <col min="12524" max="12768" width="11.42578125" style="1"/>
    <col min="12769" max="12769" width="14.28515625" style="1" bestFit="1" customWidth="1"/>
    <col min="12770" max="12770" width="14.7109375" style="1" bestFit="1" customWidth="1"/>
    <col min="12771" max="12771" width="12.7109375" style="1" customWidth="1"/>
    <col min="12772" max="12772" width="13" style="1" customWidth="1"/>
    <col min="12773" max="12773" width="14.5703125" style="1" customWidth="1"/>
    <col min="12774" max="12774" width="11.42578125" style="1"/>
    <col min="12775" max="12775" width="12.140625" style="1" customWidth="1"/>
    <col min="12776" max="12776" width="11.42578125" style="1"/>
    <col min="12777" max="12777" width="11.42578125" style="1" customWidth="1"/>
    <col min="12778" max="12778" width="14.42578125" style="1" bestFit="1" customWidth="1"/>
    <col min="12779" max="12779" width="18.28515625" style="1" bestFit="1" customWidth="1"/>
    <col min="12780" max="13024" width="11.42578125" style="1"/>
    <col min="13025" max="13025" width="14.28515625" style="1" bestFit="1" customWidth="1"/>
    <col min="13026" max="13026" width="14.7109375" style="1" bestFit="1" customWidth="1"/>
    <col min="13027" max="13027" width="12.7109375" style="1" customWidth="1"/>
    <col min="13028" max="13028" width="13" style="1" customWidth="1"/>
    <col min="13029" max="13029" width="14.5703125" style="1" customWidth="1"/>
    <col min="13030" max="13030" width="11.42578125" style="1"/>
    <col min="13031" max="13031" width="12.140625" style="1" customWidth="1"/>
    <col min="13032" max="13032" width="11.42578125" style="1"/>
    <col min="13033" max="13033" width="11.42578125" style="1" customWidth="1"/>
    <col min="13034" max="13034" width="14.42578125" style="1" bestFit="1" customWidth="1"/>
    <col min="13035" max="13035" width="18.28515625" style="1" bestFit="1" customWidth="1"/>
    <col min="13036" max="13280" width="11.42578125" style="1"/>
    <col min="13281" max="13281" width="14.28515625" style="1" bestFit="1" customWidth="1"/>
    <col min="13282" max="13282" width="14.7109375" style="1" bestFit="1" customWidth="1"/>
    <col min="13283" max="13283" width="12.7109375" style="1" customWidth="1"/>
    <col min="13284" max="13284" width="13" style="1" customWidth="1"/>
    <col min="13285" max="13285" width="14.5703125" style="1" customWidth="1"/>
    <col min="13286" max="13286" width="11.42578125" style="1"/>
    <col min="13287" max="13287" width="12.140625" style="1" customWidth="1"/>
    <col min="13288" max="13288" width="11.42578125" style="1"/>
    <col min="13289" max="13289" width="11.42578125" style="1" customWidth="1"/>
    <col min="13290" max="13290" width="14.42578125" style="1" bestFit="1" customWidth="1"/>
    <col min="13291" max="13291" width="18.28515625" style="1" bestFit="1" customWidth="1"/>
    <col min="13292" max="13536" width="11.42578125" style="1"/>
    <col min="13537" max="13537" width="14.28515625" style="1" bestFit="1" customWidth="1"/>
    <col min="13538" max="13538" width="14.7109375" style="1" bestFit="1" customWidth="1"/>
    <col min="13539" max="13539" width="12.7109375" style="1" customWidth="1"/>
    <col min="13540" max="13540" width="13" style="1" customWidth="1"/>
    <col min="13541" max="13541" width="14.5703125" style="1" customWidth="1"/>
    <col min="13542" max="13542" width="11.42578125" style="1"/>
    <col min="13543" max="13543" width="12.140625" style="1" customWidth="1"/>
    <col min="13544" max="13544" width="11.42578125" style="1"/>
    <col min="13545" max="13545" width="11.42578125" style="1" customWidth="1"/>
    <col min="13546" max="13546" width="14.42578125" style="1" bestFit="1" customWidth="1"/>
    <col min="13547" max="13547" width="18.28515625" style="1" bestFit="1" customWidth="1"/>
    <col min="13548" max="13792" width="11.42578125" style="1"/>
    <col min="13793" max="13793" width="14.28515625" style="1" bestFit="1" customWidth="1"/>
    <col min="13794" max="13794" width="14.7109375" style="1" bestFit="1" customWidth="1"/>
    <col min="13795" max="13795" width="12.7109375" style="1" customWidth="1"/>
    <col min="13796" max="13796" width="13" style="1" customWidth="1"/>
    <col min="13797" max="13797" width="14.5703125" style="1" customWidth="1"/>
    <col min="13798" max="13798" width="11.42578125" style="1"/>
    <col min="13799" max="13799" width="12.140625" style="1" customWidth="1"/>
    <col min="13800" max="13800" width="11.42578125" style="1"/>
    <col min="13801" max="13801" width="11.42578125" style="1" customWidth="1"/>
    <col min="13802" max="13802" width="14.42578125" style="1" bestFit="1" customWidth="1"/>
    <col min="13803" max="13803" width="18.28515625" style="1" bestFit="1" customWidth="1"/>
    <col min="13804" max="14048" width="11.42578125" style="1"/>
    <col min="14049" max="14049" width="14.28515625" style="1" bestFit="1" customWidth="1"/>
    <col min="14050" max="14050" width="14.7109375" style="1" bestFit="1" customWidth="1"/>
    <col min="14051" max="14051" width="12.7109375" style="1" customWidth="1"/>
    <col min="14052" max="14052" width="13" style="1" customWidth="1"/>
    <col min="14053" max="14053" width="14.5703125" style="1" customWidth="1"/>
    <col min="14054" max="14054" width="11.42578125" style="1"/>
    <col min="14055" max="14055" width="12.140625" style="1" customWidth="1"/>
    <col min="14056" max="14056" width="11.42578125" style="1"/>
    <col min="14057" max="14057" width="11.42578125" style="1" customWidth="1"/>
    <col min="14058" max="14058" width="14.42578125" style="1" bestFit="1" customWidth="1"/>
    <col min="14059" max="14059" width="18.28515625" style="1" bestFit="1" customWidth="1"/>
    <col min="14060" max="14304" width="11.42578125" style="1"/>
    <col min="14305" max="14305" width="14.28515625" style="1" bestFit="1" customWidth="1"/>
    <col min="14306" max="14306" width="14.7109375" style="1" bestFit="1" customWidth="1"/>
    <col min="14307" max="14307" width="12.7109375" style="1" customWidth="1"/>
    <col min="14308" max="14308" width="13" style="1" customWidth="1"/>
    <col min="14309" max="14309" width="14.5703125" style="1" customWidth="1"/>
    <col min="14310" max="14310" width="11.42578125" style="1"/>
    <col min="14311" max="14311" width="12.140625" style="1" customWidth="1"/>
    <col min="14312" max="14312" width="11.42578125" style="1"/>
    <col min="14313" max="14313" width="11.42578125" style="1" customWidth="1"/>
    <col min="14314" max="14314" width="14.42578125" style="1" bestFit="1" customWidth="1"/>
    <col min="14315" max="14315" width="18.28515625" style="1" bestFit="1" customWidth="1"/>
    <col min="14316" max="14560" width="11.42578125" style="1"/>
    <col min="14561" max="14561" width="14.28515625" style="1" bestFit="1" customWidth="1"/>
    <col min="14562" max="14562" width="14.7109375" style="1" bestFit="1" customWidth="1"/>
    <col min="14563" max="14563" width="12.7109375" style="1" customWidth="1"/>
    <col min="14564" max="14564" width="13" style="1" customWidth="1"/>
    <col min="14565" max="14565" width="14.5703125" style="1" customWidth="1"/>
    <col min="14566" max="14566" width="11.42578125" style="1"/>
    <col min="14567" max="14567" width="12.140625" style="1" customWidth="1"/>
    <col min="14568" max="14568" width="11.42578125" style="1"/>
    <col min="14569" max="14569" width="11.42578125" style="1" customWidth="1"/>
    <col min="14570" max="14570" width="14.42578125" style="1" bestFit="1" customWidth="1"/>
    <col min="14571" max="14571" width="18.28515625" style="1" bestFit="1" customWidth="1"/>
    <col min="14572" max="14816" width="11.42578125" style="1"/>
    <col min="14817" max="14817" width="14.28515625" style="1" bestFit="1" customWidth="1"/>
    <col min="14818" max="14818" width="14.7109375" style="1" bestFit="1" customWidth="1"/>
    <col min="14819" max="14819" width="12.7109375" style="1" customWidth="1"/>
    <col min="14820" max="14820" width="13" style="1" customWidth="1"/>
    <col min="14821" max="14821" width="14.5703125" style="1" customWidth="1"/>
    <col min="14822" max="14822" width="11.42578125" style="1"/>
    <col min="14823" max="14823" width="12.140625" style="1" customWidth="1"/>
    <col min="14824" max="14824" width="11.42578125" style="1"/>
    <col min="14825" max="14825" width="11.42578125" style="1" customWidth="1"/>
    <col min="14826" max="14826" width="14.42578125" style="1" bestFit="1" customWidth="1"/>
    <col min="14827" max="14827" width="18.28515625" style="1" bestFit="1" customWidth="1"/>
    <col min="14828" max="15072" width="11.42578125" style="1"/>
    <col min="15073" max="15073" width="14.28515625" style="1" bestFit="1" customWidth="1"/>
    <col min="15074" max="15074" width="14.7109375" style="1" bestFit="1" customWidth="1"/>
    <col min="15075" max="15075" width="12.7109375" style="1" customWidth="1"/>
    <col min="15076" max="15076" width="13" style="1" customWidth="1"/>
    <col min="15077" max="15077" width="14.5703125" style="1" customWidth="1"/>
    <col min="15078" max="15078" width="11.42578125" style="1"/>
    <col min="15079" max="15079" width="12.140625" style="1" customWidth="1"/>
    <col min="15080" max="15080" width="11.42578125" style="1"/>
    <col min="15081" max="15081" width="11.42578125" style="1" customWidth="1"/>
    <col min="15082" max="15082" width="14.42578125" style="1" bestFit="1" customWidth="1"/>
    <col min="15083" max="15083" width="18.28515625" style="1" bestFit="1" customWidth="1"/>
    <col min="15084" max="15328" width="11.42578125" style="1"/>
    <col min="15329" max="15329" width="14.28515625" style="1" bestFit="1" customWidth="1"/>
    <col min="15330" max="15330" width="14.7109375" style="1" bestFit="1" customWidth="1"/>
    <col min="15331" max="15331" width="12.7109375" style="1" customWidth="1"/>
    <col min="15332" max="15332" width="13" style="1" customWidth="1"/>
    <col min="15333" max="15333" width="14.5703125" style="1" customWidth="1"/>
    <col min="15334" max="15334" width="11.42578125" style="1"/>
    <col min="15335" max="15335" width="12.140625" style="1" customWidth="1"/>
    <col min="15336" max="15336" width="11.42578125" style="1"/>
    <col min="15337" max="15337" width="11.42578125" style="1" customWidth="1"/>
    <col min="15338" max="15338" width="14.42578125" style="1" bestFit="1" customWidth="1"/>
    <col min="15339" max="15339" width="18.28515625" style="1" bestFit="1" customWidth="1"/>
    <col min="15340" max="15584" width="11.42578125" style="1"/>
    <col min="15585" max="15585" width="14.28515625" style="1" bestFit="1" customWidth="1"/>
    <col min="15586" max="15586" width="14.7109375" style="1" bestFit="1" customWidth="1"/>
    <col min="15587" max="15587" width="12.7109375" style="1" customWidth="1"/>
    <col min="15588" max="15588" width="13" style="1" customWidth="1"/>
    <col min="15589" max="15589" width="14.5703125" style="1" customWidth="1"/>
    <col min="15590" max="15590" width="11.42578125" style="1"/>
    <col min="15591" max="15591" width="12.140625" style="1" customWidth="1"/>
    <col min="15592" max="15592" width="11.42578125" style="1"/>
    <col min="15593" max="15593" width="11.42578125" style="1" customWidth="1"/>
    <col min="15594" max="15594" width="14.42578125" style="1" bestFit="1" customWidth="1"/>
    <col min="15595" max="15595" width="18.28515625" style="1" bestFit="1" customWidth="1"/>
    <col min="15596" max="15840" width="11.42578125" style="1"/>
    <col min="15841" max="15841" width="14.28515625" style="1" bestFit="1" customWidth="1"/>
    <col min="15842" max="15842" width="14.7109375" style="1" bestFit="1" customWidth="1"/>
    <col min="15843" max="15843" width="12.7109375" style="1" customWidth="1"/>
    <col min="15844" max="15844" width="13" style="1" customWidth="1"/>
    <col min="15845" max="15845" width="14.5703125" style="1" customWidth="1"/>
    <col min="15846" max="15846" width="11.42578125" style="1"/>
    <col min="15847" max="15847" width="12.140625" style="1" customWidth="1"/>
    <col min="15848" max="15848" width="11.42578125" style="1"/>
    <col min="15849" max="15849" width="11.42578125" style="1" customWidth="1"/>
    <col min="15850" max="15850" width="14.42578125" style="1" bestFit="1" customWidth="1"/>
    <col min="15851" max="15851" width="18.28515625" style="1" bestFit="1" customWidth="1"/>
    <col min="15852" max="16096" width="11.42578125" style="1"/>
    <col min="16097" max="16097" width="14.28515625" style="1" bestFit="1" customWidth="1"/>
    <col min="16098" max="16098" width="14.7109375" style="1" bestFit="1" customWidth="1"/>
    <col min="16099" max="16099" width="12.7109375" style="1" customWidth="1"/>
    <col min="16100" max="16100" width="13" style="1" customWidth="1"/>
    <col min="16101" max="16101" width="14.5703125" style="1" customWidth="1"/>
    <col min="16102" max="16102" width="11.42578125" style="1"/>
    <col min="16103" max="16103" width="12.140625" style="1" customWidth="1"/>
    <col min="16104" max="16104" width="11.42578125" style="1"/>
    <col min="16105" max="16105" width="11.42578125" style="1" customWidth="1"/>
    <col min="16106" max="16106" width="14.42578125" style="1" bestFit="1" customWidth="1"/>
    <col min="16107" max="16107" width="18.28515625" style="1" bestFit="1" customWidth="1"/>
    <col min="16108" max="16384" width="11.42578125" style="1"/>
  </cols>
  <sheetData>
    <row r="1" spans="1:8" x14ac:dyDescent="0.2">
      <c r="A1" s="507" t="s">
        <v>17</v>
      </c>
      <c r="B1" s="508"/>
      <c r="C1" s="508"/>
      <c r="D1" s="508"/>
      <c r="E1" s="508"/>
      <c r="F1" s="508"/>
      <c r="G1" s="509"/>
      <c r="H1" s="516" t="s">
        <v>18</v>
      </c>
    </row>
    <row r="2" spans="1:8" x14ac:dyDescent="0.2">
      <c r="A2" s="510"/>
      <c r="B2" s="511"/>
      <c r="C2" s="511"/>
      <c r="D2" s="511"/>
      <c r="E2" s="511"/>
      <c r="F2" s="511"/>
      <c r="G2" s="512"/>
      <c r="H2" s="517"/>
    </row>
    <row r="3" spans="1:8" x14ac:dyDescent="0.2">
      <c r="A3" s="510"/>
      <c r="B3" s="511"/>
      <c r="C3" s="511"/>
      <c r="D3" s="511"/>
      <c r="E3" s="511"/>
      <c r="F3" s="511"/>
      <c r="G3" s="512"/>
      <c r="H3" s="517"/>
    </row>
    <row r="4" spans="1:8" ht="15" thickBot="1" x14ac:dyDescent="0.25">
      <c r="A4" s="513"/>
      <c r="B4" s="514"/>
      <c r="C4" s="514"/>
      <c r="D4" s="514"/>
      <c r="E4" s="514"/>
      <c r="F4" s="514"/>
      <c r="G4" s="515"/>
      <c r="H4" s="517"/>
    </row>
    <row r="5" spans="1:8" x14ac:dyDescent="0.2">
      <c r="A5" s="518" t="s">
        <v>19</v>
      </c>
      <c r="B5" s="520" t="s">
        <v>1</v>
      </c>
      <c r="C5" s="522" t="s">
        <v>20</v>
      </c>
      <c r="D5" s="524" t="s">
        <v>21</v>
      </c>
      <c r="E5" s="525"/>
      <c r="F5" s="525"/>
      <c r="G5" s="526"/>
      <c r="H5" s="517"/>
    </row>
    <row r="6" spans="1:8" ht="30.75" customHeight="1" thickBot="1" x14ac:dyDescent="0.25">
      <c r="A6" s="519"/>
      <c r="B6" s="521"/>
      <c r="C6" s="523"/>
      <c r="D6" s="527"/>
      <c r="E6" s="528"/>
      <c r="F6" s="528"/>
      <c r="G6" s="529"/>
      <c r="H6" s="517"/>
    </row>
    <row r="7" spans="1:8" ht="14.25" customHeight="1" x14ac:dyDescent="0.2">
      <c r="A7" s="530" t="s">
        <v>22</v>
      </c>
      <c r="B7" s="533" t="s">
        <v>0</v>
      </c>
      <c r="C7" s="522" t="s">
        <v>65</v>
      </c>
      <c r="D7" s="582" t="s">
        <v>11</v>
      </c>
      <c r="E7" s="583"/>
      <c r="F7" s="583"/>
      <c r="G7" s="584"/>
      <c r="H7" s="517"/>
    </row>
    <row r="8" spans="1:8" ht="36" customHeight="1" thickBot="1" x14ac:dyDescent="0.25">
      <c r="A8" s="531"/>
      <c r="B8" s="534"/>
      <c r="C8" s="523"/>
      <c r="D8" s="585"/>
      <c r="E8" s="586"/>
      <c r="F8" s="586"/>
      <c r="G8" s="587"/>
      <c r="H8" s="517"/>
    </row>
    <row r="9" spans="1:8" ht="15" thickBot="1" x14ac:dyDescent="0.25">
      <c r="A9" s="532"/>
      <c r="B9" s="535"/>
      <c r="C9" s="54" t="s">
        <v>23</v>
      </c>
      <c r="D9" s="502" t="s">
        <v>24</v>
      </c>
      <c r="E9" s="503"/>
      <c r="F9" s="503"/>
      <c r="G9" s="504"/>
      <c r="H9" s="581"/>
    </row>
    <row r="10" spans="1:8" x14ac:dyDescent="0.2">
      <c r="A10" s="308" t="s">
        <v>25</v>
      </c>
      <c r="B10" s="23"/>
      <c r="C10" s="23" t="s">
        <v>26</v>
      </c>
      <c r="D10" s="23" t="s">
        <v>27</v>
      </c>
      <c r="E10" s="23" t="s">
        <v>28</v>
      </c>
      <c r="F10" s="23" t="s">
        <v>3</v>
      </c>
      <c r="G10" s="333" t="s">
        <v>29</v>
      </c>
      <c r="H10" s="318"/>
    </row>
    <row r="11" spans="1:8" ht="15.75" x14ac:dyDescent="0.25">
      <c r="A11" s="165"/>
      <c r="B11" s="63"/>
      <c r="C11" s="230">
        <v>6</v>
      </c>
      <c r="D11" s="230">
        <v>0.94</v>
      </c>
      <c r="E11" s="63">
        <v>0.05</v>
      </c>
      <c r="F11" s="91">
        <v>1</v>
      </c>
      <c r="G11" s="316">
        <f>+C11*D11*E11</f>
        <v>0.28199999999999997</v>
      </c>
      <c r="H11" s="318"/>
    </row>
    <row r="12" spans="1:8" ht="15.75" x14ac:dyDescent="0.25">
      <c r="A12" s="72"/>
      <c r="B12" s="63"/>
      <c r="C12" s="230">
        <v>4.3</v>
      </c>
      <c r="D12" s="230">
        <v>0.94</v>
      </c>
      <c r="E12" s="63">
        <v>0.05</v>
      </c>
      <c r="F12" s="91">
        <v>1</v>
      </c>
      <c r="G12" s="316">
        <f t="shared" ref="G12:G21" si="0">+C12*D12*E12</f>
        <v>0.2021</v>
      </c>
      <c r="H12" s="318"/>
    </row>
    <row r="13" spans="1:8" ht="15.75" x14ac:dyDescent="0.25">
      <c r="A13" s="72"/>
      <c r="B13" s="63"/>
      <c r="C13" s="230">
        <v>0.46</v>
      </c>
      <c r="D13" s="230">
        <v>0.43</v>
      </c>
      <c r="E13" s="63">
        <v>0.05</v>
      </c>
      <c r="F13" s="91">
        <v>1</v>
      </c>
      <c r="G13" s="316">
        <f t="shared" si="0"/>
        <v>9.8900000000000012E-3</v>
      </c>
      <c r="H13" s="318"/>
    </row>
    <row r="14" spans="1:8" ht="15.75" x14ac:dyDescent="0.25">
      <c r="A14" s="165"/>
      <c r="B14" s="93"/>
      <c r="C14" s="230">
        <v>8.3000000000000007</v>
      </c>
      <c r="D14" s="229">
        <v>0.69</v>
      </c>
      <c r="E14" s="63">
        <v>0.05</v>
      </c>
      <c r="F14" s="91">
        <v>1</v>
      </c>
      <c r="G14" s="316">
        <f t="shared" si="0"/>
        <v>0.28635000000000005</v>
      </c>
      <c r="H14" s="318"/>
    </row>
    <row r="15" spans="1:8" ht="15.75" x14ac:dyDescent="0.25">
      <c r="A15" s="165"/>
      <c r="B15" s="93"/>
      <c r="C15" s="230">
        <v>1.1000000000000001</v>
      </c>
      <c r="D15" s="229">
        <v>0.36</v>
      </c>
      <c r="E15" s="63">
        <v>0.05</v>
      </c>
      <c r="F15" s="91">
        <v>1</v>
      </c>
      <c r="G15" s="316">
        <f t="shared" si="0"/>
        <v>1.9800000000000002E-2</v>
      </c>
      <c r="H15" s="318"/>
    </row>
    <row r="16" spans="1:8" ht="15.75" x14ac:dyDescent="0.25">
      <c r="A16" s="165"/>
      <c r="B16" s="93"/>
      <c r="C16" s="230">
        <v>2.2999999999999998</v>
      </c>
      <c r="D16" s="229">
        <v>0.82</v>
      </c>
      <c r="E16" s="63">
        <v>0.05</v>
      </c>
      <c r="F16" s="91">
        <v>1</v>
      </c>
      <c r="G16" s="316">
        <f t="shared" si="0"/>
        <v>9.4299999999999995E-2</v>
      </c>
      <c r="H16" s="318"/>
    </row>
    <row r="17" spans="1:8" ht="15.75" x14ac:dyDescent="0.25">
      <c r="A17" s="165"/>
      <c r="B17" s="93"/>
      <c r="C17" s="230">
        <v>10.28</v>
      </c>
      <c r="D17" s="229">
        <v>1.42</v>
      </c>
      <c r="E17" s="63">
        <v>0.05</v>
      </c>
      <c r="F17" s="91">
        <v>1</v>
      </c>
      <c r="G17" s="316">
        <f t="shared" si="0"/>
        <v>0.72987999999999997</v>
      </c>
      <c r="H17" s="318"/>
    </row>
    <row r="18" spans="1:8" ht="15.75" x14ac:dyDescent="0.25">
      <c r="A18" s="165"/>
      <c r="B18" s="93"/>
      <c r="C18" s="230">
        <v>9.0500000000000007</v>
      </c>
      <c r="D18" s="229">
        <v>0.99</v>
      </c>
      <c r="E18" s="63">
        <v>0.05</v>
      </c>
      <c r="F18" s="91">
        <v>1</v>
      </c>
      <c r="G18" s="316">
        <f t="shared" si="0"/>
        <v>0.44797500000000001</v>
      </c>
      <c r="H18" s="318"/>
    </row>
    <row r="19" spans="1:8" ht="15.75" x14ac:dyDescent="0.25">
      <c r="A19" s="165"/>
      <c r="B19" s="93"/>
      <c r="C19" s="230">
        <v>1.24</v>
      </c>
      <c r="D19" s="229">
        <v>0.88</v>
      </c>
      <c r="E19" s="63">
        <v>0.05</v>
      </c>
      <c r="F19" s="91">
        <v>1</v>
      </c>
      <c r="G19" s="316">
        <f t="shared" si="0"/>
        <v>5.4559999999999997E-2</v>
      </c>
      <c r="H19" s="318"/>
    </row>
    <row r="20" spans="1:8" ht="15.75" x14ac:dyDescent="0.25">
      <c r="A20" s="165"/>
      <c r="B20" s="93"/>
      <c r="C20" s="230">
        <v>9.2200000000000006</v>
      </c>
      <c r="D20" s="229">
        <v>1.59</v>
      </c>
      <c r="E20" s="63">
        <v>0.05</v>
      </c>
      <c r="F20" s="91">
        <v>1</v>
      </c>
      <c r="G20" s="316">
        <f t="shared" si="0"/>
        <v>0.73299000000000014</v>
      </c>
      <c r="H20" s="318"/>
    </row>
    <row r="21" spans="1:8" ht="15.75" x14ac:dyDescent="0.25">
      <c r="A21" s="165"/>
      <c r="B21" s="93"/>
      <c r="C21" s="230">
        <v>3.05</v>
      </c>
      <c r="D21" s="229">
        <v>0.54</v>
      </c>
      <c r="E21" s="63">
        <v>0.05</v>
      </c>
      <c r="F21" s="91">
        <v>1</v>
      </c>
      <c r="G21" s="316">
        <f t="shared" si="0"/>
        <v>8.2350000000000007E-2</v>
      </c>
      <c r="H21" s="318"/>
    </row>
    <row r="22" spans="1:8" ht="15.75" x14ac:dyDescent="0.25">
      <c r="A22" s="334" t="s">
        <v>30</v>
      </c>
      <c r="B22" s="310"/>
      <c r="C22" s="311"/>
      <c r="D22" s="312"/>
      <c r="E22" s="312"/>
      <c r="F22" s="313"/>
      <c r="G22" s="330">
        <f>SUM(G11:G21)</f>
        <v>2.9421949999999999</v>
      </c>
      <c r="H22" s="318"/>
    </row>
    <row r="23" spans="1:8" ht="15.75" x14ac:dyDescent="0.25">
      <c r="A23" s="165"/>
      <c r="B23" s="228"/>
      <c r="C23" s="230">
        <v>10.8</v>
      </c>
      <c r="D23" s="230">
        <v>0.6</v>
      </c>
      <c r="E23" s="229">
        <v>0.05</v>
      </c>
      <c r="F23" s="91">
        <v>1</v>
      </c>
      <c r="G23" s="331">
        <f>+C23*D23*E23</f>
        <v>0.32400000000000007</v>
      </c>
      <c r="H23" s="318"/>
    </row>
    <row r="24" spans="1:8" ht="15.75" x14ac:dyDescent="0.25">
      <c r="A24" s="165"/>
      <c r="B24" s="228"/>
      <c r="C24" s="230"/>
      <c r="D24" s="230"/>
      <c r="E24" s="229"/>
      <c r="F24" s="91"/>
      <c r="G24" s="316"/>
      <c r="H24" s="318"/>
    </row>
    <row r="25" spans="1:8" ht="15.75" x14ac:dyDescent="0.25">
      <c r="A25" s="165"/>
      <c r="B25" s="228"/>
      <c r="C25" s="230"/>
      <c r="D25" s="229"/>
      <c r="E25" s="229"/>
      <c r="F25" s="91"/>
      <c r="G25" s="316"/>
      <c r="H25" s="318"/>
    </row>
    <row r="26" spans="1:8" ht="15.75" x14ac:dyDescent="0.25">
      <c r="A26" s="334" t="s">
        <v>31</v>
      </c>
      <c r="B26" s="310"/>
      <c r="C26" s="311"/>
      <c r="D26" s="312"/>
      <c r="E26" s="312"/>
      <c r="F26" s="313"/>
      <c r="G26" s="330">
        <f>SUM(G23:G25)</f>
        <v>0.32400000000000007</v>
      </c>
      <c r="H26" s="318"/>
    </row>
    <row r="27" spans="1:8" ht="15.75" x14ac:dyDescent="0.25">
      <c r="A27" s="165"/>
      <c r="B27" s="228"/>
      <c r="C27" s="230">
        <v>3.3</v>
      </c>
      <c r="D27" s="229">
        <v>2.97</v>
      </c>
      <c r="E27" s="229">
        <v>0.05</v>
      </c>
      <c r="F27" s="91">
        <v>1</v>
      </c>
      <c r="G27" s="316">
        <f>+F27*D27*C27*E27</f>
        <v>0.49005000000000004</v>
      </c>
      <c r="H27" s="318"/>
    </row>
    <row r="28" spans="1:8" ht="15.75" x14ac:dyDescent="0.25">
      <c r="A28" s="165"/>
      <c r="B28" s="228"/>
      <c r="C28" s="230">
        <v>3.93</v>
      </c>
      <c r="D28" s="229">
        <v>2.95</v>
      </c>
      <c r="E28" s="229">
        <v>0.05</v>
      </c>
      <c r="F28" s="91">
        <v>1</v>
      </c>
      <c r="G28" s="316">
        <f t="shared" ref="G28:G42" si="1">+F28*D28*C28*E28</f>
        <v>0.57967500000000005</v>
      </c>
      <c r="H28" s="318"/>
    </row>
    <row r="29" spans="1:8" ht="15.75" x14ac:dyDescent="0.25">
      <c r="A29" s="165"/>
      <c r="B29" s="228"/>
      <c r="C29" s="230">
        <v>6.08</v>
      </c>
      <c r="D29" s="229">
        <v>2.95</v>
      </c>
      <c r="E29" s="229">
        <v>0.05</v>
      </c>
      <c r="F29" s="91">
        <v>1</v>
      </c>
      <c r="G29" s="316">
        <f t="shared" si="1"/>
        <v>0.89680000000000004</v>
      </c>
      <c r="H29" s="318"/>
    </row>
    <row r="30" spans="1:8" ht="15.75" x14ac:dyDescent="0.25">
      <c r="A30" s="165"/>
      <c r="B30" s="228"/>
      <c r="C30" s="230">
        <v>4.0199999999999996</v>
      </c>
      <c r="D30" s="229">
        <v>2.95</v>
      </c>
      <c r="E30" s="229">
        <v>0.05</v>
      </c>
      <c r="F30" s="91">
        <v>1</v>
      </c>
      <c r="G30" s="316">
        <f t="shared" si="1"/>
        <v>0.59294999999999998</v>
      </c>
      <c r="H30" s="318"/>
    </row>
    <row r="31" spans="1:8" ht="15.75" x14ac:dyDescent="0.25">
      <c r="A31" s="165"/>
      <c r="B31" s="228"/>
      <c r="C31" s="230">
        <v>5.95</v>
      </c>
      <c r="D31" s="229">
        <v>2.95</v>
      </c>
      <c r="E31" s="229">
        <v>0.05</v>
      </c>
      <c r="F31" s="91">
        <v>1</v>
      </c>
      <c r="G31" s="316">
        <f t="shared" si="1"/>
        <v>0.8776250000000001</v>
      </c>
      <c r="H31" s="318"/>
    </row>
    <row r="32" spans="1:8" ht="15.75" x14ac:dyDescent="0.25">
      <c r="A32" s="165"/>
      <c r="B32" s="228"/>
      <c r="C32" s="230">
        <v>4</v>
      </c>
      <c r="D32" s="229">
        <v>2.95</v>
      </c>
      <c r="E32" s="229">
        <v>0.05</v>
      </c>
      <c r="F32" s="91">
        <v>1</v>
      </c>
      <c r="G32" s="316">
        <f t="shared" si="1"/>
        <v>0.59000000000000008</v>
      </c>
      <c r="H32" s="318"/>
    </row>
    <row r="33" spans="1:8" ht="15.75" x14ac:dyDescent="0.25">
      <c r="A33" s="165"/>
      <c r="B33" s="228"/>
      <c r="C33" s="230">
        <v>5.96</v>
      </c>
      <c r="D33" s="229">
        <v>2.95</v>
      </c>
      <c r="E33" s="229">
        <v>0.05</v>
      </c>
      <c r="F33" s="91">
        <v>1</v>
      </c>
      <c r="G33" s="316">
        <f t="shared" si="1"/>
        <v>0.8791000000000001</v>
      </c>
      <c r="H33" s="318"/>
    </row>
    <row r="34" spans="1:8" ht="15.75" x14ac:dyDescent="0.25">
      <c r="A34" s="165"/>
      <c r="B34" s="228"/>
      <c r="C34" s="230">
        <v>2.95</v>
      </c>
      <c r="D34" s="229">
        <v>2.99</v>
      </c>
      <c r="E34" s="229">
        <v>0.05</v>
      </c>
      <c r="F34" s="91">
        <v>1</v>
      </c>
      <c r="G34" s="316">
        <f t="shared" si="1"/>
        <v>0.44102500000000006</v>
      </c>
      <c r="H34" s="318"/>
    </row>
    <row r="35" spans="1:8" ht="15.75" x14ac:dyDescent="0.25">
      <c r="A35" s="165"/>
      <c r="B35" s="228"/>
      <c r="C35" s="325">
        <v>3</v>
      </c>
      <c r="D35" s="229">
        <v>2.2799999999999998</v>
      </c>
      <c r="E35" s="229">
        <v>0.05</v>
      </c>
      <c r="F35" s="91">
        <v>1</v>
      </c>
      <c r="G35" s="316">
        <f t="shared" si="1"/>
        <v>0.34200000000000003</v>
      </c>
      <c r="H35" s="318"/>
    </row>
    <row r="36" spans="1:8" ht="15.75" x14ac:dyDescent="0.25">
      <c r="A36" s="165"/>
      <c r="B36" s="93"/>
      <c r="C36" s="230">
        <v>6.07</v>
      </c>
      <c r="D36" s="229">
        <v>2.2799999999999998</v>
      </c>
      <c r="E36" s="229">
        <v>0.05</v>
      </c>
      <c r="F36" s="91">
        <v>1</v>
      </c>
      <c r="G36" s="316">
        <f t="shared" si="1"/>
        <v>0.69198000000000004</v>
      </c>
      <c r="H36" s="318"/>
    </row>
    <row r="37" spans="1:8" ht="15.75" x14ac:dyDescent="0.25">
      <c r="A37" s="72"/>
      <c r="B37" s="228"/>
      <c r="C37" s="230">
        <v>3.9</v>
      </c>
      <c r="D37" s="229">
        <v>2.2799999999999998</v>
      </c>
      <c r="E37" s="229">
        <v>0.05</v>
      </c>
      <c r="F37" s="91">
        <v>1</v>
      </c>
      <c r="G37" s="316">
        <f t="shared" si="1"/>
        <v>0.4446</v>
      </c>
      <c r="H37" s="318"/>
    </row>
    <row r="38" spans="1:8" ht="15.75" x14ac:dyDescent="0.25">
      <c r="A38" s="78"/>
      <c r="B38" s="228"/>
      <c r="C38" s="230">
        <v>6.03</v>
      </c>
      <c r="D38" s="229">
        <v>2.2799999999999998</v>
      </c>
      <c r="E38" s="229">
        <v>0.05</v>
      </c>
      <c r="F38" s="91">
        <v>1</v>
      </c>
      <c r="G38" s="316">
        <f t="shared" si="1"/>
        <v>0.68742000000000003</v>
      </c>
      <c r="H38" s="318"/>
    </row>
    <row r="39" spans="1:8" ht="15.75" x14ac:dyDescent="0.25">
      <c r="A39" s="78"/>
      <c r="B39" s="228"/>
      <c r="C39" s="230">
        <v>4.05</v>
      </c>
      <c r="D39" s="230">
        <v>2.2999999999999998</v>
      </c>
      <c r="E39" s="229">
        <v>0.05</v>
      </c>
      <c r="F39" s="91">
        <v>1</v>
      </c>
      <c r="G39" s="316">
        <f t="shared" si="1"/>
        <v>0.46575</v>
      </c>
      <c r="H39" s="318"/>
    </row>
    <row r="40" spans="1:8" ht="15.75" x14ac:dyDescent="0.25">
      <c r="A40" s="78"/>
      <c r="B40" s="228"/>
      <c r="C40" s="230">
        <v>6.1</v>
      </c>
      <c r="D40" s="229">
        <v>2.31</v>
      </c>
      <c r="E40" s="229">
        <v>0.05</v>
      </c>
      <c r="F40" s="91">
        <v>1</v>
      </c>
      <c r="G40" s="316">
        <f t="shared" si="1"/>
        <v>0.70455000000000001</v>
      </c>
      <c r="H40" s="318"/>
    </row>
    <row r="41" spans="1:8" ht="15.75" x14ac:dyDescent="0.25">
      <c r="A41" s="78"/>
      <c r="B41" s="228"/>
      <c r="C41" s="230">
        <v>4</v>
      </c>
      <c r="D41" s="229">
        <v>2.31</v>
      </c>
      <c r="E41" s="229">
        <v>0.05</v>
      </c>
      <c r="F41" s="91">
        <v>1</v>
      </c>
      <c r="G41" s="316">
        <f t="shared" si="1"/>
        <v>0.46200000000000002</v>
      </c>
      <c r="H41" s="318"/>
    </row>
    <row r="42" spans="1:8" ht="15.75" x14ac:dyDescent="0.25">
      <c r="A42" s="78"/>
      <c r="B42" s="228"/>
      <c r="C42" s="230">
        <v>3.22</v>
      </c>
      <c r="D42" s="229">
        <v>2.31</v>
      </c>
      <c r="E42" s="229">
        <v>0.05</v>
      </c>
      <c r="F42" s="91">
        <v>1</v>
      </c>
      <c r="G42" s="316">
        <f t="shared" si="1"/>
        <v>0.37191000000000007</v>
      </c>
      <c r="H42" s="318"/>
    </row>
    <row r="43" spans="1:8" ht="16.5" thickBot="1" x14ac:dyDescent="0.3">
      <c r="A43" s="334" t="s">
        <v>35</v>
      </c>
      <c r="B43" s="310"/>
      <c r="C43" s="311"/>
      <c r="D43" s="312"/>
      <c r="E43" s="312"/>
      <c r="F43" s="313"/>
      <c r="G43" s="330">
        <f>SUM(G27:G42)</f>
        <v>9.517434999999999</v>
      </c>
      <c r="H43" s="319"/>
    </row>
    <row r="44" spans="1:8" ht="15.75" x14ac:dyDescent="0.25">
      <c r="A44" s="165"/>
      <c r="B44" s="228"/>
      <c r="C44" s="230">
        <v>3.5</v>
      </c>
      <c r="D44" s="230">
        <v>2.58</v>
      </c>
      <c r="E44" s="229">
        <v>0.05</v>
      </c>
      <c r="F44" s="91">
        <v>1</v>
      </c>
      <c r="G44" s="316">
        <f>+C44*D44*F44*E44</f>
        <v>0.45150000000000007</v>
      </c>
      <c r="H44" s="318"/>
    </row>
    <row r="45" spans="1:8" ht="15.75" x14ac:dyDescent="0.25">
      <c r="A45" s="165"/>
      <c r="B45" s="228"/>
      <c r="C45" s="292">
        <v>2.85</v>
      </c>
      <c r="D45" s="230">
        <v>3.65</v>
      </c>
      <c r="E45" s="229">
        <v>0.05</v>
      </c>
      <c r="F45" s="91">
        <v>1</v>
      </c>
      <c r="G45" s="316">
        <f t="shared" ref="G45:G61" si="2">+C45*D45*F45*E45</f>
        <v>0.52012500000000006</v>
      </c>
      <c r="H45" s="318"/>
    </row>
    <row r="46" spans="1:8" ht="15.75" x14ac:dyDescent="0.25">
      <c r="A46" s="232"/>
      <c r="B46" s="230"/>
      <c r="C46" s="230">
        <v>3.92</v>
      </c>
      <c r="D46" s="230">
        <v>2.88</v>
      </c>
      <c r="E46" s="229">
        <v>0.05</v>
      </c>
      <c r="F46" s="91">
        <v>1</v>
      </c>
      <c r="G46" s="316">
        <f t="shared" si="2"/>
        <v>0.56447999999999998</v>
      </c>
      <c r="H46" s="318"/>
    </row>
    <row r="47" spans="1:8" ht="15.75" x14ac:dyDescent="0.25">
      <c r="A47" s="232"/>
      <c r="B47" s="230"/>
      <c r="C47" s="230">
        <v>2.56</v>
      </c>
      <c r="D47" s="230">
        <v>4.0999999999999996</v>
      </c>
      <c r="E47" s="229">
        <v>0.05</v>
      </c>
      <c r="F47" s="91">
        <v>1</v>
      </c>
      <c r="G47" s="316">
        <f t="shared" si="2"/>
        <v>0.52479999999999993</v>
      </c>
      <c r="H47" s="318"/>
    </row>
    <row r="48" spans="1:8" ht="15.75" x14ac:dyDescent="0.25">
      <c r="A48" s="232"/>
      <c r="B48" s="228"/>
      <c r="C48" s="230">
        <v>5.82</v>
      </c>
      <c r="D48" s="230">
        <v>2.52</v>
      </c>
      <c r="E48" s="229">
        <v>0.05</v>
      </c>
      <c r="F48" s="91">
        <v>1</v>
      </c>
      <c r="G48" s="316">
        <f t="shared" si="2"/>
        <v>0.73332000000000008</v>
      </c>
      <c r="H48" s="318"/>
    </row>
    <row r="49" spans="1:8" ht="15.75" x14ac:dyDescent="0.25">
      <c r="A49" s="232"/>
      <c r="B49" s="228"/>
      <c r="C49" s="230">
        <v>2.85</v>
      </c>
      <c r="D49" s="230">
        <v>6.1</v>
      </c>
      <c r="E49" s="229">
        <v>0.05</v>
      </c>
      <c r="F49" s="91">
        <v>1</v>
      </c>
      <c r="G49" s="316">
        <f t="shared" si="2"/>
        <v>0.86924999999999997</v>
      </c>
      <c r="H49" s="318"/>
    </row>
    <row r="50" spans="1:8" ht="15.75" x14ac:dyDescent="0.25">
      <c r="A50" s="232"/>
      <c r="B50" s="228"/>
      <c r="C50" s="230">
        <v>4.0199999999999996</v>
      </c>
      <c r="D50" s="230">
        <v>2.85</v>
      </c>
      <c r="E50" s="229">
        <v>0.05</v>
      </c>
      <c r="F50" s="91">
        <v>1</v>
      </c>
      <c r="G50" s="316">
        <f t="shared" si="2"/>
        <v>0.57284999999999997</v>
      </c>
      <c r="H50" s="318"/>
    </row>
    <row r="51" spans="1:8" ht="15.75" x14ac:dyDescent="0.25">
      <c r="A51" s="232"/>
      <c r="B51" s="228"/>
      <c r="C51" s="230">
        <v>2.56</v>
      </c>
      <c r="D51" s="230">
        <v>4.0999999999999996</v>
      </c>
      <c r="E51" s="229">
        <v>0.05</v>
      </c>
      <c r="F51" s="91">
        <v>1</v>
      </c>
      <c r="G51" s="316">
        <f t="shared" si="2"/>
        <v>0.52479999999999993</v>
      </c>
      <c r="H51" s="318"/>
    </row>
    <row r="52" spans="1:8" ht="15.75" x14ac:dyDescent="0.25">
      <c r="A52" s="232"/>
      <c r="B52" s="228"/>
      <c r="C52" s="230">
        <v>6.06</v>
      </c>
      <c r="D52" s="230">
        <v>2.58</v>
      </c>
      <c r="E52" s="229">
        <v>0.05</v>
      </c>
      <c r="F52" s="91">
        <v>1</v>
      </c>
      <c r="G52" s="316">
        <f t="shared" si="2"/>
        <v>0.7817400000000001</v>
      </c>
      <c r="H52" s="318"/>
    </row>
    <row r="53" spans="1:8" ht="15.75" x14ac:dyDescent="0.25">
      <c r="A53" s="232"/>
      <c r="B53" s="228"/>
      <c r="C53" s="230">
        <v>6.13</v>
      </c>
      <c r="D53" s="230">
        <v>2.87</v>
      </c>
      <c r="E53" s="229">
        <v>0.05</v>
      </c>
      <c r="F53" s="91">
        <v>1</v>
      </c>
      <c r="G53" s="316">
        <f t="shared" si="2"/>
        <v>0.87965500000000008</v>
      </c>
      <c r="H53" s="318"/>
    </row>
    <row r="54" spans="1:8" ht="15.75" x14ac:dyDescent="0.25">
      <c r="A54" s="232"/>
      <c r="B54" s="228"/>
      <c r="C54" s="230">
        <v>4.0999999999999996</v>
      </c>
      <c r="D54" s="230">
        <v>2.58</v>
      </c>
      <c r="E54" s="229">
        <v>0.05</v>
      </c>
      <c r="F54" s="91">
        <v>1</v>
      </c>
      <c r="G54" s="316">
        <f t="shared" si="2"/>
        <v>0.52890000000000004</v>
      </c>
      <c r="H54" s="318"/>
    </row>
    <row r="55" spans="1:8" ht="15.75" x14ac:dyDescent="0.25">
      <c r="A55" s="232"/>
      <c r="B55" s="228"/>
      <c r="C55" s="230">
        <v>3.93</v>
      </c>
      <c r="D55" s="230">
        <v>2.84</v>
      </c>
      <c r="E55" s="229">
        <v>0.05</v>
      </c>
      <c r="F55" s="91">
        <v>1</v>
      </c>
      <c r="G55" s="316">
        <f t="shared" si="2"/>
        <v>0.55806</v>
      </c>
      <c r="H55" s="318"/>
    </row>
    <row r="56" spans="1:8" ht="15.75" x14ac:dyDescent="0.25">
      <c r="A56" s="232"/>
      <c r="B56" s="228"/>
      <c r="C56" s="230">
        <v>6.1</v>
      </c>
      <c r="D56" s="230">
        <v>2.84</v>
      </c>
      <c r="E56" s="229">
        <v>0.05</v>
      </c>
      <c r="F56" s="91">
        <v>1</v>
      </c>
      <c r="G56" s="316">
        <f t="shared" si="2"/>
        <v>0.86619999999999997</v>
      </c>
      <c r="H56" s="318"/>
    </row>
    <row r="57" spans="1:8" ht="15.75" x14ac:dyDescent="0.25">
      <c r="A57" s="232"/>
      <c r="B57" s="228"/>
      <c r="C57" s="230">
        <v>6.08</v>
      </c>
      <c r="D57" s="230">
        <v>2.58</v>
      </c>
      <c r="E57" s="229">
        <v>0.05</v>
      </c>
      <c r="F57" s="91">
        <v>1</v>
      </c>
      <c r="G57" s="316">
        <f t="shared" si="2"/>
        <v>0.78432000000000013</v>
      </c>
      <c r="H57" s="318"/>
    </row>
    <row r="58" spans="1:8" ht="15.75" x14ac:dyDescent="0.25">
      <c r="A58" s="232"/>
      <c r="B58" s="228"/>
      <c r="C58" s="230">
        <v>2.62</v>
      </c>
      <c r="D58" s="230">
        <v>3.7</v>
      </c>
      <c r="E58" s="229">
        <v>0.05</v>
      </c>
      <c r="F58" s="91">
        <v>1</v>
      </c>
      <c r="G58" s="316">
        <f t="shared" si="2"/>
        <v>0.48470000000000008</v>
      </c>
      <c r="H58" s="318"/>
    </row>
    <row r="59" spans="1:8" ht="15.75" x14ac:dyDescent="0.25">
      <c r="A59" s="232"/>
      <c r="B59" s="228"/>
      <c r="C59" s="230">
        <v>3.95</v>
      </c>
      <c r="D59" s="230">
        <v>2.82</v>
      </c>
      <c r="E59" s="229">
        <v>0.05</v>
      </c>
      <c r="F59" s="91">
        <v>1</v>
      </c>
      <c r="G59" s="316">
        <f t="shared" si="2"/>
        <v>0.55694999999999995</v>
      </c>
      <c r="H59" s="318"/>
    </row>
    <row r="60" spans="1:8" ht="15.75" x14ac:dyDescent="0.25">
      <c r="A60" s="232"/>
      <c r="B60" s="228"/>
      <c r="C60" s="230">
        <v>2.8</v>
      </c>
      <c r="D60" s="230">
        <v>4.0199999999999996</v>
      </c>
      <c r="E60" s="229">
        <v>0.05</v>
      </c>
      <c r="F60" s="91">
        <v>1</v>
      </c>
      <c r="G60" s="316">
        <f t="shared" si="2"/>
        <v>0.56279999999999997</v>
      </c>
      <c r="H60" s="318"/>
    </row>
    <row r="61" spans="1:8" ht="15.75" x14ac:dyDescent="0.25">
      <c r="A61" s="232"/>
      <c r="B61" s="228"/>
      <c r="C61" s="230">
        <v>4.26</v>
      </c>
      <c r="D61" s="230">
        <v>2.5499999999999998</v>
      </c>
      <c r="E61" s="229">
        <v>0.05</v>
      </c>
      <c r="F61" s="91">
        <v>1</v>
      </c>
      <c r="G61" s="316">
        <f t="shared" si="2"/>
        <v>0.54315000000000002</v>
      </c>
      <c r="H61" s="318"/>
    </row>
    <row r="62" spans="1:8" ht="15.75" x14ac:dyDescent="0.25">
      <c r="A62" s="334" t="s">
        <v>34</v>
      </c>
      <c r="B62" s="310"/>
      <c r="C62" s="311"/>
      <c r="D62" s="312"/>
      <c r="E62" s="312"/>
      <c r="F62" s="313"/>
      <c r="G62" s="330">
        <f>SUM(G44:G61)</f>
        <v>11.307600000000001</v>
      </c>
      <c r="H62" s="318"/>
    </row>
    <row r="63" spans="1:8" ht="15.75" x14ac:dyDescent="0.25">
      <c r="A63" s="165"/>
      <c r="B63" s="228"/>
      <c r="C63" s="230">
        <v>8.9</v>
      </c>
      <c r="D63" s="229">
        <v>2.15</v>
      </c>
      <c r="E63" s="229">
        <v>0.05</v>
      </c>
      <c r="F63" s="91">
        <v>1</v>
      </c>
      <c r="G63" s="316">
        <f>+F63*D63*C63*E63</f>
        <v>0.9567500000000001</v>
      </c>
      <c r="H63" s="318"/>
    </row>
    <row r="64" spans="1:8" ht="15.75" x14ac:dyDescent="0.25">
      <c r="A64" s="165"/>
      <c r="B64" s="241"/>
      <c r="C64" s="246">
        <v>0.65</v>
      </c>
      <c r="D64" s="246">
        <v>0.95</v>
      </c>
      <c r="E64" s="229">
        <v>0.05</v>
      </c>
      <c r="F64" s="91">
        <v>1</v>
      </c>
      <c r="G64" s="316">
        <f t="shared" ref="G64:G74" si="3">+F64*D64*C64*E64</f>
        <v>3.0875E-2</v>
      </c>
      <c r="H64" s="318"/>
    </row>
    <row r="65" spans="1:8" ht="15.75" x14ac:dyDescent="0.25">
      <c r="A65" s="165"/>
      <c r="B65" s="228"/>
      <c r="C65" s="230">
        <v>3.21</v>
      </c>
      <c r="D65" s="230">
        <v>1.25</v>
      </c>
      <c r="E65" s="229">
        <v>0.05</v>
      </c>
      <c r="F65" s="91">
        <v>1</v>
      </c>
      <c r="G65" s="316">
        <f t="shared" si="3"/>
        <v>0.20062500000000003</v>
      </c>
      <c r="H65" s="318"/>
    </row>
    <row r="66" spans="1:8" ht="15.75" x14ac:dyDescent="0.25">
      <c r="A66" s="165"/>
      <c r="B66" s="228"/>
      <c r="C66" s="230">
        <v>3.23</v>
      </c>
      <c r="D66" s="230">
        <v>1.3</v>
      </c>
      <c r="E66" s="229">
        <v>0.05</v>
      </c>
      <c r="F66" s="91">
        <v>1</v>
      </c>
      <c r="G66" s="316">
        <f t="shared" si="3"/>
        <v>0.20995</v>
      </c>
      <c r="H66" s="318"/>
    </row>
    <row r="67" spans="1:8" ht="15.75" x14ac:dyDescent="0.25">
      <c r="A67" s="165"/>
      <c r="B67" s="228"/>
      <c r="C67" s="230">
        <v>1.23</v>
      </c>
      <c r="D67" s="230">
        <v>0.46</v>
      </c>
      <c r="E67" s="229">
        <v>0.05</v>
      </c>
      <c r="F67" s="91">
        <v>1</v>
      </c>
      <c r="G67" s="316">
        <f t="shared" si="3"/>
        <v>2.8289999999999999E-2</v>
      </c>
      <c r="H67" s="318"/>
    </row>
    <row r="68" spans="1:8" ht="15.75" x14ac:dyDescent="0.25">
      <c r="A68" s="165"/>
      <c r="B68" s="228"/>
      <c r="C68" s="230">
        <v>7.2</v>
      </c>
      <c r="D68" s="230">
        <v>1.1599999999999999</v>
      </c>
      <c r="E68" s="229">
        <v>0.05</v>
      </c>
      <c r="F68" s="91">
        <v>1</v>
      </c>
      <c r="G68" s="316">
        <f t="shared" si="3"/>
        <v>0.41760000000000003</v>
      </c>
      <c r="H68" s="318"/>
    </row>
    <row r="69" spans="1:8" ht="15.75" x14ac:dyDescent="0.25">
      <c r="A69" s="165"/>
      <c r="B69" s="228"/>
      <c r="C69" s="230">
        <v>1.1000000000000001</v>
      </c>
      <c r="D69" s="230">
        <v>0.38</v>
      </c>
      <c r="E69" s="229">
        <v>0.05</v>
      </c>
      <c r="F69" s="91">
        <v>1</v>
      </c>
      <c r="G69" s="316">
        <f t="shared" si="3"/>
        <v>2.0900000000000002E-2</v>
      </c>
      <c r="H69" s="318"/>
    </row>
    <row r="70" spans="1:8" ht="15.75" x14ac:dyDescent="0.25">
      <c r="A70" s="165"/>
      <c r="B70" s="228"/>
      <c r="C70" s="230">
        <v>1.1000000000000001</v>
      </c>
      <c r="D70" s="230">
        <v>0.25</v>
      </c>
      <c r="E70" s="229">
        <v>0.05</v>
      </c>
      <c r="F70" s="91">
        <v>1</v>
      </c>
      <c r="G70" s="316">
        <f t="shared" si="3"/>
        <v>1.3750000000000002E-2</v>
      </c>
      <c r="H70" s="318"/>
    </row>
    <row r="71" spans="1:8" ht="15.75" x14ac:dyDescent="0.25">
      <c r="A71" s="165"/>
      <c r="B71" s="228"/>
      <c r="C71" s="230">
        <v>5.98</v>
      </c>
      <c r="D71" s="230">
        <v>1.02</v>
      </c>
      <c r="E71" s="229">
        <v>0.05</v>
      </c>
      <c r="F71" s="91">
        <v>1</v>
      </c>
      <c r="G71" s="316">
        <f t="shared" si="3"/>
        <v>0.30498000000000003</v>
      </c>
      <c r="H71" s="318"/>
    </row>
    <row r="72" spans="1:8" ht="15.75" x14ac:dyDescent="0.25">
      <c r="A72" s="165"/>
      <c r="B72" s="228"/>
      <c r="C72" s="230">
        <v>0.84</v>
      </c>
      <c r="D72" s="230">
        <v>1.02</v>
      </c>
      <c r="E72" s="229">
        <v>0.05</v>
      </c>
      <c r="F72" s="91">
        <v>1</v>
      </c>
      <c r="G72" s="316">
        <f t="shared" si="3"/>
        <v>4.2840000000000003E-2</v>
      </c>
      <c r="H72" s="318"/>
    </row>
    <row r="73" spans="1:8" ht="15.75" x14ac:dyDescent="0.25">
      <c r="A73" s="165"/>
      <c r="B73" s="228"/>
      <c r="C73" s="230">
        <v>0.86</v>
      </c>
      <c r="D73" s="230">
        <v>0.9</v>
      </c>
      <c r="E73" s="229">
        <v>0.05</v>
      </c>
      <c r="F73" s="91">
        <v>1</v>
      </c>
      <c r="G73" s="316">
        <f t="shared" si="3"/>
        <v>3.8700000000000005E-2</v>
      </c>
      <c r="H73" s="318"/>
    </row>
    <row r="74" spans="1:8" ht="15.75" x14ac:dyDescent="0.25">
      <c r="A74" s="165"/>
      <c r="B74" s="228"/>
      <c r="C74" s="230">
        <v>8.65</v>
      </c>
      <c r="D74" s="230">
        <v>1</v>
      </c>
      <c r="E74" s="229">
        <v>0.05</v>
      </c>
      <c r="F74" s="91">
        <v>1</v>
      </c>
      <c r="G74" s="316">
        <f t="shared" si="3"/>
        <v>0.43250000000000005</v>
      </c>
      <c r="H74" s="318"/>
    </row>
    <row r="75" spans="1:8" ht="15.75" x14ac:dyDescent="0.25">
      <c r="A75" s="334" t="s">
        <v>48</v>
      </c>
      <c r="B75" s="310"/>
      <c r="C75" s="311"/>
      <c r="D75" s="312"/>
      <c r="E75" s="312"/>
      <c r="F75" s="313">
        <v>1</v>
      </c>
      <c r="G75" s="330">
        <f>SUM(G63:G74)</f>
        <v>2.6977600000000002</v>
      </c>
      <c r="H75" s="318"/>
    </row>
    <row r="76" spans="1:8" ht="15.75" x14ac:dyDescent="0.25">
      <c r="A76" s="165"/>
      <c r="B76" s="228"/>
      <c r="C76" s="230">
        <v>2</v>
      </c>
      <c r="D76" s="229">
        <v>1</v>
      </c>
      <c r="E76" s="229">
        <v>0.05</v>
      </c>
      <c r="F76" s="91">
        <v>1</v>
      </c>
      <c r="G76" s="316">
        <f>F76*D76*C76*E76</f>
        <v>0.1</v>
      </c>
      <c r="H76" s="318"/>
    </row>
    <row r="77" spans="1:8" ht="15.75" x14ac:dyDescent="0.25">
      <c r="A77" s="165"/>
      <c r="B77" s="228"/>
      <c r="C77" s="230">
        <v>2.5</v>
      </c>
      <c r="D77" s="229">
        <v>0.94</v>
      </c>
      <c r="E77" s="229">
        <v>0.05</v>
      </c>
      <c r="F77" s="91">
        <v>1</v>
      </c>
      <c r="G77" s="316">
        <f t="shared" ref="G77:G86" si="4">F77*D77*C77*E77</f>
        <v>0.11749999999999999</v>
      </c>
      <c r="H77" s="318"/>
    </row>
    <row r="78" spans="1:8" ht="15.75" x14ac:dyDescent="0.25">
      <c r="A78" s="165"/>
      <c r="B78" s="228"/>
      <c r="C78" s="230">
        <v>2.56</v>
      </c>
      <c r="D78" s="229">
        <v>2.87</v>
      </c>
      <c r="E78" s="229">
        <v>0.05</v>
      </c>
      <c r="F78" s="91">
        <v>1</v>
      </c>
      <c r="G78" s="316">
        <f t="shared" si="4"/>
        <v>0.36736000000000008</v>
      </c>
      <c r="H78" s="318"/>
    </row>
    <row r="79" spans="1:8" ht="15.75" x14ac:dyDescent="0.25">
      <c r="A79" s="165"/>
      <c r="B79" s="228"/>
      <c r="C79" s="230">
        <v>6.1</v>
      </c>
      <c r="D79" s="229">
        <v>2.8</v>
      </c>
      <c r="E79" s="229">
        <v>0.05</v>
      </c>
      <c r="F79" s="91">
        <v>1</v>
      </c>
      <c r="G79" s="316">
        <f t="shared" si="4"/>
        <v>0.85399999999999998</v>
      </c>
      <c r="H79" s="318"/>
    </row>
    <row r="80" spans="1:8" ht="15.75" x14ac:dyDescent="0.25">
      <c r="A80" s="165"/>
      <c r="B80" s="228"/>
      <c r="C80" s="230">
        <v>3.93</v>
      </c>
      <c r="D80" s="91">
        <v>2.69</v>
      </c>
      <c r="E80" s="229">
        <v>0.05</v>
      </c>
      <c r="F80" s="91">
        <v>1</v>
      </c>
      <c r="G80" s="316">
        <f t="shared" si="4"/>
        <v>0.52858499999999997</v>
      </c>
      <c r="H80" s="318"/>
    </row>
    <row r="81" spans="1:8" ht="15.75" x14ac:dyDescent="0.25">
      <c r="A81" s="165"/>
      <c r="B81" s="228"/>
      <c r="C81" s="230">
        <v>6.02</v>
      </c>
      <c r="D81" s="91">
        <v>2.58</v>
      </c>
      <c r="E81" s="229">
        <v>0.05</v>
      </c>
      <c r="F81" s="91">
        <v>1</v>
      </c>
      <c r="G81" s="316">
        <f t="shared" si="4"/>
        <v>0.77658000000000005</v>
      </c>
      <c r="H81" s="318"/>
    </row>
    <row r="82" spans="1:8" ht="15.75" x14ac:dyDescent="0.25">
      <c r="A82" s="165"/>
      <c r="B82" s="228"/>
      <c r="C82" s="230">
        <v>4.04</v>
      </c>
      <c r="D82" s="91">
        <v>2.5099999999999998</v>
      </c>
      <c r="E82" s="229">
        <v>0.05</v>
      </c>
      <c r="F82" s="91">
        <v>1</v>
      </c>
      <c r="G82" s="316">
        <f t="shared" si="4"/>
        <v>0.50702000000000003</v>
      </c>
      <c r="H82" s="318"/>
    </row>
    <row r="83" spans="1:8" ht="15.75" x14ac:dyDescent="0.25">
      <c r="A83" s="165"/>
      <c r="B83" s="228"/>
      <c r="C83" s="230">
        <v>3.67</v>
      </c>
      <c r="D83" s="91">
        <v>2.44</v>
      </c>
      <c r="E83" s="229">
        <v>0.05</v>
      </c>
      <c r="F83" s="91">
        <v>1</v>
      </c>
      <c r="G83" s="316">
        <f t="shared" si="4"/>
        <v>0.44773999999999997</v>
      </c>
      <c r="H83" s="318"/>
    </row>
    <row r="84" spans="1:8" ht="15.75" x14ac:dyDescent="0.25">
      <c r="A84" s="165"/>
      <c r="B84" s="228"/>
      <c r="C84" s="230">
        <v>5.85</v>
      </c>
      <c r="D84" s="91">
        <v>1.4</v>
      </c>
      <c r="E84" s="229">
        <v>0.05</v>
      </c>
      <c r="F84" s="91">
        <v>1</v>
      </c>
      <c r="G84" s="316">
        <f t="shared" si="4"/>
        <v>0.40949999999999998</v>
      </c>
      <c r="H84" s="318"/>
    </row>
    <row r="85" spans="1:8" ht="15.75" x14ac:dyDescent="0.25">
      <c r="A85" s="165"/>
      <c r="B85" s="228"/>
      <c r="C85" s="230">
        <v>31.4</v>
      </c>
      <c r="D85" s="91">
        <v>2.77</v>
      </c>
      <c r="E85" s="229">
        <v>0.05</v>
      </c>
      <c r="F85" s="91">
        <v>1</v>
      </c>
      <c r="G85" s="316">
        <f t="shared" si="4"/>
        <v>4.3488999999999995</v>
      </c>
      <c r="H85" s="318"/>
    </row>
    <row r="86" spans="1:8" ht="15.75" x14ac:dyDescent="0.25">
      <c r="A86" s="165"/>
      <c r="B86" s="228"/>
      <c r="C86" s="230">
        <v>5.4</v>
      </c>
      <c r="D86" s="91">
        <v>0.64</v>
      </c>
      <c r="E86" s="229">
        <v>0.05</v>
      </c>
      <c r="F86" s="91">
        <v>1</v>
      </c>
      <c r="G86" s="316">
        <f t="shared" si="4"/>
        <v>0.17280000000000004</v>
      </c>
      <c r="H86" s="318"/>
    </row>
    <row r="87" spans="1:8" ht="15.75" x14ac:dyDescent="0.25">
      <c r="A87" s="334" t="s">
        <v>54</v>
      </c>
      <c r="B87" s="310"/>
      <c r="C87" s="311"/>
      <c r="D87" s="312"/>
      <c r="E87" s="312"/>
      <c r="F87" s="313"/>
      <c r="G87" s="330">
        <f>SUM(G76:G86)</f>
        <v>8.6299849999999996</v>
      </c>
      <c r="H87" s="318"/>
    </row>
    <row r="88" spans="1:8" ht="15.75" x14ac:dyDescent="0.25">
      <c r="A88" s="165"/>
      <c r="B88" s="228"/>
      <c r="C88" s="230">
        <v>3.83</v>
      </c>
      <c r="D88" s="229">
        <v>2.8</v>
      </c>
      <c r="E88" s="229">
        <v>0.05</v>
      </c>
      <c r="F88" s="91">
        <v>1</v>
      </c>
      <c r="G88" s="316">
        <f>+F88*D88*C88*E88</f>
        <v>0.53620000000000001</v>
      </c>
      <c r="H88" s="318"/>
    </row>
    <row r="89" spans="1:8" ht="15.75" x14ac:dyDescent="0.25">
      <c r="A89" s="165"/>
      <c r="B89" s="228"/>
      <c r="C89" s="230">
        <v>4.03</v>
      </c>
      <c r="D89" s="91">
        <v>2.8</v>
      </c>
      <c r="E89" s="229">
        <v>0.05</v>
      </c>
      <c r="F89" s="91">
        <v>1</v>
      </c>
      <c r="G89" s="316">
        <f t="shared" ref="G89:G102" si="5">+F89*D89*C89*E89</f>
        <v>0.56420000000000003</v>
      </c>
      <c r="H89" s="318"/>
    </row>
    <row r="90" spans="1:8" ht="15.75" x14ac:dyDescent="0.25">
      <c r="A90" s="165"/>
      <c r="B90" s="228"/>
      <c r="C90" s="230">
        <v>6.06</v>
      </c>
      <c r="D90" s="91">
        <v>2.8</v>
      </c>
      <c r="E90" s="229">
        <v>0.05</v>
      </c>
      <c r="F90" s="91">
        <v>1</v>
      </c>
      <c r="G90" s="316">
        <f t="shared" si="5"/>
        <v>0.84839999999999982</v>
      </c>
      <c r="H90" s="318"/>
    </row>
    <row r="91" spans="1:8" ht="15.75" x14ac:dyDescent="0.25">
      <c r="A91" s="165"/>
      <c r="B91" s="228"/>
      <c r="C91" s="230">
        <v>4.01</v>
      </c>
      <c r="D91" s="91">
        <v>2.78</v>
      </c>
      <c r="E91" s="229">
        <v>0.05</v>
      </c>
      <c r="F91" s="91">
        <v>1</v>
      </c>
      <c r="G91" s="316">
        <f t="shared" si="5"/>
        <v>0.55738999999999994</v>
      </c>
      <c r="H91" s="318"/>
    </row>
    <row r="92" spans="1:8" ht="15.75" x14ac:dyDescent="0.25">
      <c r="A92" s="232"/>
      <c r="B92" s="228"/>
      <c r="C92" s="230">
        <v>6.08</v>
      </c>
      <c r="D92" s="91">
        <v>2.8</v>
      </c>
      <c r="E92" s="229">
        <v>0.05</v>
      </c>
      <c r="F92" s="91">
        <v>1</v>
      </c>
      <c r="G92" s="316">
        <f t="shared" si="5"/>
        <v>0.85119999999999996</v>
      </c>
      <c r="H92" s="318"/>
    </row>
    <row r="93" spans="1:8" ht="15.75" x14ac:dyDescent="0.25">
      <c r="A93" s="232"/>
      <c r="B93" s="228"/>
      <c r="C93" s="230">
        <v>2.5499999999999998</v>
      </c>
      <c r="D93" s="91">
        <v>2.8</v>
      </c>
      <c r="E93" s="229">
        <v>0.05</v>
      </c>
      <c r="F93" s="91">
        <v>1</v>
      </c>
      <c r="G93" s="316">
        <f t="shared" si="5"/>
        <v>0.35699999999999998</v>
      </c>
      <c r="H93" s="318"/>
    </row>
    <row r="94" spans="1:8" ht="15.75" x14ac:dyDescent="0.25">
      <c r="A94" s="232"/>
      <c r="B94" s="228"/>
      <c r="C94" s="230">
        <v>6.1</v>
      </c>
      <c r="D94" s="91">
        <v>0.54</v>
      </c>
      <c r="E94" s="229">
        <v>0.05</v>
      </c>
      <c r="F94" s="91">
        <v>1</v>
      </c>
      <c r="G94" s="316">
        <f t="shared" si="5"/>
        <v>0.16470000000000001</v>
      </c>
      <c r="H94" s="318"/>
    </row>
    <row r="95" spans="1:8" ht="15.75" x14ac:dyDescent="0.25">
      <c r="A95" s="232"/>
      <c r="B95" s="228"/>
      <c r="C95" s="326">
        <v>1.8</v>
      </c>
      <c r="D95" s="91">
        <v>0.9</v>
      </c>
      <c r="E95" s="229">
        <v>0.05</v>
      </c>
      <c r="F95" s="91">
        <v>1</v>
      </c>
      <c r="G95" s="316">
        <f t="shared" si="5"/>
        <v>8.1000000000000016E-2</v>
      </c>
      <c r="H95" s="318"/>
    </row>
    <row r="96" spans="1:8" ht="15.75" x14ac:dyDescent="0.25">
      <c r="A96" s="232"/>
      <c r="B96" s="228"/>
      <c r="C96" s="230">
        <v>2.6</v>
      </c>
      <c r="D96" s="91">
        <v>0.9</v>
      </c>
      <c r="E96" s="229">
        <v>0.05</v>
      </c>
      <c r="F96" s="91">
        <v>1</v>
      </c>
      <c r="G96" s="316">
        <f t="shared" si="5"/>
        <v>0.11700000000000002</v>
      </c>
      <c r="H96" s="318"/>
    </row>
    <row r="97" spans="1:8" ht="15.75" x14ac:dyDescent="0.25">
      <c r="A97" s="232"/>
      <c r="B97" s="228"/>
      <c r="C97" s="230">
        <v>2.52</v>
      </c>
      <c r="D97" s="91">
        <v>2.77</v>
      </c>
      <c r="E97" s="229">
        <v>0.05</v>
      </c>
      <c r="F97" s="91">
        <v>1</v>
      </c>
      <c r="G97" s="316">
        <f t="shared" si="5"/>
        <v>0.34902000000000005</v>
      </c>
      <c r="H97" s="318"/>
    </row>
    <row r="98" spans="1:8" ht="15.75" x14ac:dyDescent="0.25">
      <c r="A98" s="232"/>
      <c r="B98" s="228"/>
      <c r="C98" s="230">
        <v>6</v>
      </c>
      <c r="D98" s="91">
        <v>2.82</v>
      </c>
      <c r="E98" s="229">
        <v>0.05</v>
      </c>
      <c r="F98" s="91">
        <v>1</v>
      </c>
      <c r="G98" s="316">
        <f t="shared" si="5"/>
        <v>0.84599999999999997</v>
      </c>
      <c r="H98" s="318"/>
    </row>
    <row r="99" spans="1:8" ht="15.75" x14ac:dyDescent="0.25">
      <c r="A99" s="232"/>
      <c r="B99" s="228"/>
      <c r="C99" s="230">
        <v>4</v>
      </c>
      <c r="D99" s="91">
        <v>2.77</v>
      </c>
      <c r="E99" s="229">
        <v>0.05</v>
      </c>
      <c r="F99" s="91">
        <v>1</v>
      </c>
      <c r="G99" s="316">
        <f t="shared" si="5"/>
        <v>0.55400000000000005</v>
      </c>
      <c r="H99" s="318"/>
    </row>
    <row r="100" spans="1:8" ht="15.75" x14ac:dyDescent="0.25">
      <c r="A100" s="232"/>
      <c r="B100" s="228"/>
      <c r="C100" s="230">
        <v>6.02</v>
      </c>
      <c r="D100" s="91">
        <v>2.77</v>
      </c>
      <c r="E100" s="229">
        <v>0.05</v>
      </c>
      <c r="F100" s="91">
        <v>1</v>
      </c>
      <c r="G100" s="316">
        <f t="shared" si="5"/>
        <v>0.83377000000000001</v>
      </c>
      <c r="H100" s="318"/>
    </row>
    <row r="101" spans="1:8" ht="15.75" x14ac:dyDescent="0.25">
      <c r="A101" s="232"/>
      <c r="B101" s="228"/>
      <c r="C101" s="230">
        <v>4.0199999999999996</v>
      </c>
      <c r="D101" s="91">
        <v>2.77</v>
      </c>
      <c r="E101" s="229">
        <v>0.05</v>
      </c>
      <c r="F101" s="91">
        <v>1</v>
      </c>
      <c r="G101" s="316">
        <f t="shared" si="5"/>
        <v>0.55676999999999999</v>
      </c>
      <c r="H101" s="318"/>
    </row>
    <row r="102" spans="1:8" ht="15.75" x14ac:dyDescent="0.25">
      <c r="A102" s="232"/>
      <c r="B102" s="228"/>
      <c r="C102" s="230">
        <v>3.9</v>
      </c>
      <c r="D102" s="91">
        <v>2.77</v>
      </c>
      <c r="E102" s="229">
        <v>0.05</v>
      </c>
      <c r="F102" s="91">
        <v>1</v>
      </c>
      <c r="G102" s="316">
        <f t="shared" si="5"/>
        <v>0.54015000000000002</v>
      </c>
      <c r="H102" s="318"/>
    </row>
    <row r="103" spans="1:8" ht="15.75" x14ac:dyDescent="0.25">
      <c r="A103" s="334" t="s">
        <v>53</v>
      </c>
      <c r="B103" s="310"/>
      <c r="C103" s="311"/>
      <c r="D103" s="312"/>
      <c r="E103" s="312"/>
      <c r="F103" s="313"/>
      <c r="G103" s="330">
        <f>SUM(G88:G102)</f>
        <v>7.756800000000001</v>
      </c>
      <c r="H103" s="318"/>
    </row>
    <row r="104" spans="1:8" ht="15.75" x14ac:dyDescent="0.25">
      <c r="A104" s="165" t="s">
        <v>68</v>
      </c>
      <c r="B104" s="228"/>
      <c r="C104" s="230">
        <v>5.88</v>
      </c>
      <c r="D104" s="229">
        <v>0.63</v>
      </c>
      <c r="E104" s="229">
        <v>0.05</v>
      </c>
      <c r="F104" s="91">
        <v>1</v>
      </c>
      <c r="G104" s="316">
        <f>+F104*D104*C104*E104</f>
        <v>0.18522000000000002</v>
      </c>
      <c r="H104" s="318"/>
    </row>
    <row r="105" spans="1:8" ht="15.75" x14ac:dyDescent="0.25">
      <c r="A105" s="165" t="s">
        <v>68</v>
      </c>
      <c r="B105" s="228"/>
      <c r="C105" s="230">
        <v>9.3000000000000007</v>
      </c>
      <c r="D105" s="230">
        <v>0.89</v>
      </c>
      <c r="E105" s="229">
        <v>0.05</v>
      </c>
      <c r="F105" s="91">
        <v>1</v>
      </c>
      <c r="G105" s="316">
        <f t="shared" ref="G105:G107" si="6">+F105*D105*C105*E105</f>
        <v>0.41385000000000005</v>
      </c>
      <c r="H105" s="318"/>
    </row>
    <row r="106" spans="1:8" ht="15.75" x14ac:dyDescent="0.25">
      <c r="A106" s="165" t="s">
        <v>70</v>
      </c>
      <c r="B106" s="228"/>
      <c r="C106" s="230">
        <v>9.18</v>
      </c>
      <c r="D106" s="230">
        <v>0.84</v>
      </c>
      <c r="E106" s="229">
        <v>0.05</v>
      </c>
      <c r="F106" s="91">
        <v>1</v>
      </c>
      <c r="G106" s="316">
        <f t="shared" si="6"/>
        <v>0.38556000000000001</v>
      </c>
      <c r="H106" s="318"/>
    </row>
    <row r="107" spans="1:8" ht="15.75" x14ac:dyDescent="0.25">
      <c r="A107" s="165" t="s">
        <v>70</v>
      </c>
      <c r="B107" s="228"/>
      <c r="C107" s="230">
        <v>3</v>
      </c>
      <c r="D107" s="230">
        <v>0.75</v>
      </c>
      <c r="E107" s="229">
        <v>0.05</v>
      </c>
      <c r="F107" s="91">
        <v>1</v>
      </c>
      <c r="G107" s="316">
        <f t="shared" si="6"/>
        <v>0.1125</v>
      </c>
      <c r="H107" s="318"/>
    </row>
    <row r="108" spans="1:8" ht="15.75" x14ac:dyDescent="0.25">
      <c r="A108" s="165"/>
      <c r="B108" s="228"/>
      <c r="C108" s="230"/>
      <c r="D108" s="229"/>
      <c r="E108" s="229"/>
      <c r="F108" s="91"/>
      <c r="G108" s="316"/>
      <c r="H108" s="318"/>
    </row>
    <row r="109" spans="1:8" ht="15.75" x14ac:dyDescent="0.25">
      <c r="A109" s="334" t="s">
        <v>67</v>
      </c>
      <c r="B109" s="310"/>
      <c r="C109" s="311"/>
      <c r="D109" s="312"/>
      <c r="E109" s="312"/>
      <c r="F109" s="313"/>
      <c r="G109" s="330">
        <f>SUM(G104:G108)</f>
        <v>1.0971300000000002</v>
      </c>
      <c r="H109" s="318"/>
    </row>
    <row r="110" spans="1:8" ht="15.75" x14ac:dyDescent="0.25">
      <c r="A110" s="321"/>
      <c r="B110" s="238"/>
      <c r="C110" s="292"/>
      <c r="D110" s="292"/>
      <c r="E110" s="238"/>
      <c r="F110" s="91"/>
      <c r="G110" s="320"/>
      <c r="H110" s="318"/>
    </row>
    <row r="111" spans="1:8" ht="15.75" x14ac:dyDescent="0.25">
      <c r="A111" s="321"/>
      <c r="B111" s="238"/>
      <c r="C111" s="292"/>
      <c r="D111" s="292"/>
      <c r="E111" s="238"/>
      <c r="F111" s="91"/>
      <c r="G111" s="320"/>
      <c r="H111" s="318"/>
    </row>
    <row r="112" spans="1:8" ht="15.75" x14ac:dyDescent="0.25">
      <c r="A112" s="335" t="s">
        <v>29</v>
      </c>
      <c r="B112" s="327"/>
      <c r="C112" s="328"/>
      <c r="D112" s="328"/>
      <c r="E112" s="329"/>
      <c r="F112" s="329"/>
      <c r="G112" s="332">
        <f>+G109+G103+G87+G75+G62++G43+G26+G22</f>
        <v>44.272904999999994</v>
      </c>
      <c r="H112" s="318"/>
    </row>
    <row r="113" spans="1:8" x14ac:dyDescent="0.2">
      <c r="A113" s="134"/>
      <c r="B113" s="2"/>
      <c r="C113" s="24"/>
      <c r="D113" s="24"/>
      <c r="E113" s="2"/>
      <c r="F113" s="2"/>
      <c r="G113" s="2"/>
      <c r="H113" s="318"/>
    </row>
    <row r="114" spans="1:8" x14ac:dyDescent="0.2">
      <c r="A114" s="134"/>
      <c r="B114" s="2"/>
      <c r="C114" s="24"/>
      <c r="D114" s="24"/>
      <c r="E114" s="2"/>
      <c r="F114" s="2"/>
      <c r="G114" s="2"/>
      <c r="H114" s="318"/>
    </row>
    <row r="115" spans="1:8" x14ac:dyDescent="0.2">
      <c r="A115" s="134"/>
      <c r="B115" s="2"/>
      <c r="C115" s="24"/>
      <c r="D115" s="24"/>
      <c r="E115" s="2"/>
      <c r="F115" s="2"/>
      <c r="G115" s="2"/>
      <c r="H115" s="318"/>
    </row>
    <row r="116" spans="1:8" x14ac:dyDescent="0.2">
      <c r="A116" s="134"/>
      <c r="B116" s="18"/>
      <c r="C116" s="248"/>
      <c r="D116" s="248"/>
      <c r="E116" s="18"/>
      <c r="F116" s="18"/>
      <c r="G116" s="18"/>
      <c r="H116" s="318"/>
    </row>
    <row r="117" spans="1:8" x14ac:dyDescent="0.2">
      <c r="A117" s="134"/>
      <c r="B117" s="18"/>
      <c r="C117" s="248"/>
      <c r="D117" s="248"/>
      <c r="E117" s="18"/>
      <c r="F117" s="18"/>
      <c r="G117" s="18"/>
      <c r="H117" s="318"/>
    </row>
    <row r="118" spans="1:8" x14ac:dyDescent="0.2">
      <c r="A118" s="134"/>
      <c r="B118" s="20"/>
      <c r="C118" s="248"/>
      <c r="D118" s="251"/>
      <c r="E118" s="20"/>
      <c r="F118" s="20"/>
      <c r="G118" s="20"/>
      <c r="H118" s="318"/>
    </row>
    <row r="119" spans="1:8" ht="15" thickBot="1" x14ac:dyDescent="0.25">
      <c r="A119" s="293" t="s">
        <v>43</v>
      </c>
      <c r="B119" s="294"/>
      <c r="C119" s="249"/>
      <c r="D119" s="505" t="s">
        <v>16</v>
      </c>
      <c r="E119" s="505"/>
      <c r="F119" s="505"/>
      <c r="G119" s="505"/>
      <c r="H119" s="319"/>
    </row>
  </sheetData>
  <mergeCells count="12">
    <mergeCell ref="D119:G119"/>
    <mergeCell ref="D9:G9"/>
    <mergeCell ref="A1:G4"/>
    <mergeCell ref="H1:H9"/>
    <mergeCell ref="A5:A6"/>
    <mergeCell ref="B5:B6"/>
    <mergeCell ref="C5:C6"/>
    <mergeCell ref="D5:G6"/>
    <mergeCell ref="A7:A9"/>
    <mergeCell ref="B7:B9"/>
    <mergeCell ref="C7:C8"/>
    <mergeCell ref="D7:G8"/>
  </mergeCells>
  <pageMargins left="0.70866141732283472" right="0.70866141732283472" top="0.74803149606299213" bottom="0.74803149606299213" header="0.31496062992125984" footer="0.31496062992125984"/>
  <pageSetup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7"/>
  <sheetViews>
    <sheetView topLeftCell="A106" workbookViewId="0">
      <selection activeCell="C95" sqref="C95"/>
    </sheetView>
  </sheetViews>
  <sheetFormatPr baseColWidth="10" defaultColWidth="11.42578125" defaultRowHeight="12.75" x14ac:dyDescent="0.2"/>
  <cols>
    <col min="1" max="1" width="14.42578125" style="53" customWidth="1"/>
    <col min="2" max="2" width="13" style="53" customWidth="1"/>
    <col min="3" max="3" width="14.7109375" style="386" customWidth="1"/>
    <col min="4" max="4" width="10.5703125" style="386" customWidth="1"/>
    <col min="5" max="5" width="8.85546875" style="53" customWidth="1"/>
    <col min="6" max="6" width="13" style="53" customWidth="1"/>
    <col min="7" max="7" width="12.28515625" style="53" customWidth="1"/>
    <col min="8" max="8" width="44.85546875" style="53" customWidth="1"/>
    <col min="9" max="9" width="18.28515625" style="53" bestFit="1" customWidth="1"/>
    <col min="10" max="10" width="11.42578125" style="336"/>
    <col min="11" max="12" width="11.42578125" style="53"/>
    <col min="13" max="13" width="15.5703125" style="337" bestFit="1" customWidth="1"/>
    <col min="14" max="252" width="11.42578125" style="53"/>
    <col min="253" max="253" width="14.28515625" style="53" bestFit="1" customWidth="1"/>
    <col min="254" max="254" width="14.7109375" style="53" bestFit="1" customWidth="1"/>
    <col min="255" max="255" width="12.7109375" style="53" customWidth="1"/>
    <col min="256" max="256" width="13" style="53" customWidth="1"/>
    <col min="257" max="257" width="14.5703125" style="53" customWidth="1"/>
    <col min="258" max="258" width="11.42578125" style="53"/>
    <col min="259" max="259" width="12.140625" style="53" customWidth="1"/>
    <col min="260" max="260" width="11.42578125" style="53"/>
    <col min="261" max="261" width="11.42578125" style="53" customWidth="1"/>
    <col min="262" max="262" width="14.42578125" style="53" bestFit="1" customWidth="1"/>
    <col min="263" max="263" width="18.28515625" style="53" bestFit="1" customWidth="1"/>
    <col min="264" max="508" width="11.42578125" style="53"/>
    <col min="509" max="509" width="14.28515625" style="53" bestFit="1" customWidth="1"/>
    <col min="510" max="510" width="14.7109375" style="53" bestFit="1" customWidth="1"/>
    <col min="511" max="511" width="12.7109375" style="53" customWidth="1"/>
    <col min="512" max="512" width="13" style="53" customWidth="1"/>
    <col min="513" max="513" width="14.5703125" style="53" customWidth="1"/>
    <col min="514" max="514" width="11.42578125" style="53"/>
    <col min="515" max="515" width="12.140625" style="53" customWidth="1"/>
    <col min="516" max="516" width="11.42578125" style="53"/>
    <col min="517" max="517" width="11.42578125" style="53" customWidth="1"/>
    <col min="518" max="518" width="14.42578125" style="53" bestFit="1" customWidth="1"/>
    <col min="519" max="519" width="18.28515625" style="53" bestFit="1" customWidth="1"/>
    <col min="520" max="764" width="11.42578125" style="53"/>
    <col min="765" max="765" width="14.28515625" style="53" bestFit="1" customWidth="1"/>
    <col min="766" max="766" width="14.7109375" style="53" bestFit="1" customWidth="1"/>
    <col min="767" max="767" width="12.7109375" style="53" customWidth="1"/>
    <col min="768" max="768" width="13" style="53" customWidth="1"/>
    <col min="769" max="769" width="14.5703125" style="53" customWidth="1"/>
    <col min="770" max="770" width="11.42578125" style="53"/>
    <col min="771" max="771" width="12.140625" style="53" customWidth="1"/>
    <col min="772" max="772" width="11.42578125" style="53"/>
    <col min="773" max="773" width="11.42578125" style="53" customWidth="1"/>
    <col min="774" max="774" width="14.42578125" style="53" bestFit="1" customWidth="1"/>
    <col min="775" max="775" width="18.28515625" style="53" bestFit="1" customWidth="1"/>
    <col min="776" max="1020" width="11.42578125" style="53"/>
    <col min="1021" max="1021" width="14.28515625" style="53" bestFit="1" customWidth="1"/>
    <col min="1022" max="1022" width="14.7109375" style="53" bestFit="1" customWidth="1"/>
    <col min="1023" max="1023" width="12.7109375" style="53" customWidth="1"/>
    <col min="1024" max="1024" width="13" style="53" customWidth="1"/>
    <col min="1025" max="1025" width="14.5703125" style="53" customWidth="1"/>
    <col min="1026" max="1026" width="11.42578125" style="53"/>
    <col min="1027" max="1027" width="12.140625" style="53" customWidth="1"/>
    <col min="1028" max="1028" width="11.42578125" style="53"/>
    <col min="1029" max="1029" width="11.42578125" style="53" customWidth="1"/>
    <col min="1030" max="1030" width="14.42578125" style="53" bestFit="1" customWidth="1"/>
    <col min="1031" max="1031" width="18.28515625" style="53" bestFit="1" customWidth="1"/>
    <col min="1032" max="1276" width="11.42578125" style="53"/>
    <col min="1277" max="1277" width="14.28515625" style="53" bestFit="1" customWidth="1"/>
    <col min="1278" max="1278" width="14.7109375" style="53" bestFit="1" customWidth="1"/>
    <col min="1279" max="1279" width="12.7109375" style="53" customWidth="1"/>
    <col min="1280" max="1280" width="13" style="53" customWidth="1"/>
    <col min="1281" max="1281" width="14.5703125" style="53" customWidth="1"/>
    <col min="1282" max="1282" width="11.42578125" style="53"/>
    <col min="1283" max="1283" width="12.140625" style="53" customWidth="1"/>
    <col min="1284" max="1284" width="11.42578125" style="53"/>
    <col min="1285" max="1285" width="11.42578125" style="53" customWidth="1"/>
    <col min="1286" max="1286" width="14.42578125" style="53" bestFit="1" customWidth="1"/>
    <col min="1287" max="1287" width="18.28515625" style="53" bestFit="1" customWidth="1"/>
    <col min="1288" max="1532" width="11.42578125" style="53"/>
    <col min="1533" max="1533" width="14.28515625" style="53" bestFit="1" customWidth="1"/>
    <col min="1534" max="1534" width="14.7109375" style="53" bestFit="1" customWidth="1"/>
    <col min="1535" max="1535" width="12.7109375" style="53" customWidth="1"/>
    <col min="1536" max="1536" width="13" style="53" customWidth="1"/>
    <col min="1537" max="1537" width="14.5703125" style="53" customWidth="1"/>
    <col min="1538" max="1538" width="11.42578125" style="53"/>
    <col min="1539" max="1539" width="12.140625" style="53" customWidth="1"/>
    <col min="1540" max="1540" width="11.42578125" style="53"/>
    <col min="1541" max="1541" width="11.42578125" style="53" customWidth="1"/>
    <col min="1542" max="1542" width="14.42578125" style="53" bestFit="1" customWidth="1"/>
    <col min="1543" max="1543" width="18.28515625" style="53" bestFit="1" customWidth="1"/>
    <col min="1544" max="1788" width="11.42578125" style="53"/>
    <col min="1789" max="1789" width="14.28515625" style="53" bestFit="1" customWidth="1"/>
    <col min="1790" max="1790" width="14.7109375" style="53" bestFit="1" customWidth="1"/>
    <col min="1791" max="1791" width="12.7109375" style="53" customWidth="1"/>
    <col min="1792" max="1792" width="13" style="53" customWidth="1"/>
    <col min="1793" max="1793" width="14.5703125" style="53" customWidth="1"/>
    <col min="1794" max="1794" width="11.42578125" style="53"/>
    <col min="1795" max="1795" width="12.140625" style="53" customWidth="1"/>
    <col min="1796" max="1796" width="11.42578125" style="53"/>
    <col min="1797" max="1797" width="11.42578125" style="53" customWidth="1"/>
    <col min="1798" max="1798" width="14.42578125" style="53" bestFit="1" customWidth="1"/>
    <col min="1799" max="1799" width="18.28515625" style="53" bestFit="1" customWidth="1"/>
    <col min="1800" max="2044" width="11.42578125" style="53"/>
    <col min="2045" max="2045" width="14.28515625" style="53" bestFit="1" customWidth="1"/>
    <col min="2046" max="2046" width="14.7109375" style="53" bestFit="1" customWidth="1"/>
    <col min="2047" max="2047" width="12.7109375" style="53" customWidth="1"/>
    <col min="2048" max="2048" width="13" style="53" customWidth="1"/>
    <col min="2049" max="2049" width="14.5703125" style="53" customWidth="1"/>
    <col min="2050" max="2050" width="11.42578125" style="53"/>
    <col min="2051" max="2051" width="12.140625" style="53" customWidth="1"/>
    <col min="2052" max="2052" width="11.42578125" style="53"/>
    <col min="2053" max="2053" width="11.42578125" style="53" customWidth="1"/>
    <col min="2054" max="2054" width="14.42578125" style="53" bestFit="1" customWidth="1"/>
    <col min="2055" max="2055" width="18.28515625" style="53" bestFit="1" customWidth="1"/>
    <col min="2056" max="2300" width="11.42578125" style="53"/>
    <col min="2301" max="2301" width="14.28515625" style="53" bestFit="1" customWidth="1"/>
    <col min="2302" max="2302" width="14.7109375" style="53" bestFit="1" customWidth="1"/>
    <col min="2303" max="2303" width="12.7109375" style="53" customWidth="1"/>
    <col min="2304" max="2304" width="13" style="53" customWidth="1"/>
    <col min="2305" max="2305" width="14.5703125" style="53" customWidth="1"/>
    <col min="2306" max="2306" width="11.42578125" style="53"/>
    <col min="2307" max="2307" width="12.140625" style="53" customWidth="1"/>
    <col min="2308" max="2308" width="11.42578125" style="53"/>
    <col min="2309" max="2309" width="11.42578125" style="53" customWidth="1"/>
    <col min="2310" max="2310" width="14.42578125" style="53" bestFit="1" customWidth="1"/>
    <col min="2311" max="2311" width="18.28515625" style="53" bestFit="1" customWidth="1"/>
    <col min="2312" max="2556" width="11.42578125" style="53"/>
    <col min="2557" max="2557" width="14.28515625" style="53" bestFit="1" customWidth="1"/>
    <col min="2558" max="2558" width="14.7109375" style="53" bestFit="1" customWidth="1"/>
    <col min="2559" max="2559" width="12.7109375" style="53" customWidth="1"/>
    <col min="2560" max="2560" width="13" style="53" customWidth="1"/>
    <col min="2561" max="2561" width="14.5703125" style="53" customWidth="1"/>
    <col min="2562" max="2562" width="11.42578125" style="53"/>
    <col min="2563" max="2563" width="12.140625" style="53" customWidth="1"/>
    <col min="2564" max="2564" width="11.42578125" style="53"/>
    <col min="2565" max="2565" width="11.42578125" style="53" customWidth="1"/>
    <col min="2566" max="2566" width="14.42578125" style="53" bestFit="1" customWidth="1"/>
    <col min="2567" max="2567" width="18.28515625" style="53" bestFit="1" customWidth="1"/>
    <col min="2568" max="2812" width="11.42578125" style="53"/>
    <col min="2813" max="2813" width="14.28515625" style="53" bestFit="1" customWidth="1"/>
    <col min="2814" max="2814" width="14.7109375" style="53" bestFit="1" customWidth="1"/>
    <col min="2815" max="2815" width="12.7109375" style="53" customWidth="1"/>
    <col min="2816" max="2816" width="13" style="53" customWidth="1"/>
    <col min="2817" max="2817" width="14.5703125" style="53" customWidth="1"/>
    <col min="2818" max="2818" width="11.42578125" style="53"/>
    <col min="2819" max="2819" width="12.140625" style="53" customWidth="1"/>
    <col min="2820" max="2820" width="11.42578125" style="53"/>
    <col min="2821" max="2821" width="11.42578125" style="53" customWidth="1"/>
    <col min="2822" max="2822" width="14.42578125" style="53" bestFit="1" customWidth="1"/>
    <col min="2823" max="2823" width="18.28515625" style="53" bestFit="1" customWidth="1"/>
    <col min="2824" max="3068" width="11.42578125" style="53"/>
    <col min="3069" max="3069" width="14.28515625" style="53" bestFit="1" customWidth="1"/>
    <col min="3070" max="3070" width="14.7109375" style="53" bestFit="1" customWidth="1"/>
    <col min="3071" max="3071" width="12.7109375" style="53" customWidth="1"/>
    <col min="3072" max="3072" width="13" style="53" customWidth="1"/>
    <col min="3073" max="3073" width="14.5703125" style="53" customWidth="1"/>
    <col min="3074" max="3074" width="11.42578125" style="53"/>
    <col min="3075" max="3075" width="12.140625" style="53" customWidth="1"/>
    <col min="3076" max="3076" width="11.42578125" style="53"/>
    <col min="3077" max="3077" width="11.42578125" style="53" customWidth="1"/>
    <col min="3078" max="3078" width="14.42578125" style="53" bestFit="1" customWidth="1"/>
    <col min="3079" max="3079" width="18.28515625" style="53" bestFit="1" customWidth="1"/>
    <col min="3080" max="3324" width="11.42578125" style="53"/>
    <col min="3325" max="3325" width="14.28515625" style="53" bestFit="1" customWidth="1"/>
    <col min="3326" max="3326" width="14.7109375" style="53" bestFit="1" customWidth="1"/>
    <col min="3327" max="3327" width="12.7109375" style="53" customWidth="1"/>
    <col min="3328" max="3328" width="13" style="53" customWidth="1"/>
    <col min="3329" max="3329" width="14.5703125" style="53" customWidth="1"/>
    <col min="3330" max="3330" width="11.42578125" style="53"/>
    <col min="3331" max="3331" width="12.140625" style="53" customWidth="1"/>
    <col min="3332" max="3332" width="11.42578125" style="53"/>
    <col min="3333" max="3333" width="11.42578125" style="53" customWidth="1"/>
    <col min="3334" max="3334" width="14.42578125" style="53" bestFit="1" customWidth="1"/>
    <col min="3335" max="3335" width="18.28515625" style="53" bestFit="1" customWidth="1"/>
    <col min="3336" max="3580" width="11.42578125" style="53"/>
    <col min="3581" max="3581" width="14.28515625" style="53" bestFit="1" customWidth="1"/>
    <col min="3582" max="3582" width="14.7109375" style="53" bestFit="1" customWidth="1"/>
    <col min="3583" max="3583" width="12.7109375" style="53" customWidth="1"/>
    <col min="3584" max="3584" width="13" style="53" customWidth="1"/>
    <col min="3585" max="3585" width="14.5703125" style="53" customWidth="1"/>
    <col min="3586" max="3586" width="11.42578125" style="53"/>
    <col min="3587" max="3587" width="12.140625" style="53" customWidth="1"/>
    <col min="3588" max="3588" width="11.42578125" style="53"/>
    <col min="3589" max="3589" width="11.42578125" style="53" customWidth="1"/>
    <col min="3590" max="3590" width="14.42578125" style="53" bestFit="1" customWidth="1"/>
    <col min="3591" max="3591" width="18.28515625" style="53" bestFit="1" customWidth="1"/>
    <col min="3592" max="3836" width="11.42578125" style="53"/>
    <col min="3837" max="3837" width="14.28515625" style="53" bestFit="1" customWidth="1"/>
    <col min="3838" max="3838" width="14.7109375" style="53" bestFit="1" customWidth="1"/>
    <col min="3839" max="3839" width="12.7109375" style="53" customWidth="1"/>
    <col min="3840" max="3840" width="13" style="53" customWidth="1"/>
    <col min="3841" max="3841" width="14.5703125" style="53" customWidth="1"/>
    <col min="3842" max="3842" width="11.42578125" style="53"/>
    <col min="3843" max="3843" width="12.140625" style="53" customWidth="1"/>
    <col min="3844" max="3844" width="11.42578125" style="53"/>
    <col min="3845" max="3845" width="11.42578125" style="53" customWidth="1"/>
    <col min="3846" max="3846" width="14.42578125" style="53" bestFit="1" customWidth="1"/>
    <col min="3847" max="3847" width="18.28515625" style="53" bestFit="1" customWidth="1"/>
    <col min="3848" max="4092" width="11.42578125" style="53"/>
    <col min="4093" max="4093" width="14.28515625" style="53" bestFit="1" customWidth="1"/>
    <col min="4094" max="4094" width="14.7109375" style="53" bestFit="1" customWidth="1"/>
    <col min="4095" max="4095" width="12.7109375" style="53" customWidth="1"/>
    <col min="4096" max="4096" width="13" style="53" customWidth="1"/>
    <col min="4097" max="4097" width="14.5703125" style="53" customWidth="1"/>
    <col min="4098" max="4098" width="11.42578125" style="53"/>
    <col min="4099" max="4099" width="12.140625" style="53" customWidth="1"/>
    <col min="4100" max="4100" width="11.42578125" style="53"/>
    <col min="4101" max="4101" width="11.42578125" style="53" customWidth="1"/>
    <col min="4102" max="4102" width="14.42578125" style="53" bestFit="1" customWidth="1"/>
    <col min="4103" max="4103" width="18.28515625" style="53" bestFit="1" customWidth="1"/>
    <col min="4104" max="4348" width="11.42578125" style="53"/>
    <col min="4349" max="4349" width="14.28515625" style="53" bestFit="1" customWidth="1"/>
    <col min="4350" max="4350" width="14.7109375" style="53" bestFit="1" customWidth="1"/>
    <col min="4351" max="4351" width="12.7109375" style="53" customWidth="1"/>
    <col min="4352" max="4352" width="13" style="53" customWidth="1"/>
    <col min="4353" max="4353" width="14.5703125" style="53" customWidth="1"/>
    <col min="4354" max="4354" width="11.42578125" style="53"/>
    <col min="4355" max="4355" width="12.140625" style="53" customWidth="1"/>
    <col min="4356" max="4356" width="11.42578125" style="53"/>
    <col min="4357" max="4357" width="11.42578125" style="53" customWidth="1"/>
    <col min="4358" max="4358" width="14.42578125" style="53" bestFit="1" customWidth="1"/>
    <col min="4359" max="4359" width="18.28515625" style="53" bestFit="1" customWidth="1"/>
    <col min="4360" max="4604" width="11.42578125" style="53"/>
    <col min="4605" max="4605" width="14.28515625" style="53" bestFit="1" customWidth="1"/>
    <col min="4606" max="4606" width="14.7109375" style="53" bestFit="1" customWidth="1"/>
    <col min="4607" max="4607" width="12.7109375" style="53" customWidth="1"/>
    <col min="4608" max="4608" width="13" style="53" customWidth="1"/>
    <col min="4609" max="4609" width="14.5703125" style="53" customWidth="1"/>
    <col min="4610" max="4610" width="11.42578125" style="53"/>
    <col min="4611" max="4611" width="12.140625" style="53" customWidth="1"/>
    <col min="4612" max="4612" width="11.42578125" style="53"/>
    <col min="4613" max="4613" width="11.42578125" style="53" customWidth="1"/>
    <col min="4614" max="4614" width="14.42578125" style="53" bestFit="1" customWidth="1"/>
    <col min="4615" max="4615" width="18.28515625" style="53" bestFit="1" customWidth="1"/>
    <col min="4616" max="4860" width="11.42578125" style="53"/>
    <col min="4861" max="4861" width="14.28515625" style="53" bestFit="1" customWidth="1"/>
    <col min="4862" max="4862" width="14.7109375" style="53" bestFit="1" customWidth="1"/>
    <col min="4863" max="4863" width="12.7109375" style="53" customWidth="1"/>
    <col min="4864" max="4864" width="13" style="53" customWidth="1"/>
    <col min="4865" max="4865" width="14.5703125" style="53" customWidth="1"/>
    <col min="4866" max="4866" width="11.42578125" style="53"/>
    <col min="4867" max="4867" width="12.140625" style="53" customWidth="1"/>
    <col min="4868" max="4868" width="11.42578125" style="53"/>
    <col min="4869" max="4869" width="11.42578125" style="53" customWidth="1"/>
    <col min="4870" max="4870" width="14.42578125" style="53" bestFit="1" customWidth="1"/>
    <col min="4871" max="4871" width="18.28515625" style="53" bestFit="1" customWidth="1"/>
    <col min="4872" max="5116" width="11.42578125" style="53"/>
    <col min="5117" max="5117" width="14.28515625" style="53" bestFit="1" customWidth="1"/>
    <col min="5118" max="5118" width="14.7109375" style="53" bestFit="1" customWidth="1"/>
    <col min="5119" max="5119" width="12.7109375" style="53" customWidth="1"/>
    <col min="5120" max="5120" width="13" style="53" customWidth="1"/>
    <col min="5121" max="5121" width="14.5703125" style="53" customWidth="1"/>
    <col min="5122" max="5122" width="11.42578125" style="53"/>
    <col min="5123" max="5123" width="12.140625" style="53" customWidth="1"/>
    <col min="5124" max="5124" width="11.42578125" style="53"/>
    <col min="5125" max="5125" width="11.42578125" style="53" customWidth="1"/>
    <col min="5126" max="5126" width="14.42578125" style="53" bestFit="1" customWidth="1"/>
    <col min="5127" max="5127" width="18.28515625" style="53" bestFit="1" customWidth="1"/>
    <col min="5128" max="5372" width="11.42578125" style="53"/>
    <col min="5373" max="5373" width="14.28515625" style="53" bestFit="1" customWidth="1"/>
    <col min="5374" max="5374" width="14.7109375" style="53" bestFit="1" customWidth="1"/>
    <col min="5375" max="5375" width="12.7109375" style="53" customWidth="1"/>
    <col min="5376" max="5376" width="13" style="53" customWidth="1"/>
    <col min="5377" max="5377" width="14.5703125" style="53" customWidth="1"/>
    <col min="5378" max="5378" width="11.42578125" style="53"/>
    <col min="5379" max="5379" width="12.140625" style="53" customWidth="1"/>
    <col min="5380" max="5380" width="11.42578125" style="53"/>
    <col min="5381" max="5381" width="11.42578125" style="53" customWidth="1"/>
    <col min="5382" max="5382" width="14.42578125" style="53" bestFit="1" customWidth="1"/>
    <col min="5383" max="5383" width="18.28515625" style="53" bestFit="1" customWidth="1"/>
    <col min="5384" max="5628" width="11.42578125" style="53"/>
    <col min="5629" max="5629" width="14.28515625" style="53" bestFit="1" customWidth="1"/>
    <col min="5630" max="5630" width="14.7109375" style="53" bestFit="1" customWidth="1"/>
    <col min="5631" max="5631" width="12.7109375" style="53" customWidth="1"/>
    <col min="5632" max="5632" width="13" style="53" customWidth="1"/>
    <col min="5633" max="5633" width="14.5703125" style="53" customWidth="1"/>
    <col min="5634" max="5634" width="11.42578125" style="53"/>
    <col min="5635" max="5635" width="12.140625" style="53" customWidth="1"/>
    <col min="5636" max="5636" width="11.42578125" style="53"/>
    <col min="5637" max="5637" width="11.42578125" style="53" customWidth="1"/>
    <col min="5638" max="5638" width="14.42578125" style="53" bestFit="1" customWidth="1"/>
    <col min="5639" max="5639" width="18.28515625" style="53" bestFit="1" customWidth="1"/>
    <col min="5640" max="5884" width="11.42578125" style="53"/>
    <col min="5885" max="5885" width="14.28515625" style="53" bestFit="1" customWidth="1"/>
    <col min="5886" max="5886" width="14.7109375" style="53" bestFit="1" customWidth="1"/>
    <col min="5887" max="5887" width="12.7109375" style="53" customWidth="1"/>
    <col min="5888" max="5888" width="13" style="53" customWidth="1"/>
    <col min="5889" max="5889" width="14.5703125" style="53" customWidth="1"/>
    <col min="5890" max="5890" width="11.42578125" style="53"/>
    <col min="5891" max="5891" width="12.140625" style="53" customWidth="1"/>
    <col min="5892" max="5892" width="11.42578125" style="53"/>
    <col min="5893" max="5893" width="11.42578125" style="53" customWidth="1"/>
    <col min="5894" max="5894" width="14.42578125" style="53" bestFit="1" customWidth="1"/>
    <col min="5895" max="5895" width="18.28515625" style="53" bestFit="1" customWidth="1"/>
    <col min="5896" max="6140" width="11.42578125" style="53"/>
    <col min="6141" max="6141" width="14.28515625" style="53" bestFit="1" customWidth="1"/>
    <col min="6142" max="6142" width="14.7109375" style="53" bestFit="1" customWidth="1"/>
    <col min="6143" max="6143" width="12.7109375" style="53" customWidth="1"/>
    <col min="6144" max="6144" width="13" style="53" customWidth="1"/>
    <col min="6145" max="6145" width="14.5703125" style="53" customWidth="1"/>
    <col min="6146" max="6146" width="11.42578125" style="53"/>
    <col min="6147" max="6147" width="12.140625" style="53" customWidth="1"/>
    <col min="6148" max="6148" width="11.42578125" style="53"/>
    <col min="6149" max="6149" width="11.42578125" style="53" customWidth="1"/>
    <col min="6150" max="6150" width="14.42578125" style="53" bestFit="1" customWidth="1"/>
    <col min="6151" max="6151" width="18.28515625" style="53" bestFit="1" customWidth="1"/>
    <col min="6152" max="6396" width="11.42578125" style="53"/>
    <col min="6397" max="6397" width="14.28515625" style="53" bestFit="1" customWidth="1"/>
    <col min="6398" max="6398" width="14.7109375" style="53" bestFit="1" customWidth="1"/>
    <col min="6399" max="6399" width="12.7109375" style="53" customWidth="1"/>
    <col min="6400" max="6400" width="13" style="53" customWidth="1"/>
    <col min="6401" max="6401" width="14.5703125" style="53" customWidth="1"/>
    <col min="6402" max="6402" width="11.42578125" style="53"/>
    <col min="6403" max="6403" width="12.140625" style="53" customWidth="1"/>
    <col min="6404" max="6404" width="11.42578125" style="53"/>
    <col min="6405" max="6405" width="11.42578125" style="53" customWidth="1"/>
    <col min="6406" max="6406" width="14.42578125" style="53" bestFit="1" customWidth="1"/>
    <col min="6407" max="6407" width="18.28515625" style="53" bestFit="1" customWidth="1"/>
    <col min="6408" max="6652" width="11.42578125" style="53"/>
    <col min="6653" max="6653" width="14.28515625" style="53" bestFit="1" customWidth="1"/>
    <col min="6654" max="6654" width="14.7109375" style="53" bestFit="1" customWidth="1"/>
    <col min="6655" max="6655" width="12.7109375" style="53" customWidth="1"/>
    <col min="6656" max="6656" width="13" style="53" customWidth="1"/>
    <col min="6657" max="6657" width="14.5703125" style="53" customWidth="1"/>
    <col min="6658" max="6658" width="11.42578125" style="53"/>
    <col min="6659" max="6659" width="12.140625" style="53" customWidth="1"/>
    <col min="6660" max="6660" width="11.42578125" style="53"/>
    <col min="6661" max="6661" width="11.42578125" style="53" customWidth="1"/>
    <col min="6662" max="6662" width="14.42578125" style="53" bestFit="1" customWidth="1"/>
    <col min="6663" max="6663" width="18.28515625" style="53" bestFit="1" customWidth="1"/>
    <col min="6664" max="6908" width="11.42578125" style="53"/>
    <col min="6909" max="6909" width="14.28515625" style="53" bestFit="1" customWidth="1"/>
    <col min="6910" max="6910" width="14.7109375" style="53" bestFit="1" customWidth="1"/>
    <col min="6911" max="6911" width="12.7109375" style="53" customWidth="1"/>
    <col min="6912" max="6912" width="13" style="53" customWidth="1"/>
    <col min="6913" max="6913" width="14.5703125" style="53" customWidth="1"/>
    <col min="6914" max="6914" width="11.42578125" style="53"/>
    <col min="6915" max="6915" width="12.140625" style="53" customWidth="1"/>
    <col min="6916" max="6916" width="11.42578125" style="53"/>
    <col min="6917" max="6917" width="11.42578125" style="53" customWidth="1"/>
    <col min="6918" max="6918" width="14.42578125" style="53" bestFit="1" customWidth="1"/>
    <col min="6919" max="6919" width="18.28515625" style="53" bestFit="1" customWidth="1"/>
    <col min="6920" max="7164" width="11.42578125" style="53"/>
    <col min="7165" max="7165" width="14.28515625" style="53" bestFit="1" customWidth="1"/>
    <col min="7166" max="7166" width="14.7109375" style="53" bestFit="1" customWidth="1"/>
    <col min="7167" max="7167" width="12.7109375" style="53" customWidth="1"/>
    <col min="7168" max="7168" width="13" style="53" customWidth="1"/>
    <col min="7169" max="7169" width="14.5703125" style="53" customWidth="1"/>
    <col min="7170" max="7170" width="11.42578125" style="53"/>
    <col min="7171" max="7171" width="12.140625" style="53" customWidth="1"/>
    <col min="7172" max="7172" width="11.42578125" style="53"/>
    <col min="7173" max="7173" width="11.42578125" style="53" customWidth="1"/>
    <col min="7174" max="7174" width="14.42578125" style="53" bestFit="1" customWidth="1"/>
    <col min="7175" max="7175" width="18.28515625" style="53" bestFit="1" customWidth="1"/>
    <col min="7176" max="7420" width="11.42578125" style="53"/>
    <col min="7421" max="7421" width="14.28515625" style="53" bestFit="1" customWidth="1"/>
    <col min="7422" max="7422" width="14.7109375" style="53" bestFit="1" customWidth="1"/>
    <col min="7423" max="7423" width="12.7109375" style="53" customWidth="1"/>
    <col min="7424" max="7424" width="13" style="53" customWidth="1"/>
    <col min="7425" max="7425" width="14.5703125" style="53" customWidth="1"/>
    <col min="7426" max="7426" width="11.42578125" style="53"/>
    <col min="7427" max="7427" width="12.140625" style="53" customWidth="1"/>
    <col min="7428" max="7428" width="11.42578125" style="53"/>
    <col min="7429" max="7429" width="11.42578125" style="53" customWidth="1"/>
    <col min="7430" max="7430" width="14.42578125" style="53" bestFit="1" customWidth="1"/>
    <col min="7431" max="7431" width="18.28515625" style="53" bestFit="1" customWidth="1"/>
    <col min="7432" max="7676" width="11.42578125" style="53"/>
    <col min="7677" max="7677" width="14.28515625" style="53" bestFit="1" customWidth="1"/>
    <col min="7678" max="7678" width="14.7109375" style="53" bestFit="1" customWidth="1"/>
    <col min="7679" max="7679" width="12.7109375" style="53" customWidth="1"/>
    <col min="7680" max="7680" width="13" style="53" customWidth="1"/>
    <col min="7681" max="7681" width="14.5703125" style="53" customWidth="1"/>
    <col min="7682" max="7682" width="11.42578125" style="53"/>
    <col min="7683" max="7683" width="12.140625" style="53" customWidth="1"/>
    <col min="7684" max="7684" width="11.42578125" style="53"/>
    <col min="7685" max="7685" width="11.42578125" style="53" customWidth="1"/>
    <col min="7686" max="7686" width="14.42578125" style="53" bestFit="1" customWidth="1"/>
    <col min="7687" max="7687" width="18.28515625" style="53" bestFit="1" customWidth="1"/>
    <col min="7688" max="7932" width="11.42578125" style="53"/>
    <col min="7933" max="7933" width="14.28515625" style="53" bestFit="1" customWidth="1"/>
    <col min="7934" max="7934" width="14.7109375" style="53" bestFit="1" customWidth="1"/>
    <col min="7935" max="7935" width="12.7109375" style="53" customWidth="1"/>
    <col min="7936" max="7936" width="13" style="53" customWidth="1"/>
    <col min="7937" max="7937" width="14.5703125" style="53" customWidth="1"/>
    <col min="7938" max="7938" width="11.42578125" style="53"/>
    <col min="7939" max="7939" width="12.140625" style="53" customWidth="1"/>
    <col min="7940" max="7940" width="11.42578125" style="53"/>
    <col min="7941" max="7941" width="11.42578125" style="53" customWidth="1"/>
    <col min="7942" max="7942" width="14.42578125" style="53" bestFit="1" customWidth="1"/>
    <col min="7943" max="7943" width="18.28515625" style="53" bestFit="1" customWidth="1"/>
    <col min="7944" max="8188" width="11.42578125" style="53"/>
    <col min="8189" max="8189" width="14.28515625" style="53" bestFit="1" customWidth="1"/>
    <col min="8190" max="8190" width="14.7109375" style="53" bestFit="1" customWidth="1"/>
    <col min="8191" max="8191" width="12.7109375" style="53" customWidth="1"/>
    <col min="8192" max="8192" width="13" style="53" customWidth="1"/>
    <col min="8193" max="8193" width="14.5703125" style="53" customWidth="1"/>
    <col min="8194" max="8194" width="11.42578125" style="53"/>
    <col min="8195" max="8195" width="12.140625" style="53" customWidth="1"/>
    <col min="8196" max="8196" width="11.42578125" style="53"/>
    <col min="8197" max="8197" width="11.42578125" style="53" customWidth="1"/>
    <col min="8198" max="8198" width="14.42578125" style="53" bestFit="1" customWidth="1"/>
    <col min="8199" max="8199" width="18.28515625" style="53" bestFit="1" customWidth="1"/>
    <col min="8200" max="8444" width="11.42578125" style="53"/>
    <col min="8445" max="8445" width="14.28515625" style="53" bestFit="1" customWidth="1"/>
    <col min="8446" max="8446" width="14.7109375" style="53" bestFit="1" customWidth="1"/>
    <col min="8447" max="8447" width="12.7109375" style="53" customWidth="1"/>
    <col min="8448" max="8448" width="13" style="53" customWidth="1"/>
    <col min="8449" max="8449" width="14.5703125" style="53" customWidth="1"/>
    <col min="8450" max="8450" width="11.42578125" style="53"/>
    <col min="8451" max="8451" width="12.140625" style="53" customWidth="1"/>
    <col min="8452" max="8452" width="11.42578125" style="53"/>
    <col min="8453" max="8453" width="11.42578125" style="53" customWidth="1"/>
    <col min="8454" max="8454" width="14.42578125" style="53" bestFit="1" customWidth="1"/>
    <col min="8455" max="8455" width="18.28515625" style="53" bestFit="1" customWidth="1"/>
    <col min="8456" max="8700" width="11.42578125" style="53"/>
    <col min="8701" max="8701" width="14.28515625" style="53" bestFit="1" customWidth="1"/>
    <col min="8702" max="8702" width="14.7109375" style="53" bestFit="1" customWidth="1"/>
    <col min="8703" max="8703" width="12.7109375" style="53" customWidth="1"/>
    <col min="8704" max="8704" width="13" style="53" customWidth="1"/>
    <col min="8705" max="8705" width="14.5703125" style="53" customWidth="1"/>
    <col min="8706" max="8706" width="11.42578125" style="53"/>
    <col min="8707" max="8707" width="12.140625" style="53" customWidth="1"/>
    <col min="8708" max="8708" width="11.42578125" style="53"/>
    <col min="8709" max="8709" width="11.42578125" style="53" customWidth="1"/>
    <col min="8710" max="8710" width="14.42578125" style="53" bestFit="1" customWidth="1"/>
    <col min="8711" max="8711" width="18.28515625" style="53" bestFit="1" customWidth="1"/>
    <col min="8712" max="8956" width="11.42578125" style="53"/>
    <col min="8957" max="8957" width="14.28515625" style="53" bestFit="1" customWidth="1"/>
    <col min="8958" max="8958" width="14.7109375" style="53" bestFit="1" customWidth="1"/>
    <col min="8959" max="8959" width="12.7109375" style="53" customWidth="1"/>
    <col min="8960" max="8960" width="13" style="53" customWidth="1"/>
    <col min="8961" max="8961" width="14.5703125" style="53" customWidth="1"/>
    <col min="8962" max="8962" width="11.42578125" style="53"/>
    <col min="8963" max="8963" width="12.140625" style="53" customWidth="1"/>
    <col min="8964" max="8964" width="11.42578125" style="53"/>
    <col min="8965" max="8965" width="11.42578125" style="53" customWidth="1"/>
    <col min="8966" max="8966" width="14.42578125" style="53" bestFit="1" customWidth="1"/>
    <col min="8967" max="8967" width="18.28515625" style="53" bestFit="1" customWidth="1"/>
    <col min="8968" max="9212" width="11.42578125" style="53"/>
    <col min="9213" max="9213" width="14.28515625" style="53" bestFit="1" customWidth="1"/>
    <col min="9214" max="9214" width="14.7109375" style="53" bestFit="1" customWidth="1"/>
    <col min="9215" max="9215" width="12.7109375" style="53" customWidth="1"/>
    <col min="9216" max="9216" width="13" style="53" customWidth="1"/>
    <col min="9217" max="9217" width="14.5703125" style="53" customWidth="1"/>
    <col min="9218" max="9218" width="11.42578125" style="53"/>
    <col min="9219" max="9219" width="12.140625" style="53" customWidth="1"/>
    <col min="9220" max="9220" width="11.42578125" style="53"/>
    <col min="9221" max="9221" width="11.42578125" style="53" customWidth="1"/>
    <col min="9222" max="9222" width="14.42578125" style="53" bestFit="1" customWidth="1"/>
    <col min="9223" max="9223" width="18.28515625" style="53" bestFit="1" customWidth="1"/>
    <col min="9224" max="9468" width="11.42578125" style="53"/>
    <col min="9469" max="9469" width="14.28515625" style="53" bestFit="1" customWidth="1"/>
    <col min="9470" max="9470" width="14.7109375" style="53" bestFit="1" customWidth="1"/>
    <col min="9471" max="9471" width="12.7109375" style="53" customWidth="1"/>
    <col min="9472" max="9472" width="13" style="53" customWidth="1"/>
    <col min="9473" max="9473" width="14.5703125" style="53" customWidth="1"/>
    <col min="9474" max="9474" width="11.42578125" style="53"/>
    <col min="9475" max="9475" width="12.140625" style="53" customWidth="1"/>
    <col min="9476" max="9476" width="11.42578125" style="53"/>
    <col min="9477" max="9477" width="11.42578125" style="53" customWidth="1"/>
    <col min="9478" max="9478" width="14.42578125" style="53" bestFit="1" customWidth="1"/>
    <col min="9479" max="9479" width="18.28515625" style="53" bestFit="1" customWidth="1"/>
    <col min="9480" max="9724" width="11.42578125" style="53"/>
    <col min="9725" max="9725" width="14.28515625" style="53" bestFit="1" customWidth="1"/>
    <col min="9726" max="9726" width="14.7109375" style="53" bestFit="1" customWidth="1"/>
    <col min="9727" max="9727" width="12.7109375" style="53" customWidth="1"/>
    <col min="9728" max="9728" width="13" style="53" customWidth="1"/>
    <col min="9729" max="9729" width="14.5703125" style="53" customWidth="1"/>
    <col min="9730" max="9730" width="11.42578125" style="53"/>
    <col min="9731" max="9731" width="12.140625" style="53" customWidth="1"/>
    <col min="9732" max="9732" width="11.42578125" style="53"/>
    <col min="9733" max="9733" width="11.42578125" style="53" customWidth="1"/>
    <col min="9734" max="9734" width="14.42578125" style="53" bestFit="1" customWidth="1"/>
    <col min="9735" max="9735" width="18.28515625" style="53" bestFit="1" customWidth="1"/>
    <col min="9736" max="9980" width="11.42578125" style="53"/>
    <col min="9981" max="9981" width="14.28515625" style="53" bestFit="1" customWidth="1"/>
    <col min="9982" max="9982" width="14.7109375" style="53" bestFit="1" customWidth="1"/>
    <col min="9983" max="9983" width="12.7109375" style="53" customWidth="1"/>
    <col min="9984" max="9984" width="13" style="53" customWidth="1"/>
    <col min="9985" max="9985" width="14.5703125" style="53" customWidth="1"/>
    <col min="9986" max="9986" width="11.42578125" style="53"/>
    <col min="9987" max="9987" width="12.140625" style="53" customWidth="1"/>
    <col min="9988" max="9988" width="11.42578125" style="53"/>
    <col min="9989" max="9989" width="11.42578125" style="53" customWidth="1"/>
    <col min="9990" max="9990" width="14.42578125" style="53" bestFit="1" customWidth="1"/>
    <col min="9991" max="9991" width="18.28515625" style="53" bestFit="1" customWidth="1"/>
    <col min="9992" max="10236" width="11.42578125" style="53"/>
    <col min="10237" max="10237" width="14.28515625" style="53" bestFit="1" customWidth="1"/>
    <col min="10238" max="10238" width="14.7109375" style="53" bestFit="1" customWidth="1"/>
    <col min="10239" max="10239" width="12.7109375" style="53" customWidth="1"/>
    <col min="10240" max="10240" width="13" style="53" customWidth="1"/>
    <col min="10241" max="10241" width="14.5703125" style="53" customWidth="1"/>
    <col min="10242" max="10242" width="11.42578125" style="53"/>
    <col min="10243" max="10243" width="12.140625" style="53" customWidth="1"/>
    <col min="10244" max="10244" width="11.42578125" style="53"/>
    <col min="10245" max="10245" width="11.42578125" style="53" customWidth="1"/>
    <col min="10246" max="10246" width="14.42578125" style="53" bestFit="1" customWidth="1"/>
    <col min="10247" max="10247" width="18.28515625" style="53" bestFit="1" customWidth="1"/>
    <col min="10248" max="10492" width="11.42578125" style="53"/>
    <col min="10493" max="10493" width="14.28515625" style="53" bestFit="1" customWidth="1"/>
    <col min="10494" max="10494" width="14.7109375" style="53" bestFit="1" customWidth="1"/>
    <col min="10495" max="10495" width="12.7109375" style="53" customWidth="1"/>
    <col min="10496" max="10496" width="13" style="53" customWidth="1"/>
    <col min="10497" max="10497" width="14.5703125" style="53" customWidth="1"/>
    <col min="10498" max="10498" width="11.42578125" style="53"/>
    <col min="10499" max="10499" width="12.140625" style="53" customWidth="1"/>
    <col min="10500" max="10500" width="11.42578125" style="53"/>
    <col min="10501" max="10501" width="11.42578125" style="53" customWidth="1"/>
    <col min="10502" max="10502" width="14.42578125" style="53" bestFit="1" customWidth="1"/>
    <col min="10503" max="10503" width="18.28515625" style="53" bestFit="1" customWidth="1"/>
    <col min="10504" max="10748" width="11.42578125" style="53"/>
    <col min="10749" max="10749" width="14.28515625" style="53" bestFit="1" customWidth="1"/>
    <col min="10750" max="10750" width="14.7109375" style="53" bestFit="1" customWidth="1"/>
    <col min="10751" max="10751" width="12.7109375" style="53" customWidth="1"/>
    <col min="10752" max="10752" width="13" style="53" customWidth="1"/>
    <col min="10753" max="10753" width="14.5703125" style="53" customWidth="1"/>
    <col min="10754" max="10754" width="11.42578125" style="53"/>
    <col min="10755" max="10755" width="12.140625" style="53" customWidth="1"/>
    <col min="10756" max="10756" width="11.42578125" style="53"/>
    <col min="10757" max="10757" width="11.42578125" style="53" customWidth="1"/>
    <col min="10758" max="10758" width="14.42578125" style="53" bestFit="1" customWidth="1"/>
    <col min="10759" max="10759" width="18.28515625" style="53" bestFit="1" customWidth="1"/>
    <col min="10760" max="11004" width="11.42578125" style="53"/>
    <col min="11005" max="11005" width="14.28515625" style="53" bestFit="1" customWidth="1"/>
    <col min="11006" max="11006" width="14.7109375" style="53" bestFit="1" customWidth="1"/>
    <col min="11007" max="11007" width="12.7109375" style="53" customWidth="1"/>
    <col min="11008" max="11008" width="13" style="53" customWidth="1"/>
    <col min="11009" max="11009" width="14.5703125" style="53" customWidth="1"/>
    <col min="11010" max="11010" width="11.42578125" style="53"/>
    <col min="11011" max="11011" width="12.140625" style="53" customWidth="1"/>
    <col min="11012" max="11012" width="11.42578125" style="53"/>
    <col min="11013" max="11013" width="11.42578125" style="53" customWidth="1"/>
    <col min="11014" max="11014" width="14.42578125" style="53" bestFit="1" customWidth="1"/>
    <col min="11015" max="11015" width="18.28515625" style="53" bestFit="1" customWidth="1"/>
    <col min="11016" max="11260" width="11.42578125" style="53"/>
    <col min="11261" max="11261" width="14.28515625" style="53" bestFit="1" customWidth="1"/>
    <col min="11262" max="11262" width="14.7109375" style="53" bestFit="1" customWidth="1"/>
    <col min="11263" max="11263" width="12.7109375" style="53" customWidth="1"/>
    <col min="11264" max="11264" width="13" style="53" customWidth="1"/>
    <col min="11265" max="11265" width="14.5703125" style="53" customWidth="1"/>
    <col min="11266" max="11266" width="11.42578125" style="53"/>
    <col min="11267" max="11267" width="12.140625" style="53" customWidth="1"/>
    <col min="11268" max="11268" width="11.42578125" style="53"/>
    <col min="11269" max="11269" width="11.42578125" style="53" customWidth="1"/>
    <col min="11270" max="11270" width="14.42578125" style="53" bestFit="1" customWidth="1"/>
    <col min="11271" max="11271" width="18.28515625" style="53" bestFit="1" customWidth="1"/>
    <col min="11272" max="11516" width="11.42578125" style="53"/>
    <col min="11517" max="11517" width="14.28515625" style="53" bestFit="1" customWidth="1"/>
    <col min="11518" max="11518" width="14.7109375" style="53" bestFit="1" customWidth="1"/>
    <col min="11519" max="11519" width="12.7109375" style="53" customWidth="1"/>
    <col min="11520" max="11520" width="13" style="53" customWidth="1"/>
    <col min="11521" max="11521" width="14.5703125" style="53" customWidth="1"/>
    <col min="11522" max="11522" width="11.42578125" style="53"/>
    <col min="11523" max="11523" width="12.140625" style="53" customWidth="1"/>
    <col min="11524" max="11524" width="11.42578125" style="53"/>
    <col min="11525" max="11525" width="11.42578125" style="53" customWidth="1"/>
    <col min="11526" max="11526" width="14.42578125" style="53" bestFit="1" customWidth="1"/>
    <col min="11527" max="11527" width="18.28515625" style="53" bestFit="1" customWidth="1"/>
    <col min="11528" max="11772" width="11.42578125" style="53"/>
    <col min="11773" max="11773" width="14.28515625" style="53" bestFit="1" customWidth="1"/>
    <col min="11774" max="11774" width="14.7109375" style="53" bestFit="1" customWidth="1"/>
    <col min="11775" max="11775" width="12.7109375" style="53" customWidth="1"/>
    <col min="11776" max="11776" width="13" style="53" customWidth="1"/>
    <col min="11777" max="11777" width="14.5703125" style="53" customWidth="1"/>
    <col min="11778" max="11778" width="11.42578125" style="53"/>
    <col min="11779" max="11779" width="12.140625" style="53" customWidth="1"/>
    <col min="11780" max="11780" width="11.42578125" style="53"/>
    <col min="11781" max="11781" width="11.42578125" style="53" customWidth="1"/>
    <col min="11782" max="11782" width="14.42578125" style="53" bestFit="1" customWidth="1"/>
    <col min="11783" max="11783" width="18.28515625" style="53" bestFit="1" customWidth="1"/>
    <col min="11784" max="12028" width="11.42578125" style="53"/>
    <col min="12029" max="12029" width="14.28515625" style="53" bestFit="1" customWidth="1"/>
    <col min="12030" max="12030" width="14.7109375" style="53" bestFit="1" customWidth="1"/>
    <col min="12031" max="12031" width="12.7109375" style="53" customWidth="1"/>
    <col min="12032" max="12032" width="13" style="53" customWidth="1"/>
    <col min="12033" max="12033" width="14.5703125" style="53" customWidth="1"/>
    <col min="12034" max="12034" width="11.42578125" style="53"/>
    <col min="12035" max="12035" width="12.140625" style="53" customWidth="1"/>
    <col min="12036" max="12036" width="11.42578125" style="53"/>
    <col min="12037" max="12037" width="11.42578125" style="53" customWidth="1"/>
    <col min="12038" max="12038" width="14.42578125" style="53" bestFit="1" customWidth="1"/>
    <col min="12039" max="12039" width="18.28515625" style="53" bestFit="1" customWidth="1"/>
    <col min="12040" max="12284" width="11.42578125" style="53"/>
    <col min="12285" max="12285" width="14.28515625" style="53" bestFit="1" customWidth="1"/>
    <col min="12286" max="12286" width="14.7109375" style="53" bestFit="1" customWidth="1"/>
    <col min="12287" max="12287" width="12.7109375" style="53" customWidth="1"/>
    <col min="12288" max="12288" width="13" style="53" customWidth="1"/>
    <col min="12289" max="12289" width="14.5703125" style="53" customWidth="1"/>
    <col min="12290" max="12290" width="11.42578125" style="53"/>
    <col min="12291" max="12291" width="12.140625" style="53" customWidth="1"/>
    <col min="12292" max="12292" width="11.42578125" style="53"/>
    <col min="12293" max="12293" width="11.42578125" style="53" customWidth="1"/>
    <col min="12294" max="12294" width="14.42578125" style="53" bestFit="1" customWidth="1"/>
    <col min="12295" max="12295" width="18.28515625" style="53" bestFit="1" customWidth="1"/>
    <col min="12296" max="12540" width="11.42578125" style="53"/>
    <col min="12541" max="12541" width="14.28515625" style="53" bestFit="1" customWidth="1"/>
    <col min="12542" max="12542" width="14.7109375" style="53" bestFit="1" customWidth="1"/>
    <col min="12543" max="12543" width="12.7109375" style="53" customWidth="1"/>
    <col min="12544" max="12544" width="13" style="53" customWidth="1"/>
    <col min="12545" max="12545" width="14.5703125" style="53" customWidth="1"/>
    <col min="12546" max="12546" width="11.42578125" style="53"/>
    <col min="12547" max="12547" width="12.140625" style="53" customWidth="1"/>
    <col min="12548" max="12548" width="11.42578125" style="53"/>
    <col min="12549" max="12549" width="11.42578125" style="53" customWidth="1"/>
    <col min="12550" max="12550" width="14.42578125" style="53" bestFit="1" customWidth="1"/>
    <col min="12551" max="12551" width="18.28515625" style="53" bestFit="1" customWidth="1"/>
    <col min="12552" max="12796" width="11.42578125" style="53"/>
    <col min="12797" max="12797" width="14.28515625" style="53" bestFit="1" customWidth="1"/>
    <col min="12798" max="12798" width="14.7109375" style="53" bestFit="1" customWidth="1"/>
    <col min="12799" max="12799" width="12.7109375" style="53" customWidth="1"/>
    <col min="12800" max="12800" width="13" style="53" customWidth="1"/>
    <col min="12801" max="12801" width="14.5703125" style="53" customWidth="1"/>
    <col min="12802" max="12802" width="11.42578125" style="53"/>
    <col min="12803" max="12803" width="12.140625" style="53" customWidth="1"/>
    <col min="12804" max="12804" width="11.42578125" style="53"/>
    <col min="12805" max="12805" width="11.42578125" style="53" customWidth="1"/>
    <col min="12806" max="12806" width="14.42578125" style="53" bestFit="1" customWidth="1"/>
    <col min="12807" max="12807" width="18.28515625" style="53" bestFit="1" customWidth="1"/>
    <col min="12808" max="13052" width="11.42578125" style="53"/>
    <col min="13053" max="13053" width="14.28515625" style="53" bestFit="1" customWidth="1"/>
    <col min="13054" max="13054" width="14.7109375" style="53" bestFit="1" customWidth="1"/>
    <col min="13055" max="13055" width="12.7109375" style="53" customWidth="1"/>
    <col min="13056" max="13056" width="13" style="53" customWidth="1"/>
    <col min="13057" max="13057" width="14.5703125" style="53" customWidth="1"/>
    <col min="13058" max="13058" width="11.42578125" style="53"/>
    <col min="13059" max="13059" width="12.140625" style="53" customWidth="1"/>
    <col min="13060" max="13060" width="11.42578125" style="53"/>
    <col min="13061" max="13061" width="11.42578125" style="53" customWidth="1"/>
    <col min="13062" max="13062" width="14.42578125" style="53" bestFit="1" customWidth="1"/>
    <col min="13063" max="13063" width="18.28515625" style="53" bestFit="1" customWidth="1"/>
    <col min="13064" max="13308" width="11.42578125" style="53"/>
    <col min="13309" max="13309" width="14.28515625" style="53" bestFit="1" customWidth="1"/>
    <col min="13310" max="13310" width="14.7109375" style="53" bestFit="1" customWidth="1"/>
    <col min="13311" max="13311" width="12.7109375" style="53" customWidth="1"/>
    <col min="13312" max="13312" width="13" style="53" customWidth="1"/>
    <col min="13313" max="13313" width="14.5703125" style="53" customWidth="1"/>
    <col min="13314" max="13314" width="11.42578125" style="53"/>
    <col min="13315" max="13315" width="12.140625" style="53" customWidth="1"/>
    <col min="13316" max="13316" width="11.42578125" style="53"/>
    <col min="13317" max="13317" width="11.42578125" style="53" customWidth="1"/>
    <col min="13318" max="13318" width="14.42578125" style="53" bestFit="1" customWidth="1"/>
    <col min="13319" max="13319" width="18.28515625" style="53" bestFit="1" customWidth="1"/>
    <col min="13320" max="13564" width="11.42578125" style="53"/>
    <col min="13565" max="13565" width="14.28515625" style="53" bestFit="1" customWidth="1"/>
    <col min="13566" max="13566" width="14.7109375" style="53" bestFit="1" customWidth="1"/>
    <col min="13567" max="13567" width="12.7109375" style="53" customWidth="1"/>
    <col min="13568" max="13568" width="13" style="53" customWidth="1"/>
    <col min="13569" max="13569" width="14.5703125" style="53" customWidth="1"/>
    <col min="13570" max="13570" width="11.42578125" style="53"/>
    <col min="13571" max="13571" width="12.140625" style="53" customWidth="1"/>
    <col min="13572" max="13572" width="11.42578125" style="53"/>
    <col min="13573" max="13573" width="11.42578125" style="53" customWidth="1"/>
    <col min="13574" max="13574" width="14.42578125" style="53" bestFit="1" customWidth="1"/>
    <col min="13575" max="13575" width="18.28515625" style="53" bestFit="1" customWidth="1"/>
    <col min="13576" max="13820" width="11.42578125" style="53"/>
    <col min="13821" max="13821" width="14.28515625" style="53" bestFit="1" customWidth="1"/>
    <col min="13822" max="13822" width="14.7109375" style="53" bestFit="1" customWidth="1"/>
    <col min="13823" max="13823" width="12.7109375" style="53" customWidth="1"/>
    <col min="13824" max="13824" width="13" style="53" customWidth="1"/>
    <col min="13825" max="13825" width="14.5703125" style="53" customWidth="1"/>
    <col min="13826" max="13826" width="11.42578125" style="53"/>
    <col min="13827" max="13827" width="12.140625" style="53" customWidth="1"/>
    <col min="13828" max="13828" width="11.42578125" style="53"/>
    <col min="13829" max="13829" width="11.42578125" style="53" customWidth="1"/>
    <col min="13830" max="13830" width="14.42578125" style="53" bestFit="1" customWidth="1"/>
    <col min="13831" max="13831" width="18.28515625" style="53" bestFit="1" customWidth="1"/>
    <col min="13832" max="14076" width="11.42578125" style="53"/>
    <col min="14077" max="14077" width="14.28515625" style="53" bestFit="1" customWidth="1"/>
    <col min="14078" max="14078" width="14.7109375" style="53" bestFit="1" customWidth="1"/>
    <col min="14079" max="14079" width="12.7109375" style="53" customWidth="1"/>
    <col min="14080" max="14080" width="13" style="53" customWidth="1"/>
    <col min="14081" max="14081" width="14.5703125" style="53" customWidth="1"/>
    <col min="14082" max="14082" width="11.42578125" style="53"/>
    <col min="14083" max="14083" width="12.140625" style="53" customWidth="1"/>
    <col min="14084" max="14084" width="11.42578125" style="53"/>
    <col min="14085" max="14085" width="11.42578125" style="53" customWidth="1"/>
    <col min="14086" max="14086" width="14.42578125" style="53" bestFit="1" customWidth="1"/>
    <col min="14087" max="14087" width="18.28515625" style="53" bestFit="1" customWidth="1"/>
    <col min="14088" max="14332" width="11.42578125" style="53"/>
    <col min="14333" max="14333" width="14.28515625" style="53" bestFit="1" customWidth="1"/>
    <col min="14334" max="14334" width="14.7109375" style="53" bestFit="1" customWidth="1"/>
    <col min="14335" max="14335" width="12.7109375" style="53" customWidth="1"/>
    <col min="14336" max="14336" width="13" style="53" customWidth="1"/>
    <col min="14337" max="14337" width="14.5703125" style="53" customWidth="1"/>
    <col min="14338" max="14338" width="11.42578125" style="53"/>
    <col min="14339" max="14339" width="12.140625" style="53" customWidth="1"/>
    <col min="14340" max="14340" width="11.42578125" style="53"/>
    <col min="14341" max="14341" width="11.42578125" style="53" customWidth="1"/>
    <col min="14342" max="14342" width="14.42578125" style="53" bestFit="1" customWidth="1"/>
    <col min="14343" max="14343" width="18.28515625" style="53" bestFit="1" customWidth="1"/>
    <col min="14344" max="14588" width="11.42578125" style="53"/>
    <col min="14589" max="14589" width="14.28515625" style="53" bestFit="1" customWidth="1"/>
    <col min="14590" max="14590" width="14.7109375" style="53" bestFit="1" customWidth="1"/>
    <col min="14591" max="14591" width="12.7109375" style="53" customWidth="1"/>
    <col min="14592" max="14592" width="13" style="53" customWidth="1"/>
    <col min="14593" max="14593" width="14.5703125" style="53" customWidth="1"/>
    <col min="14594" max="14594" width="11.42578125" style="53"/>
    <col min="14595" max="14595" width="12.140625" style="53" customWidth="1"/>
    <col min="14596" max="14596" width="11.42578125" style="53"/>
    <col min="14597" max="14597" width="11.42578125" style="53" customWidth="1"/>
    <col min="14598" max="14598" width="14.42578125" style="53" bestFit="1" customWidth="1"/>
    <col min="14599" max="14599" width="18.28515625" style="53" bestFit="1" customWidth="1"/>
    <col min="14600" max="14844" width="11.42578125" style="53"/>
    <col min="14845" max="14845" width="14.28515625" style="53" bestFit="1" customWidth="1"/>
    <col min="14846" max="14846" width="14.7109375" style="53" bestFit="1" customWidth="1"/>
    <col min="14847" max="14847" width="12.7109375" style="53" customWidth="1"/>
    <col min="14848" max="14848" width="13" style="53" customWidth="1"/>
    <col min="14849" max="14849" width="14.5703125" style="53" customWidth="1"/>
    <col min="14850" max="14850" width="11.42578125" style="53"/>
    <col min="14851" max="14851" width="12.140625" style="53" customWidth="1"/>
    <col min="14852" max="14852" width="11.42578125" style="53"/>
    <col min="14853" max="14853" width="11.42578125" style="53" customWidth="1"/>
    <col min="14854" max="14854" width="14.42578125" style="53" bestFit="1" customWidth="1"/>
    <col min="14855" max="14855" width="18.28515625" style="53" bestFit="1" customWidth="1"/>
    <col min="14856" max="15100" width="11.42578125" style="53"/>
    <col min="15101" max="15101" width="14.28515625" style="53" bestFit="1" customWidth="1"/>
    <col min="15102" max="15102" width="14.7109375" style="53" bestFit="1" customWidth="1"/>
    <col min="15103" max="15103" width="12.7109375" style="53" customWidth="1"/>
    <col min="15104" max="15104" width="13" style="53" customWidth="1"/>
    <col min="15105" max="15105" width="14.5703125" style="53" customWidth="1"/>
    <col min="15106" max="15106" width="11.42578125" style="53"/>
    <col min="15107" max="15107" width="12.140625" style="53" customWidth="1"/>
    <col min="15108" max="15108" width="11.42578125" style="53"/>
    <col min="15109" max="15109" width="11.42578125" style="53" customWidth="1"/>
    <col min="15110" max="15110" width="14.42578125" style="53" bestFit="1" customWidth="1"/>
    <col min="15111" max="15111" width="18.28515625" style="53" bestFit="1" customWidth="1"/>
    <col min="15112" max="15356" width="11.42578125" style="53"/>
    <col min="15357" max="15357" width="14.28515625" style="53" bestFit="1" customWidth="1"/>
    <col min="15358" max="15358" width="14.7109375" style="53" bestFit="1" customWidth="1"/>
    <col min="15359" max="15359" width="12.7109375" style="53" customWidth="1"/>
    <col min="15360" max="15360" width="13" style="53" customWidth="1"/>
    <col min="15361" max="15361" width="14.5703125" style="53" customWidth="1"/>
    <col min="15362" max="15362" width="11.42578125" style="53"/>
    <col min="15363" max="15363" width="12.140625" style="53" customWidth="1"/>
    <col min="15364" max="15364" width="11.42578125" style="53"/>
    <col min="15365" max="15365" width="11.42578125" style="53" customWidth="1"/>
    <col min="15366" max="15366" width="14.42578125" style="53" bestFit="1" customWidth="1"/>
    <col min="15367" max="15367" width="18.28515625" style="53" bestFit="1" customWidth="1"/>
    <col min="15368" max="15612" width="11.42578125" style="53"/>
    <col min="15613" max="15613" width="14.28515625" style="53" bestFit="1" customWidth="1"/>
    <col min="15614" max="15614" width="14.7109375" style="53" bestFit="1" customWidth="1"/>
    <col min="15615" max="15615" width="12.7109375" style="53" customWidth="1"/>
    <col min="15616" max="15616" width="13" style="53" customWidth="1"/>
    <col min="15617" max="15617" width="14.5703125" style="53" customWidth="1"/>
    <col min="15618" max="15618" width="11.42578125" style="53"/>
    <col min="15619" max="15619" width="12.140625" style="53" customWidth="1"/>
    <col min="15620" max="15620" width="11.42578125" style="53"/>
    <col min="15621" max="15621" width="11.42578125" style="53" customWidth="1"/>
    <col min="15622" max="15622" width="14.42578125" style="53" bestFit="1" customWidth="1"/>
    <col min="15623" max="15623" width="18.28515625" style="53" bestFit="1" customWidth="1"/>
    <col min="15624" max="15868" width="11.42578125" style="53"/>
    <col min="15869" max="15869" width="14.28515625" style="53" bestFit="1" customWidth="1"/>
    <col min="15870" max="15870" width="14.7109375" style="53" bestFit="1" customWidth="1"/>
    <col min="15871" max="15871" width="12.7109375" style="53" customWidth="1"/>
    <col min="15872" max="15872" width="13" style="53" customWidth="1"/>
    <col min="15873" max="15873" width="14.5703125" style="53" customWidth="1"/>
    <col min="15874" max="15874" width="11.42578125" style="53"/>
    <col min="15875" max="15875" width="12.140625" style="53" customWidth="1"/>
    <col min="15876" max="15876" width="11.42578125" style="53"/>
    <col min="15877" max="15877" width="11.42578125" style="53" customWidth="1"/>
    <col min="15878" max="15878" width="14.42578125" style="53" bestFit="1" customWidth="1"/>
    <col min="15879" max="15879" width="18.28515625" style="53" bestFit="1" customWidth="1"/>
    <col min="15880" max="16124" width="11.42578125" style="53"/>
    <col min="16125" max="16125" width="14.28515625" style="53" bestFit="1" customWidth="1"/>
    <col min="16126" max="16126" width="14.7109375" style="53" bestFit="1" customWidth="1"/>
    <col min="16127" max="16127" width="12.7109375" style="53" customWidth="1"/>
    <col min="16128" max="16128" width="13" style="53" customWidth="1"/>
    <col min="16129" max="16129" width="14.5703125" style="53" customWidth="1"/>
    <col min="16130" max="16130" width="11.42578125" style="53"/>
    <col min="16131" max="16131" width="12.140625" style="53" customWidth="1"/>
    <col min="16132" max="16132" width="11.42578125" style="53"/>
    <col min="16133" max="16133" width="11.42578125" style="53" customWidth="1"/>
    <col min="16134" max="16134" width="14.42578125" style="53" bestFit="1" customWidth="1"/>
    <col min="16135" max="16135" width="18.28515625" style="53" bestFit="1" customWidth="1"/>
    <col min="16136" max="16384" width="11.42578125" style="53"/>
  </cols>
  <sheetData>
    <row r="1" spans="1:11" x14ac:dyDescent="0.2">
      <c r="A1" s="507" t="s">
        <v>17</v>
      </c>
      <c r="B1" s="508"/>
      <c r="C1" s="508"/>
      <c r="D1" s="508"/>
      <c r="E1" s="508"/>
      <c r="F1" s="508"/>
      <c r="G1" s="508"/>
      <c r="H1" s="516" t="s">
        <v>18</v>
      </c>
    </row>
    <row r="2" spans="1:11" x14ac:dyDescent="0.2">
      <c r="A2" s="510"/>
      <c r="B2" s="511"/>
      <c r="C2" s="511"/>
      <c r="D2" s="511"/>
      <c r="E2" s="511"/>
      <c r="F2" s="511"/>
      <c r="G2" s="511"/>
      <c r="H2" s="517"/>
    </row>
    <row r="3" spans="1:11" x14ac:dyDescent="0.2">
      <c r="A3" s="510"/>
      <c r="B3" s="511"/>
      <c r="C3" s="511"/>
      <c r="D3" s="511"/>
      <c r="E3" s="511"/>
      <c r="F3" s="511"/>
      <c r="G3" s="511"/>
      <c r="H3" s="517"/>
    </row>
    <row r="4" spans="1:11" ht="13.5" thickBot="1" x14ac:dyDescent="0.25">
      <c r="A4" s="513"/>
      <c r="B4" s="514"/>
      <c r="C4" s="514"/>
      <c r="D4" s="514"/>
      <c r="E4" s="514"/>
      <c r="F4" s="514"/>
      <c r="G4" s="514"/>
      <c r="H4" s="517"/>
    </row>
    <row r="5" spans="1:11" x14ac:dyDescent="0.2">
      <c r="A5" s="518" t="s">
        <v>19</v>
      </c>
      <c r="B5" s="520" t="s">
        <v>1</v>
      </c>
      <c r="C5" s="522" t="s">
        <v>20</v>
      </c>
      <c r="D5" s="524" t="s">
        <v>21</v>
      </c>
      <c r="E5" s="525"/>
      <c r="F5" s="525"/>
      <c r="G5" s="525"/>
      <c r="H5" s="517"/>
    </row>
    <row r="6" spans="1:11" ht="29.25" customHeight="1" thickBot="1" x14ac:dyDescent="0.25">
      <c r="A6" s="519"/>
      <c r="B6" s="521"/>
      <c r="C6" s="523"/>
      <c r="D6" s="527"/>
      <c r="E6" s="528"/>
      <c r="F6" s="528"/>
      <c r="G6" s="528"/>
      <c r="H6" s="517"/>
    </row>
    <row r="7" spans="1:11" ht="14.25" customHeight="1" x14ac:dyDescent="0.2">
      <c r="A7" s="530" t="s">
        <v>22</v>
      </c>
      <c r="B7" s="533" t="s">
        <v>0</v>
      </c>
      <c r="C7" s="522" t="s">
        <v>85</v>
      </c>
      <c r="D7" s="582" t="s">
        <v>66</v>
      </c>
      <c r="E7" s="583"/>
      <c r="F7" s="583"/>
      <c r="G7" s="583"/>
      <c r="H7" s="517"/>
      <c r="I7" s="338"/>
      <c r="J7" s="339"/>
      <c r="K7" s="338"/>
    </row>
    <row r="8" spans="1:11" ht="13.5" thickBot="1" x14ac:dyDescent="0.25">
      <c r="A8" s="531"/>
      <c r="B8" s="534"/>
      <c r="C8" s="523"/>
      <c r="D8" s="585"/>
      <c r="E8" s="586"/>
      <c r="F8" s="586"/>
      <c r="G8" s="586"/>
      <c r="H8" s="517"/>
      <c r="I8" s="338"/>
      <c r="J8" s="339"/>
      <c r="K8" s="338"/>
    </row>
    <row r="9" spans="1:11" ht="13.5" thickBot="1" x14ac:dyDescent="0.25">
      <c r="A9" s="532"/>
      <c r="B9" s="535"/>
      <c r="C9" s="54" t="s">
        <v>23</v>
      </c>
      <c r="D9" s="502" t="s">
        <v>24</v>
      </c>
      <c r="E9" s="503"/>
      <c r="F9" s="503"/>
      <c r="G9" s="503"/>
      <c r="H9" s="517"/>
      <c r="I9" s="588"/>
      <c r="J9" s="588"/>
      <c r="K9" s="338"/>
    </row>
    <row r="10" spans="1:11" ht="13.5" thickBot="1" x14ac:dyDescent="0.25">
      <c r="A10" s="239" t="s">
        <v>25</v>
      </c>
      <c r="B10" s="240"/>
      <c r="C10" s="51" t="s">
        <v>73</v>
      </c>
      <c r="D10" s="51" t="s">
        <v>26</v>
      </c>
      <c r="E10" s="51" t="s">
        <v>28</v>
      </c>
      <c r="F10" s="138" t="s">
        <v>3</v>
      </c>
      <c r="G10" s="138" t="s">
        <v>29</v>
      </c>
      <c r="H10" s="398"/>
      <c r="I10" s="340"/>
      <c r="J10" s="339"/>
      <c r="K10" s="338"/>
    </row>
    <row r="11" spans="1:11" x14ac:dyDescent="0.2">
      <c r="A11" s="303"/>
      <c r="B11" s="23"/>
      <c r="C11" s="341">
        <v>6</v>
      </c>
      <c r="D11" s="341">
        <v>0.94</v>
      </c>
      <c r="E11" s="23"/>
      <c r="F11" s="55">
        <v>1</v>
      </c>
      <c r="G11" s="387">
        <f t="shared" ref="G11:G13" si="0">+F11*D11*C11</f>
        <v>5.64</v>
      </c>
      <c r="H11" s="399"/>
      <c r="I11" s="340"/>
      <c r="J11" s="339"/>
      <c r="K11" s="338"/>
    </row>
    <row r="12" spans="1:11" x14ac:dyDescent="0.2">
      <c r="A12" s="72"/>
      <c r="B12" s="63"/>
      <c r="C12" s="341">
        <v>4.3</v>
      </c>
      <c r="D12" s="341">
        <v>0.94</v>
      </c>
      <c r="E12" s="63"/>
      <c r="F12" s="55">
        <v>1</v>
      </c>
      <c r="G12" s="387">
        <f t="shared" si="0"/>
        <v>4.0419999999999998</v>
      </c>
      <c r="H12" s="399"/>
      <c r="I12" s="340"/>
      <c r="J12" s="339"/>
      <c r="K12" s="338"/>
    </row>
    <row r="13" spans="1:11" x14ac:dyDescent="0.2">
      <c r="A13" s="72"/>
      <c r="B13" s="63"/>
      <c r="C13" s="341">
        <v>0.46</v>
      </c>
      <c r="D13" s="341">
        <v>0.43</v>
      </c>
      <c r="E13" s="63"/>
      <c r="F13" s="55">
        <v>1</v>
      </c>
      <c r="G13" s="387">
        <f t="shared" si="0"/>
        <v>0.1978</v>
      </c>
      <c r="H13" s="399"/>
      <c r="I13" s="340"/>
      <c r="J13" s="339"/>
      <c r="K13" s="338"/>
    </row>
    <row r="14" spans="1:11" x14ac:dyDescent="0.2">
      <c r="A14" s="303"/>
      <c r="B14" s="342"/>
      <c r="C14" s="341">
        <v>8.3000000000000007</v>
      </c>
      <c r="D14" s="343">
        <v>0.69</v>
      </c>
      <c r="E14" s="343"/>
      <c r="F14" s="55">
        <v>1</v>
      </c>
      <c r="G14" s="387">
        <f>+F14*D14*C14</f>
        <v>5.7270000000000003</v>
      </c>
      <c r="H14" s="399"/>
      <c r="I14" s="340"/>
      <c r="J14" s="339"/>
      <c r="K14" s="255"/>
    </row>
    <row r="15" spans="1:11" x14ac:dyDescent="0.2">
      <c r="A15" s="303"/>
      <c r="B15" s="342"/>
      <c r="C15" s="341">
        <v>1.1000000000000001</v>
      </c>
      <c r="D15" s="343">
        <v>0.36</v>
      </c>
      <c r="E15" s="343"/>
      <c r="F15" s="56">
        <v>1</v>
      </c>
      <c r="G15" s="388">
        <f t="shared" ref="G15:G21" si="1">+F15*D15*C15</f>
        <v>0.39600000000000002</v>
      </c>
      <c r="H15" s="399"/>
      <c r="I15" s="340"/>
      <c r="J15" s="339"/>
      <c r="K15" s="255"/>
    </row>
    <row r="16" spans="1:11" x14ac:dyDescent="0.2">
      <c r="A16" s="303"/>
      <c r="B16" s="342"/>
      <c r="C16" s="341">
        <v>2.2999999999999998</v>
      </c>
      <c r="D16" s="343">
        <v>0.82</v>
      </c>
      <c r="E16" s="343"/>
      <c r="F16" s="56">
        <v>1</v>
      </c>
      <c r="G16" s="388">
        <f t="shared" si="1"/>
        <v>1.8859999999999997</v>
      </c>
      <c r="H16" s="399"/>
      <c r="I16" s="340"/>
      <c r="J16" s="339"/>
      <c r="K16" s="255"/>
    </row>
    <row r="17" spans="1:11" x14ac:dyDescent="0.2">
      <c r="A17" s="303"/>
      <c r="B17" s="342"/>
      <c r="C17" s="341">
        <v>10.28</v>
      </c>
      <c r="D17" s="343">
        <v>1.42</v>
      </c>
      <c r="E17" s="343"/>
      <c r="F17" s="56">
        <v>1</v>
      </c>
      <c r="G17" s="388">
        <f t="shared" si="1"/>
        <v>14.597599999999998</v>
      </c>
      <c r="H17" s="399"/>
      <c r="I17" s="340"/>
      <c r="J17" s="339"/>
      <c r="K17" s="338"/>
    </row>
    <row r="18" spans="1:11" x14ac:dyDescent="0.2">
      <c r="A18" s="303"/>
      <c r="B18" s="342"/>
      <c r="C18" s="341">
        <v>9.0500000000000007</v>
      </c>
      <c r="D18" s="343">
        <v>0.99</v>
      </c>
      <c r="E18" s="343"/>
      <c r="F18" s="56">
        <v>1</v>
      </c>
      <c r="G18" s="388">
        <f t="shared" si="1"/>
        <v>8.9595000000000002</v>
      </c>
      <c r="H18" s="399"/>
      <c r="I18" s="340"/>
      <c r="J18" s="339"/>
      <c r="K18" s="338"/>
    </row>
    <row r="19" spans="1:11" x14ac:dyDescent="0.2">
      <c r="A19" s="303"/>
      <c r="B19" s="342"/>
      <c r="C19" s="341">
        <v>1.24</v>
      </c>
      <c r="D19" s="343">
        <v>0.88</v>
      </c>
      <c r="E19" s="343"/>
      <c r="F19" s="56">
        <v>1</v>
      </c>
      <c r="G19" s="388">
        <f t="shared" si="1"/>
        <v>1.0911999999999999</v>
      </c>
      <c r="H19" s="399"/>
      <c r="I19" s="340"/>
      <c r="J19" s="339"/>
      <c r="K19" s="338"/>
    </row>
    <row r="20" spans="1:11" x14ac:dyDescent="0.2">
      <c r="A20" s="303"/>
      <c r="B20" s="342"/>
      <c r="C20" s="341">
        <v>9.2200000000000006</v>
      </c>
      <c r="D20" s="343">
        <v>1.59</v>
      </c>
      <c r="E20" s="343"/>
      <c r="F20" s="56">
        <v>1</v>
      </c>
      <c r="G20" s="388">
        <f t="shared" si="1"/>
        <v>14.659800000000002</v>
      </c>
      <c r="H20" s="399"/>
      <c r="I20" s="340"/>
      <c r="J20" s="339"/>
      <c r="K20" s="338"/>
    </row>
    <row r="21" spans="1:11" ht="13.5" thickBot="1" x14ac:dyDescent="0.25">
      <c r="A21" s="303"/>
      <c r="B21" s="342"/>
      <c r="C21" s="341">
        <v>3.05</v>
      </c>
      <c r="D21" s="343">
        <v>0.54</v>
      </c>
      <c r="E21" s="343"/>
      <c r="F21" s="56">
        <v>1</v>
      </c>
      <c r="G21" s="388">
        <f t="shared" si="1"/>
        <v>1.647</v>
      </c>
      <c r="H21" s="399"/>
      <c r="I21" s="340"/>
      <c r="J21" s="339"/>
      <c r="K21" s="338"/>
    </row>
    <row r="22" spans="1:11" ht="13.5" thickBot="1" x14ac:dyDescent="0.25">
      <c r="A22" s="344" t="s">
        <v>30</v>
      </c>
      <c r="B22" s="236"/>
      <c r="C22" s="345"/>
      <c r="D22" s="346"/>
      <c r="E22" s="346"/>
      <c r="F22" s="347"/>
      <c r="G22" s="389">
        <f>SUM(G11:G21)</f>
        <v>58.843899999999998</v>
      </c>
      <c r="H22" s="399"/>
      <c r="I22" s="340"/>
      <c r="J22" s="339"/>
      <c r="K22" s="338"/>
    </row>
    <row r="23" spans="1:11" x14ac:dyDescent="0.2">
      <c r="A23" s="348"/>
      <c r="B23" s="231"/>
      <c r="C23" s="341">
        <v>10.8</v>
      </c>
      <c r="D23" s="341">
        <v>0.6</v>
      </c>
      <c r="E23" s="343"/>
      <c r="F23" s="56">
        <v>1</v>
      </c>
      <c r="G23" s="390">
        <f>F23*D23*C23</f>
        <v>6.48</v>
      </c>
      <c r="H23" s="399"/>
      <c r="I23" s="340"/>
      <c r="J23" s="339"/>
      <c r="K23" s="338"/>
    </row>
    <row r="24" spans="1:11" x14ac:dyDescent="0.2">
      <c r="A24" s="348"/>
      <c r="B24" s="231"/>
      <c r="C24" s="341"/>
      <c r="D24" s="341"/>
      <c r="E24" s="343"/>
      <c r="F24" s="56">
        <v>1</v>
      </c>
      <c r="G24" s="388">
        <f t="shared" ref="G24:G25" si="2">F24*D24*C24</f>
        <v>0</v>
      </c>
      <c r="H24" s="399"/>
      <c r="I24" s="340"/>
      <c r="J24" s="339"/>
      <c r="K24" s="338"/>
    </row>
    <row r="25" spans="1:11" ht="13.5" thickBot="1" x14ac:dyDescent="0.25">
      <c r="A25" s="348"/>
      <c r="B25" s="231"/>
      <c r="C25" s="341"/>
      <c r="D25" s="343"/>
      <c r="E25" s="343"/>
      <c r="F25" s="56">
        <v>1</v>
      </c>
      <c r="G25" s="388">
        <f t="shared" si="2"/>
        <v>0</v>
      </c>
      <c r="H25" s="399"/>
      <c r="I25" s="340"/>
      <c r="J25" s="339"/>
      <c r="K25" s="338"/>
    </row>
    <row r="26" spans="1:11" ht="13.5" thickBot="1" x14ac:dyDescent="0.25">
      <c r="A26" s="344" t="s">
        <v>31</v>
      </c>
      <c r="B26" s="236"/>
      <c r="C26" s="345"/>
      <c r="D26" s="346"/>
      <c r="E26" s="346"/>
      <c r="F26" s="347"/>
      <c r="G26" s="389">
        <f>SUM(G23:G25)</f>
        <v>6.48</v>
      </c>
      <c r="H26" s="399"/>
      <c r="I26" s="340"/>
      <c r="J26" s="339"/>
      <c r="K26" s="338"/>
    </row>
    <row r="27" spans="1:11" x14ac:dyDescent="0.2">
      <c r="A27" s="348"/>
      <c r="B27" s="231"/>
      <c r="C27" s="341">
        <v>3.3</v>
      </c>
      <c r="D27" s="343">
        <v>2.97</v>
      </c>
      <c r="E27" s="343"/>
      <c r="F27" s="56">
        <v>1</v>
      </c>
      <c r="G27" s="388">
        <f t="shared" ref="G27:G42" si="3">+F27*D27*C27</f>
        <v>9.8010000000000002</v>
      </c>
      <c r="H27" s="399"/>
      <c r="I27" s="340"/>
      <c r="J27" s="339"/>
      <c r="K27" s="338"/>
    </row>
    <row r="28" spans="1:11" x14ac:dyDescent="0.2">
      <c r="A28" s="348"/>
      <c r="B28" s="231"/>
      <c r="C28" s="341">
        <v>3.93</v>
      </c>
      <c r="D28" s="343">
        <v>2.95</v>
      </c>
      <c r="E28" s="343"/>
      <c r="F28" s="56">
        <v>1</v>
      </c>
      <c r="G28" s="388">
        <f t="shared" si="3"/>
        <v>11.593500000000001</v>
      </c>
      <c r="H28" s="399"/>
      <c r="I28" s="340"/>
      <c r="J28" s="339"/>
      <c r="K28" s="338"/>
    </row>
    <row r="29" spans="1:11" x14ac:dyDescent="0.2">
      <c r="A29" s="348"/>
      <c r="B29" s="231"/>
      <c r="C29" s="341">
        <v>6.08</v>
      </c>
      <c r="D29" s="343">
        <v>2.95</v>
      </c>
      <c r="E29" s="343"/>
      <c r="F29" s="56">
        <v>1</v>
      </c>
      <c r="G29" s="388">
        <f t="shared" si="3"/>
        <v>17.936</v>
      </c>
      <c r="H29" s="399"/>
      <c r="I29" s="340"/>
      <c r="J29" s="339"/>
      <c r="K29" s="338"/>
    </row>
    <row r="30" spans="1:11" x14ac:dyDescent="0.2">
      <c r="A30" s="348"/>
      <c r="B30" s="231"/>
      <c r="C30" s="341">
        <v>4.0199999999999996</v>
      </c>
      <c r="D30" s="343">
        <v>2.95</v>
      </c>
      <c r="E30" s="343"/>
      <c r="F30" s="56">
        <v>1</v>
      </c>
      <c r="G30" s="388">
        <f t="shared" si="3"/>
        <v>11.859</v>
      </c>
      <c r="H30" s="399"/>
      <c r="I30" s="340"/>
      <c r="J30" s="339"/>
      <c r="K30" s="338"/>
    </row>
    <row r="31" spans="1:11" x14ac:dyDescent="0.2">
      <c r="A31" s="348"/>
      <c r="B31" s="231"/>
      <c r="C31" s="341">
        <v>5.95</v>
      </c>
      <c r="D31" s="343">
        <v>2.95</v>
      </c>
      <c r="E31" s="343"/>
      <c r="F31" s="56">
        <v>1</v>
      </c>
      <c r="G31" s="388">
        <f t="shared" si="3"/>
        <v>17.552500000000002</v>
      </c>
      <c r="H31" s="399"/>
      <c r="I31" s="340"/>
      <c r="J31" s="339"/>
      <c r="K31" s="338"/>
    </row>
    <row r="32" spans="1:11" x14ac:dyDescent="0.2">
      <c r="A32" s="348"/>
      <c r="B32" s="231"/>
      <c r="C32" s="341">
        <v>4</v>
      </c>
      <c r="D32" s="343">
        <v>2.95</v>
      </c>
      <c r="E32" s="343"/>
      <c r="F32" s="56">
        <v>1</v>
      </c>
      <c r="G32" s="388">
        <f t="shared" si="3"/>
        <v>11.8</v>
      </c>
      <c r="H32" s="399"/>
      <c r="I32" s="340"/>
      <c r="J32" s="339"/>
      <c r="K32" s="338"/>
    </row>
    <row r="33" spans="1:11" x14ac:dyDescent="0.2">
      <c r="A33" s="348"/>
      <c r="B33" s="231"/>
      <c r="C33" s="341">
        <v>5.96</v>
      </c>
      <c r="D33" s="343">
        <v>2.95</v>
      </c>
      <c r="E33" s="343"/>
      <c r="F33" s="56">
        <v>1</v>
      </c>
      <c r="G33" s="388">
        <f t="shared" si="3"/>
        <v>17.582000000000001</v>
      </c>
      <c r="H33" s="399"/>
      <c r="I33" s="340"/>
      <c r="J33" s="339"/>
      <c r="K33" s="338"/>
    </row>
    <row r="34" spans="1:11" x14ac:dyDescent="0.2">
      <c r="A34" s="348"/>
      <c r="B34" s="231"/>
      <c r="C34" s="341">
        <v>2.95</v>
      </c>
      <c r="D34" s="343">
        <v>2.99</v>
      </c>
      <c r="E34" s="343"/>
      <c r="F34" s="56">
        <v>1</v>
      </c>
      <c r="G34" s="388">
        <f t="shared" si="3"/>
        <v>8.8205000000000009</v>
      </c>
      <c r="H34" s="399"/>
      <c r="I34" s="340"/>
      <c r="J34" s="339"/>
      <c r="K34" s="338"/>
    </row>
    <row r="35" spans="1:11" x14ac:dyDescent="0.2">
      <c r="A35" s="348"/>
      <c r="B35" s="231"/>
      <c r="C35" s="341">
        <v>3</v>
      </c>
      <c r="D35" s="343">
        <v>2.2799999999999998</v>
      </c>
      <c r="E35" s="343"/>
      <c r="F35" s="56">
        <v>1</v>
      </c>
      <c r="G35" s="388">
        <f t="shared" si="3"/>
        <v>6.84</v>
      </c>
      <c r="H35" s="399"/>
      <c r="I35" s="340"/>
      <c r="J35" s="339"/>
      <c r="K35" s="338"/>
    </row>
    <row r="36" spans="1:11" x14ac:dyDescent="0.2">
      <c r="A36" s="349"/>
      <c r="B36" s="302"/>
      <c r="C36" s="350">
        <v>6.07</v>
      </c>
      <c r="D36" s="351">
        <v>2.2799999999999998</v>
      </c>
      <c r="E36" s="351"/>
      <c r="F36" s="56">
        <v>1</v>
      </c>
      <c r="G36" s="388">
        <f t="shared" si="3"/>
        <v>13.839599999999999</v>
      </c>
      <c r="H36" s="399"/>
      <c r="I36" s="340"/>
      <c r="J36" s="339"/>
      <c r="K36" s="338"/>
    </row>
    <row r="37" spans="1:11" x14ac:dyDescent="0.2">
      <c r="A37" s="72"/>
      <c r="B37" s="228"/>
      <c r="C37" s="350">
        <v>3.9</v>
      </c>
      <c r="D37" s="351">
        <v>2.2799999999999998</v>
      </c>
      <c r="E37" s="351"/>
      <c r="F37" s="56">
        <v>1</v>
      </c>
      <c r="G37" s="388">
        <f t="shared" si="3"/>
        <v>8.8919999999999995</v>
      </c>
      <c r="H37" s="399"/>
      <c r="I37" s="340"/>
      <c r="J37" s="339"/>
      <c r="K37" s="338"/>
    </row>
    <row r="38" spans="1:11" x14ac:dyDescent="0.2">
      <c r="A38" s="352"/>
      <c r="B38" s="228"/>
      <c r="C38" s="350">
        <v>6.03</v>
      </c>
      <c r="D38" s="351">
        <v>2.2799999999999998</v>
      </c>
      <c r="E38" s="351"/>
      <c r="F38" s="56">
        <v>1</v>
      </c>
      <c r="G38" s="388">
        <f t="shared" si="3"/>
        <v>13.7484</v>
      </c>
      <c r="H38" s="399"/>
      <c r="I38" s="340"/>
      <c r="J38" s="339"/>
      <c r="K38" s="338"/>
    </row>
    <row r="39" spans="1:11" x14ac:dyDescent="0.2">
      <c r="A39" s="353"/>
      <c r="B39" s="242"/>
      <c r="C39" s="354">
        <v>4.05</v>
      </c>
      <c r="D39" s="354">
        <v>2.2999999999999998</v>
      </c>
      <c r="E39" s="355"/>
      <c r="F39" s="56">
        <v>1</v>
      </c>
      <c r="G39" s="388">
        <f t="shared" si="3"/>
        <v>9.3149999999999995</v>
      </c>
      <c r="H39" s="399"/>
      <c r="I39" s="340"/>
      <c r="J39" s="339"/>
      <c r="K39" s="338"/>
    </row>
    <row r="40" spans="1:11" x14ac:dyDescent="0.2">
      <c r="A40" s="353"/>
      <c r="B40" s="242"/>
      <c r="C40" s="354">
        <v>6.1</v>
      </c>
      <c r="D40" s="355">
        <v>2.31</v>
      </c>
      <c r="E40" s="355"/>
      <c r="F40" s="56">
        <v>1</v>
      </c>
      <c r="G40" s="388">
        <f t="shared" si="3"/>
        <v>14.090999999999999</v>
      </c>
      <c r="H40" s="399"/>
      <c r="I40" s="340"/>
      <c r="J40" s="339"/>
      <c r="K40" s="338"/>
    </row>
    <row r="41" spans="1:11" x14ac:dyDescent="0.2">
      <c r="A41" s="353"/>
      <c r="B41" s="242"/>
      <c r="C41" s="354">
        <v>4</v>
      </c>
      <c r="D41" s="355">
        <v>2.31</v>
      </c>
      <c r="E41" s="355"/>
      <c r="F41" s="56">
        <v>1</v>
      </c>
      <c r="G41" s="388">
        <f t="shared" si="3"/>
        <v>9.24</v>
      </c>
      <c r="H41" s="399"/>
      <c r="I41" s="340"/>
      <c r="J41" s="339"/>
      <c r="K41" s="338"/>
    </row>
    <row r="42" spans="1:11" ht="13.5" thickBot="1" x14ac:dyDescent="0.25">
      <c r="A42" s="356"/>
      <c r="B42" s="233"/>
      <c r="C42" s="357">
        <v>3.22</v>
      </c>
      <c r="D42" s="358">
        <v>2.31</v>
      </c>
      <c r="E42" s="358"/>
      <c r="F42" s="163">
        <v>1</v>
      </c>
      <c r="G42" s="391">
        <f t="shared" si="3"/>
        <v>7.438200000000001</v>
      </c>
      <c r="H42" s="399"/>
      <c r="I42" s="340"/>
      <c r="J42" s="339"/>
      <c r="K42" s="338"/>
    </row>
    <row r="43" spans="1:11" ht="13.5" thickBot="1" x14ac:dyDescent="0.25">
      <c r="A43" s="344" t="s">
        <v>35</v>
      </c>
      <c r="B43" s="236"/>
      <c r="C43" s="345"/>
      <c r="D43" s="346"/>
      <c r="E43" s="346"/>
      <c r="F43" s="347"/>
      <c r="G43" s="389">
        <f>SUM(G27:G42)</f>
        <v>190.34870000000001</v>
      </c>
      <c r="H43" s="399"/>
      <c r="I43" s="340"/>
      <c r="J43" s="339"/>
      <c r="K43" s="338"/>
    </row>
    <row r="44" spans="1:11" x14ac:dyDescent="0.2">
      <c r="A44" s="301"/>
      <c r="B44" s="234"/>
      <c r="C44" s="359">
        <v>3.5</v>
      </c>
      <c r="D44" s="359">
        <v>2.58</v>
      </c>
      <c r="E44" s="360"/>
      <c r="F44" s="65">
        <v>1</v>
      </c>
      <c r="G44" s="392">
        <f>+C44*D44*F44</f>
        <v>9.0300000000000011</v>
      </c>
      <c r="H44" s="399"/>
      <c r="I44" s="340"/>
      <c r="J44" s="339"/>
      <c r="K44" s="338"/>
    </row>
    <row r="45" spans="1:11" x14ac:dyDescent="0.2">
      <c r="A45" s="361"/>
      <c r="B45" s="228"/>
      <c r="C45" s="362">
        <v>2.85</v>
      </c>
      <c r="D45" s="350">
        <v>3.65</v>
      </c>
      <c r="E45" s="351"/>
      <c r="F45" s="56">
        <v>1</v>
      </c>
      <c r="G45" s="388">
        <f t="shared" ref="G45:G61" si="4">+C45*D45*F45</f>
        <v>10.4025</v>
      </c>
      <c r="H45" s="399"/>
      <c r="I45" s="340"/>
      <c r="J45" s="339"/>
      <c r="K45" s="338"/>
    </row>
    <row r="46" spans="1:11" x14ac:dyDescent="0.2">
      <c r="A46" s="92"/>
      <c r="B46" s="341"/>
      <c r="C46" s="350">
        <v>3.92</v>
      </c>
      <c r="D46" s="341">
        <v>2.88</v>
      </c>
      <c r="E46" s="343"/>
      <c r="F46" s="55">
        <v>1</v>
      </c>
      <c r="G46" s="388">
        <f t="shared" si="4"/>
        <v>11.2896</v>
      </c>
      <c r="H46" s="399"/>
      <c r="I46" s="340"/>
      <c r="J46" s="339"/>
      <c r="K46" s="338"/>
    </row>
    <row r="47" spans="1:11" x14ac:dyDescent="0.2">
      <c r="A47" s="92"/>
      <c r="B47" s="341"/>
      <c r="C47" s="341">
        <v>2.56</v>
      </c>
      <c r="D47" s="341">
        <v>4.0999999999999996</v>
      </c>
      <c r="E47" s="343"/>
      <c r="F47" s="55">
        <v>1</v>
      </c>
      <c r="G47" s="388">
        <f t="shared" si="4"/>
        <v>10.495999999999999</v>
      </c>
      <c r="H47" s="399"/>
      <c r="I47" s="340"/>
      <c r="J47" s="339"/>
      <c r="K47" s="338"/>
    </row>
    <row r="48" spans="1:11" x14ac:dyDescent="0.2">
      <c r="A48" s="92"/>
      <c r="B48" s="231"/>
      <c r="C48" s="341">
        <v>5.82</v>
      </c>
      <c r="D48" s="341">
        <v>2.52</v>
      </c>
      <c r="E48" s="343"/>
      <c r="F48" s="55">
        <v>1</v>
      </c>
      <c r="G48" s="388">
        <f t="shared" si="4"/>
        <v>14.666400000000001</v>
      </c>
      <c r="H48" s="399"/>
      <c r="I48" s="340"/>
      <c r="J48" s="339"/>
      <c r="K48" s="338"/>
    </row>
    <row r="49" spans="1:11" x14ac:dyDescent="0.2">
      <c r="A49" s="92"/>
      <c r="B49" s="231"/>
      <c r="C49" s="341">
        <v>2.85</v>
      </c>
      <c r="D49" s="341">
        <v>6.1</v>
      </c>
      <c r="E49" s="343"/>
      <c r="F49" s="55">
        <v>1</v>
      </c>
      <c r="G49" s="388">
        <f t="shared" si="4"/>
        <v>17.384999999999998</v>
      </c>
      <c r="H49" s="399"/>
      <c r="I49" s="340"/>
      <c r="J49" s="339"/>
      <c r="K49" s="338"/>
    </row>
    <row r="50" spans="1:11" x14ac:dyDescent="0.2">
      <c r="A50" s="92"/>
      <c r="B50" s="231"/>
      <c r="C50" s="341">
        <v>4.0199999999999996</v>
      </c>
      <c r="D50" s="341">
        <v>2.85</v>
      </c>
      <c r="E50" s="343"/>
      <c r="F50" s="55">
        <v>1</v>
      </c>
      <c r="G50" s="388">
        <f t="shared" si="4"/>
        <v>11.456999999999999</v>
      </c>
      <c r="H50" s="399"/>
      <c r="I50" s="340"/>
      <c r="J50" s="339"/>
      <c r="K50" s="338"/>
    </row>
    <row r="51" spans="1:11" x14ac:dyDescent="0.2">
      <c r="A51" s="92"/>
      <c r="B51" s="231"/>
      <c r="C51" s="341">
        <v>2.56</v>
      </c>
      <c r="D51" s="341">
        <v>4.0999999999999996</v>
      </c>
      <c r="E51" s="343"/>
      <c r="F51" s="55">
        <v>1</v>
      </c>
      <c r="G51" s="388">
        <f t="shared" si="4"/>
        <v>10.495999999999999</v>
      </c>
      <c r="H51" s="399"/>
      <c r="I51" s="340"/>
      <c r="J51" s="339"/>
      <c r="K51" s="338"/>
    </row>
    <row r="52" spans="1:11" x14ac:dyDescent="0.2">
      <c r="A52" s="92"/>
      <c r="B52" s="231"/>
      <c r="C52" s="341">
        <v>6.06</v>
      </c>
      <c r="D52" s="341">
        <v>2.58</v>
      </c>
      <c r="E52" s="343"/>
      <c r="F52" s="55">
        <v>1</v>
      </c>
      <c r="G52" s="388">
        <f t="shared" si="4"/>
        <v>15.6348</v>
      </c>
      <c r="H52" s="399"/>
      <c r="I52" s="340"/>
      <c r="J52" s="339"/>
      <c r="K52" s="338"/>
    </row>
    <row r="53" spans="1:11" x14ac:dyDescent="0.2">
      <c r="A53" s="92"/>
      <c r="B53" s="231"/>
      <c r="C53" s="341">
        <v>6.13</v>
      </c>
      <c r="D53" s="341">
        <v>2.87</v>
      </c>
      <c r="E53" s="343"/>
      <c r="F53" s="55">
        <v>1</v>
      </c>
      <c r="G53" s="388">
        <f t="shared" si="4"/>
        <v>17.5931</v>
      </c>
      <c r="H53" s="399"/>
      <c r="I53" s="340"/>
      <c r="J53" s="339"/>
      <c r="K53" s="338"/>
    </row>
    <row r="54" spans="1:11" x14ac:dyDescent="0.2">
      <c r="A54" s="92"/>
      <c r="B54" s="231"/>
      <c r="C54" s="341">
        <v>4.0999999999999996</v>
      </c>
      <c r="D54" s="341">
        <v>2.58</v>
      </c>
      <c r="E54" s="343"/>
      <c r="F54" s="55">
        <v>1</v>
      </c>
      <c r="G54" s="388">
        <f t="shared" si="4"/>
        <v>10.577999999999999</v>
      </c>
      <c r="H54" s="399"/>
      <c r="I54" s="340"/>
      <c r="J54" s="339"/>
      <c r="K54" s="338"/>
    </row>
    <row r="55" spans="1:11" x14ac:dyDescent="0.2">
      <c r="A55" s="92"/>
      <c r="B55" s="231"/>
      <c r="C55" s="341">
        <v>3.93</v>
      </c>
      <c r="D55" s="341">
        <v>2.84</v>
      </c>
      <c r="E55" s="343"/>
      <c r="F55" s="55">
        <v>1</v>
      </c>
      <c r="G55" s="388">
        <f t="shared" si="4"/>
        <v>11.161199999999999</v>
      </c>
      <c r="H55" s="399"/>
      <c r="I55" s="340"/>
      <c r="J55" s="339"/>
      <c r="K55" s="338"/>
    </row>
    <row r="56" spans="1:11" x14ac:dyDescent="0.2">
      <c r="A56" s="92"/>
      <c r="B56" s="231"/>
      <c r="C56" s="341">
        <v>6.1</v>
      </c>
      <c r="D56" s="341">
        <v>2.84</v>
      </c>
      <c r="E56" s="343"/>
      <c r="F56" s="55">
        <v>1</v>
      </c>
      <c r="G56" s="388">
        <f t="shared" si="4"/>
        <v>17.323999999999998</v>
      </c>
      <c r="H56" s="399"/>
      <c r="I56" s="340"/>
      <c r="J56" s="339"/>
      <c r="K56" s="338"/>
    </row>
    <row r="57" spans="1:11" x14ac:dyDescent="0.2">
      <c r="A57" s="92"/>
      <c r="B57" s="231"/>
      <c r="C57" s="341">
        <v>6.08</v>
      </c>
      <c r="D57" s="341">
        <v>2.58</v>
      </c>
      <c r="E57" s="343"/>
      <c r="F57" s="55">
        <v>1</v>
      </c>
      <c r="G57" s="388">
        <f t="shared" si="4"/>
        <v>15.686400000000001</v>
      </c>
      <c r="H57" s="399"/>
      <c r="I57" s="340"/>
      <c r="J57" s="339"/>
      <c r="K57" s="338"/>
    </row>
    <row r="58" spans="1:11" x14ac:dyDescent="0.2">
      <c r="A58" s="92"/>
      <c r="B58" s="231"/>
      <c r="C58" s="341">
        <v>2.62</v>
      </c>
      <c r="D58" s="341">
        <v>3.7</v>
      </c>
      <c r="E58" s="343"/>
      <c r="F58" s="55">
        <v>1</v>
      </c>
      <c r="G58" s="388">
        <f t="shared" si="4"/>
        <v>9.6940000000000008</v>
      </c>
      <c r="H58" s="399"/>
      <c r="I58" s="340"/>
      <c r="J58" s="339"/>
      <c r="K58" s="338"/>
    </row>
    <row r="59" spans="1:11" x14ac:dyDescent="0.2">
      <c r="A59" s="92"/>
      <c r="B59" s="231"/>
      <c r="C59" s="341">
        <v>3.95</v>
      </c>
      <c r="D59" s="341">
        <v>2.82</v>
      </c>
      <c r="E59" s="343"/>
      <c r="F59" s="55">
        <v>1</v>
      </c>
      <c r="G59" s="388">
        <f t="shared" si="4"/>
        <v>11.138999999999999</v>
      </c>
      <c r="H59" s="399"/>
      <c r="I59" s="340"/>
      <c r="J59" s="339"/>
      <c r="K59" s="338"/>
    </row>
    <row r="60" spans="1:11" x14ac:dyDescent="0.2">
      <c r="A60" s="92"/>
      <c r="B60" s="231"/>
      <c r="C60" s="341">
        <v>2.8</v>
      </c>
      <c r="D60" s="341">
        <v>4.0199999999999996</v>
      </c>
      <c r="E60" s="343"/>
      <c r="F60" s="55">
        <v>1</v>
      </c>
      <c r="G60" s="388">
        <f t="shared" si="4"/>
        <v>11.255999999999998</v>
      </c>
      <c r="H60" s="399"/>
      <c r="I60" s="340"/>
      <c r="J60" s="339"/>
      <c r="K60" s="338"/>
    </row>
    <row r="61" spans="1:11" ht="13.5" thickBot="1" x14ac:dyDescent="0.25">
      <c r="A61" s="256"/>
      <c r="B61" s="257"/>
      <c r="C61" s="363">
        <v>4.26</v>
      </c>
      <c r="D61" s="363">
        <v>2.5499999999999998</v>
      </c>
      <c r="E61" s="364"/>
      <c r="F61" s="129">
        <v>1</v>
      </c>
      <c r="G61" s="391">
        <f t="shared" si="4"/>
        <v>10.863</v>
      </c>
      <c r="H61" s="399"/>
      <c r="I61" s="340"/>
      <c r="J61" s="339"/>
      <c r="K61" s="338"/>
    </row>
    <row r="62" spans="1:11" ht="13.5" thickBot="1" x14ac:dyDescent="0.25">
      <c r="A62" s="365" t="s">
        <v>34</v>
      </c>
      <c r="B62" s="235"/>
      <c r="C62" s="366"/>
      <c r="D62" s="367"/>
      <c r="E62" s="367"/>
      <c r="F62" s="368"/>
      <c r="G62" s="393">
        <f>SUM(G44:G61)</f>
        <v>226.15199999999999</v>
      </c>
      <c r="H62" s="399"/>
      <c r="I62" s="340"/>
      <c r="J62" s="339"/>
      <c r="K62" s="338"/>
    </row>
    <row r="63" spans="1:11" x14ac:dyDescent="0.2">
      <c r="A63" s="301"/>
      <c r="B63" s="234"/>
      <c r="C63" s="359">
        <v>8.9</v>
      </c>
      <c r="D63" s="360">
        <v>2.15</v>
      </c>
      <c r="E63" s="360"/>
      <c r="F63" s="65">
        <v>1</v>
      </c>
      <c r="G63" s="392">
        <f>+F63*D63*C63</f>
        <v>19.135000000000002</v>
      </c>
      <c r="H63" s="399"/>
      <c r="I63" s="340"/>
      <c r="J63" s="339"/>
      <c r="K63" s="338"/>
    </row>
    <row r="64" spans="1:11" x14ac:dyDescent="0.2">
      <c r="A64" s="361"/>
      <c r="B64" s="349"/>
      <c r="C64" s="159">
        <v>0.65</v>
      </c>
      <c r="D64" s="159">
        <v>0.95</v>
      </c>
      <c r="E64" s="349"/>
      <c r="F64" s="55">
        <v>1</v>
      </c>
      <c r="G64" s="387">
        <f t="shared" ref="G64:G74" si="5">+F64*D64*C64</f>
        <v>0.61749999999999994</v>
      </c>
      <c r="H64" s="399"/>
      <c r="I64" s="340"/>
      <c r="J64" s="339"/>
      <c r="K64" s="338"/>
    </row>
    <row r="65" spans="1:11" x14ac:dyDescent="0.2">
      <c r="A65" s="361"/>
      <c r="B65" s="228"/>
      <c r="C65" s="350">
        <v>3.21</v>
      </c>
      <c r="D65" s="350">
        <v>1.25</v>
      </c>
      <c r="E65" s="351"/>
      <c r="F65" s="55">
        <v>1</v>
      </c>
      <c r="G65" s="387">
        <f t="shared" si="5"/>
        <v>4.0125000000000002</v>
      </c>
      <c r="H65" s="399"/>
      <c r="I65" s="340"/>
      <c r="J65" s="339"/>
      <c r="K65" s="338"/>
    </row>
    <row r="66" spans="1:11" x14ac:dyDescent="0.2">
      <c r="A66" s="361"/>
      <c r="B66" s="228"/>
      <c r="C66" s="350">
        <v>3.23</v>
      </c>
      <c r="D66" s="350">
        <v>1.3</v>
      </c>
      <c r="E66" s="351"/>
      <c r="F66" s="55">
        <v>1</v>
      </c>
      <c r="G66" s="387">
        <f t="shared" si="5"/>
        <v>4.1989999999999998</v>
      </c>
      <c r="H66" s="399"/>
      <c r="I66" s="340"/>
      <c r="J66" s="339"/>
      <c r="K66" s="338"/>
    </row>
    <row r="67" spans="1:11" x14ac:dyDescent="0.2">
      <c r="A67" s="361"/>
      <c r="B67" s="228"/>
      <c r="C67" s="350">
        <v>1.23</v>
      </c>
      <c r="D67" s="350">
        <v>0.46</v>
      </c>
      <c r="E67" s="351"/>
      <c r="F67" s="55">
        <v>1</v>
      </c>
      <c r="G67" s="387">
        <f t="shared" si="5"/>
        <v>0.56579999999999997</v>
      </c>
      <c r="H67" s="399"/>
      <c r="I67" s="340"/>
      <c r="J67" s="339"/>
      <c r="K67" s="338"/>
    </row>
    <row r="68" spans="1:11" x14ac:dyDescent="0.2">
      <c r="A68" s="361"/>
      <c r="B68" s="228"/>
      <c r="C68" s="350">
        <v>7.2</v>
      </c>
      <c r="D68" s="350">
        <v>1.1599999999999999</v>
      </c>
      <c r="E68" s="351"/>
      <c r="F68" s="55">
        <v>1</v>
      </c>
      <c r="G68" s="387">
        <f t="shared" si="5"/>
        <v>8.3520000000000003</v>
      </c>
      <c r="H68" s="399"/>
      <c r="I68" s="340"/>
      <c r="J68" s="339"/>
      <c r="K68" s="338"/>
    </row>
    <row r="69" spans="1:11" x14ac:dyDescent="0.2">
      <c r="A69" s="361"/>
      <c r="B69" s="228"/>
      <c r="C69" s="350">
        <v>1.1000000000000001</v>
      </c>
      <c r="D69" s="350">
        <v>0.38</v>
      </c>
      <c r="E69" s="351"/>
      <c r="F69" s="55">
        <v>1</v>
      </c>
      <c r="G69" s="387">
        <f t="shared" si="5"/>
        <v>0.41800000000000004</v>
      </c>
      <c r="H69" s="399"/>
      <c r="I69" s="340"/>
      <c r="J69" s="339"/>
      <c r="K69" s="338"/>
    </row>
    <row r="70" spans="1:11" x14ac:dyDescent="0.2">
      <c r="A70" s="361"/>
      <c r="B70" s="228"/>
      <c r="C70" s="350">
        <v>1.1000000000000001</v>
      </c>
      <c r="D70" s="350">
        <v>0.25</v>
      </c>
      <c r="E70" s="351"/>
      <c r="F70" s="55">
        <v>1</v>
      </c>
      <c r="G70" s="387">
        <f t="shared" si="5"/>
        <v>0.27500000000000002</v>
      </c>
      <c r="H70" s="399"/>
      <c r="I70" s="340"/>
      <c r="J70" s="339"/>
      <c r="K70" s="338"/>
    </row>
    <row r="71" spans="1:11" x14ac:dyDescent="0.2">
      <c r="A71" s="361"/>
      <c r="B71" s="228"/>
      <c r="C71" s="350">
        <v>5.98</v>
      </c>
      <c r="D71" s="350">
        <v>1.02</v>
      </c>
      <c r="E71" s="351"/>
      <c r="F71" s="55">
        <v>1</v>
      </c>
      <c r="G71" s="387">
        <f t="shared" si="5"/>
        <v>6.0996000000000006</v>
      </c>
      <c r="H71" s="399"/>
      <c r="I71" s="340"/>
      <c r="J71" s="339"/>
      <c r="K71" s="338"/>
    </row>
    <row r="72" spans="1:11" x14ac:dyDescent="0.2">
      <c r="A72" s="361"/>
      <c r="B72" s="228"/>
      <c r="C72" s="350">
        <v>0.84</v>
      </c>
      <c r="D72" s="350">
        <v>1.02</v>
      </c>
      <c r="E72" s="351"/>
      <c r="F72" s="55">
        <v>1</v>
      </c>
      <c r="G72" s="387">
        <f t="shared" si="5"/>
        <v>0.85680000000000001</v>
      </c>
      <c r="H72" s="399"/>
      <c r="I72" s="340"/>
      <c r="J72" s="339"/>
      <c r="K72" s="338"/>
    </row>
    <row r="73" spans="1:11" x14ac:dyDescent="0.2">
      <c r="A73" s="361"/>
      <c r="B73" s="228"/>
      <c r="C73" s="350">
        <v>0.86</v>
      </c>
      <c r="D73" s="350">
        <v>0.9</v>
      </c>
      <c r="E73" s="351"/>
      <c r="F73" s="55">
        <v>1</v>
      </c>
      <c r="G73" s="387">
        <f t="shared" si="5"/>
        <v>0.77400000000000002</v>
      </c>
      <c r="H73" s="399"/>
      <c r="I73" s="340"/>
      <c r="J73" s="339"/>
      <c r="K73" s="338"/>
    </row>
    <row r="74" spans="1:11" ht="13.5" thickBot="1" x14ac:dyDescent="0.25">
      <c r="A74" s="361"/>
      <c r="B74" s="228"/>
      <c r="C74" s="350">
        <v>8.65</v>
      </c>
      <c r="D74" s="350">
        <v>1</v>
      </c>
      <c r="E74" s="351"/>
      <c r="F74" s="55">
        <v>1</v>
      </c>
      <c r="G74" s="387">
        <f t="shared" si="5"/>
        <v>8.65</v>
      </c>
      <c r="H74" s="399"/>
      <c r="I74" s="340"/>
      <c r="J74" s="339"/>
      <c r="K74" s="338"/>
    </row>
    <row r="75" spans="1:11" ht="13.5" thickBot="1" x14ac:dyDescent="0.25">
      <c r="A75" s="344" t="s">
        <v>48</v>
      </c>
      <c r="B75" s="236"/>
      <c r="C75" s="345"/>
      <c r="D75" s="346"/>
      <c r="E75" s="346"/>
      <c r="F75" s="347">
        <v>1</v>
      </c>
      <c r="G75" s="389">
        <f>SUM(G63:G74)</f>
        <v>53.955199999999998</v>
      </c>
      <c r="H75" s="399"/>
      <c r="I75" s="340"/>
      <c r="J75" s="339"/>
      <c r="K75" s="338"/>
    </row>
    <row r="76" spans="1:11" x14ac:dyDescent="0.2">
      <c r="A76" s="301"/>
      <c r="B76" s="234"/>
      <c r="C76" s="341">
        <v>2</v>
      </c>
      <c r="D76" s="343">
        <v>1</v>
      </c>
      <c r="E76" s="360"/>
      <c r="F76" s="65">
        <v>1</v>
      </c>
      <c r="G76" s="392">
        <f>F76*D76*C76</f>
        <v>2</v>
      </c>
      <c r="H76" s="399"/>
      <c r="I76" s="340"/>
      <c r="J76" s="339"/>
      <c r="K76" s="338"/>
    </row>
    <row r="77" spans="1:11" x14ac:dyDescent="0.2">
      <c r="A77" s="303"/>
      <c r="B77" s="231"/>
      <c r="C77" s="341">
        <v>2.5</v>
      </c>
      <c r="D77" s="343">
        <v>0.94</v>
      </c>
      <c r="E77" s="343"/>
      <c r="F77" s="56">
        <v>1</v>
      </c>
      <c r="G77" s="388">
        <f t="shared" ref="G77:G86" si="6">F77*D77*C77</f>
        <v>2.3499999999999996</v>
      </c>
      <c r="H77" s="399"/>
      <c r="I77" s="340"/>
      <c r="J77" s="339"/>
      <c r="K77" s="338"/>
    </row>
    <row r="78" spans="1:11" x14ac:dyDescent="0.2">
      <c r="A78" s="303"/>
      <c r="B78" s="231"/>
      <c r="C78" s="341">
        <v>2.56</v>
      </c>
      <c r="D78" s="343">
        <v>2.87</v>
      </c>
      <c r="E78" s="343"/>
      <c r="F78" s="56">
        <v>1</v>
      </c>
      <c r="G78" s="388">
        <f t="shared" si="6"/>
        <v>7.3472000000000008</v>
      </c>
      <c r="H78" s="399"/>
      <c r="I78" s="340"/>
      <c r="J78" s="339"/>
      <c r="K78" s="338"/>
    </row>
    <row r="79" spans="1:11" x14ac:dyDescent="0.2">
      <c r="A79" s="303"/>
      <c r="B79" s="231"/>
      <c r="C79" s="341">
        <v>6.1</v>
      </c>
      <c r="D79" s="343">
        <v>2.8</v>
      </c>
      <c r="E79" s="343"/>
      <c r="F79" s="56">
        <v>1</v>
      </c>
      <c r="G79" s="388">
        <f t="shared" si="6"/>
        <v>17.079999999999998</v>
      </c>
      <c r="H79" s="399"/>
      <c r="I79" s="340"/>
      <c r="J79" s="339"/>
      <c r="K79" s="338"/>
    </row>
    <row r="80" spans="1:11" x14ac:dyDescent="0.2">
      <c r="A80" s="303"/>
      <c r="B80" s="231"/>
      <c r="C80" s="350">
        <v>3.93</v>
      </c>
      <c r="D80" s="56">
        <v>2.69</v>
      </c>
      <c r="E80" s="343"/>
      <c r="F80" s="56">
        <v>1</v>
      </c>
      <c r="G80" s="388">
        <f t="shared" si="6"/>
        <v>10.5717</v>
      </c>
      <c r="H80" s="399"/>
      <c r="I80" s="340"/>
      <c r="J80" s="339"/>
      <c r="K80" s="338"/>
    </row>
    <row r="81" spans="1:11" x14ac:dyDescent="0.2">
      <c r="A81" s="303"/>
      <c r="B81" s="231"/>
      <c r="C81" s="354">
        <v>6.02</v>
      </c>
      <c r="D81" s="56">
        <v>2.58</v>
      </c>
      <c r="E81" s="343"/>
      <c r="F81" s="56">
        <v>1</v>
      </c>
      <c r="G81" s="388">
        <f t="shared" si="6"/>
        <v>15.531599999999999</v>
      </c>
      <c r="H81" s="399"/>
      <c r="I81" s="340"/>
      <c r="J81" s="339"/>
      <c r="K81" s="338"/>
    </row>
    <row r="82" spans="1:11" x14ac:dyDescent="0.2">
      <c r="A82" s="303"/>
      <c r="B82" s="231"/>
      <c r="C82" s="354">
        <v>4.04</v>
      </c>
      <c r="D82" s="56">
        <v>2.5099999999999998</v>
      </c>
      <c r="E82" s="343"/>
      <c r="F82" s="56">
        <v>1</v>
      </c>
      <c r="G82" s="388">
        <f t="shared" si="6"/>
        <v>10.1404</v>
      </c>
      <c r="H82" s="399"/>
      <c r="I82" s="340"/>
      <c r="J82" s="339"/>
      <c r="K82" s="338"/>
    </row>
    <row r="83" spans="1:11" x14ac:dyDescent="0.2">
      <c r="A83" s="303"/>
      <c r="B83" s="231"/>
      <c r="C83" s="354">
        <v>3.67</v>
      </c>
      <c r="D83" s="56">
        <v>2.44</v>
      </c>
      <c r="E83" s="343"/>
      <c r="F83" s="56">
        <v>1</v>
      </c>
      <c r="G83" s="388">
        <f t="shared" si="6"/>
        <v>8.9547999999999988</v>
      </c>
      <c r="H83" s="399"/>
      <c r="I83" s="340"/>
      <c r="J83" s="339"/>
      <c r="K83" s="338"/>
    </row>
    <row r="84" spans="1:11" x14ac:dyDescent="0.2">
      <c r="A84" s="303"/>
      <c r="B84" s="231"/>
      <c r="C84" s="354">
        <v>5.85</v>
      </c>
      <c r="D84" s="369">
        <v>1.4</v>
      </c>
      <c r="E84" s="343"/>
      <c r="F84" s="56">
        <v>1</v>
      </c>
      <c r="G84" s="388">
        <f t="shared" si="6"/>
        <v>8.19</v>
      </c>
      <c r="H84" s="399"/>
      <c r="I84" s="340"/>
      <c r="J84" s="339"/>
      <c r="K84" s="338"/>
    </row>
    <row r="85" spans="1:11" x14ac:dyDescent="0.2">
      <c r="A85" s="349"/>
      <c r="B85" s="228"/>
      <c r="C85" s="354">
        <v>31.4</v>
      </c>
      <c r="D85" s="369">
        <v>2.77</v>
      </c>
      <c r="E85" s="351"/>
      <c r="F85" s="56">
        <v>1</v>
      </c>
      <c r="G85" s="388">
        <f t="shared" si="6"/>
        <v>86.977999999999994</v>
      </c>
      <c r="H85" s="399"/>
      <c r="I85" s="340"/>
      <c r="J85" s="339"/>
      <c r="K85" s="338"/>
    </row>
    <row r="86" spans="1:11" x14ac:dyDescent="0.2">
      <c r="A86" s="349"/>
      <c r="B86" s="228"/>
      <c r="C86" s="354">
        <v>5.4</v>
      </c>
      <c r="D86" s="369">
        <v>0.64</v>
      </c>
      <c r="E86" s="351"/>
      <c r="F86" s="56">
        <v>1</v>
      </c>
      <c r="G86" s="388">
        <f t="shared" si="6"/>
        <v>3.4560000000000004</v>
      </c>
      <c r="H86" s="399"/>
      <c r="I86" s="340"/>
      <c r="J86" s="339"/>
      <c r="K86" s="338"/>
    </row>
    <row r="87" spans="1:11" ht="13.5" thickBot="1" x14ac:dyDescent="0.25">
      <c r="A87" s="370" t="s">
        <v>54</v>
      </c>
      <c r="B87" s="237"/>
      <c r="C87" s="371"/>
      <c r="D87" s="372"/>
      <c r="E87" s="372"/>
      <c r="F87" s="373"/>
      <c r="G87" s="394">
        <f>SUM(G76:G86)</f>
        <v>172.59969999999996</v>
      </c>
      <c r="H87" s="399"/>
      <c r="I87" s="340"/>
      <c r="J87" s="339"/>
      <c r="K87" s="338"/>
    </row>
    <row r="88" spans="1:11" x14ac:dyDescent="0.2">
      <c r="A88" s="303"/>
      <c r="B88" s="231"/>
      <c r="C88" s="341">
        <v>3.83</v>
      </c>
      <c r="D88" s="343">
        <v>2.8</v>
      </c>
      <c r="E88" s="343"/>
      <c r="F88" s="55">
        <v>1</v>
      </c>
      <c r="G88" s="388">
        <f>+F88*D88*C88</f>
        <v>10.724</v>
      </c>
      <c r="H88" s="399"/>
      <c r="I88" s="340"/>
      <c r="J88" s="339"/>
      <c r="K88" s="338"/>
    </row>
    <row r="89" spans="1:11" x14ac:dyDescent="0.2">
      <c r="A89" s="303"/>
      <c r="B89" s="231"/>
      <c r="C89" s="341">
        <v>4.03</v>
      </c>
      <c r="D89" s="56">
        <v>2.8</v>
      </c>
      <c r="E89" s="343"/>
      <c r="F89" s="55">
        <v>1</v>
      </c>
      <c r="G89" s="388">
        <f t="shared" ref="G89:G102" si="7">+F89*D89*C89</f>
        <v>11.284000000000001</v>
      </c>
      <c r="H89" s="399"/>
      <c r="I89" s="340"/>
      <c r="J89" s="339"/>
      <c r="K89" s="338"/>
    </row>
    <row r="90" spans="1:11" x14ac:dyDescent="0.2">
      <c r="A90" s="303"/>
      <c r="B90" s="231"/>
      <c r="C90" s="341">
        <v>6.06</v>
      </c>
      <c r="D90" s="56">
        <v>2.8</v>
      </c>
      <c r="E90" s="343"/>
      <c r="F90" s="55">
        <v>1</v>
      </c>
      <c r="G90" s="388">
        <f t="shared" si="7"/>
        <v>16.967999999999996</v>
      </c>
      <c r="H90" s="399"/>
      <c r="I90" s="340"/>
      <c r="J90" s="339"/>
      <c r="K90" s="338"/>
    </row>
    <row r="91" spans="1:11" x14ac:dyDescent="0.2">
      <c r="A91" s="303"/>
      <c r="B91" s="231"/>
      <c r="C91" s="341">
        <v>4.01</v>
      </c>
      <c r="D91" s="56">
        <v>2.78</v>
      </c>
      <c r="E91" s="343"/>
      <c r="F91" s="55">
        <v>1</v>
      </c>
      <c r="G91" s="388">
        <f t="shared" si="7"/>
        <v>11.147799999999998</v>
      </c>
      <c r="H91" s="399"/>
      <c r="I91" s="340"/>
      <c r="J91" s="339"/>
      <c r="K91" s="338"/>
    </row>
    <row r="92" spans="1:11" x14ac:dyDescent="0.2">
      <c r="A92" s="232"/>
      <c r="B92" s="228"/>
      <c r="C92" s="350">
        <v>6.08</v>
      </c>
      <c r="D92" s="56">
        <v>2.8</v>
      </c>
      <c r="E92" s="351"/>
      <c r="F92" s="55">
        <v>1</v>
      </c>
      <c r="G92" s="388">
        <f t="shared" si="7"/>
        <v>17.023999999999997</v>
      </c>
      <c r="H92" s="399"/>
      <c r="I92" s="340"/>
      <c r="J92" s="339"/>
      <c r="K92" s="338"/>
    </row>
    <row r="93" spans="1:11" x14ac:dyDescent="0.2">
      <c r="A93" s="243"/>
      <c r="B93" s="242"/>
      <c r="C93" s="354">
        <v>2.5499999999999998</v>
      </c>
      <c r="D93" s="56">
        <v>2.8</v>
      </c>
      <c r="E93" s="355"/>
      <c r="F93" s="55">
        <v>1</v>
      </c>
      <c r="G93" s="388">
        <f t="shared" si="7"/>
        <v>7.1399999999999988</v>
      </c>
      <c r="H93" s="399"/>
      <c r="I93" s="340"/>
      <c r="J93" s="339"/>
      <c r="K93" s="338"/>
    </row>
    <row r="94" spans="1:11" x14ac:dyDescent="0.2">
      <c r="A94" s="243"/>
      <c r="B94" s="242"/>
      <c r="C94" s="354">
        <v>6.1</v>
      </c>
      <c r="D94" s="56">
        <v>0.54</v>
      </c>
      <c r="E94" s="355"/>
      <c r="F94" s="55">
        <v>1</v>
      </c>
      <c r="G94" s="388">
        <f t="shared" si="7"/>
        <v>3.294</v>
      </c>
      <c r="H94" s="399"/>
      <c r="I94" s="340"/>
      <c r="J94" s="339"/>
      <c r="K94" s="338"/>
    </row>
    <row r="95" spans="1:11" x14ac:dyDescent="0.2">
      <c r="A95" s="243"/>
      <c r="B95" s="242"/>
      <c r="C95" s="354">
        <v>1.8</v>
      </c>
      <c r="D95" s="56">
        <v>0.9</v>
      </c>
      <c r="E95" s="355"/>
      <c r="F95" s="55">
        <v>1</v>
      </c>
      <c r="G95" s="388">
        <f t="shared" si="7"/>
        <v>1.62</v>
      </c>
      <c r="H95" s="399"/>
      <c r="I95" s="340"/>
      <c r="J95" s="339"/>
      <c r="K95" s="338"/>
    </row>
    <row r="96" spans="1:11" x14ac:dyDescent="0.2">
      <c r="A96" s="243"/>
      <c r="B96" s="242"/>
      <c r="C96" s="354">
        <v>2.6</v>
      </c>
      <c r="D96" s="56">
        <v>0.9</v>
      </c>
      <c r="E96" s="355"/>
      <c r="F96" s="55">
        <v>1</v>
      </c>
      <c r="G96" s="388">
        <f t="shared" si="7"/>
        <v>2.3400000000000003</v>
      </c>
      <c r="H96" s="399"/>
      <c r="I96" s="340"/>
      <c r="J96" s="339"/>
      <c r="K96" s="338"/>
    </row>
    <row r="97" spans="1:11" x14ac:dyDescent="0.2">
      <c r="A97" s="243"/>
      <c r="B97" s="242"/>
      <c r="C97" s="354">
        <v>2.52</v>
      </c>
      <c r="D97" s="56">
        <v>2.77</v>
      </c>
      <c r="E97" s="355"/>
      <c r="F97" s="55">
        <v>1</v>
      </c>
      <c r="G97" s="388">
        <f t="shared" si="7"/>
        <v>6.9804000000000004</v>
      </c>
      <c r="H97" s="399"/>
      <c r="I97" s="340"/>
      <c r="J97" s="339"/>
      <c r="K97" s="338"/>
    </row>
    <row r="98" spans="1:11" x14ac:dyDescent="0.2">
      <c r="A98" s="243"/>
      <c r="B98" s="242"/>
      <c r="C98" s="354">
        <v>6</v>
      </c>
      <c r="D98" s="369">
        <v>2.82</v>
      </c>
      <c r="E98" s="355"/>
      <c r="F98" s="55">
        <v>1</v>
      </c>
      <c r="G98" s="388">
        <f t="shared" si="7"/>
        <v>16.919999999999998</v>
      </c>
      <c r="H98" s="399"/>
      <c r="I98" s="340"/>
      <c r="J98" s="339"/>
      <c r="K98" s="338"/>
    </row>
    <row r="99" spans="1:11" x14ac:dyDescent="0.2">
      <c r="A99" s="243"/>
      <c r="B99" s="242"/>
      <c r="C99" s="354">
        <v>4</v>
      </c>
      <c r="D99" s="369">
        <v>2.77</v>
      </c>
      <c r="E99" s="355"/>
      <c r="F99" s="55">
        <v>1</v>
      </c>
      <c r="G99" s="388">
        <f t="shared" si="7"/>
        <v>11.08</v>
      </c>
      <c r="H99" s="399"/>
      <c r="I99" s="340"/>
      <c r="J99" s="339"/>
      <c r="K99" s="338"/>
    </row>
    <row r="100" spans="1:11" x14ac:dyDescent="0.2">
      <c r="A100" s="243"/>
      <c r="B100" s="242"/>
      <c r="C100" s="354">
        <v>6.02</v>
      </c>
      <c r="D100" s="369">
        <v>2.77</v>
      </c>
      <c r="E100" s="355"/>
      <c r="F100" s="369">
        <v>1</v>
      </c>
      <c r="G100" s="388">
        <f t="shared" si="7"/>
        <v>16.6754</v>
      </c>
      <c r="H100" s="399"/>
      <c r="I100" s="340"/>
      <c r="J100" s="339"/>
      <c r="K100" s="338"/>
    </row>
    <row r="101" spans="1:11" x14ac:dyDescent="0.2">
      <c r="A101" s="243"/>
      <c r="B101" s="242"/>
      <c r="C101" s="354">
        <v>4.0199999999999996</v>
      </c>
      <c r="D101" s="369">
        <v>2.77</v>
      </c>
      <c r="E101" s="355"/>
      <c r="F101" s="369">
        <v>1</v>
      </c>
      <c r="G101" s="388">
        <f t="shared" si="7"/>
        <v>11.135399999999999</v>
      </c>
      <c r="H101" s="399"/>
      <c r="I101" s="340"/>
      <c r="J101" s="339"/>
      <c r="K101" s="338"/>
    </row>
    <row r="102" spans="1:11" ht="13.5" thickBot="1" x14ac:dyDescent="0.25">
      <c r="A102" s="243"/>
      <c r="B102" s="242"/>
      <c r="C102" s="354">
        <v>3.9</v>
      </c>
      <c r="D102" s="369">
        <v>2.77</v>
      </c>
      <c r="E102" s="355"/>
      <c r="F102" s="369">
        <v>1</v>
      </c>
      <c r="G102" s="388">
        <f t="shared" si="7"/>
        <v>10.802999999999999</v>
      </c>
      <c r="H102" s="399"/>
      <c r="I102" s="340"/>
      <c r="J102" s="339"/>
      <c r="K102" s="338"/>
    </row>
    <row r="103" spans="1:11" ht="13.5" thickBot="1" x14ac:dyDescent="0.25">
      <c r="A103" s="344" t="s">
        <v>53</v>
      </c>
      <c r="B103" s="236"/>
      <c r="C103" s="345"/>
      <c r="D103" s="346"/>
      <c r="E103" s="346"/>
      <c r="F103" s="347"/>
      <c r="G103" s="389">
        <f>SUM(G88:G102)</f>
        <v>155.136</v>
      </c>
      <c r="H103" s="399"/>
      <c r="I103" s="340"/>
      <c r="J103" s="339"/>
      <c r="K103" s="338"/>
    </row>
    <row r="104" spans="1:11" x14ac:dyDescent="0.2">
      <c r="A104" s="374" t="s">
        <v>68</v>
      </c>
      <c r="B104" s="231"/>
      <c r="C104" s="341">
        <v>5.88</v>
      </c>
      <c r="D104" s="343">
        <v>0.63</v>
      </c>
      <c r="E104" s="343"/>
      <c r="F104" s="56">
        <v>1</v>
      </c>
      <c r="G104" s="387">
        <f>+F104*D104*C104</f>
        <v>3.7044000000000001</v>
      </c>
      <c r="H104" s="399"/>
      <c r="I104" s="340"/>
      <c r="J104" s="339"/>
      <c r="K104" s="338"/>
    </row>
    <row r="105" spans="1:11" x14ac:dyDescent="0.2">
      <c r="A105" s="374" t="s">
        <v>68</v>
      </c>
      <c r="B105" s="231"/>
      <c r="C105" s="350">
        <v>9.3000000000000007</v>
      </c>
      <c r="D105" s="341">
        <v>0.89</v>
      </c>
      <c r="E105" s="351"/>
      <c r="F105" s="56">
        <v>1</v>
      </c>
      <c r="G105" s="388">
        <f>+F105*D105*C105</f>
        <v>8.277000000000001</v>
      </c>
      <c r="H105" s="399"/>
      <c r="I105" s="340"/>
      <c r="J105" s="339"/>
      <c r="K105" s="338"/>
    </row>
    <row r="106" spans="1:11" x14ac:dyDescent="0.2">
      <c r="A106" s="349" t="s">
        <v>70</v>
      </c>
      <c r="B106" s="228"/>
      <c r="C106" s="350">
        <v>9.18</v>
      </c>
      <c r="D106" s="341">
        <v>0.84</v>
      </c>
      <c r="E106" s="351"/>
      <c r="F106" s="56">
        <v>1</v>
      </c>
      <c r="G106" s="388">
        <f>+F106*D106*C106</f>
        <v>7.7111999999999998</v>
      </c>
      <c r="H106" s="399"/>
      <c r="I106" s="340"/>
      <c r="J106" s="339"/>
      <c r="K106" s="338"/>
    </row>
    <row r="107" spans="1:11" x14ac:dyDescent="0.2">
      <c r="A107" s="349" t="s">
        <v>70</v>
      </c>
      <c r="B107" s="228"/>
      <c r="C107" s="350">
        <v>3</v>
      </c>
      <c r="D107" s="341">
        <v>0.75</v>
      </c>
      <c r="E107" s="351"/>
      <c r="F107" s="56">
        <v>1</v>
      </c>
      <c r="G107" s="388">
        <f>+F107*D107*C107</f>
        <v>2.25</v>
      </c>
      <c r="H107" s="399"/>
      <c r="I107" s="340"/>
      <c r="J107" s="339"/>
      <c r="K107" s="338"/>
    </row>
    <row r="108" spans="1:11" x14ac:dyDescent="0.2">
      <c r="A108" s="349" t="s">
        <v>69</v>
      </c>
      <c r="B108" s="228"/>
      <c r="C108" s="350"/>
      <c r="D108" s="341"/>
      <c r="E108" s="351"/>
      <c r="F108" s="56">
        <v>1</v>
      </c>
      <c r="G108" s="388">
        <f t="shared" ref="G108:G109" si="8">+F108*D108*C108</f>
        <v>0</v>
      </c>
      <c r="H108" s="399"/>
      <c r="I108" s="340"/>
      <c r="J108" s="339"/>
      <c r="K108" s="338"/>
    </row>
    <row r="109" spans="1:11" x14ac:dyDescent="0.2">
      <c r="A109" s="349" t="s">
        <v>71</v>
      </c>
      <c r="B109" s="228"/>
      <c r="C109" s="350"/>
      <c r="D109" s="341"/>
      <c r="E109" s="351"/>
      <c r="F109" s="56">
        <v>0</v>
      </c>
      <c r="G109" s="388">
        <f t="shared" si="8"/>
        <v>0</v>
      </c>
      <c r="H109" s="399"/>
      <c r="I109" s="340"/>
      <c r="J109" s="339"/>
      <c r="K109" s="338"/>
    </row>
    <row r="110" spans="1:11" x14ac:dyDescent="0.2">
      <c r="A110" s="349" t="s">
        <v>71</v>
      </c>
      <c r="B110" s="228"/>
      <c r="C110" s="350"/>
      <c r="D110" s="341"/>
      <c r="E110" s="351"/>
      <c r="F110" s="56">
        <v>1</v>
      </c>
      <c r="G110" s="388">
        <f t="shared" ref="G110:G112" si="9">+F110*D110*C110</f>
        <v>0</v>
      </c>
      <c r="H110" s="399"/>
      <c r="I110" s="340"/>
      <c r="J110" s="339"/>
      <c r="K110" s="338"/>
    </row>
    <row r="111" spans="1:11" x14ac:dyDescent="0.2">
      <c r="A111" s="349" t="s">
        <v>72</v>
      </c>
      <c r="B111" s="228"/>
      <c r="C111" s="375"/>
      <c r="D111" s="376"/>
      <c r="E111" s="351"/>
      <c r="F111" s="56">
        <v>0</v>
      </c>
      <c r="G111" s="388">
        <f t="shared" si="9"/>
        <v>0</v>
      </c>
      <c r="H111" s="399"/>
      <c r="I111" s="340"/>
      <c r="J111" s="339"/>
      <c r="K111" s="338"/>
    </row>
    <row r="112" spans="1:11" ht="13.5" thickBot="1" x14ac:dyDescent="0.25">
      <c r="A112" s="377"/>
      <c r="B112" s="233"/>
      <c r="C112" s="357"/>
      <c r="D112" s="358"/>
      <c r="E112" s="358"/>
      <c r="F112" s="56">
        <v>0</v>
      </c>
      <c r="G112" s="388">
        <f t="shared" si="9"/>
        <v>0</v>
      </c>
      <c r="H112" s="399"/>
      <c r="I112" s="340"/>
      <c r="J112" s="339"/>
      <c r="K112" s="338"/>
    </row>
    <row r="113" spans="1:11" ht="13.5" thickBot="1" x14ac:dyDescent="0.25">
      <c r="A113" s="370" t="s">
        <v>67</v>
      </c>
      <c r="B113" s="237"/>
      <c r="C113" s="371"/>
      <c r="D113" s="372"/>
      <c r="E113" s="372"/>
      <c r="F113" s="373"/>
      <c r="G113" s="394">
        <f>SUM(G104:G112)</f>
        <v>21.942599999999999</v>
      </c>
      <c r="H113" s="399"/>
      <c r="I113" s="340"/>
      <c r="J113" s="339"/>
      <c r="K113" s="338"/>
    </row>
    <row r="114" spans="1:11" x14ac:dyDescent="0.2">
      <c r="A114" s="378"/>
      <c r="B114" s="379"/>
      <c r="C114" s="380"/>
      <c r="D114" s="380"/>
      <c r="E114" s="379"/>
      <c r="F114" s="55"/>
      <c r="G114" s="395"/>
      <c r="H114" s="399"/>
      <c r="I114" s="340"/>
      <c r="J114" s="339"/>
      <c r="K114" s="338"/>
    </row>
    <row r="115" spans="1:11" ht="13.5" thickBot="1" x14ac:dyDescent="0.25">
      <c r="A115" s="381"/>
      <c r="B115" s="382"/>
      <c r="C115" s="383"/>
      <c r="D115" s="383"/>
      <c r="E115" s="382"/>
      <c r="F115" s="163"/>
      <c r="G115" s="396"/>
      <c r="H115" s="399"/>
      <c r="I115" s="340"/>
      <c r="J115" s="339"/>
      <c r="K115" s="338"/>
    </row>
    <row r="116" spans="1:11" ht="13.5" thickBot="1" x14ac:dyDescent="0.25">
      <c r="A116" s="384" t="s">
        <v>29</v>
      </c>
      <c r="B116" s="244"/>
      <c r="C116" s="247"/>
      <c r="D116" s="247"/>
      <c r="E116" s="245"/>
      <c r="F116" s="245"/>
      <c r="G116" s="397">
        <f>+G113+G103+G87+G75+G62++G43+G26+G22</f>
        <v>885.45809999999994</v>
      </c>
      <c r="H116" s="399"/>
    </row>
    <row r="117" spans="1:11" x14ac:dyDescent="0.2">
      <c r="H117" s="399"/>
    </row>
    <row r="118" spans="1:11" x14ac:dyDescent="0.2">
      <c r="H118" s="399"/>
    </row>
    <row r="119" spans="1:11" x14ac:dyDescent="0.2">
      <c r="H119" s="399"/>
    </row>
    <row r="120" spans="1:11" x14ac:dyDescent="0.2">
      <c r="B120" s="60"/>
      <c r="C120" s="362"/>
      <c r="D120" s="362"/>
      <c r="E120" s="60"/>
      <c r="F120" s="60"/>
      <c r="G120" s="60"/>
      <c r="H120" s="399"/>
    </row>
    <row r="121" spans="1:11" x14ac:dyDescent="0.2">
      <c r="B121" s="60"/>
      <c r="C121" s="362"/>
      <c r="D121" s="362"/>
      <c r="E121" s="60"/>
      <c r="F121" s="60"/>
      <c r="G121" s="60"/>
      <c r="H121" s="401"/>
    </row>
    <row r="122" spans="1:11" x14ac:dyDescent="0.2">
      <c r="B122" s="61"/>
      <c r="C122" s="362"/>
      <c r="D122" s="385"/>
      <c r="E122" s="61"/>
      <c r="F122" s="61"/>
      <c r="G122" s="61"/>
      <c r="H122" s="399"/>
    </row>
    <row r="123" spans="1:11" ht="13.5" thickBot="1" x14ac:dyDescent="0.25">
      <c r="A123" s="293" t="s">
        <v>43</v>
      </c>
      <c r="B123" s="294"/>
      <c r="C123" s="249"/>
      <c r="D123" s="505" t="s">
        <v>16</v>
      </c>
      <c r="E123" s="505"/>
      <c r="F123" s="505"/>
      <c r="G123" s="505"/>
      <c r="H123" s="400"/>
    </row>
    <row r="127" spans="1:11" ht="11.25" customHeight="1" x14ac:dyDescent="0.2"/>
  </sheetData>
  <mergeCells count="13">
    <mergeCell ref="D9:G9"/>
    <mergeCell ref="I9:J9"/>
    <mergeCell ref="D123:G123"/>
    <mergeCell ref="A1:G4"/>
    <mergeCell ref="H1:H9"/>
    <mergeCell ref="A5:A6"/>
    <mergeCell ref="B5:B6"/>
    <mergeCell ref="C5:C6"/>
    <mergeCell ref="D5:G6"/>
    <mergeCell ref="A7:A9"/>
    <mergeCell ref="B7:B9"/>
    <mergeCell ref="C7:C8"/>
    <mergeCell ref="D7:G8"/>
  </mergeCells>
  <pageMargins left="0.70866141732283472" right="0.70866141732283472" top="0.74803149606299213" bottom="0.74803149606299213" header="0.31496062992125984" footer="0.31496062992125984"/>
  <pageSetup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opLeftCell="A7" workbookViewId="0">
      <selection activeCell="C95" sqref="C95"/>
    </sheetView>
  </sheetViews>
  <sheetFormatPr baseColWidth="10" defaultColWidth="11.42578125" defaultRowHeight="14.25" x14ac:dyDescent="0.2"/>
  <cols>
    <col min="1" max="1" width="22.5703125" style="1" customWidth="1"/>
    <col min="2" max="2" width="23.42578125" style="1" customWidth="1"/>
    <col min="3" max="3" width="12.7109375" style="1" customWidth="1"/>
    <col min="4" max="4" width="10.140625" style="1" customWidth="1"/>
    <col min="5" max="5" width="9.85546875" style="1" customWidth="1"/>
    <col min="6" max="6" width="11.42578125" style="1"/>
    <col min="7" max="7" width="10.140625" style="1" customWidth="1"/>
    <col min="8" max="8" width="51.28515625" style="1" customWidth="1"/>
    <col min="9" max="216" width="11.42578125" style="1"/>
    <col min="217" max="217" width="14.28515625" style="1" bestFit="1" customWidth="1"/>
    <col min="218" max="218" width="14.7109375" style="1" bestFit="1" customWidth="1"/>
    <col min="219" max="219" width="12.7109375" style="1" customWidth="1"/>
    <col min="220" max="220" width="13" style="1" customWidth="1"/>
    <col min="221" max="221" width="14.5703125" style="1" customWidth="1"/>
    <col min="222" max="222" width="11.42578125" style="1"/>
    <col min="223" max="223" width="12.140625" style="1" customWidth="1"/>
    <col min="224" max="224" width="11.42578125" style="1"/>
    <col min="225" max="225" width="11.42578125" style="1" customWidth="1"/>
    <col min="226" max="226" width="14.42578125" style="1" bestFit="1" customWidth="1"/>
    <col min="227" max="227" width="18.28515625" style="1" bestFit="1" customWidth="1"/>
    <col min="228" max="472" width="11.42578125" style="1"/>
    <col min="473" max="473" width="14.28515625" style="1" bestFit="1" customWidth="1"/>
    <col min="474" max="474" width="14.7109375" style="1" bestFit="1" customWidth="1"/>
    <col min="475" max="475" width="12.7109375" style="1" customWidth="1"/>
    <col min="476" max="476" width="13" style="1" customWidth="1"/>
    <col min="477" max="477" width="14.5703125" style="1" customWidth="1"/>
    <col min="478" max="478" width="11.42578125" style="1"/>
    <col min="479" max="479" width="12.140625" style="1" customWidth="1"/>
    <col min="480" max="480" width="11.42578125" style="1"/>
    <col min="481" max="481" width="11.42578125" style="1" customWidth="1"/>
    <col min="482" max="482" width="14.42578125" style="1" bestFit="1" customWidth="1"/>
    <col min="483" max="483" width="18.28515625" style="1" bestFit="1" customWidth="1"/>
    <col min="484" max="728" width="11.42578125" style="1"/>
    <col min="729" max="729" width="14.28515625" style="1" bestFit="1" customWidth="1"/>
    <col min="730" max="730" width="14.7109375" style="1" bestFit="1" customWidth="1"/>
    <col min="731" max="731" width="12.7109375" style="1" customWidth="1"/>
    <col min="732" max="732" width="13" style="1" customWidth="1"/>
    <col min="733" max="733" width="14.5703125" style="1" customWidth="1"/>
    <col min="734" max="734" width="11.42578125" style="1"/>
    <col min="735" max="735" width="12.140625" style="1" customWidth="1"/>
    <col min="736" max="736" width="11.42578125" style="1"/>
    <col min="737" max="737" width="11.42578125" style="1" customWidth="1"/>
    <col min="738" max="738" width="14.42578125" style="1" bestFit="1" customWidth="1"/>
    <col min="739" max="739" width="18.28515625" style="1" bestFit="1" customWidth="1"/>
    <col min="740" max="984" width="11.42578125" style="1"/>
    <col min="985" max="985" width="14.28515625" style="1" bestFit="1" customWidth="1"/>
    <col min="986" max="986" width="14.7109375" style="1" bestFit="1" customWidth="1"/>
    <col min="987" max="987" width="12.7109375" style="1" customWidth="1"/>
    <col min="988" max="988" width="13" style="1" customWidth="1"/>
    <col min="989" max="989" width="14.5703125" style="1" customWidth="1"/>
    <col min="990" max="990" width="11.42578125" style="1"/>
    <col min="991" max="991" width="12.140625" style="1" customWidth="1"/>
    <col min="992" max="992" width="11.42578125" style="1"/>
    <col min="993" max="993" width="11.42578125" style="1" customWidth="1"/>
    <col min="994" max="994" width="14.42578125" style="1" bestFit="1" customWidth="1"/>
    <col min="995" max="995" width="18.28515625" style="1" bestFit="1" customWidth="1"/>
    <col min="996" max="1240" width="11.42578125" style="1"/>
    <col min="1241" max="1241" width="14.28515625" style="1" bestFit="1" customWidth="1"/>
    <col min="1242" max="1242" width="14.7109375" style="1" bestFit="1" customWidth="1"/>
    <col min="1243" max="1243" width="12.7109375" style="1" customWidth="1"/>
    <col min="1244" max="1244" width="13" style="1" customWidth="1"/>
    <col min="1245" max="1245" width="14.5703125" style="1" customWidth="1"/>
    <col min="1246" max="1246" width="11.42578125" style="1"/>
    <col min="1247" max="1247" width="12.140625" style="1" customWidth="1"/>
    <col min="1248" max="1248" width="11.42578125" style="1"/>
    <col min="1249" max="1249" width="11.42578125" style="1" customWidth="1"/>
    <col min="1250" max="1250" width="14.42578125" style="1" bestFit="1" customWidth="1"/>
    <col min="1251" max="1251" width="18.28515625" style="1" bestFit="1" customWidth="1"/>
    <col min="1252" max="1496" width="11.42578125" style="1"/>
    <col min="1497" max="1497" width="14.28515625" style="1" bestFit="1" customWidth="1"/>
    <col min="1498" max="1498" width="14.7109375" style="1" bestFit="1" customWidth="1"/>
    <col min="1499" max="1499" width="12.7109375" style="1" customWidth="1"/>
    <col min="1500" max="1500" width="13" style="1" customWidth="1"/>
    <col min="1501" max="1501" width="14.5703125" style="1" customWidth="1"/>
    <col min="1502" max="1502" width="11.42578125" style="1"/>
    <col min="1503" max="1503" width="12.140625" style="1" customWidth="1"/>
    <col min="1504" max="1504" width="11.42578125" style="1"/>
    <col min="1505" max="1505" width="11.42578125" style="1" customWidth="1"/>
    <col min="1506" max="1506" width="14.42578125" style="1" bestFit="1" customWidth="1"/>
    <col min="1507" max="1507" width="18.28515625" style="1" bestFit="1" customWidth="1"/>
    <col min="1508" max="1752" width="11.42578125" style="1"/>
    <col min="1753" max="1753" width="14.28515625" style="1" bestFit="1" customWidth="1"/>
    <col min="1754" max="1754" width="14.7109375" style="1" bestFit="1" customWidth="1"/>
    <col min="1755" max="1755" width="12.7109375" style="1" customWidth="1"/>
    <col min="1756" max="1756" width="13" style="1" customWidth="1"/>
    <col min="1757" max="1757" width="14.5703125" style="1" customWidth="1"/>
    <col min="1758" max="1758" width="11.42578125" style="1"/>
    <col min="1759" max="1759" width="12.140625" style="1" customWidth="1"/>
    <col min="1760" max="1760" width="11.42578125" style="1"/>
    <col min="1761" max="1761" width="11.42578125" style="1" customWidth="1"/>
    <col min="1762" max="1762" width="14.42578125" style="1" bestFit="1" customWidth="1"/>
    <col min="1763" max="1763" width="18.28515625" style="1" bestFit="1" customWidth="1"/>
    <col min="1764" max="2008" width="11.42578125" style="1"/>
    <col min="2009" max="2009" width="14.28515625" style="1" bestFit="1" customWidth="1"/>
    <col min="2010" max="2010" width="14.7109375" style="1" bestFit="1" customWidth="1"/>
    <col min="2011" max="2011" width="12.7109375" style="1" customWidth="1"/>
    <col min="2012" max="2012" width="13" style="1" customWidth="1"/>
    <col min="2013" max="2013" width="14.5703125" style="1" customWidth="1"/>
    <col min="2014" max="2014" width="11.42578125" style="1"/>
    <col min="2015" max="2015" width="12.140625" style="1" customWidth="1"/>
    <col min="2016" max="2016" width="11.42578125" style="1"/>
    <col min="2017" max="2017" width="11.42578125" style="1" customWidth="1"/>
    <col min="2018" max="2018" width="14.42578125" style="1" bestFit="1" customWidth="1"/>
    <col min="2019" max="2019" width="18.28515625" style="1" bestFit="1" customWidth="1"/>
    <col min="2020" max="2264" width="11.42578125" style="1"/>
    <col min="2265" max="2265" width="14.28515625" style="1" bestFit="1" customWidth="1"/>
    <col min="2266" max="2266" width="14.7109375" style="1" bestFit="1" customWidth="1"/>
    <col min="2267" max="2267" width="12.7109375" style="1" customWidth="1"/>
    <col min="2268" max="2268" width="13" style="1" customWidth="1"/>
    <col min="2269" max="2269" width="14.5703125" style="1" customWidth="1"/>
    <col min="2270" max="2270" width="11.42578125" style="1"/>
    <col min="2271" max="2271" width="12.140625" style="1" customWidth="1"/>
    <col min="2272" max="2272" width="11.42578125" style="1"/>
    <col min="2273" max="2273" width="11.42578125" style="1" customWidth="1"/>
    <col min="2274" max="2274" width="14.42578125" style="1" bestFit="1" customWidth="1"/>
    <col min="2275" max="2275" width="18.28515625" style="1" bestFit="1" customWidth="1"/>
    <col min="2276" max="2520" width="11.42578125" style="1"/>
    <col min="2521" max="2521" width="14.28515625" style="1" bestFit="1" customWidth="1"/>
    <col min="2522" max="2522" width="14.7109375" style="1" bestFit="1" customWidth="1"/>
    <col min="2523" max="2523" width="12.7109375" style="1" customWidth="1"/>
    <col min="2524" max="2524" width="13" style="1" customWidth="1"/>
    <col min="2525" max="2525" width="14.5703125" style="1" customWidth="1"/>
    <col min="2526" max="2526" width="11.42578125" style="1"/>
    <col min="2527" max="2527" width="12.140625" style="1" customWidth="1"/>
    <col min="2528" max="2528" width="11.42578125" style="1"/>
    <col min="2529" max="2529" width="11.42578125" style="1" customWidth="1"/>
    <col min="2530" max="2530" width="14.42578125" style="1" bestFit="1" customWidth="1"/>
    <col min="2531" max="2531" width="18.28515625" style="1" bestFit="1" customWidth="1"/>
    <col min="2532" max="2776" width="11.42578125" style="1"/>
    <col min="2777" max="2777" width="14.28515625" style="1" bestFit="1" customWidth="1"/>
    <col min="2778" max="2778" width="14.7109375" style="1" bestFit="1" customWidth="1"/>
    <col min="2779" max="2779" width="12.7109375" style="1" customWidth="1"/>
    <col min="2780" max="2780" width="13" style="1" customWidth="1"/>
    <col min="2781" max="2781" width="14.5703125" style="1" customWidth="1"/>
    <col min="2782" max="2782" width="11.42578125" style="1"/>
    <col min="2783" max="2783" width="12.140625" style="1" customWidth="1"/>
    <col min="2784" max="2784" width="11.42578125" style="1"/>
    <col min="2785" max="2785" width="11.42578125" style="1" customWidth="1"/>
    <col min="2786" max="2786" width="14.42578125" style="1" bestFit="1" customWidth="1"/>
    <col min="2787" max="2787" width="18.28515625" style="1" bestFit="1" customWidth="1"/>
    <col min="2788" max="3032" width="11.42578125" style="1"/>
    <col min="3033" max="3033" width="14.28515625" style="1" bestFit="1" customWidth="1"/>
    <col min="3034" max="3034" width="14.7109375" style="1" bestFit="1" customWidth="1"/>
    <col min="3035" max="3035" width="12.7109375" style="1" customWidth="1"/>
    <col min="3036" max="3036" width="13" style="1" customWidth="1"/>
    <col min="3037" max="3037" width="14.5703125" style="1" customWidth="1"/>
    <col min="3038" max="3038" width="11.42578125" style="1"/>
    <col min="3039" max="3039" width="12.140625" style="1" customWidth="1"/>
    <col min="3040" max="3040" width="11.42578125" style="1"/>
    <col min="3041" max="3041" width="11.42578125" style="1" customWidth="1"/>
    <col min="3042" max="3042" width="14.42578125" style="1" bestFit="1" customWidth="1"/>
    <col min="3043" max="3043" width="18.28515625" style="1" bestFit="1" customWidth="1"/>
    <col min="3044" max="3288" width="11.42578125" style="1"/>
    <col min="3289" max="3289" width="14.28515625" style="1" bestFit="1" customWidth="1"/>
    <col min="3290" max="3290" width="14.7109375" style="1" bestFit="1" customWidth="1"/>
    <col min="3291" max="3291" width="12.7109375" style="1" customWidth="1"/>
    <col min="3292" max="3292" width="13" style="1" customWidth="1"/>
    <col min="3293" max="3293" width="14.5703125" style="1" customWidth="1"/>
    <col min="3294" max="3294" width="11.42578125" style="1"/>
    <col min="3295" max="3295" width="12.140625" style="1" customWidth="1"/>
    <col min="3296" max="3296" width="11.42578125" style="1"/>
    <col min="3297" max="3297" width="11.42578125" style="1" customWidth="1"/>
    <col min="3298" max="3298" width="14.42578125" style="1" bestFit="1" customWidth="1"/>
    <col min="3299" max="3299" width="18.28515625" style="1" bestFit="1" customWidth="1"/>
    <col min="3300" max="3544" width="11.42578125" style="1"/>
    <col min="3545" max="3545" width="14.28515625" style="1" bestFit="1" customWidth="1"/>
    <col min="3546" max="3546" width="14.7109375" style="1" bestFit="1" customWidth="1"/>
    <col min="3547" max="3547" width="12.7109375" style="1" customWidth="1"/>
    <col min="3548" max="3548" width="13" style="1" customWidth="1"/>
    <col min="3549" max="3549" width="14.5703125" style="1" customWidth="1"/>
    <col min="3550" max="3550" width="11.42578125" style="1"/>
    <col min="3551" max="3551" width="12.140625" style="1" customWidth="1"/>
    <col min="3552" max="3552" width="11.42578125" style="1"/>
    <col min="3553" max="3553" width="11.42578125" style="1" customWidth="1"/>
    <col min="3554" max="3554" width="14.42578125" style="1" bestFit="1" customWidth="1"/>
    <col min="3555" max="3555" width="18.28515625" style="1" bestFit="1" customWidth="1"/>
    <col min="3556" max="3800" width="11.42578125" style="1"/>
    <col min="3801" max="3801" width="14.28515625" style="1" bestFit="1" customWidth="1"/>
    <col min="3802" max="3802" width="14.7109375" style="1" bestFit="1" customWidth="1"/>
    <col min="3803" max="3803" width="12.7109375" style="1" customWidth="1"/>
    <col min="3804" max="3804" width="13" style="1" customWidth="1"/>
    <col min="3805" max="3805" width="14.5703125" style="1" customWidth="1"/>
    <col min="3806" max="3806" width="11.42578125" style="1"/>
    <col min="3807" max="3807" width="12.140625" style="1" customWidth="1"/>
    <col min="3808" max="3808" width="11.42578125" style="1"/>
    <col min="3809" max="3809" width="11.42578125" style="1" customWidth="1"/>
    <col min="3810" max="3810" width="14.42578125" style="1" bestFit="1" customWidth="1"/>
    <col min="3811" max="3811" width="18.28515625" style="1" bestFit="1" customWidth="1"/>
    <col min="3812" max="4056" width="11.42578125" style="1"/>
    <col min="4057" max="4057" width="14.28515625" style="1" bestFit="1" customWidth="1"/>
    <col min="4058" max="4058" width="14.7109375" style="1" bestFit="1" customWidth="1"/>
    <col min="4059" max="4059" width="12.7109375" style="1" customWidth="1"/>
    <col min="4060" max="4060" width="13" style="1" customWidth="1"/>
    <col min="4061" max="4061" width="14.5703125" style="1" customWidth="1"/>
    <col min="4062" max="4062" width="11.42578125" style="1"/>
    <col min="4063" max="4063" width="12.140625" style="1" customWidth="1"/>
    <col min="4064" max="4064" width="11.42578125" style="1"/>
    <col min="4065" max="4065" width="11.42578125" style="1" customWidth="1"/>
    <col min="4066" max="4066" width="14.42578125" style="1" bestFit="1" customWidth="1"/>
    <col min="4067" max="4067" width="18.28515625" style="1" bestFit="1" customWidth="1"/>
    <col min="4068" max="4312" width="11.42578125" style="1"/>
    <col min="4313" max="4313" width="14.28515625" style="1" bestFit="1" customWidth="1"/>
    <col min="4314" max="4314" width="14.7109375" style="1" bestFit="1" customWidth="1"/>
    <col min="4315" max="4315" width="12.7109375" style="1" customWidth="1"/>
    <col min="4316" max="4316" width="13" style="1" customWidth="1"/>
    <col min="4317" max="4317" width="14.5703125" style="1" customWidth="1"/>
    <col min="4318" max="4318" width="11.42578125" style="1"/>
    <col min="4319" max="4319" width="12.140625" style="1" customWidth="1"/>
    <col min="4320" max="4320" width="11.42578125" style="1"/>
    <col min="4321" max="4321" width="11.42578125" style="1" customWidth="1"/>
    <col min="4322" max="4322" width="14.42578125" style="1" bestFit="1" customWidth="1"/>
    <col min="4323" max="4323" width="18.28515625" style="1" bestFit="1" customWidth="1"/>
    <col min="4324" max="4568" width="11.42578125" style="1"/>
    <col min="4569" max="4569" width="14.28515625" style="1" bestFit="1" customWidth="1"/>
    <col min="4570" max="4570" width="14.7109375" style="1" bestFit="1" customWidth="1"/>
    <col min="4571" max="4571" width="12.7109375" style="1" customWidth="1"/>
    <col min="4572" max="4572" width="13" style="1" customWidth="1"/>
    <col min="4573" max="4573" width="14.5703125" style="1" customWidth="1"/>
    <col min="4574" max="4574" width="11.42578125" style="1"/>
    <col min="4575" max="4575" width="12.140625" style="1" customWidth="1"/>
    <col min="4576" max="4576" width="11.42578125" style="1"/>
    <col min="4577" max="4577" width="11.42578125" style="1" customWidth="1"/>
    <col min="4578" max="4578" width="14.42578125" style="1" bestFit="1" customWidth="1"/>
    <col min="4579" max="4579" width="18.28515625" style="1" bestFit="1" customWidth="1"/>
    <col min="4580" max="4824" width="11.42578125" style="1"/>
    <col min="4825" max="4825" width="14.28515625" style="1" bestFit="1" customWidth="1"/>
    <col min="4826" max="4826" width="14.7109375" style="1" bestFit="1" customWidth="1"/>
    <col min="4827" max="4827" width="12.7109375" style="1" customWidth="1"/>
    <col min="4828" max="4828" width="13" style="1" customWidth="1"/>
    <col min="4829" max="4829" width="14.5703125" style="1" customWidth="1"/>
    <col min="4830" max="4830" width="11.42578125" style="1"/>
    <col min="4831" max="4831" width="12.140625" style="1" customWidth="1"/>
    <col min="4832" max="4832" width="11.42578125" style="1"/>
    <col min="4833" max="4833" width="11.42578125" style="1" customWidth="1"/>
    <col min="4834" max="4834" width="14.42578125" style="1" bestFit="1" customWidth="1"/>
    <col min="4835" max="4835" width="18.28515625" style="1" bestFit="1" customWidth="1"/>
    <col min="4836" max="5080" width="11.42578125" style="1"/>
    <col min="5081" max="5081" width="14.28515625" style="1" bestFit="1" customWidth="1"/>
    <col min="5082" max="5082" width="14.7109375" style="1" bestFit="1" customWidth="1"/>
    <col min="5083" max="5083" width="12.7109375" style="1" customWidth="1"/>
    <col min="5084" max="5084" width="13" style="1" customWidth="1"/>
    <col min="5085" max="5085" width="14.5703125" style="1" customWidth="1"/>
    <col min="5086" max="5086" width="11.42578125" style="1"/>
    <col min="5087" max="5087" width="12.140625" style="1" customWidth="1"/>
    <col min="5088" max="5088" width="11.42578125" style="1"/>
    <col min="5089" max="5089" width="11.42578125" style="1" customWidth="1"/>
    <col min="5090" max="5090" width="14.42578125" style="1" bestFit="1" customWidth="1"/>
    <col min="5091" max="5091" width="18.28515625" style="1" bestFit="1" customWidth="1"/>
    <col min="5092" max="5336" width="11.42578125" style="1"/>
    <col min="5337" max="5337" width="14.28515625" style="1" bestFit="1" customWidth="1"/>
    <col min="5338" max="5338" width="14.7109375" style="1" bestFit="1" customWidth="1"/>
    <col min="5339" max="5339" width="12.7109375" style="1" customWidth="1"/>
    <col min="5340" max="5340" width="13" style="1" customWidth="1"/>
    <col min="5341" max="5341" width="14.5703125" style="1" customWidth="1"/>
    <col min="5342" max="5342" width="11.42578125" style="1"/>
    <col min="5343" max="5343" width="12.140625" style="1" customWidth="1"/>
    <col min="5344" max="5344" width="11.42578125" style="1"/>
    <col min="5345" max="5345" width="11.42578125" style="1" customWidth="1"/>
    <col min="5346" max="5346" width="14.42578125" style="1" bestFit="1" customWidth="1"/>
    <col min="5347" max="5347" width="18.28515625" style="1" bestFit="1" customWidth="1"/>
    <col min="5348" max="5592" width="11.42578125" style="1"/>
    <col min="5593" max="5593" width="14.28515625" style="1" bestFit="1" customWidth="1"/>
    <col min="5594" max="5594" width="14.7109375" style="1" bestFit="1" customWidth="1"/>
    <col min="5595" max="5595" width="12.7109375" style="1" customWidth="1"/>
    <col min="5596" max="5596" width="13" style="1" customWidth="1"/>
    <col min="5597" max="5597" width="14.5703125" style="1" customWidth="1"/>
    <col min="5598" max="5598" width="11.42578125" style="1"/>
    <col min="5599" max="5599" width="12.140625" style="1" customWidth="1"/>
    <col min="5600" max="5600" width="11.42578125" style="1"/>
    <col min="5601" max="5601" width="11.42578125" style="1" customWidth="1"/>
    <col min="5602" max="5602" width="14.42578125" style="1" bestFit="1" customWidth="1"/>
    <col min="5603" max="5603" width="18.28515625" style="1" bestFit="1" customWidth="1"/>
    <col min="5604" max="5848" width="11.42578125" style="1"/>
    <col min="5849" max="5849" width="14.28515625" style="1" bestFit="1" customWidth="1"/>
    <col min="5850" max="5850" width="14.7109375" style="1" bestFit="1" customWidth="1"/>
    <col min="5851" max="5851" width="12.7109375" style="1" customWidth="1"/>
    <col min="5852" max="5852" width="13" style="1" customWidth="1"/>
    <col min="5853" max="5853" width="14.5703125" style="1" customWidth="1"/>
    <col min="5854" max="5854" width="11.42578125" style="1"/>
    <col min="5855" max="5855" width="12.140625" style="1" customWidth="1"/>
    <col min="5856" max="5856" width="11.42578125" style="1"/>
    <col min="5857" max="5857" width="11.42578125" style="1" customWidth="1"/>
    <col min="5858" max="5858" width="14.42578125" style="1" bestFit="1" customWidth="1"/>
    <col min="5859" max="5859" width="18.28515625" style="1" bestFit="1" customWidth="1"/>
    <col min="5860" max="6104" width="11.42578125" style="1"/>
    <col min="6105" max="6105" width="14.28515625" style="1" bestFit="1" customWidth="1"/>
    <col min="6106" max="6106" width="14.7109375" style="1" bestFit="1" customWidth="1"/>
    <col min="6107" max="6107" width="12.7109375" style="1" customWidth="1"/>
    <col min="6108" max="6108" width="13" style="1" customWidth="1"/>
    <col min="6109" max="6109" width="14.5703125" style="1" customWidth="1"/>
    <col min="6110" max="6110" width="11.42578125" style="1"/>
    <col min="6111" max="6111" width="12.140625" style="1" customWidth="1"/>
    <col min="6112" max="6112" width="11.42578125" style="1"/>
    <col min="6113" max="6113" width="11.42578125" style="1" customWidth="1"/>
    <col min="6114" max="6114" width="14.42578125" style="1" bestFit="1" customWidth="1"/>
    <col min="6115" max="6115" width="18.28515625" style="1" bestFit="1" customWidth="1"/>
    <col min="6116" max="6360" width="11.42578125" style="1"/>
    <col min="6361" max="6361" width="14.28515625" style="1" bestFit="1" customWidth="1"/>
    <col min="6362" max="6362" width="14.7109375" style="1" bestFit="1" customWidth="1"/>
    <col min="6363" max="6363" width="12.7109375" style="1" customWidth="1"/>
    <col min="6364" max="6364" width="13" style="1" customWidth="1"/>
    <col min="6365" max="6365" width="14.5703125" style="1" customWidth="1"/>
    <col min="6366" max="6366" width="11.42578125" style="1"/>
    <col min="6367" max="6367" width="12.140625" style="1" customWidth="1"/>
    <col min="6368" max="6368" width="11.42578125" style="1"/>
    <col min="6369" max="6369" width="11.42578125" style="1" customWidth="1"/>
    <col min="6370" max="6370" width="14.42578125" style="1" bestFit="1" customWidth="1"/>
    <col min="6371" max="6371" width="18.28515625" style="1" bestFit="1" customWidth="1"/>
    <col min="6372" max="6616" width="11.42578125" style="1"/>
    <col min="6617" max="6617" width="14.28515625" style="1" bestFit="1" customWidth="1"/>
    <col min="6618" max="6618" width="14.7109375" style="1" bestFit="1" customWidth="1"/>
    <col min="6619" max="6619" width="12.7109375" style="1" customWidth="1"/>
    <col min="6620" max="6620" width="13" style="1" customWidth="1"/>
    <col min="6621" max="6621" width="14.5703125" style="1" customWidth="1"/>
    <col min="6622" max="6622" width="11.42578125" style="1"/>
    <col min="6623" max="6623" width="12.140625" style="1" customWidth="1"/>
    <col min="6624" max="6624" width="11.42578125" style="1"/>
    <col min="6625" max="6625" width="11.42578125" style="1" customWidth="1"/>
    <col min="6626" max="6626" width="14.42578125" style="1" bestFit="1" customWidth="1"/>
    <col min="6627" max="6627" width="18.28515625" style="1" bestFit="1" customWidth="1"/>
    <col min="6628" max="6872" width="11.42578125" style="1"/>
    <col min="6873" max="6873" width="14.28515625" style="1" bestFit="1" customWidth="1"/>
    <col min="6874" max="6874" width="14.7109375" style="1" bestFit="1" customWidth="1"/>
    <col min="6875" max="6875" width="12.7109375" style="1" customWidth="1"/>
    <col min="6876" max="6876" width="13" style="1" customWidth="1"/>
    <col min="6877" max="6877" width="14.5703125" style="1" customWidth="1"/>
    <col min="6878" max="6878" width="11.42578125" style="1"/>
    <col min="6879" max="6879" width="12.140625" style="1" customWidth="1"/>
    <col min="6880" max="6880" width="11.42578125" style="1"/>
    <col min="6881" max="6881" width="11.42578125" style="1" customWidth="1"/>
    <col min="6882" max="6882" width="14.42578125" style="1" bestFit="1" customWidth="1"/>
    <col min="6883" max="6883" width="18.28515625" style="1" bestFit="1" customWidth="1"/>
    <col min="6884" max="7128" width="11.42578125" style="1"/>
    <col min="7129" max="7129" width="14.28515625" style="1" bestFit="1" customWidth="1"/>
    <col min="7130" max="7130" width="14.7109375" style="1" bestFit="1" customWidth="1"/>
    <col min="7131" max="7131" width="12.7109375" style="1" customWidth="1"/>
    <col min="7132" max="7132" width="13" style="1" customWidth="1"/>
    <col min="7133" max="7133" width="14.5703125" style="1" customWidth="1"/>
    <col min="7134" max="7134" width="11.42578125" style="1"/>
    <col min="7135" max="7135" width="12.140625" style="1" customWidth="1"/>
    <col min="7136" max="7136" width="11.42578125" style="1"/>
    <col min="7137" max="7137" width="11.42578125" style="1" customWidth="1"/>
    <col min="7138" max="7138" width="14.42578125" style="1" bestFit="1" customWidth="1"/>
    <col min="7139" max="7139" width="18.28515625" style="1" bestFit="1" customWidth="1"/>
    <col min="7140" max="7384" width="11.42578125" style="1"/>
    <col min="7385" max="7385" width="14.28515625" style="1" bestFit="1" customWidth="1"/>
    <col min="7386" max="7386" width="14.7109375" style="1" bestFit="1" customWidth="1"/>
    <col min="7387" max="7387" width="12.7109375" style="1" customWidth="1"/>
    <col min="7388" max="7388" width="13" style="1" customWidth="1"/>
    <col min="7389" max="7389" width="14.5703125" style="1" customWidth="1"/>
    <col min="7390" max="7390" width="11.42578125" style="1"/>
    <col min="7391" max="7391" width="12.140625" style="1" customWidth="1"/>
    <col min="7392" max="7392" width="11.42578125" style="1"/>
    <col min="7393" max="7393" width="11.42578125" style="1" customWidth="1"/>
    <col min="7394" max="7394" width="14.42578125" style="1" bestFit="1" customWidth="1"/>
    <col min="7395" max="7395" width="18.28515625" style="1" bestFit="1" customWidth="1"/>
    <col min="7396" max="7640" width="11.42578125" style="1"/>
    <col min="7641" max="7641" width="14.28515625" style="1" bestFit="1" customWidth="1"/>
    <col min="7642" max="7642" width="14.7109375" style="1" bestFit="1" customWidth="1"/>
    <col min="7643" max="7643" width="12.7109375" style="1" customWidth="1"/>
    <col min="7644" max="7644" width="13" style="1" customWidth="1"/>
    <col min="7645" max="7645" width="14.5703125" style="1" customWidth="1"/>
    <col min="7646" max="7646" width="11.42578125" style="1"/>
    <col min="7647" max="7647" width="12.140625" style="1" customWidth="1"/>
    <col min="7648" max="7648" width="11.42578125" style="1"/>
    <col min="7649" max="7649" width="11.42578125" style="1" customWidth="1"/>
    <col min="7650" max="7650" width="14.42578125" style="1" bestFit="1" customWidth="1"/>
    <col min="7651" max="7651" width="18.28515625" style="1" bestFit="1" customWidth="1"/>
    <col min="7652" max="7896" width="11.42578125" style="1"/>
    <col min="7897" max="7897" width="14.28515625" style="1" bestFit="1" customWidth="1"/>
    <col min="7898" max="7898" width="14.7109375" style="1" bestFit="1" customWidth="1"/>
    <col min="7899" max="7899" width="12.7109375" style="1" customWidth="1"/>
    <col min="7900" max="7900" width="13" style="1" customWidth="1"/>
    <col min="7901" max="7901" width="14.5703125" style="1" customWidth="1"/>
    <col min="7902" max="7902" width="11.42578125" style="1"/>
    <col min="7903" max="7903" width="12.140625" style="1" customWidth="1"/>
    <col min="7904" max="7904" width="11.42578125" style="1"/>
    <col min="7905" max="7905" width="11.42578125" style="1" customWidth="1"/>
    <col min="7906" max="7906" width="14.42578125" style="1" bestFit="1" customWidth="1"/>
    <col min="7907" max="7907" width="18.28515625" style="1" bestFit="1" customWidth="1"/>
    <col min="7908" max="8152" width="11.42578125" style="1"/>
    <col min="8153" max="8153" width="14.28515625" style="1" bestFit="1" customWidth="1"/>
    <col min="8154" max="8154" width="14.7109375" style="1" bestFit="1" customWidth="1"/>
    <col min="8155" max="8155" width="12.7109375" style="1" customWidth="1"/>
    <col min="8156" max="8156" width="13" style="1" customWidth="1"/>
    <col min="8157" max="8157" width="14.5703125" style="1" customWidth="1"/>
    <col min="8158" max="8158" width="11.42578125" style="1"/>
    <col min="8159" max="8159" width="12.140625" style="1" customWidth="1"/>
    <col min="8160" max="8160" width="11.42578125" style="1"/>
    <col min="8161" max="8161" width="11.42578125" style="1" customWidth="1"/>
    <col min="8162" max="8162" width="14.42578125" style="1" bestFit="1" customWidth="1"/>
    <col min="8163" max="8163" width="18.28515625" style="1" bestFit="1" customWidth="1"/>
    <col min="8164" max="8408" width="11.42578125" style="1"/>
    <col min="8409" max="8409" width="14.28515625" style="1" bestFit="1" customWidth="1"/>
    <col min="8410" max="8410" width="14.7109375" style="1" bestFit="1" customWidth="1"/>
    <col min="8411" max="8411" width="12.7109375" style="1" customWidth="1"/>
    <col min="8412" max="8412" width="13" style="1" customWidth="1"/>
    <col min="8413" max="8413" width="14.5703125" style="1" customWidth="1"/>
    <col min="8414" max="8414" width="11.42578125" style="1"/>
    <col min="8415" max="8415" width="12.140625" style="1" customWidth="1"/>
    <col min="8416" max="8416" width="11.42578125" style="1"/>
    <col min="8417" max="8417" width="11.42578125" style="1" customWidth="1"/>
    <col min="8418" max="8418" width="14.42578125" style="1" bestFit="1" customWidth="1"/>
    <col min="8419" max="8419" width="18.28515625" style="1" bestFit="1" customWidth="1"/>
    <col min="8420" max="8664" width="11.42578125" style="1"/>
    <col min="8665" max="8665" width="14.28515625" style="1" bestFit="1" customWidth="1"/>
    <col min="8666" max="8666" width="14.7109375" style="1" bestFit="1" customWidth="1"/>
    <col min="8667" max="8667" width="12.7109375" style="1" customWidth="1"/>
    <col min="8668" max="8668" width="13" style="1" customWidth="1"/>
    <col min="8669" max="8669" width="14.5703125" style="1" customWidth="1"/>
    <col min="8670" max="8670" width="11.42578125" style="1"/>
    <col min="8671" max="8671" width="12.140625" style="1" customWidth="1"/>
    <col min="8672" max="8672" width="11.42578125" style="1"/>
    <col min="8673" max="8673" width="11.42578125" style="1" customWidth="1"/>
    <col min="8674" max="8674" width="14.42578125" style="1" bestFit="1" customWidth="1"/>
    <col min="8675" max="8675" width="18.28515625" style="1" bestFit="1" customWidth="1"/>
    <col min="8676" max="8920" width="11.42578125" style="1"/>
    <col min="8921" max="8921" width="14.28515625" style="1" bestFit="1" customWidth="1"/>
    <col min="8922" max="8922" width="14.7109375" style="1" bestFit="1" customWidth="1"/>
    <col min="8923" max="8923" width="12.7109375" style="1" customWidth="1"/>
    <col min="8924" max="8924" width="13" style="1" customWidth="1"/>
    <col min="8925" max="8925" width="14.5703125" style="1" customWidth="1"/>
    <col min="8926" max="8926" width="11.42578125" style="1"/>
    <col min="8927" max="8927" width="12.140625" style="1" customWidth="1"/>
    <col min="8928" max="8928" width="11.42578125" style="1"/>
    <col min="8929" max="8929" width="11.42578125" style="1" customWidth="1"/>
    <col min="8930" max="8930" width="14.42578125" style="1" bestFit="1" customWidth="1"/>
    <col min="8931" max="8931" width="18.28515625" style="1" bestFit="1" customWidth="1"/>
    <col min="8932" max="9176" width="11.42578125" style="1"/>
    <col min="9177" max="9177" width="14.28515625" style="1" bestFit="1" customWidth="1"/>
    <col min="9178" max="9178" width="14.7109375" style="1" bestFit="1" customWidth="1"/>
    <col min="9179" max="9179" width="12.7109375" style="1" customWidth="1"/>
    <col min="9180" max="9180" width="13" style="1" customWidth="1"/>
    <col min="9181" max="9181" width="14.5703125" style="1" customWidth="1"/>
    <col min="9182" max="9182" width="11.42578125" style="1"/>
    <col min="9183" max="9183" width="12.140625" style="1" customWidth="1"/>
    <col min="9184" max="9184" width="11.42578125" style="1"/>
    <col min="9185" max="9185" width="11.42578125" style="1" customWidth="1"/>
    <col min="9186" max="9186" width="14.42578125" style="1" bestFit="1" customWidth="1"/>
    <col min="9187" max="9187" width="18.28515625" style="1" bestFit="1" customWidth="1"/>
    <col min="9188" max="9432" width="11.42578125" style="1"/>
    <col min="9433" max="9433" width="14.28515625" style="1" bestFit="1" customWidth="1"/>
    <col min="9434" max="9434" width="14.7109375" style="1" bestFit="1" customWidth="1"/>
    <col min="9435" max="9435" width="12.7109375" style="1" customWidth="1"/>
    <col min="9436" max="9436" width="13" style="1" customWidth="1"/>
    <col min="9437" max="9437" width="14.5703125" style="1" customWidth="1"/>
    <col min="9438" max="9438" width="11.42578125" style="1"/>
    <col min="9439" max="9439" width="12.140625" style="1" customWidth="1"/>
    <col min="9440" max="9440" width="11.42578125" style="1"/>
    <col min="9441" max="9441" width="11.42578125" style="1" customWidth="1"/>
    <col min="9442" max="9442" width="14.42578125" style="1" bestFit="1" customWidth="1"/>
    <col min="9443" max="9443" width="18.28515625" style="1" bestFit="1" customWidth="1"/>
    <col min="9444" max="9688" width="11.42578125" style="1"/>
    <col min="9689" max="9689" width="14.28515625" style="1" bestFit="1" customWidth="1"/>
    <col min="9690" max="9690" width="14.7109375" style="1" bestFit="1" customWidth="1"/>
    <col min="9691" max="9691" width="12.7109375" style="1" customWidth="1"/>
    <col min="9692" max="9692" width="13" style="1" customWidth="1"/>
    <col min="9693" max="9693" width="14.5703125" style="1" customWidth="1"/>
    <col min="9694" max="9694" width="11.42578125" style="1"/>
    <col min="9695" max="9695" width="12.140625" style="1" customWidth="1"/>
    <col min="9696" max="9696" width="11.42578125" style="1"/>
    <col min="9697" max="9697" width="11.42578125" style="1" customWidth="1"/>
    <col min="9698" max="9698" width="14.42578125" style="1" bestFit="1" customWidth="1"/>
    <col min="9699" max="9699" width="18.28515625" style="1" bestFit="1" customWidth="1"/>
    <col min="9700" max="9944" width="11.42578125" style="1"/>
    <col min="9945" max="9945" width="14.28515625" style="1" bestFit="1" customWidth="1"/>
    <col min="9946" max="9946" width="14.7109375" style="1" bestFit="1" customWidth="1"/>
    <col min="9947" max="9947" width="12.7109375" style="1" customWidth="1"/>
    <col min="9948" max="9948" width="13" style="1" customWidth="1"/>
    <col min="9949" max="9949" width="14.5703125" style="1" customWidth="1"/>
    <col min="9950" max="9950" width="11.42578125" style="1"/>
    <col min="9951" max="9951" width="12.140625" style="1" customWidth="1"/>
    <col min="9952" max="9952" width="11.42578125" style="1"/>
    <col min="9953" max="9953" width="11.42578125" style="1" customWidth="1"/>
    <col min="9954" max="9954" width="14.42578125" style="1" bestFit="1" customWidth="1"/>
    <col min="9955" max="9955" width="18.28515625" style="1" bestFit="1" customWidth="1"/>
    <col min="9956" max="10200" width="11.42578125" style="1"/>
    <col min="10201" max="10201" width="14.28515625" style="1" bestFit="1" customWidth="1"/>
    <col min="10202" max="10202" width="14.7109375" style="1" bestFit="1" customWidth="1"/>
    <col min="10203" max="10203" width="12.7109375" style="1" customWidth="1"/>
    <col min="10204" max="10204" width="13" style="1" customWidth="1"/>
    <col min="10205" max="10205" width="14.5703125" style="1" customWidth="1"/>
    <col min="10206" max="10206" width="11.42578125" style="1"/>
    <col min="10207" max="10207" width="12.140625" style="1" customWidth="1"/>
    <col min="10208" max="10208" width="11.42578125" style="1"/>
    <col min="10209" max="10209" width="11.42578125" style="1" customWidth="1"/>
    <col min="10210" max="10210" width="14.42578125" style="1" bestFit="1" customWidth="1"/>
    <col min="10211" max="10211" width="18.28515625" style="1" bestFit="1" customWidth="1"/>
    <col min="10212" max="10456" width="11.42578125" style="1"/>
    <col min="10457" max="10457" width="14.28515625" style="1" bestFit="1" customWidth="1"/>
    <col min="10458" max="10458" width="14.7109375" style="1" bestFit="1" customWidth="1"/>
    <col min="10459" max="10459" width="12.7109375" style="1" customWidth="1"/>
    <col min="10460" max="10460" width="13" style="1" customWidth="1"/>
    <col min="10461" max="10461" width="14.5703125" style="1" customWidth="1"/>
    <col min="10462" max="10462" width="11.42578125" style="1"/>
    <col min="10463" max="10463" width="12.140625" style="1" customWidth="1"/>
    <col min="10464" max="10464" width="11.42578125" style="1"/>
    <col min="10465" max="10465" width="11.42578125" style="1" customWidth="1"/>
    <col min="10466" max="10466" width="14.42578125" style="1" bestFit="1" customWidth="1"/>
    <col min="10467" max="10467" width="18.28515625" style="1" bestFit="1" customWidth="1"/>
    <col min="10468" max="10712" width="11.42578125" style="1"/>
    <col min="10713" max="10713" width="14.28515625" style="1" bestFit="1" customWidth="1"/>
    <col min="10714" max="10714" width="14.7109375" style="1" bestFit="1" customWidth="1"/>
    <col min="10715" max="10715" width="12.7109375" style="1" customWidth="1"/>
    <col min="10716" max="10716" width="13" style="1" customWidth="1"/>
    <col min="10717" max="10717" width="14.5703125" style="1" customWidth="1"/>
    <col min="10718" max="10718" width="11.42578125" style="1"/>
    <col min="10719" max="10719" width="12.140625" style="1" customWidth="1"/>
    <col min="10720" max="10720" width="11.42578125" style="1"/>
    <col min="10721" max="10721" width="11.42578125" style="1" customWidth="1"/>
    <col min="10722" max="10722" width="14.42578125" style="1" bestFit="1" customWidth="1"/>
    <col min="10723" max="10723" width="18.28515625" style="1" bestFit="1" customWidth="1"/>
    <col min="10724" max="10968" width="11.42578125" style="1"/>
    <col min="10969" max="10969" width="14.28515625" style="1" bestFit="1" customWidth="1"/>
    <col min="10970" max="10970" width="14.7109375" style="1" bestFit="1" customWidth="1"/>
    <col min="10971" max="10971" width="12.7109375" style="1" customWidth="1"/>
    <col min="10972" max="10972" width="13" style="1" customWidth="1"/>
    <col min="10973" max="10973" width="14.5703125" style="1" customWidth="1"/>
    <col min="10974" max="10974" width="11.42578125" style="1"/>
    <col min="10975" max="10975" width="12.140625" style="1" customWidth="1"/>
    <col min="10976" max="10976" width="11.42578125" style="1"/>
    <col min="10977" max="10977" width="11.42578125" style="1" customWidth="1"/>
    <col min="10978" max="10978" width="14.42578125" style="1" bestFit="1" customWidth="1"/>
    <col min="10979" max="10979" width="18.28515625" style="1" bestFit="1" customWidth="1"/>
    <col min="10980" max="11224" width="11.42578125" style="1"/>
    <col min="11225" max="11225" width="14.28515625" style="1" bestFit="1" customWidth="1"/>
    <col min="11226" max="11226" width="14.7109375" style="1" bestFit="1" customWidth="1"/>
    <col min="11227" max="11227" width="12.7109375" style="1" customWidth="1"/>
    <col min="11228" max="11228" width="13" style="1" customWidth="1"/>
    <col min="11229" max="11229" width="14.5703125" style="1" customWidth="1"/>
    <col min="11230" max="11230" width="11.42578125" style="1"/>
    <col min="11231" max="11231" width="12.140625" style="1" customWidth="1"/>
    <col min="11232" max="11232" width="11.42578125" style="1"/>
    <col min="11233" max="11233" width="11.42578125" style="1" customWidth="1"/>
    <col min="11234" max="11234" width="14.42578125" style="1" bestFit="1" customWidth="1"/>
    <col min="11235" max="11235" width="18.28515625" style="1" bestFit="1" customWidth="1"/>
    <col min="11236" max="11480" width="11.42578125" style="1"/>
    <col min="11481" max="11481" width="14.28515625" style="1" bestFit="1" customWidth="1"/>
    <col min="11482" max="11482" width="14.7109375" style="1" bestFit="1" customWidth="1"/>
    <col min="11483" max="11483" width="12.7109375" style="1" customWidth="1"/>
    <col min="11484" max="11484" width="13" style="1" customWidth="1"/>
    <col min="11485" max="11485" width="14.5703125" style="1" customWidth="1"/>
    <col min="11486" max="11486" width="11.42578125" style="1"/>
    <col min="11487" max="11487" width="12.140625" style="1" customWidth="1"/>
    <col min="11488" max="11488" width="11.42578125" style="1"/>
    <col min="11489" max="11489" width="11.42578125" style="1" customWidth="1"/>
    <col min="11490" max="11490" width="14.42578125" style="1" bestFit="1" customWidth="1"/>
    <col min="11491" max="11491" width="18.28515625" style="1" bestFit="1" customWidth="1"/>
    <col min="11492" max="11736" width="11.42578125" style="1"/>
    <col min="11737" max="11737" width="14.28515625" style="1" bestFit="1" customWidth="1"/>
    <col min="11738" max="11738" width="14.7109375" style="1" bestFit="1" customWidth="1"/>
    <col min="11739" max="11739" width="12.7109375" style="1" customWidth="1"/>
    <col min="11740" max="11740" width="13" style="1" customWidth="1"/>
    <col min="11741" max="11741" width="14.5703125" style="1" customWidth="1"/>
    <col min="11742" max="11742" width="11.42578125" style="1"/>
    <col min="11743" max="11743" width="12.140625" style="1" customWidth="1"/>
    <col min="11744" max="11744" width="11.42578125" style="1"/>
    <col min="11745" max="11745" width="11.42578125" style="1" customWidth="1"/>
    <col min="11746" max="11746" width="14.42578125" style="1" bestFit="1" customWidth="1"/>
    <col min="11747" max="11747" width="18.28515625" style="1" bestFit="1" customWidth="1"/>
    <col min="11748" max="11992" width="11.42578125" style="1"/>
    <col min="11993" max="11993" width="14.28515625" style="1" bestFit="1" customWidth="1"/>
    <col min="11994" max="11994" width="14.7109375" style="1" bestFit="1" customWidth="1"/>
    <col min="11995" max="11995" width="12.7109375" style="1" customWidth="1"/>
    <col min="11996" max="11996" width="13" style="1" customWidth="1"/>
    <col min="11997" max="11997" width="14.5703125" style="1" customWidth="1"/>
    <col min="11998" max="11998" width="11.42578125" style="1"/>
    <col min="11999" max="11999" width="12.140625" style="1" customWidth="1"/>
    <col min="12000" max="12000" width="11.42578125" style="1"/>
    <col min="12001" max="12001" width="11.42578125" style="1" customWidth="1"/>
    <col min="12002" max="12002" width="14.42578125" style="1" bestFit="1" customWidth="1"/>
    <col min="12003" max="12003" width="18.28515625" style="1" bestFit="1" customWidth="1"/>
    <col min="12004" max="12248" width="11.42578125" style="1"/>
    <col min="12249" max="12249" width="14.28515625" style="1" bestFit="1" customWidth="1"/>
    <col min="12250" max="12250" width="14.7109375" style="1" bestFit="1" customWidth="1"/>
    <col min="12251" max="12251" width="12.7109375" style="1" customWidth="1"/>
    <col min="12252" max="12252" width="13" style="1" customWidth="1"/>
    <col min="12253" max="12253" width="14.5703125" style="1" customWidth="1"/>
    <col min="12254" max="12254" width="11.42578125" style="1"/>
    <col min="12255" max="12255" width="12.140625" style="1" customWidth="1"/>
    <col min="12256" max="12256" width="11.42578125" style="1"/>
    <col min="12257" max="12257" width="11.42578125" style="1" customWidth="1"/>
    <col min="12258" max="12258" width="14.42578125" style="1" bestFit="1" customWidth="1"/>
    <col min="12259" max="12259" width="18.28515625" style="1" bestFit="1" customWidth="1"/>
    <col min="12260" max="12504" width="11.42578125" style="1"/>
    <col min="12505" max="12505" width="14.28515625" style="1" bestFit="1" customWidth="1"/>
    <col min="12506" max="12506" width="14.7109375" style="1" bestFit="1" customWidth="1"/>
    <col min="12507" max="12507" width="12.7109375" style="1" customWidth="1"/>
    <col min="12508" max="12508" width="13" style="1" customWidth="1"/>
    <col min="12509" max="12509" width="14.5703125" style="1" customWidth="1"/>
    <col min="12510" max="12510" width="11.42578125" style="1"/>
    <col min="12511" max="12511" width="12.140625" style="1" customWidth="1"/>
    <col min="12512" max="12512" width="11.42578125" style="1"/>
    <col min="12513" max="12513" width="11.42578125" style="1" customWidth="1"/>
    <col min="12514" max="12514" width="14.42578125" style="1" bestFit="1" customWidth="1"/>
    <col min="12515" max="12515" width="18.28515625" style="1" bestFit="1" customWidth="1"/>
    <col min="12516" max="12760" width="11.42578125" style="1"/>
    <col min="12761" max="12761" width="14.28515625" style="1" bestFit="1" customWidth="1"/>
    <col min="12762" max="12762" width="14.7109375" style="1" bestFit="1" customWidth="1"/>
    <col min="12763" max="12763" width="12.7109375" style="1" customWidth="1"/>
    <col min="12764" max="12764" width="13" style="1" customWidth="1"/>
    <col min="12765" max="12765" width="14.5703125" style="1" customWidth="1"/>
    <col min="12766" max="12766" width="11.42578125" style="1"/>
    <col min="12767" max="12767" width="12.140625" style="1" customWidth="1"/>
    <col min="12768" max="12768" width="11.42578125" style="1"/>
    <col min="12769" max="12769" width="11.42578125" style="1" customWidth="1"/>
    <col min="12770" max="12770" width="14.42578125" style="1" bestFit="1" customWidth="1"/>
    <col min="12771" max="12771" width="18.28515625" style="1" bestFit="1" customWidth="1"/>
    <col min="12772" max="13016" width="11.42578125" style="1"/>
    <col min="13017" max="13017" width="14.28515625" style="1" bestFit="1" customWidth="1"/>
    <col min="13018" max="13018" width="14.7109375" style="1" bestFit="1" customWidth="1"/>
    <col min="13019" max="13019" width="12.7109375" style="1" customWidth="1"/>
    <col min="13020" max="13020" width="13" style="1" customWidth="1"/>
    <col min="13021" max="13021" width="14.5703125" style="1" customWidth="1"/>
    <col min="13022" max="13022" width="11.42578125" style="1"/>
    <col min="13023" max="13023" width="12.140625" style="1" customWidth="1"/>
    <col min="13024" max="13024" width="11.42578125" style="1"/>
    <col min="13025" max="13025" width="11.42578125" style="1" customWidth="1"/>
    <col min="13026" max="13026" width="14.42578125" style="1" bestFit="1" customWidth="1"/>
    <col min="13027" max="13027" width="18.28515625" style="1" bestFit="1" customWidth="1"/>
    <col min="13028" max="13272" width="11.42578125" style="1"/>
    <col min="13273" max="13273" width="14.28515625" style="1" bestFit="1" customWidth="1"/>
    <col min="13274" max="13274" width="14.7109375" style="1" bestFit="1" customWidth="1"/>
    <col min="13275" max="13275" width="12.7109375" style="1" customWidth="1"/>
    <col min="13276" max="13276" width="13" style="1" customWidth="1"/>
    <col min="13277" max="13277" width="14.5703125" style="1" customWidth="1"/>
    <col min="13278" max="13278" width="11.42578125" style="1"/>
    <col min="13279" max="13279" width="12.140625" style="1" customWidth="1"/>
    <col min="13280" max="13280" width="11.42578125" style="1"/>
    <col min="13281" max="13281" width="11.42578125" style="1" customWidth="1"/>
    <col min="13282" max="13282" width="14.42578125" style="1" bestFit="1" customWidth="1"/>
    <col min="13283" max="13283" width="18.28515625" style="1" bestFit="1" customWidth="1"/>
    <col min="13284" max="13528" width="11.42578125" style="1"/>
    <col min="13529" max="13529" width="14.28515625" style="1" bestFit="1" customWidth="1"/>
    <col min="13530" max="13530" width="14.7109375" style="1" bestFit="1" customWidth="1"/>
    <col min="13531" max="13531" width="12.7109375" style="1" customWidth="1"/>
    <col min="13532" max="13532" width="13" style="1" customWidth="1"/>
    <col min="13533" max="13533" width="14.5703125" style="1" customWidth="1"/>
    <col min="13534" max="13534" width="11.42578125" style="1"/>
    <col min="13535" max="13535" width="12.140625" style="1" customWidth="1"/>
    <col min="13536" max="13536" width="11.42578125" style="1"/>
    <col min="13537" max="13537" width="11.42578125" style="1" customWidth="1"/>
    <col min="13538" max="13538" width="14.42578125" style="1" bestFit="1" customWidth="1"/>
    <col min="13539" max="13539" width="18.28515625" style="1" bestFit="1" customWidth="1"/>
    <col min="13540" max="13784" width="11.42578125" style="1"/>
    <col min="13785" max="13785" width="14.28515625" style="1" bestFit="1" customWidth="1"/>
    <col min="13786" max="13786" width="14.7109375" style="1" bestFit="1" customWidth="1"/>
    <col min="13787" max="13787" width="12.7109375" style="1" customWidth="1"/>
    <col min="13788" max="13788" width="13" style="1" customWidth="1"/>
    <col min="13789" max="13789" width="14.5703125" style="1" customWidth="1"/>
    <col min="13790" max="13790" width="11.42578125" style="1"/>
    <col min="13791" max="13791" width="12.140625" style="1" customWidth="1"/>
    <col min="13792" max="13792" width="11.42578125" style="1"/>
    <col min="13793" max="13793" width="11.42578125" style="1" customWidth="1"/>
    <col min="13794" max="13794" width="14.42578125" style="1" bestFit="1" customWidth="1"/>
    <col min="13795" max="13795" width="18.28515625" style="1" bestFit="1" customWidth="1"/>
    <col min="13796" max="14040" width="11.42578125" style="1"/>
    <col min="14041" max="14041" width="14.28515625" style="1" bestFit="1" customWidth="1"/>
    <col min="14042" max="14042" width="14.7109375" style="1" bestFit="1" customWidth="1"/>
    <col min="14043" max="14043" width="12.7109375" style="1" customWidth="1"/>
    <col min="14044" max="14044" width="13" style="1" customWidth="1"/>
    <col min="14045" max="14045" width="14.5703125" style="1" customWidth="1"/>
    <col min="14046" max="14046" width="11.42578125" style="1"/>
    <col min="14047" max="14047" width="12.140625" style="1" customWidth="1"/>
    <col min="14048" max="14048" width="11.42578125" style="1"/>
    <col min="14049" max="14049" width="11.42578125" style="1" customWidth="1"/>
    <col min="14050" max="14050" width="14.42578125" style="1" bestFit="1" customWidth="1"/>
    <col min="14051" max="14051" width="18.28515625" style="1" bestFit="1" customWidth="1"/>
    <col min="14052" max="14296" width="11.42578125" style="1"/>
    <col min="14297" max="14297" width="14.28515625" style="1" bestFit="1" customWidth="1"/>
    <col min="14298" max="14298" width="14.7109375" style="1" bestFit="1" customWidth="1"/>
    <col min="14299" max="14299" width="12.7109375" style="1" customWidth="1"/>
    <col min="14300" max="14300" width="13" style="1" customWidth="1"/>
    <col min="14301" max="14301" width="14.5703125" style="1" customWidth="1"/>
    <col min="14302" max="14302" width="11.42578125" style="1"/>
    <col min="14303" max="14303" width="12.140625" style="1" customWidth="1"/>
    <col min="14304" max="14304" width="11.42578125" style="1"/>
    <col min="14305" max="14305" width="11.42578125" style="1" customWidth="1"/>
    <col min="14306" max="14306" width="14.42578125" style="1" bestFit="1" customWidth="1"/>
    <col min="14307" max="14307" width="18.28515625" style="1" bestFit="1" customWidth="1"/>
    <col min="14308" max="14552" width="11.42578125" style="1"/>
    <col min="14553" max="14553" width="14.28515625" style="1" bestFit="1" customWidth="1"/>
    <col min="14554" max="14554" width="14.7109375" style="1" bestFit="1" customWidth="1"/>
    <col min="14555" max="14555" width="12.7109375" style="1" customWidth="1"/>
    <col min="14556" max="14556" width="13" style="1" customWidth="1"/>
    <col min="14557" max="14557" width="14.5703125" style="1" customWidth="1"/>
    <col min="14558" max="14558" width="11.42578125" style="1"/>
    <col min="14559" max="14559" width="12.140625" style="1" customWidth="1"/>
    <col min="14560" max="14560" width="11.42578125" style="1"/>
    <col min="14561" max="14561" width="11.42578125" style="1" customWidth="1"/>
    <col min="14562" max="14562" width="14.42578125" style="1" bestFit="1" customWidth="1"/>
    <col min="14563" max="14563" width="18.28515625" style="1" bestFit="1" customWidth="1"/>
    <col min="14564" max="14808" width="11.42578125" style="1"/>
    <col min="14809" max="14809" width="14.28515625" style="1" bestFit="1" customWidth="1"/>
    <col min="14810" max="14810" width="14.7109375" style="1" bestFit="1" customWidth="1"/>
    <col min="14811" max="14811" width="12.7109375" style="1" customWidth="1"/>
    <col min="14812" max="14812" width="13" style="1" customWidth="1"/>
    <col min="14813" max="14813" width="14.5703125" style="1" customWidth="1"/>
    <col min="14814" max="14814" width="11.42578125" style="1"/>
    <col min="14815" max="14815" width="12.140625" style="1" customWidth="1"/>
    <col min="14816" max="14816" width="11.42578125" style="1"/>
    <col min="14817" max="14817" width="11.42578125" style="1" customWidth="1"/>
    <col min="14818" max="14818" width="14.42578125" style="1" bestFit="1" customWidth="1"/>
    <col min="14819" max="14819" width="18.28515625" style="1" bestFit="1" customWidth="1"/>
    <col min="14820" max="15064" width="11.42578125" style="1"/>
    <col min="15065" max="15065" width="14.28515625" style="1" bestFit="1" customWidth="1"/>
    <col min="15066" max="15066" width="14.7109375" style="1" bestFit="1" customWidth="1"/>
    <col min="15067" max="15067" width="12.7109375" style="1" customWidth="1"/>
    <col min="15068" max="15068" width="13" style="1" customWidth="1"/>
    <col min="15069" max="15069" width="14.5703125" style="1" customWidth="1"/>
    <col min="15070" max="15070" width="11.42578125" style="1"/>
    <col min="15071" max="15071" width="12.140625" style="1" customWidth="1"/>
    <col min="15072" max="15072" width="11.42578125" style="1"/>
    <col min="15073" max="15073" width="11.42578125" style="1" customWidth="1"/>
    <col min="15074" max="15074" width="14.42578125" style="1" bestFit="1" customWidth="1"/>
    <col min="15075" max="15075" width="18.28515625" style="1" bestFit="1" customWidth="1"/>
    <col min="15076" max="15320" width="11.42578125" style="1"/>
    <col min="15321" max="15321" width="14.28515625" style="1" bestFit="1" customWidth="1"/>
    <col min="15322" max="15322" width="14.7109375" style="1" bestFit="1" customWidth="1"/>
    <col min="15323" max="15323" width="12.7109375" style="1" customWidth="1"/>
    <col min="15324" max="15324" width="13" style="1" customWidth="1"/>
    <col min="15325" max="15325" width="14.5703125" style="1" customWidth="1"/>
    <col min="15326" max="15326" width="11.42578125" style="1"/>
    <col min="15327" max="15327" width="12.140625" style="1" customWidth="1"/>
    <col min="15328" max="15328" width="11.42578125" style="1"/>
    <col min="15329" max="15329" width="11.42578125" style="1" customWidth="1"/>
    <col min="15330" max="15330" width="14.42578125" style="1" bestFit="1" customWidth="1"/>
    <col min="15331" max="15331" width="18.28515625" style="1" bestFit="1" customWidth="1"/>
    <col min="15332" max="15576" width="11.42578125" style="1"/>
    <col min="15577" max="15577" width="14.28515625" style="1" bestFit="1" customWidth="1"/>
    <col min="15578" max="15578" width="14.7109375" style="1" bestFit="1" customWidth="1"/>
    <col min="15579" max="15579" width="12.7109375" style="1" customWidth="1"/>
    <col min="15580" max="15580" width="13" style="1" customWidth="1"/>
    <col min="15581" max="15581" width="14.5703125" style="1" customWidth="1"/>
    <col min="15582" max="15582" width="11.42578125" style="1"/>
    <col min="15583" max="15583" width="12.140625" style="1" customWidth="1"/>
    <col min="15584" max="15584" width="11.42578125" style="1"/>
    <col min="15585" max="15585" width="11.42578125" style="1" customWidth="1"/>
    <col min="15586" max="15586" width="14.42578125" style="1" bestFit="1" customWidth="1"/>
    <col min="15587" max="15587" width="18.28515625" style="1" bestFit="1" customWidth="1"/>
    <col min="15588" max="15832" width="11.42578125" style="1"/>
    <col min="15833" max="15833" width="14.28515625" style="1" bestFit="1" customWidth="1"/>
    <col min="15834" max="15834" width="14.7109375" style="1" bestFit="1" customWidth="1"/>
    <col min="15835" max="15835" width="12.7109375" style="1" customWidth="1"/>
    <col min="15836" max="15836" width="13" style="1" customWidth="1"/>
    <col min="15837" max="15837" width="14.5703125" style="1" customWidth="1"/>
    <col min="15838" max="15838" width="11.42578125" style="1"/>
    <col min="15839" max="15839" width="12.140625" style="1" customWidth="1"/>
    <col min="15840" max="15840" width="11.42578125" style="1"/>
    <col min="15841" max="15841" width="11.42578125" style="1" customWidth="1"/>
    <col min="15842" max="15842" width="14.42578125" style="1" bestFit="1" customWidth="1"/>
    <col min="15843" max="15843" width="18.28515625" style="1" bestFit="1" customWidth="1"/>
    <col min="15844" max="16088" width="11.42578125" style="1"/>
    <col min="16089" max="16089" width="14.28515625" style="1" bestFit="1" customWidth="1"/>
    <col min="16090" max="16090" width="14.7109375" style="1" bestFit="1" customWidth="1"/>
    <col min="16091" max="16091" width="12.7109375" style="1" customWidth="1"/>
    <col min="16092" max="16092" width="13" style="1" customWidth="1"/>
    <col min="16093" max="16093" width="14.5703125" style="1" customWidth="1"/>
    <col min="16094" max="16094" width="11.42578125" style="1"/>
    <col min="16095" max="16095" width="12.140625" style="1" customWidth="1"/>
    <col min="16096" max="16096" width="11.42578125" style="1"/>
    <col min="16097" max="16097" width="11.42578125" style="1" customWidth="1"/>
    <col min="16098" max="16098" width="14.42578125" style="1" bestFit="1" customWidth="1"/>
    <col min="16099" max="16099" width="18.28515625" style="1" bestFit="1" customWidth="1"/>
    <col min="16100" max="16384" width="11.42578125" style="1"/>
  </cols>
  <sheetData>
    <row r="1" spans="1:8" x14ac:dyDescent="0.2">
      <c r="A1" s="545" t="s">
        <v>17</v>
      </c>
      <c r="B1" s="546"/>
      <c r="C1" s="546"/>
      <c r="D1" s="546"/>
      <c r="E1" s="546"/>
      <c r="F1" s="546"/>
      <c r="G1" s="547"/>
      <c r="H1" s="554" t="s">
        <v>18</v>
      </c>
    </row>
    <row r="2" spans="1:8" x14ac:dyDescent="0.2">
      <c r="A2" s="548"/>
      <c r="B2" s="549"/>
      <c r="C2" s="549"/>
      <c r="D2" s="549"/>
      <c r="E2" s="549"/>
      <c r="F2" s="549"/>
      <c r="G2" s="550"/>
      <c r="H2" s="555"/>
    </row>
    <row r="3" spans="1:8" x14ac:dyDescent="0.2">
      <c r="A3" s="548"/>
      <c r="B3" s="549"/>
      <c r="C3" s="549"/>
      <c r="D3" s="549"/>
      <c r="E3" s="549"/>
      <c r="F3" s="549"/>
      <c r="G3" s="550"/>
      <c r="H3" s="555"/>
    </row>
    <row r="4" spans="1:8" ht="15" thickBot="1" x14ac:dyDescent="0.25">
      <c r="A4" s="551"/>
      <c r="B4" s="552"/>
      <c r="C4" s="552"/>
      <c r="D4" s="552"/>
      <c r="E4" s="552"/>
      <c r="F4" s="552"/>
      <c r="G4" s="553"/>
      <c r="H4" s="555"/>
    </row>
    <row r="5" spans="1:8" x14ac:dyDescent="0.2">
      <c r="A5" s="518" t="s">
        <v>19</v>
      </c>
      <c r="B5" s="557" t="s">
        <v>1</v>
      </c>
      <c r="C5" s="522" t="s">
        <v>20</v>
      </c>
      <c r="D5" s="559" t="s">
        <v>21</v>
      </c>
      <c r="E5" s="525"/>
      <c r="F5" s="525"/>
      <c r="G5" s="526"/>
      <c r="H5" s="555"/>
    </row>
    <row r="6" spans="1:8" ht="15" thickBot="1" x14ac:dyDescent="0.25">
      <c r="A6" s="519"/>
      <c r="B6" s="558"/>
      <c r="C6" s="523"/>
      <c r="D6" s="527"/>
      <c r="E6" s="528"/>
      <c r="F6" s="528"/>
      <c r="G6" s="529"/>
      <c r="H6" s="555"/>
    </row>
    <row r="7" spans="1:8" x14ac:dyDescent="0.2">
      <c r="A7" s="530" t="s">
        <v>22</v>
      </c>
      <c r="B7" s="560" t="s">
        <v>0</v>
      </c>
      <c r="C7" s="522" t="s">
        <v>87</v>
      </c>
      <c r="D7" s="560" t="s">
        <v>12</v>
      </c>
      <c r="E7" s="562"/>
      <c r="F7" s="562"/>
      <c r="G7" s="563"/>
      <c r="H7" s="555"/>
    </row>
    <row r="8" spans="1:8" ht="15" thickBot="1" x14ac:dyDescent="0.25">
      <c r="A8" s="531"/>
      <c r="B8" s="561"/>
      <c r="C8" s="523"/>
      <c r="D8" s="564"/>
      <c r="E8" s="565"/>
      <c r="F8" s="565"/>
      <c r="G8" s="566"/>
      <c r="H8" s="555"/>
    </row>
    <row r="9" spans="1:8" ht="15.75" thickBot="1" x14ac:dyDescent="0.25">
      <c r="A9" s="532"/>
      <c r="B9" s="564"/>
      <c r="C9" s="3" t="s">
        <v>23</v>
      </c>
      <c r="D9" s="578" t="s">
        <v>24</v>
      </c>
      <c r="E9" s="579"/>
      <c r="F9" s="579"/>
      <c r="G9" s="580"/>
      <c r="H9" s="555"/>
    </row>
    <row r="10" spans="1:8" x14ac:dyDescent="0.2">
      <c r="A10" s="25" t="s">
        <v>25</v>
      </c>
      <c r="B10" s="227"/>
      <c r="C10" s="26" t="s">
        <v>26</v>
      </c>
      <c r="D10" s="26" t="s">
        <v>27</v>
      </c>
      <c r="E10" s="26" t="s">
        <v>28</v>
      </c>
      <c r="F10" s="4" t="s">
        <v>3</v>
      </c>
      <c r="G10" s="4" t="s">
        <v>29</v>
      </c>
      <c r="H10" s="317"/>
    </row>
    <row r="11" spans="1:8" ht="15.75" x14ac:dyDescent="0.25">
      <c r="A11" s="321" t="s">
        <v>88</v>
      </c>
      <c r="B11" s="238"/>
      <c r="C11" s="238">
        <v>0.4</v>
      </c>
      <c r="D11" s="238">
        <v>0.4</v>
      </c>
      <c r="E11" s="238">
        <v>0.4</v>
      </c>
      <c r="F11" s="91">
        <v>10</v>
      </c>
      <c r="G11" s="405">
        <f>+F11</f>
        <v>10</v>
      </c>
      <c r="H11" s="318"/>
    </row>
    <row r="12" spans="1:8" ht="15.75" x14ac:dyDescent="0.25">
      <c r="A12" s="321"/>
      <c r="B12" s="238"/>
      <c r="C12" s="238"/>
      <c r="D12" s="238"/>
      <c r="E12" s="238"/>
      <c r="F12" s="91"/>
      <c r="G12" s="320"/>
      <c r="H12" s="318"/>
    </row>
    <row r="13" spans="1:8" ht="16.5" thickBot="1" x14ac:dyDescent="0.3">
      <c r="A13" s="254" t="s">
        <v>29</v>
      </c>
      <c r="B13" s="252"/>
      <c r="C13" s="253"/>
      <c r="D13" s="253"/>
      <c r="E13" s="253"/>
      <c r="F13" s="253"/>
      <c r="G13" s="402">
        <f>+G11</f>
        <v>10</v>
      </c>
      <c r="H13" s="318"/>
    </row>
    <row r="14" spans="1:8" x14ac:dyDescent="0.2">
      <c r="A14" s="134"/>
      <c r="B14" s="2"/>
      <c r="C14" s="2"/>
      <c r="D14" s="2"/>
      <c r="E14" s="2"/>
      <c r="F14" s="2"/>
      <c r="G14" s="2"/>
      <c r="H14" s="318"/>
    </row>
    <row r="15" spans="1:8" x14ac:dyDescent="0.2">
      <c r="A15" s="134"/>
      <c r="B15" s="2"/>
      <c r="C15" s="2"/>
      <c r="D15" s="2"/>
      <c r="E15" s="2"/>
      <c r="F15" s="2"/>
      <c r="G15" s="2"/>
      <c r="H15" s="318"/>
    </row>
    <row r="16" spans="1:8" x14ac:dyDescent="0.2">
      <c r="A16" s="134"/>
      <c r="B16" s="2"/>
      <c r="C16" s="2"/>
      <c r="D16" s="2"/>
      <c r="E16" s="2"/>
      <c r="F16" s="2"/>
      <c r="G16" s="2"/>
      <c r="H16" s="318"/>
    </row>
    <row r="17" spans="1:8" x14ac:dyDescent="0.2">
      <c r="A17" s="134"/>
      <c r="B17" s="18"/>
      <c r="C17" s="18"/>
      <c r="D17" s="18"/>
      <c r="E17" s="18"/>
      <c r="F17" s="18"/>
      <c r="G17" s="18"/>
      <c r="H17" s="318"/>
    </row>
    <row r="18" spans="1:8" x14ac:dyDescent="0.2">
      <c r="A18" s="134"/>
      <c r="B18" s="18"/>
      <c r="C18" s="18"/>
      <c r="D18" s="18"/>
      <c r="E18" s="18"/>
      <c r="F18" s="18"/>
      <c r="G18" s="18"/>
      <c r="H18" s="318"/>
    </row>
    <row r="19" spans="1:8" x14ac:dyDescent="0.2">
      <c r="A19" s="134"/>
      <c r="B19" s="20"/>
      <c r="C19" s="18"/>
      <c r="D19" s="20"/>
      <c r="E19" s="20"/>
      <c r="F19" s="20"/>
      <c r="G19" s="20"/>
      <c r="H19" s="318"/>
    </row>
    <row r="20" spans="1:8" ht="15" thickBot="1" x14ac:dyDescent="0.25">
      <c r="A20" s="293" t="s">
        <v>43</v>
      </c>
      <c r="B20" s="294"/>
      <c r="C20" s="22"/>
      <c r="D20" s="505" t="s">
        <v>16</v>
      </c>
      <c r="E20" s="505"/>
      <c r="F20" s="505"/>
      <c r="G20" s="505"/>
      <c r="H20" s="319"/>
    </row>
  </sheetData>
  <mergeCells count="12">
    <mergeCell ref="D9:G9"/>
    <mergeCell ref="D20:G20"/>
    <mergeCell ref="A1:G4"/>
    <mergeCell ref="H1:H9"/>
    <mergeCell ref="A5:A6"/>
    <mergeCell ref="B5:B6"/>
    <mergeCell ref="C5:C6"/>
    <mergeCell ref="D5:G6"/>
    <mergeCell ref="A7:A9"/>
    <mergeCell ref="B7:B9"/>
    <mergeCell ref="C7:C8"/>
    <mergeCell ref="D7:G8"/>
  </mergeCells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OBRA PROGRAMADA FINAL</vt:lpstr>
      <vt:lpstr>4.Cargue y retiro</vt:lpstr>
      <vt:lpstr>6 STC BASE</vt:lpstr>
      <vt:lpstr>7. ANDEN FINAL</vt:lpstr>
      <vt:lpstr>8 CORDON FINAL</vt:lpstr>
      <vt:lpstr>10. Tierra Abonada</vt:lpstr>
      <vt:lpstr>11 GRAMA FINAL</vt:lpstr>
      <vt:lpstr>OE 3 CAJAS</vt:lpstr>
      <vt:lpstr>'6 STC BASE'!Área_de_impresión</vt:lpstr>
      <vt:lpstr>'7. ANDEN FINAL'!Área_de_impresión</vt:lpstr>
      <vt:lpstr>'8 CORDON FINAL'!Área_de_impresión</vt:lpstr>
      <vt:lpstr>'OBRA PROGRAMADA FINAL'!Títulos_a_imprimir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</dc:creator>
  <cp:keywords/>
  <dc:description/>
  <cp:lastModifiedBy>Willber Torres Peña</cp:lastModifiedBy>
  <cp:revision/>
  <cp:lastPrinted>2016-09-07T19:26:52Z</cp:lastPrinted>
  <dcterms:created xsi:type="dcterms:W3CDTF">2014-03-27T23:47:56Z</dcterms:created>
  <dcterms:modified xsi:type="dcterms:W3CDTF">2016-09-21T16:26:08Z</dcterms:modified>
</cp:coreProperties>
</file>