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saesas-my.sharepoint.com/personal/irodriguez_saesas_gov_co/Documents/Documentos IRODRIGUEZ/Venta oro/Venta oro/Proceso subasta contratación CI/"/>
    </mc:Choice>
  </mc:AlternateContent>
  <xr:revisionPtr revIDLastSave="2" documentId="8_{6633E3E6-5B68-49AD-83F8-B3F3DCA46440}" xr6:coauthVersionLast="45" xr6:coauthVersionMax="45" xr10:uidLastSave="{9FB054BC-3578-444E-B0B0-C823172A900A}"/>
  <bookViews>
    <workbookView xWindow="-120" yWindow="-120" windowWidth="24240" windowHeight="13140" xr2:uid="{00000000-000D-0000-FFFF-FFFF00000000}"/>
  </bookViews>
  <sheets>
    <sheet name="Matriz" sheetId="9" r:id="rId1"/>
    <sheet name="MAtriz operacion" sheetId="5" r:id="rId2"/>
  </sheets>
  <definedNames>
    <definedName name="_xlnm._FilterDatabase" localSheetId="1" hidden="1">'MAtriz operacion'!$A$2:$Q$22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2" i="5" l="1"/>
  <c r="K13" i="5"/>
  <c r="K15" i="5" l="1"/>
  <c r="K16" i="5"/>
  <c r="K17" i="5"/>
  <c r="K18" i="5"/>
  <c r="K19" i="5"/>
  <c r="K20" i="5"/>
  <c r="K21" i="5"/>
  <c r="K14" i="5"/>
  <c r="K3" i="5"/>
  <c r="K7" i="5"/>
  <c r="K5" i="5"/>
  <c r="K6" i="5"/>
  <c r="K8" i="5"/>
  <c r="K9" i="5"/>
  <c r="K10" i="5"/>
  <c r="K11" i="5"/>
  <c r="K12" i="5"/>
  <c r="K4" i="5"/>
  <c r="H39" i="9" l="1"/>
  <c r="G39" i="9"/>
  <c r="I39" i="9"/>
  <c r="G38" i="9"/>
  <c r="I38" i="9"/>
  <c r="H38" i="9" s="1"/>
  <c r="G37" i="9"/>
  <c r="I37" i="9"/>
  <c r="H37" i="9" s="1"/>
  <c r="H36" i="9"/>
  <c r="G36" i="9"/>
  <c r="I36" i="9"/>
  <c r="H35" i="9"/>
  <c r="G35" i="9"/>
  <c r="I35" i="9"/>
  <c r="G34" i="9"/>
  <c r="I34" i="9"/>
  <c r="H34" i="9" s="1"/>
  <c r="G33" i="9"/>
  <c r="I33" i="9"/>
  <c r="H33" i="9" s="1"/>
  <c r="H32" i="9"/>
  <c r="G32" i="9"/>
  <c r="I32" i="9"/>
  <c r="H31" i="9"/>
  <c r="G31" i="9"/>
  <c r="I31" i="9"/>
  <c r="G30" i="9"/>
  <c r="I30" i="9"/>
  <c r="H30" i="9" s="1"/>
  <c r="G29" i="9"/>
  <c r="I29" i="9"/>
  <c r="H29" i="9" s="1"/>
  <c r="H28" i="9"/>
  <c r="G28" i="9"/>
  <c r="I28" i="9"/>
  <c r="H27" i="9"/>
  <c r="G27" i="9"/>
  <c r="I27" i="9"/>
  <c r="G26" i="9"/>
  <c r="I26" i="9"/>
  <c r="H26" i="9" s="1"/>
  <c r="G25" i="9"/>
  <c r="I25" i="9"/>
  <c r="H25" i="9" s="1"/>
</calcChain>
</file>

<file path=xl/sharedStrings.xml><?xml version="1.0" encoding="utf-8"?>
<sst xmlns="http://schemas.openxmlformats.org/spreadsheetml/2006/main" count="428" uniqueCount="196">
  <si>
    <t>Identificación</t>
  </si>
  <si>
    <t>Tratamiento</t>
  </si>
  <si>
    <t>Monitoreo y revisión</t>
  </si>
  <si>
    <t>Clase</t>
  </si>
  <si>
    <t>Fuente</t>
  </si>
  <si>
    <t>Etapa</t>
  </si>
  <si>
    <t>Tipo</t>
  </si>
  <si>
    <t>Encargado de gestionar el riesgo</t>
  </si>
  <si>
    <t>¿Cómo se realiza el monitoreo?</t>
  </si>
  <si>
    <t>Periodicidad</t>
  </si>
  <si>
    <t>Probabilidad</t>
  </si>
  <si>
    <t>Impacto</t>
  </si>
  <si>
    <t>Nivel de riesgo</t>
  </si>
  <si>
    <t>Tratamiento a implementar</t>
  </si>
  <si>
    <t>Cuándo se inicia</t>
  </si>
  <si>
    <t>Cuál puede ser la causa, el origen, o fuente del riesgo</t>
  </si>
  <si>
    <t>Cuáles pueden ser los efectos de la ocurrencia del riesgo</t>
  </si>
  <si>
    <t>Cuándo se completa</t>
  </si>
  <si>
    <t>Moderado</t>
  </si>
  <si>
    <t>Mayor</t>
  </si>
  <si>
    <t>Posible</t>
  </si>
  <si>
    <t>Improbable</t>
  </si>
  <si>
    <t>Raro</t>
  </si>
  <si>
    <t>Riesgo alto</t>
  </si>
  <si>
    <t>Riesgo moderado</t>
  </si>
  <si>
    <t>Riesgo bajo</t>
  </si>
  <si>
    <t xml:space="preserve">Interna </t>
  </si>
  <si>
    <t>Externa</t>
  </si>
  <si>
    <t>Económicos</t>
  </si>
  <si>
    <t>Actos de la naturaleza</t>
  </si>
  <si>
    <t>Operacionales</t>
  </si>
  <si>
    <t>Regulatorios y Acciones Legales</t>
  </si>
  <si>
    <t>Planeación</t>
  </si>
  <si>
    <t>Contractual</t>
  </si>
  <si>
    <t>General</t>
  </si>
  <si>
    <t>Específico</t>
  </si>
  <si>
    <t>Qué puede ocurrir</t>
  </si>
  <si>
    <t>Nro.</t>
  </si>
  <si>
    <t>Escala de probabilidades</t>
  </si>
  <si>
    <t>|</t>
  </si>
  <si>
    <t>DESCRIPTOR</t>
  </si>
  <si>
    <t>DESCRIPCIÓN</t>
  </si>
  <si>
    <t>FRECUENCIA</t>
  </si>
  <si>
    <t>Matriz de riesgos adversos</t>
  </si>
  <si>
    <t>El evento puede ocurrir solo en circunstancias excepcionales.</t>
  </si>
  <si>
    <t>No se ha presentado en los últimos 5 años.</t>
  </si>
  <si>
    <t>Casi Cierto</t>
  </si>
  <si>
    <t>El evento puede ocurrir en algún momento.</t>
  </si>
  <si>
    <t>Se presentó una vez en los últimos 5 años</t>
  </si>
  <si>
    <t>Probable</t>
  </si>
  <si>
    <t>El evento podría ocurrir en algún momento.</t>
  </si>
  <si>
    <t>Se presentó una vez en los últimos 2 años</t>
  </si>
  <si>
    <t>El evento probablemente ocurrirá en la mayoría de las circunstancias.</t>
  </si>
  <si>
    <t>Se presentó una vez en el último año.</t>
  </si>
  <si>
    <t>Se espera que el evento ocurra en la mayoría de las circunstancias.</t>
  </si>
  <si>
    <t>Se ha presentado.
más de una vez al año.</t>
  </si>
  <si>
    <t>Escala de consecuencias cuantitativas</t>
  </si>
  <si>
    <t>Catastrófico</t>
  </si>
  <si>
    <t>Calificación Cuantitativa</t>
  </si>
  <si>
    <t>Consecuencias</t>
  </si>
  <si>
    <t>Los sobrecostos no representan más del 5% del valor del contrato.</t>
  </si>
  <si>
    <t>Genera un impacto sobre el valor del contrato entre el 5% y el 30%.</t>
  </si>
  <si>
    <t>El Impacto sobre el valor del contrato supera el 30% del valor del contrato.</t>
  </si>
  <si>
    <t xml:space="preserve">Categoría del riesgo </t>
  </si>
  <si>
    <t>Valoración del riesgo</t>
  </si>
  <si>
    <t>Categoría</t>
  </si>
  <si>
    <t>60, 80 y 100</t>
  </si>
  <si>
    <t>Riesgo Extremo</t>
  </si>
  <si>
    <t>Escala de consecuencias cualitativas</t>
  </si>
  <si>
    <t>30,40 y 50</t>
  </si>
  <si>
    <t>15, 20 y 25</t>
  </si>
  <si>
    <t>Calificación Cualitativa</t>
  </si>
  <si>
    <t>Dificulta la ejecución del contrato de manera baja. Aplicando medidas mínimas se puede lograr el objeto contractual</t>
  </si>
  <si>
    <t>Obstruye la ejecución del contrato sustancialmente pera aun así permite la consecución del objeto contractual</t>
  </si>
  <si>
    <t>Perturba la ejecución del contrato de manera grave imposibilitando la consecución del objeto contractual</t>
  </si>
  <si>
    <t>5 y 10</t>
  </si>
  <si>
    <t>Pre-Contractual</t>
  </si>
  <si>
    <t xml:space="preserve">PROBABILIDAD </t>
  </si>
  <si>
    <t>CONSECUENCIA</t>
  </si>
  <si>
    <t>CALIFICACIÓN</t>
  </si>
  <si>
    <t>Liquidación</t>
  </si>
  <si>
    <t>Tecnológicos e Infraestructura pública</t>
  </si>
  <si>
    <t>Sociales y Políticos</t>
  </si>
  <si>
    <t>Hecho de las cosas</t>
  </si>
  <si>
    <t>Financieros</t>
  </si>
  <si>
    <t>Reputacional</t>
  </si>
  <si>
    <t>Corrupción y Fraudes</t>
  </si>
  <si>
    <t>Valoración</t>
  </si>
  <si>
    <t>Perdida del material precioso</t>
  </si>
  <si>
    <t>Comercializadora</t>
  </si>
  <si>
    <t xml:space="preserve">Pérdida durante el traslado del material precioso  desde el embarque hasta su entrega en destino final </t>
  </si>
  <si>
    <t>se frustra la subasta</t>
  </si>
  <si>
    <t>Se frustra la subasta</t>
  </si>
  <si>
    <t>Incumplimiento de la promesa ofertada</t>
  </si>
  <si>
    <t>Retirada de interesados en el proceso al activarse alertas de sistemas LA FT</t>
  </si>
  <si>
    <t xml:space="preserve">Fallas técnicas en el mecanismo virtual de la subasta </t>
  </si>
  <si>
    <t>Fallas técnicas en el modo, red o mecanismo de conexión virtual de un participante</t>
  </si>
  <si>
    <t>Compartido, de forma que la CI debe contra con un protocolo para activar el mecanismo contingente para un participante en particular , el participante debe proveer cambiarse al modo voz</t>
  </si>
  <si>
    <t>El participante, debe activar el mecanismo por vía de voz remota ( VOZ IP, Telefónica tradicional)</t>
  </si>
  <si>
    <t>Fallas, no disponibilidad o falta de acceso en el lugar de subasta presencial</t>
  </si>
  <si>
    <t>Inhabilitaciones, fallas  cierres, colapso del lugar físico</t>
  </si>
  <si>
    <t>Suspenderse la subasta y asumir los costos de la reposición, o restablecimiento del lugar o su reemplazo</t>
  </si>
  <si>
    <t>Actos de terceros, infidelidad o actos de la naturaleza o conmoción social</t>
  </si>
  <si>
    <t>Pérdida durante el traslado del material precioso  de las instalaciones de la CI y su traslado al aeropuerto y embarque</t>
  </si>
  <si>
    <t>Diferencias en los análisis de pureza al verificar el comprador en la entrega</t>
  </si>
  <si>
    <t>Diferencia en Cambio COP</t>
  </si>
  <si>
    <t>Diferencias en los análisis de pureza al verificar en CI arrojando valores distintos a lo certificado por la fundidora</t>
  </si>
  <si>
    <t>mayor valor de transporte</t>
  </si>
  <si>
    <t>Hasta destino fina</t>
  </si>
  <si>
    <t>La comercializadora debe responder a SAE por toda pérdida</t>
  </si>
  <si>
    <t>TRM</t>
  </si>
  <si>
    <t>Diferencia en Cambio COP/USD</t>
  </si>
  <si>
    <t>Daños reputacionales o infiltrar el proceso cuestionando transparencia de la comercialización o que se  generen manifestaciones sobre hechos irreales</t>
  </si>
  <si>
    <t>Se frustra la participación de un interesado activo, antes o durante el proceso de puja</t>
  </si>
  <si>
    <t xml:space="preserve">Presentación o difusión de información falsa o parcialmente cierta en medios y redes sociales o lectura imprecisa del negocio al confundir el origen primario desconociendo el proceso de legalización que se surtió de acuerdo con la ley </t>
  </si>
  <si>
    <t>SAE y Comercializadora</t>
  </si>
  <si>
    <t>Disponer de las explicaciones detalladas de cómo el proceso se desarrolla en el marco legal y no se relaciona ni se vincula con las actividades que dieron origen a su entrega o secuestro por orden de autoridad</t>
  </si>
  <si>
    <t xml:space="preserve">Suspensión o imposibilidad de hacer la subasta el día previsto </t>
  </si>
  <si>
    <t xml:space="preserve">El análisis </t>
  </si>
  <si>
    <t>es de esperar que esa diferencia sea inferior al 1% por defecto o por exceso</t>
  </si>
  <si>
    <t>reliquidación del precio</t>
  </si>
  <si>
    <t>análisis muestra nuevamente la diferencia</t>
  </si>
  <si>
    <t>reliquidación de precios</t>
  </si>
  <si>
    <t>habrá un diferencia frente a la TRM del momento de la venta, el momento del pago total (máximo  y el día de monetización vendiéndolo a primera hora</t>
  </si>
  <si>
    <t>Pérdida durante el traslado del material precioso  del Banco República a las instalaciones de la CI o pérdidas dentro de la comercializadora</t>
  </si>
  <si>
    <t>Pérdida del material precioso</t>
  </si>
  <si>
    <t>Contratar seguro IRF, con anexos de infidelidad, predios y transporte, seguro autónomo de transportes. Se admite que sea un seguro que se tenga  ya suscrito por la CI, sin necesidad de que sea específico para este contrato, en todo caso la CI repone la pérdida</t>
  </si>
  <si>
    <t>La comercializadora debe responder a SAE por toda pérdida, y activar mecanismo de pago del comprador</t>
  </si>
  <si>
    <t>SAE, asume la diferencia a favor o en contra</t>
  </si>
  <si>
    <t>Entra a ofrecer un % sobre el TROY promedio de la última semana se cierra una oferta en USD, intervalos de puja piso y valor de cada puja según o establece el pliego, y se recibe el valor en USD</t>
  </si>
  <si>
    <t>Cambia el valor de recursos posterior a la subasta</t>
  </si>
  <si>
    <t>SAE hace un acompañamiento para cerrar el precio de USD /COP</t>
  </si>
  <si>
    <t>La puja se mueve por valores de poca diferencia</t>
  </si>
  <si>
    <t>Se extiende la subasta mas de lo esperado</t>
  </si>
  <si>
    <t>La Ci negocia un precio forward del USD por el 100%, con aval de SAE</t>
  </si>
  <si>
    <t>No se cierra la venta</t>
  </si>
  <si>
    <t xml:space="preserve">Se frustra la venta adjudicatario del primer lugar </t>
  </si>
  <si>
    <t>No se logra realizar la subasta</t>
  </si>
  <si>
    <t>El material queda en la Comercializadora mas tiempo de lo esperado</t>
  </si>
  <si>
    <t>un participante no es admisible por normas LA FT</t>
  </si>
  <si>
    <t>SAE</t>
  </si>
  <si>
    <t>Pérdida de material precioso en el segmento cuyo riesgo esta a cargo del comprador</t>
  </si>
  <si>
    <t>disputas con el comprador</t>
  </si>
  <si>
    <t>Si falla el mecanismo se suspende hasta la corrección técnica, se activa mecanismo de contingencia que debe estar diseñado y probado previo a la subasta</t>
  </si>
  <si>
    <t>Comercializadora paga a SAE, por cuenta del Comprador</t>
  </si>
  <si>
    <t>Al momento de monetizar por SAE hasta tener el 100% de lo ofertado hay fluctuación de TRM</t>
  </si>
  <si>
    <t>Dejar que la negociación fluya por un lapso estimado de aproximadamente una hora</t>
  </si>
  <si>
    <t>Se repite proceso de subasta</t>
  </si>
  <si>
    <t>El material precioso estaría expuesto en instalaciones de la comercializadora</t>
  </si>
  <si>
    <t>Traslado de nuevo al Banco de la República, y el costo del traslado lo reembolsa SAE</t>
  </si>
  <si>
    <t>Un interesado no cumple requisitos GAFi LA FT</t>
  </si>
  <si>
    <t>EL banco de la comercializadora aplica controles LA FT</t>
  </si>
  <si>
    <t>Gastos de trasporte diferentes a los previsto</t>
  </si>
  <si>
    <t>el lugar de destino seleccionado por el comprador resulta mas oneroso</t>
  </si>
  <si>
    <t>SAE reembolsa y el traslado se hace con un trasportador por cuenta y riesgo de este</t>
  </si>
  <si>
    <t>Se frustra el transporte</t>
  </si>
  <si>
    <t>La trasportadora seleccionada por el comprador no tiene convenio o vínculo con la comercializadoras</t>
  </si>
  <si>
    <t>No se puede cerrar la venta en las condiciones pactadas con el comprador</t>
  </si>
  <si>
    <t>En el proceso de constatación se debe conocer las trasportadora según requisitos de mercado para no tener exposición</t>
  </si>
  <si>
    <t>La comercializadora no tiene cupo en bancos para hacer la operación total</t>
  </si>
  <si>
    <t>Se opta por dividir la venta en tres lotes; dos principales y uno con el material de subproductos</t>
  </si>
  <si>
    <t>Indefinición del momento en que el material cambia de propietario durante el trasporte</t>
  </si>
  <si>
    <t>Falta de claridad en los INCOTERMS que rigen para el pago y el transporte</t>
  </si>
  <si>
    <t>Disputas en caso e pérdida del material precioso</t>
  </si>
  <si>
    <t>Definir como INCOTERM CPT</t>
  </si>
  <si>
    <t>No pago del 5% al no entregarse el material como estaba previsto</t>
  </si>
  <si>
    <t>Se hace efectiva la factura de venta a la comercializadora y al comprador, a elección a de SAE</t>
  </si>
  <si>
    <t>Hasta entrega del material</t>
  </si>
  <si>
    <t>desde el cierre de la subasta</t>
  </si>
  <si>
    <t>hasta el pago de parte del adjudicatario</t>
  </si>
  <si>
    <t>NO se puede monetizar la venta</t>
  </si>
  <si>
    <t>desde el despacho</t>
  </si>
  <si>
    <t>hasta le pago</t>
  </si>
  <si>
    <t>Con la estructuración</t>
  </si>
  <si>
    <t>el día de la monetización de las divisas</t>
  </si>
  <si>
    <t>Supervisor del contrato</t>
  </si>
  <si>
    <t>durante todo el proceso</t>
  </si>
  <si>
    <t>Con las selección de la comercializadora</t>
  </si>
  <si>
    <t>el día de la subasta</t>
  </si>
  <si>
    <t>con el traslado del material precioso</t>
  </si>
  <si>
    <t>con las labres de verificación y análisis</t>
  </si>
  <si>
    <t xml:space="preserve">desde le cierre de la operación </t>
  </si>
  <si>
    <t>hasta la monetización en cuentas de SAE</t>
  </si>
  <si>
    <t>desde le inicio de la subasta</t>
  </si>
  <si>
    <t>hasta finalizar la subasta</t>
  </si>
  <si>
    <t>desde el inicio de la custodia para la comercializadoras</t>
  </si>
  <si>
    <t>hasta la llegada al banco de la republica</t>
  </si>
  <si>
    <t>desde la estructuración</t>
  </si>
  <si>
    <t>hasta el cierre de las operaciones de pago</t>
  </si>
  <si>
    <t xml:space="preserve">Transporte en Colombia </t>
  </si>
  <si>
    <t>desdela estructuración</t>
  </si>
  <si>
    <t>hasta la selección de la comercializadora</t>
  </si>
  <si>
    <t>desde la estructuraciones</t>
  </si>
  <si>
    <t>hasta la publicación de las condiciones del pliego de subasta</t>
  </si>
  <si>
    <t>hasta le desino final</t>
  </si>
  <si>
    <t>desde el momento de exigibilidad del pago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</si>
</sst>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Red]\-&quot;$&quot;\ #,##0.00"/>
  </numFmts>
  <fonts count="14" x14ac:knownFonts="1">
    <font>
      <sz val="11"/>
      <color theme="1"/>
      <name val="Calibri"/>
      <family val="2"/>
      <scheme val="minor"/>
    </font>
    <font>
      <sz val="11"/>
      <color rgb="FF000000"/>
      <name val="Arial"/>
      <family val="2"/>
    </font>
    <font>
      <sz val="9"/>
      <color rgb="FF000000"/>
      <name val="Arial"/>
      <family val="2"/>
    </font>
    <font>
      <sz val="7"/>
      <color rgb="FF000000"/>
      <name val="Arial"/>
      <family val="2"/>
    </font>
    <font>
      <sz val="10"/>
      <color rgb="FF000000"/>
      <name val="Arial"/>
      <family val="2"/>
    </font>
    <font>
      <sz val="8"/>
      <color theme="1"/>
      <name val="Calibri"/>
      <family val="2"/>
      <scheme val="minor"/>
    </font>
    <font>
      <b/>
      <sz val="8"/>
      <color theme="4"/>
      <name val="Calibri"/>
      <family val="2"/>
      <scheme val="minor"/>
    </font>
    <font>
      <b/>
      <sz val="8"/>
      <color theme="1"/>
      <name val="Arial"/>
      <family val="2"/>
    </font>
    <font>
      <b/>
      <sz val="8"/>
      <color rgb="FF000000"/>
      <name val="Arial"/>
      <family val="2"/>
    </font>
    <font>
      <sz val="8"/>
      <color theme="1"/>
      <name val="Arial"/>
      <family val="2"/>
    </font>
    <font>
      <sz val="8"/>
      <color rgb="FF000000"/>
      <name val="Arial"/>
      <family val="2"/>
    </font>
    <font>
      <sz val="8"/>
      <color rgb="FFFFFFFF"/>
      <name val="Arial"/>
      <family val="2"/>
    </font>
    <font>
      <b/>
      <sz val="8"/>
      <color theme="1"/>
      <name val="Calibri"/>
      <family val="2"/>
      <scheme val="minor"/>
    </font>
    <font>
      <sz val="10"/>
      <color theme="1"/>
      <name val="Calibri"/>
      <family val="2"/>
      <scheme val="minor"/>
    </font>
  </fonts>
  <fills count="15">
    <fill>
      <patternFill patternType="none"/>
    </fill>
    <fill>
      <patternFill patternType="gray125"/>
    </fill>
    <fill>
      <patternFill patternType="solid">
        <fgColor rgb="FFFFFFFF"/>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rgb="FFD3B5E9"/>
        <bgColor indexed="64"/>
      </patternFill>
    </fill>
    <fill>
      <patternFill patternType="solid">
        <fgColor theme="2"/>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
      <patternFill patternType="solid">
        <fgColor rgb="FFD9D9D9"/>
        <bgColor indexed="64"/>
      </patternFill>
    </fill>
    <fill>
      <patternFill patternType="solid">
        <fgColor rgb="FFFF0000"/>
        <bgColor indexed="64"/>
      </patternFill>
    </fill>
    <fill>
      <patternFill patternType="solid">
        <fgColor rgb="FF4EE455"/>
        <bgColor indexed="64"/>
      </patternFill>
    </fill>
    <fill>
      <patternFill patternType="solid">
        <fgColor rgb="FFC0C0C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90" wrapText="1"/>
    </xf>
    <xf numFmtId="0" fontId="4" fillId="7" borderId="1" xfId="0" applyFont="1" applyFill="1" applyBorder="1" applyAlignment="1">
      <alignment horizontal="center" vertical="center" wrapText="1"/>
    </xf>
    <xf numFmtId="0" fontId="4" fillId="7" borderId="1" xfId="0" applyFont="1" applyFill="1" applyBorder="1" applyAlignment="1">
      <alignment horizontal="center" vertical="center" textRotation="90" wrapText="1"/>
    </xf>
    <xf numFmtId="0" fontId="2" fillId="2"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6" fillId="0" borderId="0" xfId="0" applyFont="1"/>
    <xf numFmtId="0" fontId="5" fillId="0" borderId="0" xfId="0" applyFont="1"/>
    <xf numFmtId="0" fontId="5" fillId="0" borderId="0" xfId="0" applyFont="1" applyAlignment="1">
      <alignment horizontal="center"/>
    </xf>
    <xf numFmtId="0" fontId="7" fillId="11" borderId="1" xfId="0" applyFont="1" applyFill="1" applyBorder="1" applyAlignment="1">
      <alignment horizontal="center" vertical="center" wrapText="1"/>
    </xf>
    <xf numFmtId="0" fontId="8" fillId="11"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10" fillId="11" borderId="1" xfId="0" applyFont="1" applyFill="1" applyBorder="1" applyAlignment="1">
      <alignment horizontal="center" vertical="center" wrapText="1"/>
    </xf>
    <xf numFmtId="0" fontId="10" fillId="8" borderId="1" xfId="0" applyFont="1" applyFill="1" applyBorder="1" applyAlignment="1">
      <alignment horizontal="center" vertical="center" wrapText="1"/>
    </xf>
    <xf numFmtId="0" fontId="10" fillId="9" borderId="1" xfId="0" applyFont="1" applyFill="1" applyBorder="1" applyAlignment="1">
      <alignment horizontal="center" vertical="center" wrapText="1"/>
    </xf>
    <xf numFmtId="0" fontId="11" fillId="12" borderId="1" xfId="0" applyFont="1" applyFill="1" applyBorder="1" applyAlignment="1">
      <alignment horizontal="center" vertical="center" wrapText="1"/>
    </xf>
    <xf numFmtId="0" fontId="10" fillId="13" borderId="1" xfId="0" applyFont="1" applyFill="1" applyBorder="1" applyAlignment="1">
      <alignment horizontal="center" vertical="center" wrapText="1"/>
    </xf>
    <xf numFmtId="0" fontId="5" fillId="0" borderId="0" xfId="0" applyFont="1" applyAlignment="1">
      <alignment vertical="center" textRotation="90"/>
    </xf>
    <xf numFmtId="0" fontId="5" fillId="2" borderId="0" xfId="0" applyFont="1" applyFill="1" applyAlignment="1">
      <alignment horizontal="center" wrapText="1"/>
    </xf>
    <xf numFmtId="0" fontId="5" fillId="2" borderId="0" xfId="0" applyFont="1" applyFill="1" applyAlignment="1">
      <alignment wrapText="1"/>
    </xf>
    <xf numFmtId="0" fontId="5" fillId="0" borderId="0" xfId="0" applyFont="1" applyAlignment="1">
      <alignment horizontal="center" wrapText="1"/>
    </xf>
    <xf numFmtId="0" fontId="5" fillId="0" borderId="0" xfId="0" applyFont="1" applyAlignment="1">
      <alignment wrapText="1"/>
    </xf>
    <xf numFmtId="0" fontId="8" fillId="0" borderId="1" xfId="0" applyFont="1" applyBorder="1" applyAlignment="1">
      <alignment horizontal="center" vertical="center" wrapText="1"/>
    </xf>
    <xf numFmtId="0" fontId="10" fillId="0" borderId="0" xfId="0" applyFont="1" applyAlignment="1">
      <alignment horizontal="right" vertical="center" wrapText="1"/>
    </xf>
    <xf numFmtId="0" fontId="10" fillId="10" borderId="1" xfId="0" applyFont="1" applyFill="1" applyBorder="1" applyAlignment="1">
      <alignment horizontal="center" vertical="center" wrapText="1"/>
    </xf>
    <xf numFmtId="0" fontId="6" fillId="0" borderId="1" xfId="0" applyFont="1" applyBorder="1"/>
    <xf numFmtId="0" fontId="5" fillId="0" borderId="1" xfId="0" applyFont="1" applyBorder="1"/>
    <xf numFmtId="0" fontId="5" fillId="0" borderId="1" xfId="0" applyFont="1" applyBorder="1" applyAlignment="1">
      <alignment horizontal="left"/>
    </xf>
    <xf numFmtId="0" fontId="10" fillId="11" borderId="2" xfId="0" applyFont="1" applyFill="1" applyBorder="1" applyAlignment="1">
      <alignment horizontal="center" vertical="center" wrapText="1"/>
    </xf>
    <xf numFmtId="0" fontId="5" fillId="0" borderId="1" xfId="0" applyFont="1" applyBorder="1" applyAlignment="1">
      <alignment horizontal="center"/>
    </xf>
    <xf numFmtId="0" fontId="0" fillId="0" borderId="0" xfId="0" applyAlignment="1">
      <alignment wrapText="1"/>
    </xf>
    <xf numFmtId="0" fontId="13" fillId="0" borderId="0" xfId="0" applyFont="1" applyAlignment="1">
      <alignment wrapText="1"/>
    </xf>
    <xf numFmtId="164" fontId="0" fillId="0" borderId="0" xfId="0" applyNumberFormat="1" applyAlignment="1">
      <alignment horizontal="center" vertical="center"/>
    </xf>
    <xf numFmtId="0" fontId="8" fillId="0" borderId="1" xfId="0" applyFont="1" applyBorder="1" applyAlignment="1">
      <alignment horizontal="center" vertical="center" textRotation="90"/>
    </xf>
    <xf numFmtId="0" fontId="8" fillId="14" borderId="1" xfId="0" applyFont="1" applyFill="1" applyBorder="1" applyAlignment="1">
      <alignment horizontal="center" vertical="center" wrapText="1"/>
    </xf>
    <xf numFmtId="0" fontId="10" fillId="0" borderId="1" xfId="0" applyFont="1" applyBorder="1" applyAlignment="1">
      <alignmen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2" fillId="0" borderId="1"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xf>
    <xf numFmtId="0" fontId="1" fillId="3"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6" borderId="1" xfId="0" applyFont="1" applyFill="1" applyBorder="1" applyAlignment="1">
      <alignment horizontal="center" vertical="center" wrapText="1"/>
    </xf>
  </cellXfs>
  <cellStyles count="1">
    <cellStyle name="Normal" xfId="0" builtinId="0"/>
  </cellStyles>
  <dxfs count="12">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ont>
        <color theme="0"/>
      </font>
      <fill>
        <patternFill>
          <bgColor rgb="FFFF0000"/>
        </patternFill>
      </fill>
    </dxf>
    <dxf>
      <fill>
        <patternFill>
          <bgColor rgb="FFFFC000"/>
        </patternFill>
      </fill>
    </dxf>
    <dxf>
      <fill>
        <patternFill>
          <bgColor rgb="FFFFFF00"/>
        </patternFill>
      </fill>
    </dxf>
    <dxf>
      <fill>
        <patternFill>
          <bgColor rgb="FF00B050"/>
        </patternFill>
      </fill>
    </dxf>
  </dxfs>
  <tableStyles count="0" defaultTableStyle="TableStyleMedium2" defaultPivotStyle="PivotStyleLight16"/>
  <colors>
    <mruColors>
      <color rgb="FFD3B5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5EBA9-0F71-4866-8195-A00355B9D2E4}">
  <dimension ref="B2:O39"/>
  <sheetViews>
    <sheetView tabSelected="1" topLeftCell="E1" zoomScale="110" zoomScaleNormal="110" workbookViewId="0">
      <selection activeCell="G18" sqref="G18"/>
    </sheetView>
  </sheetViews>
  <sheetFormatPr baseColWidth="10" defaultColWidth="11.42578125" defaultRowHeight="11.25" x14ac:dyDescent="0.2"/>
  <cols>
    <col min="1" max="1" width="11.42578125" style="11"/>
    <col min="2" max="2" width="14.7109375" style="11" customWidth="1"/>
    <col min="3" max="3" width="21.140625" style="11" customWidth="1"/>
    <col min="4" max="4" width="26.140625" style="11" customWidth="1"/>
    <col min="5" max="5" width="22.42578125" style="11" customWidth="1"/>
    <col min="6" max="6" width="5.140625" style="11" customWidth="1"/>
    <col min="7" max="7" width="23.5703125" style="11" customWidth="1"/>
    <col min="8" max="8" width="14" style="12" bestFit="1" customWidth="1"/>
    <col min="9" max="9" width="5.85546875" style="11" customWidth="1"/>
    <col min="10" max="10" width="15.28515625" style="11" customWidth="1"/>
    <col min="11" max="11" width="1.85546875" style="11" bestFit="1" customWidth="1"/>
    <col min="12" max="12" width="27.140625" style="11" bestFit="1" customWidth="1"/>
    <col min="13" max="13" width="11.42578125" style="12"/>
    <col min="14" max="14" width="11.7109375" style="11" bestFit="1" customWidth="1"/>
    <col min="15" max="16384" width="11.42578125" style="11"/>
  </cols>
  <sheetData>
    <row r="2" spans="2:15" x14ac:dyDescent="0.2">
      <c r="B2" s="10" t="s">
        <v>38</v>
      </c>
    </row>
    <row r="3" spans="2:15" x14ac:dyDescent="0.2">
      <c r="B3" s="13" t="s">
        <v>39</v>
      </c>
      <c r="C3" s="14" t="s">
        <v>40</v>
      </c>
      <c r="D3" s="14" t="s">
        <v>41</v>
      </c>
      <c r="E3" s="14" t="s">
        <v>42</v>
      </c>
      <c r="H3" s="11"/>
      <c r="J3" s="10" t="s">
        <v>43</v>
      </c>
      <c r="M3" s="11"/>
      <c r="O3" s="12"/>
    </row>
    <row r="4" spans="2:15" ht="22.5" x14ac:dyDescent="0.2">
      <c r="B4" s="15">
        <v>1</v>
      </c>
      <c r="C4" s="28" t="s">
        <v>22</v>
      </c>
      <c r="D4" s="16" t="s">
        <v>44</v>
      </c>
      <c r="E4" s="16" t="s">
        <v>45</v>
      </c>
      <c r="H4" s="11"/>
      <c r="I4" s="39" t="s">
        <v>10</v>
      </c>
      <c r="J4" s="17" t="s">
        <v>46</v>
      </c>
      <c r="K4" s="18">
        <v>5</v>
      </c>
      <c r="L4" s="19">
        <v>25</v>
      </c>
      <c r="M4" s="20">
        <v>50</v>
      </c>
      <c r="N4" s="21">
        <v>100</v>
      </c>
      <c r="O4" s="12"/>
    </row>
    <row r="5" spans="2:15" ht="22.5" x14ac:dyDescent="0.2">
      <c r="B5" s="15">
        <v>2</v>
      </c>
      <c r="C5" s="28" t="s">
        <v>21</v>
      </c>
      <c r="D5" s="16" t="s">
        <v>47</v>
      </c>
      <c r="E5" s="16" t="s">
        <v>48</v>
      </c>
      <c r="H5" s="11"/>
      <c r="I5" s="39"/>
      <c r="J5" s="17" t="s">
        <v>49</v>
      </c>
      <c r="K5" s="18">
        <v>4</v>
      </c>
      <c r="L5" s="19">
        <v>20</v>
      </c>
      <c r="M5" s="20">
        <v>40</v>
      </c>
      <c r="N5" s="21">
        <v>80</v>
      </c>
      <c r="O5" s="12"/>
    </row>
    <row r="6" spans="2:15" ht="22.5" x14ac:dyDescent="0.2">
      <c r="B6" s="15">
        <v>3</v>
      </c>
      <c r="C6" s="28" t="s">
        <v>20</v>
      </c>
      <c r="D6" s="16" t="s">
        <v>50</v>
      </c>
      <c r="E6" s="16" t="s">
        <v>51</v>
      </c>
      <c r="H6" s="11"/>
      <c r="I6" s="39"/>
      <c r="J6" s="17" t="s">
        <v>20</v>
      </c>
      <c r="K6" s="18">
        <v>3</v>
      </c>
      <c r="L6" s="19">
        <v>15</v>
      </c>
      <c r="M6" s="20">
        <v>30</v>
      </c>
      <c r="N6" s="21">
        <v>60</v>
      </c>
      <c r="O6" s="12"/>
    </row>
    <row r="7" spans="2:15" ht="22.5" x14ac:dyDescent="0.2">
      <c r="B7" s="15">
        <v>4</v>
      </c>
      <c r="C7" s="28" t="s">
        <v>49</v>
      </c>
      <c r="D7" s="16" t="s">
        <v>52</v>
      </c>
      <c r="E7" s="16" t="s">
        <v>53</v>
      </c>
      <c r="H7" s="11"/>
      <c r="I7" s="39"/>
      <c r="J7" s="17" t="s">
        <v>21</v>
      </c>
      <c r="K7" s="18">
        <v>2</v>
      </c>
      <c r="L7" s="22">
        <v>10</v>
      </c>
      <c r="M7" s="19">
        <v>20</v>
      </c>
      <c r="N7" s="20">
        <v>40</v>
      </c>
      <c r="O7" s="12"/>
    </row>
    <row r="8" spans="2:15" ht="22.5" x14ac:dyDescent="0.2">
      <c r="B8" s="15">
        <v>5</v>
      </c>
      <c r="C8" s="28" t="s">
        <v>46</v>
      </c>
      <c r="D8" s="16" t="s">
        <v>54</v>
      </c>
      <c r="E8" s="16" t="s">
        <v>55</v>
      </c>
      <c r="H8" s="11"/>
      <c r="I8" s="39"/>
      <c r="J8" s="17" t="s">
        <v>22</v>
      </c>
      <c r="K8" s="18">
        <v>1</v>
      </c>
      <c r="L8" s="22">
        <v>5</v>
      </c>
      <c r="M8" s="22">
        <v>10</v>
      </c>
      <c r="N8" s="19">
        <v>20</v>
      </c>
      <c r="O8" s="12"/>
    </row>
    <row r="9" spans="2:15" x14ac:dyDescent="0.2">
      <c r="H9" s="11"/>
      <c r="I9" s="23"/>
      <c r="J9" s="24"/>
      <c r="K9" s="25"/>
      <c r="L9" s="18">
        <v>5</v>
      </c>
      <c r="M9" s="18">
        <v>10</v>
      </c>
      <c r="N9" s="18">
        <v>20</v>
      </c>
      <c r="O9" s="12"/>
    </row>
    <row r="10" spans="2:15" x14ac:dyDescent="0.2">
      <c r="B10" s="10" t="s">
        <v>56</v>
      </c>
      <c r="H10" s="11"/>
      <c r="J10" s="26"/>
      <c r="K10" s="27"/>
      <c r="L10" s="28" t="s">
        <v>18</v>
      </c>
      <c r="M10" s="28" t="s">
        <v>19</v>
      </c>
      <c r="N10" s="28" t="s">
        <v>57</v>
      </c>
      <c r="O10" s="12"/>
    </row>
    <row r="11" spans="2:15" x14ac:dyDescent="0.2">
      <c r="B11" s="40" t="s">
        <v>58</v>
      </c>
      <c r="C11" s="28">
        <v>5</v>
      </c>
      <c r="D11" s="28">
        <v>10</v>
      </c>
      <c r="E11" s="28">
        <v>20</v>
      </c>
      <c r="H11" s="11"/>
      <c r="J11" s="26"/>
      <c r="K11" s="27"/>
      <c r="L11" s="42" t="s">
        <v>59</v>
      </c>
      <c r="M11" s="43"/>
      <c r="N11" s="44"/>
      <c r="O11" s="12"/>
    </row>
    <row r="12" spans="2:15" x14ac:dyDescent="0.2">
      <c r="B12" s="40"/>
      <c r="C12" s="28" t="s">
        <v>18</v>
      </c>
      <c r="D12" s="28" t="s">
        <v>19</v>
      </c>
      <c r="E12" s="28" t="s">
        <v>57</v>
      </c>
      <c r="H12" s="11"/>
      <c r="J12" s="12"/>
      <c r="M12" s="11"/>
      <c r="O12" s="12"/>
    </row>
    <row r="13" spans="2:15" x14ac:dyDescent="0.2">
      <c r="B13" s="40"/>
      <c r="C13" s="41" t="s">
        <v>60</v>
      </c>
      <c r="D13" s="41" t="s">
        <v>61</v>
      </c>
      <c r="E13" s="41" t="s">
        <v>62</v>
      </c>
      <c r="H13" s="11"/>
      <c r="J13" s="12"/>
      <c r="L13" s="10" t="s">
        <v>63</v>
      </c>
      <c r="M13" s="11"/>
      <c r="O13" s="12"/>
    </row>
    <row r="14" spans="2:15" x14ac:dyDescent="0.2">
      <c r="B14" s="40"/>
      <c r="C14" s="41"/>
      <c r="D14" s="41"/>
      <c r="E14" s="41"/>
      <c r="H14" s="11"/>
      <c r="J14" s="12"/>
      <c r="L14" s="13" t="s">
        <v>64</v>
      </c>
      <c r="M14" s="14" t="s">
        <v>65</v>
      </c>
      <c r="O14" s="12"/>
    </row>
    <row r="15" spans="2:15" ht="22.5" x14ac:dyDescent="0.2">
      <c r="H15" s="11"/>
      <c r="J15" s="12"/>
      <c r="L15" s="21" t="s">
        <v>66</v>
      </c>
      <c r="M15" s="21" t="s">
        <v>67</v>
      </c>
      <c r="O15" s="12"/>
    </row>
    <row r="16" spans="2:15" x14ac:dyDescent="0.2">
      <c r="B16" s="10" t="s">
        <v>68</v>
      </c>
      <c r="H16" s="11"/>
      <c r="J16" s="12"/>
      <c r="L16" s="20" t="s">
        <v>69</v>
      </c>
      <c r="M16" s="20" t="s">
        <v>23</v>
      </c>
      <c r="O16" s="12"/>
    </row>
    <row r="17" spans="2:15" ht="22.5" x14ac:dyDescent="0.2">
      <c r="B17" s="29"/>
      <c r="C17" s="40" t="s">
        <v>59</v>
      </c>
      <c r="D17" s="40"/>
      <c r="E17" s="40"/>
      <c r="H17" s="11"/>
      <c r="J17" s="12"/>
      <c r="L17" s="19" t="s">
        <v>70</v>
      </c>
      <c r="M17" s="19" t="s">
        <v>24</v>
      </c>
      <c r="O17" s="12"/>
    </row>
    <row r="18" spans="2:15" x14ac:dyDescent="0.2">
      <c r="B18" s="40" t="s">
        <v>71</v>
      </c>
      <c r="C18" s="41" t="s">
        <v>72</v>
      </c>
      <c r="D18" s="41" t="s">
        <v>73</v>
      </c>
      <c r="E18" s="41" t="s">
        <v>74</v>
      </c>
      <c r="H18" s="11"/>
      <c r="J18" s="12"/>
      <c r="L18" s="30" t="s">
        <v>75</v>
      </c>
      <c r="M18" s="30" t="s">
        <v>25</v>
      </c>
      <c r="O18" s="12"/>
    </row>
    <row r="19" spans="2:15" x14ac:dyDescent="0.2">
      <c r="B19" s="40"/>
      <c r="C19" s="41"/>
      <c r="D19" s="41"/>
      <c r="E19" s="41"/>
    </row>
    <row r="20" spans="2:15" x14ac:dyDescent="0.2">
      <c r="B20" s="40"/>
      <c r="C20" s="28">
        <v>5</v>
      </c>
      <c r="D20" s="28">
        <v>10</v>
      </c>
      <c r="E20" s="28">
        <v>20</v>
      </c>
      <c r="L20" s="31" t="s">
        <v>4</v>
      </c>
      <c r="M20" s="11"/>
      <c r="N20" s="31" t="s">
        <v>5</v>
      </c>
    </row>
    <row r="21" spans="2:15" x14ac:dyDescent="0.2">
      <c r="B21" s="40"/>
      <c r="C21" s="28" t="s">
        <v>18</v>
      </c>
      <c r="D21" s="28" t="s">
        <v>19</v>
      </c>
      <c r="E21" s="28" t="s">
        <v>57</v>
      </c>
      <c r="L21" s="32" t="s">
        <v>26</v>
      </c>
      <c r="M21" s="11"/>
      <c r="N21" s="32" t="s">
        <v>32</v>
      </c>
    </row>
    <row r="22" spans="2:15" x14ac:dyDescent="0.2">
      <c r="L22" s="32" t="s">
        <v>27</v>
      </c>
      <c r="M22" s="11"/>
      <c r="N22" s="32" t="s">
        <v>76</v>
      </c>
    </row>
    <row r="23" spans="2:15" x14ac:dyDescent="0.2">
      <c r="B23" s="10" t="s">
        <v>64</v>
      </c>
      <c r="M23" s="11"/>
      <c r="N23" s="32" t="s">
        <v>33</v>
      </c>
    </row>
    <row r="24" spans="2:15" ht="15.75" customHeight="1" x14ac:dyDescent="0.2">
      <c r="B24" s="46" t="s">
        <v>77</v>
      </c>
      <c r="C24" s="46"/>
      <c r="D24" s="46" t="s">
        <v>78</v>
      </c>
      <c r="E24" s="47"/>
      <c r="G24" s="45" t="s">
        <v>79</v>
      </c>
      <c r="H24" s="45"/>
      <c r="I24" s="45"/>
      <c r="L24" s="31" t="s">
        <v>6</v>
      </c>
      <c r="M24" s="11"/>
      <c r="N24" s="33" t="s">
        <v>80</v>
      </c>
    </row>
    <row r="25" spans="2:15" x14ac:dyDescent="0.2">
      <c r="B25" s="28" t="s">
        <v>46</v>
      </c>
      <c r="C25" s="18">
        <v>5</v>
      </c>
      <c r="D25" s="28" t="s">
        <v>18</v>
      </c>
      <c r="E25" s="34">
        <v>5</v>
      </c>
      <c r="G25" s="33" t="str">
        <f t="shared" ref="G25:G39" si="0">B25&amp;D25</f>
        <v>Casi CiertoModerado</v>
      </c>
      <c r="H25" s="35" t="str">
        <f>IF(AND(I25&gt;=5,I25&lt;=10),$M$18,IF(AND(I25&gt;10,I25&lt;=25),$M$17,IF(AND(I25&gt;25,I25&lt;=50),$M$16,IF(AND(I25&gt;50,I25&lt;=100),$M$15,REVISAR))))</f>
        <v>Riesgo moderado</v>
      </c>
      <c r="I25" s="35">
        <f t="shared" ref="I25:I39" si="1">C25*E25</f>
        <v>25</v>
      </c>
      <c r="L25" s="32" t="s">
        <v>28</v>
      </c>
      <c r="M25" s="11"/>
    </row>
    <row r="26" spans="2:15" x14ac:dyDescent="0.2">
      <c r="B26" s="28" t="s">
        <v>46</v>
      </c>
      <c r="C26" s="18">
        <v>5</v>
      </c>
      <c r="D26" s="28" t="s">
        <v>19</v>
      </c>
      <c r="E26" s="34">
        <v>10</v>
      </c>
      <c r="G26" s="33" t="str">
        <f t="shared" si="0"/>
        <v>Casi CiertoMayor</v>
      </c>
      <c r="H26" s="35" t="str">
        <f>IF(AND(I26&gt;=5,I26&lt;=10),$M$18,IF(AND(I26&gt;10,I26&lt;=25),$M$17,IF(AND(I26&gt;25,I26&lt;=50),$M$16,IF(AND(I26&gt;50,I26&lt;=100),$M$15,REVISAR))))</f>
        <v>Riesgo alto</v>
      </c>
      <c r="I26" s="35">
        <f t="shared" si="1"/>
        <v>50</v>
      </c>
      <c r="L26" s="33" t="s">
        <v>81</v>
      </c>
      <c r="M26" s="11"/>
      <c r="N26" s="31" t="s">
        <v>3</v>
      </c>
    </row>
    <row r="27" spans="2:15" x14ac:dyDescent="0.2">
      <c r="B27" s="28" t="s">
        <v>46</v>
      </c>
      <c r="C27" s="18">
        <v>5</v>
      </c>
      <c r="D27" s="28" t="s">
        <v>57</v>
      </c>
      <c r="E27" s="34">
        <v>20</v>
      </c>
      <c r="G27" s="33" t="str">
        <f t="shared" si="0"/>
        <v>Casi CiertoCatastrófico</v>
      </c>
      <c r="H27" s="35" t="str">
        <f>IF(AND(I27&gt;=5,I27&lt;=10),$M$18,IF(AND(I27&gt;10,I27&lt;=25),$M$17,IF(AND(I27&gt;25,I27&lt;=50),$M$16,IF(AND(I27&gt;50,I27&lt;=100),$M$15,REVISAR))))</f>
        <v>Riesgo Extremo</v>
      </c>
      <c r="I27" s="35">
        <f t="shared" si="1"/>
        <v>100</v>
      </c>
      <c r="L27" s="35" t="s">
        <v>82</v>
      </c>
      <c r="M27" s="11"/>
      <c r="N27" s="32" t="s">
        <v>34</v>
      </c>
    </row>
    <row r="28" spans="2:15" x14ac:dyDescent="0.2">
      <c r="B28" s="28" t="s">
        <v>49</v>
      </c>
      <c r="C28" s="18">
        <v>4</v>
      </c>
      <c r="D28" s="28" t="s">
        <v>18</v>
      </c>
      <c r="E28" s="34">
        <v>5</v>
      </c>
      <c r="G28" s="33" t="str">
        <f t="shared" si="0"/>
        <v>ProbableModerado</v>
      </c>
      <c r="H28" s="35" t="str">
        <f>IF(AND(I28&gt;=5,I28&lt;=10),$M$18,IF(AND(I28&gt;10,I28&lt;=25),$M$17,IF(AND(I28&gt;25,I28&lt;=50),$M$16,IF(AND(I28&gt;50,I28&lt;=100),$M$15,REVISAR))))</f>
        <v>Riesgo moderado</v>
      </c>
      <c r="I28" s="35">
        <f t="shared" si="1"/>
        <v>20</v>
      </c>
      <c r="L28" s="33" t="s">
        <v>29</v>
      </c>
      <c r="M28" s="11"/>
      <c r="N28" s="32" t="s">
        <v>35</v>
      </c>
    </row>
    <row r="29" spans="2:15" x14ac:dyDescent="0.2">
      <c r="B29" s="28" t="s">
        <v>49</v>
      </c>
      <c r="C29" s="18">
        <v>4</v>
      </c>
      <c r="D29" s="28" t="s">
        <v>19</v>
      </c>
      <c r="E29" s="34">
        <v>10</v>
      </c>
      <c r="G29" s="33" t="str">
        <f t="shared" si="0"/>
        <v>ProbableMayor</v>
      </c>
      <c r="H29" s="35" t="str">
        <f>IF(AND(I29&gt;=5,I29&lt;=10),$M$18,IF(AND(I29&gt;10,I29&lt;=25),$M$17,IF(AND(I29&gt;25,I29&lt;=50),$M$16,IF(AND(I29&gt;50,I29&lt;=100),$M$15,REVISAR))))</f>
        <v>Riesgo alto</v>
      </c>
      <c r="I29" s="35">
        <f t="shared" si="1"/>
        <v>40</v>
      </c>
      <c r="L29" s="35" t="s">
        <v>83</v>
      </c>
      <c r="M29" s="11"/>
    </row>
    <row r="30" spans="2:15" x14ac:dyDescent="0.2">
      <c r="B30" s="28" t="s">
        <v>49</v>
      </c>
      <c r="C30" s="18">
        <v>4</v>
      </c>
      <c r="D30" s="28" t="s">
        <v>57</v>
      </c>
      <c r="E30" s="34">
        <v>20</v>
      </c>
      <c r="G30" s="33" t="str">
        <f t="shared" si="0"/>
        <v>ProbableCatastrófico</v>
      </c>
      <c r="H30" s="35" t="str">
        <f>IF(AND(I30&gt;=5,I30&lt;=10),$M$18,IF(AND(I30&gt;10,I30&lt;=25),$M$17,IF(AND(I30&gt;25,I30&lt;=50),$M$16,IF(AND(I30&gt;50,I30&lt;=100),$M$15,REVISAR))))</f>
        <v>Riesgo Extremo</v>
      </c>
      <c r="I30" s="35">
        <f t="shared" si="1"/>
        <v>80</v>
      </c>
      <c r="L30" s="33" t="s">
        <v>30</v>
      </c>
      <c r="M30" s="11"/>
    </row>
    <row r="31" spans="2:15" x14ac:dyDescent="0.2">
      <c r="B31" s="28" t="s">
        <v>20</v>
      </c>
      <c r="C31" s="18">
        <v>3</v>
      </c>
      <c r="D31" s="28" t="s">
        <v>18</v>
      </c>
      <c r="E31" s="34">
        <v>5</v>
      </c>
      <c r="G31" s="33" t="str">
        <f t="shared" si="0"/>
        <v>PosibleModerado</v>
      </c>
      <c r="H31" s="35" t="str">
        <f>IF(AND(I31&gt;=5,I31&lt;=10),$M$18,IF(AND(I31&gt;10,I31&lt;=25),$M$17,IF(AND(I31&gt;25,I31&lt;=50),$M$16,IF(AND(I31&gt;50,I31&lt;=100),$M$15,REVISAR))))</f>
        <v>Riesgo moderado</v>
      </c>
      <c r="I31" s="35">
        <f t="shared" si="1"/>
        <v>15</v>
      </c>
      <c r="L31" s="33" t="s">
        <v>84</v>
      </c>
      <c r="M31" s="11"/>
    </row>
    <row r="32" spans="2:15" x14ac:dyDescent="0.2">
      <c r="B32" s="28" t="s">
        <v>20</v>
      </c>
      <c r="C32" s="18">
        <v>3</v>
      </c>
      <c r="D32" s="28" t="s">
        <v>19</v>
      </c>
      <c r="E32" s="34">
        <v>10</v>
      </c>
      <c r="G32" s="33" t="str">
        <f t="shared" si="0"/>
        <v>PosibleMayor</v>
      </c>
      <c r="H32" s="35" t="str">
        <f>IF(AND(I32&gt;=5,I32&lt;=10),$M$18,IF(AND(I32&gt;10,I32&lt;=25),$M$17,IF(AND(I32&gt;25,I32&lt;=50),$M$16,IF(AND(I32&gt;50,I32&lt;=100),$M$15,REVISAR))))</f>
        <v>Riesgo alto</v>
      </c>
      <c r="I32" s="35">
        <f t="shared" si="1"/>
        <v>30</v>
      </c>
      <c r="L32" s="33" t="s">
        <v>31</v>
      </c>
      <c r="M32" s="11"/>
    </row>
    <row r="33" spans="2:13" x14ac:dyDescent="0.2">
      <c r="B33" s="28" t="s">
        <v>20</v>
      </c>
      <c r="C33" s="18">
        <v>3</v>
      </c>
      <c r="D33" s="28" t="s">
        <v>57</v>
      </c>
      <c r="E33" s="34">
        <v>20</v>
      </c>
      <c r="G33" s="33" t="str">
        <f t="shared" si="0"/>
        <v>PosibleCatastrófico</v>
      </c>
      <c r="H33" s="35" t="str">
        <f>IF(AND(I33&gt;=5,I33&lt;=10),$M$18,IF(AND(I33&gt;10,I33&lt;=25),$M$17,IF(AND(I33&gt;25,I33&lt;=50),$M$16,IF(AND(I33&gt;50,I33&lt;=100),$M$15,REVISAR))))</f>
        <v>Riesgo Extremo</v>
      </c>
      <c r="I33" s="35">
        <f t="shared" si="1"/>
        <v>60</v>
      </c>
      <c r="L33" s="33" t="s">
        <v>85</v>
      </c>
      <c r="M33" s="11"/>
    </row>
    <row r="34" spans="2:13" x14ac:dyDescent="0.2">
      <c r="B34" s="28" t="s">
        <v>21</v>
      </c>
      <c r="C34" s="18">
        <v>2</v>
      </c>
      <c r="D34" s="28" t="s">
        <v>18</v>
      </c>
      <c r="E34" s="34">
        <v>5</v>
      </c>
      <c r="G34" s="33" t="str">
        <f t="shared" si="0"/>
        <v>ImprobableModerado</v>
      </c>
      <c r="H34" s="35" t="str">
        <f>IF(AND(I34&gt;=5,I34&lt;=10),$M$18,IF(AND(I34&gt;10,I34&lt;=25),$M$17,IF(AND(I34&gt;25,I34&lt;=50),$M$16,IF(AND(I34&gt;50,I34&lt;=100),$M$15,REVISAR))))</f>
        <v>Riesgo bajo</v>
      </c>
      <c r="I34" s="35">
        <f t="shared" si="1"/>
        <v>10</v>
      </c>
      <c r="L34" s="35" t="s">
        <v>86</v>
      </c>
      <c r="M34" s="11"/>
    </row>
    <row r="35" spans="2:13" x14ac:dyDescent="0.2">
      <c r="B35" s="28" t="s">
        <v>21</v>
      </c>
      <c r="C35" s="18">
        <v>2</v>
      </c>
      <c r="D35" s="28" t="s">
        <v>19</v>
      </c>
      <c r="E35" s="34">
        <v>10</v>
      </c>
      <c r="G35" s="33" t="str">
        <f t="shared" si="0"/>
        <v>ImprobableMayor</v>
      </c>
      <c r="H35" s="35" t="str">
        <f>IF(AND(I35&gt;=5,I35&lt;=10),$M$18,IF(AND(I35&gt;10,I35&lt;=25),$M$17,IF(AND(I35&gt;25,I35&lt;=50),$M$16,IF(AND(I35&gt;50,I35&lt;=100),$M$15,REVISAR))))</f>
        <v>Riesgo moderado</v>
      </c>
      <c r="I35" s="35">
        <f t="shared" si="1"/>
        <v>20</v>
      </c>
      <c r="J35" s="12"/>
      <c r="M35" s="11"/>
    </row>
    <row r="36" spans="2:13" x14ac:dyDescent="0.2">
      <c r="B36" s="28" t="s">
        <v>21</v>
      </c>
      <c r="C36" s="18">
        <v>2</v>
      </c>
      <c r="D36" s="28" t="s">
        <v>57</v>
      </c>
      <c r="E36" s="34">
        <v>20</v>
      </c>
      <c r="G36" s="33" t="str">
        <f t="shared" si="0"/>
        <v>ImprobableCatastrófico</v>
      </c>
      <c r="H36" s="35" t="str">
        <f>IF(AND(I36&gt;=5,I36&lt;=10),$M$18,IF(AND(I36&gt;10,I36&lt;=25),$M$17,IF(AND(I36&gt;25,I36&lt;=50),$M$16,IF(AND(I36&gt;50,I36&lt;=100),$M$15,REVISAR))))</f>
        <v>Riesgo alto</v>
      </c>
      <c r="I36" s="35">
        <f t="shared" si="1"/>
        <v>40</v>
      </c>
      <c r="J36" s="12"/>
      <c r="M36" s="11"/>
    </row>
    <row r="37" spans="2:13" x14ac:dyDescent="0.2">
      <c r="B37" s="28" t="s">
        <v>22</v>
      </c>
      <c r="C37" s="18">
        <v>1</v>
      </c>
      <c r="D37" s="28" t="s">
        <v>18</v>
      </c>
      <c r="E37" s="34">
        <v>5</v>
      </c>
      <c r="G37" s="33" t="str">
        <f t="shared" si="0"/>
        <v>RaroModerado</v>
      </c>
      <c r="H37" s="35" t="str">
        <f>IF(AND(I37&gt;=5,I37&lt;=10),$M$18,IF(AND(I37&gt;10,I37&lt;=25),$M$17,IF(AND(I37&gt;25,I37&lt;=50),$M$16,IF(AND(I37&gt;50,I37&lt;=100),$M$15,REVISAR))))</f>
        <v>Riesgo bajo</v>
      </c>
      <c r="I37" s="35">
        <f t="shared" si="1"/>
        <v>5</v>
      </c>
      <c r="J37" s="12"/>
      <c r="M37" s="11"/>
    </row>
    <row r="38" spans="2:13" x14ac:dyDescent="0.2">
      <c r="B38" s="28" t="s">
        <v>22</v>
      </c>
      <c r="C38" s="18">
        <v>1</v>
      </c>
      <c r="D38" s="28" t="s">
        <v>19</v>
      </c>
      <c r="E38" s="34">
        <v>10</v>
      </c>
      <c r="G38" s="33" t="str">
        <f t="shared" si="0"/>
        <v>RaroMayor</v>
      </c>
      <c r="H38" s="35" t="str">
        <f>IF(AND(I38&gt;=5,I38&lt;=10),$M$18,IF(AND(I38&gt;10,I38&lt;=25),$M$17,IF(AND(I38&gt;25,I38&lt;=50),$M$16,IF(AND(I38&gt;50,I38&lt;=100),$M$15,REVISAR))))</f>
        <v>Riesgo bajo</v>
      </c>
      <c r="I38" s="35">
        <f t="shared" si="1"/>
        <v>10</v>
      </c>
      <c r="J38" s="12"/>
      <c r="M38" s="11"/>
    </row>
    <row r="39" spans="2:13" x14ac:dyDescent="0.2">
      <c r="B39" s="28" t="s">
        <v>22</v>
      </c>
      <c r="C39" s="18">
        <v>1</v>
      </c>
      <c r="D39" s="28" t="s">
        <v>57</v>
      </c>
      <c r="E39" s="34">
        <v>20</v>
      </c>
      <c r="G39" s="33" t="str">
        <f t="shared" si="0"/>
        <v>RaroCatastrófico</v>
      </c>
      <c r="H39" s="35" t="str">
        <f>IF(AND(I39&gt;=5,I39&lt;=10),$M$18,IF(AND(I39&gt;10,I39&lt;=25),$M$17,IF(AND(I39&gt;25,I39&lt;=50),$M$16,IF(AND(I39&gt;50,I39&lt;=100),$M$15,REVISAR))))</f>
        <v>Riesgo moderado</v>
      </c>
      <c r="I39" s="35">
        <f t="shared" si="1"/>
        <v>20</v>
      </c>
      <c r="J39" s="12"/>
      <c r="M39" s="11"/>
    </row>
  </sheetData>
  <mergeCells count="14">
    <mergeCell ref="L11:N11"/>
    <mergeCell ref="G24:I24"/>
    <mergeCell ref="C17:E17"/>
    <mergeCell ref="B18:B21"/>
    <mergeCell ref="C18:C19"/>
    <mergeCell ref="D18:D19"/>
    <mergeCell ref="E18:E19"/>
    <mergeCell ref="B24:C24"/>
    <mergeCell ref="D24:E24"/>
    <mergeCell ref="I4:I8"/>
    <mergeCell ref="B11:B14"/>
    <mergeCell ref="C13:C14"/>
    <mergeCell ref="D13:D14"/>
    <mergeCell ref="E13:E14"/>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25" operator="containsText" id="{C59AB09B-A0FB-4274-8CD1-AFAB91A142B3}">
            <xm:f>NOT(ISERROR(SEARCH($M$18,H25)))</xm:f>
            <xm:f>$M$18</xm:f>
            <x14:dxf>
              <fill>
                <patternFill>
                  <bgColor rgb="FF00B050"/>
                </patternFill>
              </fill>
            </x14:dxf>
          </x14:cfRule>
          <x14:cfRule type="containsText" priority="26" operator="containsText" id="{2275264E-5BC6-4F7E-B010-3D5D47B5812F}">
            <xm:f>NOT(ISERROR(SEARCH($M$17,H25)))</xm:f>
            <xm:f>$M$17</xm:f>
            <x14:dxf>
              <fill>
                <patternFill>
                  <bgColor rgb="FFFFFF00"/>
                </patternFill>
              </fill>
            </x14:dxf>
          </x14:cfRule>
          <x14:cfRule type="containsText" priority="27" operator="containsText" id="{8DFF9BBA-3AA8-4091-8766-18C239D559F9}">
            <xm:f>NOT(ISERROR(SEARCH($M$16,H25)))</xm:f>
            <xm:f>$M$16</xm:f>
            <x14:dxf>
              <fill>
                <patternFill>
                  <bgColor rgb="FFFFC000"/>
                </patternFill>
              </fill>
            </x14:dxf>
          </x14:cfRule>
          <x14:cfRule type="containsText" priority="28" operator="containsText" id="{84428073-7D78-499E-831E-1A15B3C770F1}">
            <xm:f>NOT(ISERROR(SEARCH($M$15,H25)))</xm:f>
            <xm:f>$M$15</xm:f>
            <x14:dxf>
              <font>
                <color theme="0"/>
              </font>
              <fill>
                <patternFill>
                  <bgColor rgb="FFFF0000"/>
                </patternFill>
              </fill>
            </x14:dxf>
          </x14:cfRule>
          <xm:sqref>H25:H39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0350F-95F5-464C-8401-B0ACC80E958E}">
  <dimension ref="A1:V28"/>
  <sheetViews>
    <sheetView topLeftCell="I1" zoomScale="160" zoomScaleNormal="160" workbookViewId="0">
      <pane ySplit="2" topLeftCell="A3" activePane="bottomLeft" state="frozen"/>
      <selection pane="bottomLeft" activeCell="N21" sqref="N21"/>
    </sheetView>
  </sheetViews>
  <sheetFormatPr baseColWidth="10" defaultRowHeight="15" x14ac:dyDescent="0.25"/>
  <cols>
    <col min="1" max="1" width="5.140625" customWidth="1"/>
    <col min="2" max="5" width="6" customWidth="1"/>
    <col min="6" max="7" width="29.42578125" customWidth="1"/>
    <col min="8" max="8" width="29.42578125" style="36" customWidth="1"/>
    <col min="9" max="10" width="4.85546875" customWidth="1"/>
    <col min="11" max="11" width="11" customWidth="1"/>
    <col min="12" max="12" width="20.7109375" customWidth="1"/>
    <col min="13" max="15" width="23.85546875" customWidth="1"/>
    <col min="16" max="17" width="20.7109375" customWidth="1"/>
    <col min="22" max="22" width="15.7109375" bestFit="1" customWidth="1"/>
  </cols>
  <sheetData>
    <row r="1" spans="1:22" x14ac:dyDescent="0.25">
      <c r="A1" s="48" t="s">
        <v>0</v>
      </c>
      <c r="B1" s="48"/>
      <c r="C1" s="48"/>
      <c r="D1" s="48"/>
      <c r="E1" s="48"/>
      <c r="F1" s="48"/>
      <c r="G1" s="48"/>
      <c r="H1" s="48"/>
      <c r="I1" s="49" t="s">
        <v>87</v>
      </c>
      <c r="J1" s="49"/>
      <c r="K1" s="49"/>
      <c r="L1" s="49"/>
      <c r="M1" s="50" t="s">
        <v>1</v>
      </c>
      <c r="N1" s="50"/>
      <c r="O1" s="50"/>
      <c r="P1" s="51" t="s">
        <v>2</v>
      </c>
      <c r="Q1" s="51"/>
      <c r="R1" s="1"/>
    </row>
    <row r="2" spans="1:22" s="2" customFormat="1" ht="57.75" customHeight="1" x14ac:dyDescent="0.25">
      <c r="A2" s="6" t="s">
        <v>37</v>
      </c>
      <c r="B2" s="7" t="s">
        <v>3</v>
      </c>
      <c r="C2" s="7" t="s">
        <v>4</v>
      </c>
      <c r="D2" s="7" t="s">
        <v>5</v>
      </c>
      <c r="E2" s="7" t="s">
        <v>6</v>
      </c>
      <c r="F2" s="6" t="s">
        <v>36</v>
      </c>
      <c r="G2" s="6" t="s">
        <v>15</v>
      </c>
      <c r="H2" s="6" t="s">
        <v>16</v>
      </c>
      <c r="I2" s="7" t="s">
        <v>10</v>
      </c>
      <c r="J2" s="7" t="s">
        <v>11</v>
      </c>
      <c r="K2" s="7" t="s">
        <v>12</v>
      </c>
      <c r="L2" s="6" t="s">
        <v>7</v>
      </c>
      <c r="M2" s="6" t="s">
        <v>13</v>
      </c>
      <c r="N2" s="6" t="s">
        <v>14</v>
      </c>
      <c r="O2" s="6" t="s">
        <v>17</v>
      </c>
      <c r="P2" s="6" t="s">
        <v>8</v>
      </c>
      <c r="Q2" s="6" t="s">
        <v>9</v>
      </c>
      <c r="R2" s="3"/>
      <c r="V2" s="38"/>
    </row>
    <row r="3" spans="1:22" ht="81" customHeight="1" x14ac:dyDescent="0.25">
      <c r="A3" s="8">
        <v>1</v>
      </c>
      <c r="B3" s="5" t="s">
        <v>35</v>
      </c>
      <c r="C3" s="5" t="s">
        <v>26</v>
      </c>
      <c r="D3" s="5" t="s">
        <v>33</v>
      </c>
      <c r="E3" s="5" t="s">
        <v>30</v>
      </c>
      <c r="F3" s="4" t="s">
        <v>112</v>
      </c>
      <c r="G3" s="4" t="s">
        <v>114</v>
      </c>
      <c r="H3" s="4" t="s">
        <v>94</v>
      </c>
      <c r="I3" s="5" t="s">
        <v>49</v>
      </c>
      <c r="J3" s="5" t="s">
        <v>57</v>
      </c>
      <c r="K3" s="9" t="str">
        <f>VLOOKUP(I3&amp;J3,Matriz!$G$25:$I$39,2,0)</f>
        <v>Riesgo Extremo</v>
      </c>
      <c r="L3" s="4" t="s">
        <v>115</v>
      </c>
      <c r="M3" s="4" t="s">
        <v>116</v>
      </c>
      <c r="N3" s="4" t="s">
        <v>173</v>
      </c>
      <c r="O3" s="4" t="s">
        <v>174</v>
      </c>
      <c r="P3" s="4" t="s">
        <v>175</v>
      </c>
      <c r="Q3" s="4" t="s">
        <v>176</v>
      </c>
      <c r="R3" s="1"/>
    </row>
    <row r="4" spans="1:22" ht="81" customHeight="1" x14ac:dyDescent="0.25">
      <c r="A4" s="8">
        <v>2</v>
      </c>
      <c r="B4" s="5" t="s">
        <v>35</v>
      </c>
      <c r="C4" s="5" t="s">
        <v>26</v>
      </c>
      <c r="D4" s="5" t="s">
        <v>33</v>
      </c>
      <c r="E4" s="5" t="s">
        <v>30</v>
      </c>
      <c r="F4" s="4" t="s">
        <v>117</v>
      </c>
      <c r="G4" s="4" t="s">
        <v>95</v>
      </c>
      <c r="H4" s="4" t="s">
        <v>92</v>
      </c>
      <c r="I4" s="5" t="s">
        <v>22</v>
      </c>
      <c r="J4" s="5" t="s">
        <v>57</v>
      </c>
      <c r="K4" s="9" t="str">
        <f>VLOOKUP(I4&amp;J4,Matriz!$G$25:$I$39,2,0)</f>
        <v>Riesgo moderado</v>
      </c>
      <c r="L4" s="4" t="s">
        <v>89</v>
      </c>
      <c r="M4" s="4" t="s">
        <v>143</v>
      </c>
      <c r="N4" s="4" t="s">
        <v>177</v>
      </c>
      <c r="O4" s="4" t="s">
        <v>178</v>
      </c>
      <c r="P4" s="4" t="s">
        <v>175</v>
      </c>
      <c r="Q4" s="4" t="s">
        <v>176</v>
      </c>
      <c r="R4" s="1"/>
    </row>
    <row r="5" spans="1:22" ht="81" customHeight="1" x14ac:dyDescent="0.25">
      <c r="A5" s="8">
        <v>3</v>
      </c>
      <c r="B5" s="5" t="s">
        <v>35</v>
      </c>
      <c r="C5" s="5" t="s">
        <v>26</v>
      </c>
      <c r="D5" s="5" t="s">
        <v>33</v>
      </c>
      <c r="E5" s="5" t="s">
        <v>30</v>
      </c>
      <c r="F5" s="4" t="s">
        <v>117</v>
      </c>
      <c r="G5" s="4" t="s">
        <v>96</v>
      </c>
      <c r="H5" s="4" t="s">
        <v>113</v>
      </c>
      <c r="I5" s="5" t="s">
        <v>22</v>
      </c>
      <c r="J5" s="5" t="s">
        <v>18</v>
      </c>
      <c r="K5" s="9" t="str">
        <f>VLOOKUP(I5&amp;J5,Matriz!$G$25:$I$39,2,0)</f>
        <v>Riesgo bajo</v>
      </c>
      <c r="L5" s="4" t="s">
        <v>97</v>
      </c>
      <c r="M5" s="4" t="s">
        <v>98</v>
      </c>
      <c r="N5" s="4" t="s">
        <v>177</v>
      </c>
      <c r="O5" s="4" t="s">
        <v>178</v>
      </c>
      <c r="P5" s="4" t="s">
        <v>175</v>
      </c>
      <c r="Q5" s="4" t="s">
        <v>176</v>
      </c>
      <c r="R5" s="1"/>
    </row>
    <row r="6" spans="1:22" ht="81" customHeight="1" x14ac:dyDescent="0.25">
      <c r="A6" s="8">
        <v>4</v>
      </c>
      <c r="B6" s="5" t="s">
        <v>35</v>
      </c>
      <c r="C6" s="5" t="s">
        <v>26</v>
      </c>
      <c r="D6" s="5" t="s">
        <v>33</v>
      </c>
      <c r="E6" s="5" t="s">
        <v>30</v>
      </c>
      <c r="F6" s="4" t="s">
        <v>99</v>
      </c>
      <c r="G6" s="4" t="s">
        <v>100</v>
      </c>
      <c r="H6" s="4" t="s">
        <v>91</v>
      </c>
      <c r="I6" s="5" t="s">
        <v>22</v>
      </c>
      <c r="J6" s="5" t="s">
        <v>57</v>
      </c>
      <c r="K6" s="9" t="str">
        <f>VLOOKUP(I6&amp;J6,Matriz!$G$25:$I$39,2,0)</f>
        <v>Riesgo moderado</v>
      </c>
      <c r="L6" s="4" t="s">
        <v>89</v>
      </c>
      <c r="M6" s="4" t="s">
        <v>101</v>
      </c>
      <c r="N6" s="4" t="s">
        <v>177</v>
      </c>
      <c r="O6" s="4" t="s">
        <v>178</v>
      </c>
      <c r="P6" s="4" t="s">
        <v>175</v>
      </c>
      <c r="Q6" s="4" t="s">
        <v>176</v>
      </c>
      <c r="R6" s="1"/>
    </row>
    <row r="7" spans="1:22" ht="63.75" customHeight="1" x14ac:dyDescent="0.25">
      <c r="A7" s="8">
        <v>5</v>
      </c>
      <c r="B7" s="5" t="s">
        <v>35</v>
      </c>
      <c r="C7" s="5" t="s">
        <v>26</v>
      </c>
      <c r="D7" s="5" t="s">
        <v>33</v>
      </c>
      <c r="E7" s="5" t="s">
        <v>30</v>
      </c>
      <c r="F7" s="4" t="s">
        <v>124</v>
      </c>
      <c r="G7" s="4" t="s">
        <v>102</v>
      </c>
      <c r="H7" s="4" t="s">
        <v>125</v>
      </c>
      <c r="I7" s="5" t="s">
        <v>21</v>
      </c>
      <c r="J7" s="5" t="s">
        <v>57</v>
      </c>
      <c r="K7" s="9" t="str">
        <f>VLOOKUP(I7&amp;J7,Matriz!$G$25:$I$39,2,0)</f>
        <v>Riesgo alto</v>
      </c>
      <c r="L7" s="4" t="s">
        <v>89</v>
      </c>
      <c r="M7" s="4" t="s">
        <v>126</v>
      </c>
      <c r="N7" s="4" t="s">
        <v>179</v>
      </c>
      <c r="O7" s="4" t="s">
        <v>167</v>
      </c>
      <c r="P7" s="4" t="s">
        <v>175</v>
      </c>
      <c r="Q7" s="4" t="s">
        <v>176</v>
      </c>
    </row>
    <row r="8" spans="1:22" ht="66" customHeight="1" x14ac:dyDescent="0.25">
      <c r="A8" s="8">
        <v>6</v>
      </c>
      <c r="B8" s="5" t="s">
        <v>35</v>
      </c>
      <c r="C8" s="5" t="s">
        <v>26</v>
      </c>
      <c r="D8" s="5" t="s">
        <v>33</v>
      </c>
      <c r="E8" s="5" t="s">
        <v>30</v>
      </c>
      <c r="F8" s="4" t="s">
        <v>103</v>
      </c>
      <c r="G8" s="4" t="s">
        <v>102</v>
      </c>
      <c r="H8" s="4" t="s">
        <v>88</v>
      </c>
      <c r="I8" s="5" t="s">
        <v>21</v>
      </c>
      <c r="J8" s="5" t="s">
        <v>57</v>
      </c>
      <c r="K8" s="9" t="str">
        <f>VLOOKUP(I8&amp;J8,Matriz!$G$25:$I$39,2,0)</f>
        <v>Riesgo alto</v>
      </c>
      <c r="L8" s="4" t="s">
        <v>89</v>
      </c>
      <c r="M8" s="4" t="s">
        <v>109</v>
      </c>
      <c r="N8" s="4" t="s">
        <v>179</v>
      </c>
      <c r="O8" s="4" t="s">
        <v>167</v>
      </c>
      <c r="P8" s="4" t="s">
        <v>175</v>
      </c>
      <c r="Q8" s="4" t="s">
        <v>176</v>
      </c>
    </row>
    <row r="9" spans="1:22" ht="61.5" customHeight="1" x14ac:dyDescent="0.25">
      <c r="A9" s="8">
        <v>7</v>
      </c>
      <c r="B9" s="5" t="s">
        <v>35</v>
      </c>
      <c r="C9" s="5" t="s">
        <v>26</v>
      </c>
      <c r="D9" s="5" t="s">
        <v>33</v>
      </c>
      <c r="E9" s="5" t="s">
        <v>30</v>
      </c>
      <c r="F9" s="4" t="s">
        <v>90</v>
      </c>
      <c r="G9" s="4" t="s">
        <v>102</v>
      </c>
      <c r="H9" s="4" t="s">
        <v>88</v>
      </c>
      <c r="I9" s="5" t="s">
        <v>21</v>
      </c>
      <c r="J9" s="5" t="s">
        <v>57</v>
      </c>
      <c r="K9" s="9" t="str">
        <f>VLOOKUP(I9&amp;J9,Matriz!$G$25:$I$39,2,0)</f>
        <v>Riesgo alto</v>
      </c>
      <c r="L9" s="4" t="s">
        <v>144</v>
      </c>
      <c r="M9" s="4" t="s">
        <v>127</v>
      </c>
      <c r="N9" s="4" t="s">
        <v>179</v>
      </c>
      <c r="O9" s="4" t="s">
        <v>167</v>
      </c>
      <c r="P9" s="4" t="s">
        <v>175</v>
      </c>
      <c r="Q9" s="4" t="s">
        <v>176</v>
      </c>
    </row>
    <row r="10" spans="1:22" ht="70.5" customHeight="1" x14ac:dyDescent="0.25">
      <c r="A10" s="8">
        <v>8</v>
      </c>
      <c r="B10" s="5" t="s">
        <v>35</v>
      </c>
      <c r="C10" s="5" t="s">
        <v>26</v>
      </c>
      <c r="D10" s="5" t="s">
        <v>33</v>
      </c>
      <c r="E10" s="5" t="s">
        <v>30</v>
      </c>
      <c r="F10" s="4" t="s">
        <v>106</v>
      </c>
      <c r="G10" s="4" t="s">
        <v>118</v>
      </c>
      <c r="H10" s="4" t="s">
        <v>119</v>
      </c>
      <c r="I10" s="5" t="s">
        <v>46</v>
      </c>
      <c r="J10" s="5" t="s">
        <v>18</v>
      </c>
      <c r="K10" s="9" t="str">
        <f>VLOOKUP(I10&amp;J10,Matriz!$G$25:$I$39,2,0)</f>
        <v>Riesgo moderado</v>
      </c>
      <c r="L10" s="4" t="s">
        <v>128</v>
      </c>
      <c r="M10" s="4" t="s">
        <v>120</v>
      </c>
      <c r="N10" s="4" t="s">
        <v>180</v>
      </c>
      <c r="O10" s="4" t="s">
        <v>180</v>
      </c>
      <c r="P10" s="4" t="s">
        <v>175</v>
      </c>
      <c r="Q10" s="4" t="s">
        <v>176</v>
      </c>
    </row>
    <row r="11" spans="1:22" ht="71.25" customHeight="1" x14ac:dyDescent="0.25">
      <c r="A11" s="8">
        <v>9</v>
      </c>
      <c r="B11" s="5" t="s">
        <v>35</v>
      </c>
      <c r="C11" s="5" t="s">
        <v>26</v>
      </c>
      <c r="D11" s="5" t="s">
        <v>33</v>
      </c>
      <c r="E11" s="5" t="s">
        <v>30</v>
      </c>
      <c r="F11" s="4" t="s">
        <v>104</v>
      </c>
      <c r="G11" s="4" t="s">
        <v>121</v>
      </c>
      <c r="H11" s="4" t="s">
        <v>119</v>
      </c>
      <c r="I11" s="5" t="s">
        <v>46</v>
      </c>
      <c r="J11" s="5" t="s">
        <v>18</v>
      </c>
      <c r="K11" s="9" t="str">
        <f>VLOOKUP(I11&amp;J11,Matriz!$G$25:$I$39,2,0)</f>
        <v>Riesgo moderado</v>
      </c>
      <c r="L11" s="4" t="s">
        <v>128</v>
      </c>
      <c r="M11" s="4" t="s">
        <v>122</v>
      </c>
      <c r="N11" s="4" t="s">
        <v>180</v>
      </c>
      <c r="O11" s="4" t="s">
        <v>180</v>
      </c>
      <c r="P11" s="4" t="s">
        <v>175</v>
      </c>
      <c r="Q11" s="4" t="s">
        <v>176</v>
      </c>
    </row>
    <row r="12" spans="1:22" ht="59.25" customHeight="1" x14ac:dyDescent="0.25">
      <c r="A12" s="8">
        <v>10</v>
      </c>
      <c r="B12" s="5" t="s">
        <v>35</v>
      </c>
      <c r="C12" s="5" t="s">
        <v>26</v>
      </c>
      <c r="D12" s="5" t="s">
        <v>33</v>
      </c>
      <c r="E12" s="5" t="s">
        <v>30</v>
      </c>
      <c r="F12" s="4" t="s">
        <v>130</v>
      </c>
      <c r="G12" s="4" t="s">
        <v>111</v>
      </c>
      <c r="H12" s="4" t="s">
        <v>145</v>
      </c>
      <c r="I12" s="5" t="s">
        <v>46</v>
      </c>
      <c r="J12" s="5" t="s">
        <v>18</v>
      </c>
      <c r="K12" s="9" t="str">
        <f>VLOOKUP(I12&amp;J12,Matriz!$G$25:$I$39,2,0)</f>
        <v>Riesgo moderado</v>
      </c>
      <c r="L12" s="4" t="s">
        <v>89</v>
      </c>
      <c r="M12" s="4" t="s">
        <v>131</v>
      </c>
      <c r="N12" s="4" t="s">
        <v>181</v>
      </c>
      <c r="O12" s="4" t="s">
        <v>182</v>
      </c>
      <c r="P12" s="4" t="s">
        <v>175</v>
      </c>
      <c r="Q12" s="4" t="s">
        <v>176</v>
      </c>
    </row>
    <row r="13" spans="1:22" ht="59.25" customHeight="1" x14ac:dyDescent="0.25">
      <c r="A13" s="8"/>
      <c r="B13" s="5"/>
      <c r="C13" s="5"/>
      <c r="D13" s="5"/>
      <c r="E13" s="5"/>
      <c r="F13" s="4" t="s">
        <v>132</v>
      </c>
      <c r="G13" s="4" t="s">
        <v>129</v>
      </c>
      <c r="H13" s="4" t="s">
        <v>133</v>
      </c>
      <c r="I13" s="5" t="s">
        <v>21</v>
      </c>
      <c r="J13" s="5" t="s">
        <v>18</v>
      </c>
      <c r="K13" s="9" t="str">
        <f>VLOOKUP(I13&amp;J13,Matriz!$G$25:$I$39,2,0)</f>
        <v>Riesgo bajo</v>
      </c>
      <c r="L13" s="4" t="s">
        <v>89</v>
      </c>
      <c r="M13" s="4" t="s">
        <v>146</v>
      </c>
      <c r="N13" s="4" t="s">
        <v>183</v>
      </c>
      <c r="O13" s="4" t="s">
        <v>184</v>
      </c>
      <c r="P13" s="4" t="s">
        <v>175</v>
      </c>
      <c r="Q13" s="4" t="s">
        <v>176</v>
      </c>
    </row>
    <row r="14" spans="1:22" ht="59.25" customHeight="1" x14ac:dyDescent="0.25">
      <c r="A14" s="8"/>
      <c r="B14" s="5"/>
      <c r="C14" s="5"/>
      <c r="D14" s="5"/>
      <c r="E14" s="5"/>
      <c r="F14" s="4" t="s">
        <v>110</v>
      </c>
      <c r="G14" s="4" t="s">
        <v>105</v>
      </c>
      <c r="H14" s="4" t="s">
        <v>123</v>
      </c>
      <c r="I14" s="5" t="s">
        <v>46</v>
      </c>
      <c r="J14" s="5" t="s">
        <v>18</v>
      </c>
      <c r="K14" s="9" t="str">
        <f>VLOOKUP(I14&amp;J14,Matriz!$G$25:$I$39,2,0)</f>
        <v>Riesgo moderado</v>
      </c>
      <c r="L14" s="4" t="s">
        <v>89</v>
      </c>
      <c r="M14" s="4" t="s">
        <v>134</v>
      </c>
      <c r="N14" s="4" t="s">
        <v>181</v>
      </c>
      <c r="O14" s="4" t="s">
        <v>182</v>
      </c>
      <c r="P14" s="4" t="s">
        <v>175</v>
      </c>
      <c r="Q14" s="4" t="s">
        <v>176</v>
      </c>
    </row>
    <row r="15" spans="1:22" ht="63.75" customHeight="1" x14ac:dyDescent="0.25">
      <c r="A15" s="8">
        <v>7</v>
      </c>
      <c r="B15" s="5" t="s">
        <v>35</v>
      </c>
      <c r="C15" s="5" t="s">
        <v>26</v>
      </c>
      <c r="D15" s="5" t="s">
        <v>33</v>
      </c>
      <c r="E15" s="5" t="s">
        <v>30</v>
      </c>
      <c r="F15" s="4" t="s">
        <v>135</v>
      </c>
      <c r="G15" s="4" t="s">
        <v>93</v>
      </c>
      <c r="H15" s="4" t="s">
        <v>136</v>
      </c>
      <c r="I15" s="5" t="s">
        <v>22</v>
      </c>
      <c r="J15" s="5" t="s">
        <v>19</v>
      </c>
      <c r="K15" s="9" t="str">
        <f>VLOOKUP(I15&amp;J15,Matriz!$G$25:$I$39,2,0)</f>
        <v>Riesgo bajo</v>
      </c>
      <c r="L15" s="4" t="s">
        <v>89</v>
      </c>
      <c r="M15" s="4" t="s">
        <v>147</v>
      </c>
      <c r="N15" s="4" t="s">
        <v>168</v>
      </c>
      <c r="O15" s="4" t="s">
        <v>169</v>
      </c>
      <c r="P15" s="4" t="s">
        <v>175</v>
      </c>
      <c r="Q15" s="4" t="s">
        <v>176</v>
      </c>
    </row>
    <row r="16" spans="1:22" ht="66.75" customHeight="1" x14ac:dyDescent="0.25">
      <c r="A16" s="8">
        <v>8</v>
      </c>
      <c r="B16" s="5" t="s">
        <v>35</v>
      </c>
      <c r="C16" s="5" t="s">
        <v>26</v>
      </c>
      <c r="D16" s="5" t="s">
        <v>33</v>
      </c>
      <c r="E16" s="5" t="s">
        <v>30</v>
      </c>
      <c r="F16" s="4" t="s">
        <v>138</v>
      </c>
      <c r="G16" s="4" t="s">
        <v>137</v>
      </c>
      <c r="H16" s="4" t="s">
        <v>148</v>
      </c>
      <c r="I16" s="5" t="s">
        <v>22</v>
      </c>
      <c r="J16" s="5" t="s">
        <v>57</v>
      </c>
      <c r="K16" s="9" t="str">
        <f>VLOOKUP(I16&amp;J16,Matriz!$G$25:$I$39,2,0)</f>
        <v>Riesgo moderado</v>
      </c>
      <c r="L16" s="4" t="s">
        <v>89</v>
      </c>
      <c r="M16" s="4" t="s">
        <v>149</v>
      </c>
      <c r="N16" s="4" t="s">
        <v>185</v>
      </c>
      <c r="O16" s="4" t="s">
        <v>186</v>
      </c>
      <c r="P16" s="4" t="s">
        <v>175</v>
      </c>
      <c r="Q16" s="4" t="s">
        <v>176</v>
      </c>
    </row>
    <row r="17" spans="1:17" ht="74.25" customHeight="1" x14ac:dyDescent="0.25">
      <c r="A17" s="8">
        <v>9</v>
      </c>
      <c r="B17" s="5" t="s">
        <v>35</v>
      </c>
      <c r="C17" s="5" t="s">
        <v>26</v>
      </c>
      <c r="D17" s="5" t="s">
        <v>33</v>
      </c>
      <c r="E17" s="5" t="s">
        <v>30</v>
      </c>
      <c r="F17" s="4" t="s">
        <v>139</v>
      </c>
      <c r="G17" s="4" t="s">
        <v>150</v>
      </c>
      <c r="H17" s="4" t="s">
        <v>94</v>
      </c>
      <c r="I17" s="5" t="s">
        <v>20</v>
      </c>
      <c r="J17" s="5" t="s">
        <v>57</v>
      </c>
      <c r="K17" s="9" t="str">
        <f>VLOOKUP(I17&amp;J17,Matriz!$G$25:$I$39,2,0)</f>
        <v>Riesgo Extremo</v>
      </c>
      <c r="L17" s="4" t="s">
        <v>89</v>
      </c>
      <c r="M17" s="4" t="s">
        <v>151</v>
      </c>
      <c r="N17" s="4" t="s">
        <v>187</v>
      </c>
      <c r="O17" s="4" t="s">
        <v>188</v>
      </c>
      <c r="P17" s="4" t="s">
        <v>175</v>
      </c>
      <c r="Q17" s="4" t="s">
        <v>176</v>
      </c>
    </row>
    <row r="18" spans="1:17" ht="52.5" customHeight="1" x14ac:dyDescent="0.25">
      <c r="A18" s="8">
        <v>10</v>
      </c>
      <c r="B18" s="5" t="s">
        <v>35</v>
      </c>
      <c r="C18" s="5" t="s">
        <v>26</v>
      </c>
      <c r="D18" s="5" t="s">
        <v>33</v>
      </c>
      <c r="E18" s="5" t="s">
        <v>30</v>
      </c>
      <c r="F18" s="4" t="s">
        <v>152</v>
      </c>
      <c r="G18" s="4" t="s">
        <v>153</v>
      </c>
      <c r="H18" s="4" t="s">
        <v>107</v>
      </c>
      <c r="I18" s="5" t="s">
        <v>49</v>
      </c>
      <c r="J18" s="5" t="s">
        <v>18</v>
      </c>
      <c r="K18" s="9" t="str">
        <f>VLOOKUP(I18&amp;J18,Matriz!$G$25:$I$39,2,0)</f>
        <v>Riesgo moderado</v>
      </c>
      <c r="L18" s="4" t="s">
        <v>89</v>
      </c>
      <c r="M18" s="4" t="s">
        <v>154</v>
      </c>
      <c r="N18" s="4" t="s">
        <v>189</v>
      </c>
      <c r="O18" s="4" t="s">
        <v>108</v>
      </c>
      <c r="P18" s="4" t="s">
        <v>175</v>
      </c>
      <c r="Q18" s="4" t="s">
        <v>176</v>
      </c>
    </row>
    <row r="19" spans="1:17" ht="64.5" customHeight="1" x14ac:dyDescent="0.25">
      <c r="A19" s="8">
        <v>11</v>
      </c>
      <c r="B19" s="5" t="s">
        <v>35</v>
      </c>
      <c r="C19" s="5" t="s">
        <v>26</v>
      </c>
      <c r="D19" s="5" t="s">
        <v>33</v>
      </c>
      <c r="E19" s="5" t="s">
        <v>30</v>
      </c>
      <c r="F19" s="4" t="s">
        <v>155</v>
      </c>
      <c r="G19" s="4" t="s">
        <v>156</v>
      </c>
      <c r="H19" s="4" t="s">
        <v>157</v>
      </c>
      <c r="I19" s="5" t="s">
        <v>21</v>
      </c>
      <c r="J19" s="5" t="s">
        <v>18</v>
      </c>
      <c r="K19" s="9" t="str">
        <f>VLOOKUP(I19&amp;J19,Matriz!$G$25:$I$39,2,0)</f>
        <v>Riesgo bajo</v>
      </c>
      <c r="L19" s="4" t="s">
        <v>140</v>
      </c>
      <c r="M19" s="4" t="s">
        <v>158</v>
      </c>
      <c r="N19" s="4" t="s">
        <v>190</v>
      </c>
      <c r="O19" s="4" t="s">
        <v>191</v>
      </c>
      <c r="P19" s="4" t="s">
        <v>175</v>
      </c>
      <c r="Q19" s="4" t="s">
        <v>176</v>
      </c>
    </row>
    <row r="20" spans="1:17" ht="64.5" customHeight="1" x14ac:dyDescent="0.25">
      <c r="A20" s="8">
        <v>13</v>
      </c>
      <c r="B20" s="5" t="s">
        <v>35</v>
      </c>
      <c r="C20" s="5" t="s">
        <v>26</v>
      </c>
      <c r="D20" s="5" t="s">
        <v>33</v>
      </c>
      <c r="E20" s="5" t="s">
        <v>30</v>
      </c>
      <c r="F20" s="4" t="s">
        <v>135</v>
      </c>
      <c r="G20" s="4" t="s">
        <v>159</v>
      </c>
      <c r="H20" s="4" t="s">
        <v>170</v>
      </c>
      <c r="I20" s="5" t="s">
        <v>46</v>
      </c>
      <c r="J20" s="5" t="s">
        <v>57</v>
      </c>
      <c r="K20" s="9" t="str">
        <f>VLOOKUP(I20&amp;J20,Matriz!$G$25:$I$39,2,0)</f>
        <v>Riesgo Extremo</v>
      </c>
      <c r="L20" s="4" t="s">
        <v>140</v>
      </c>
      <c r="M20" s="4" t="s">
        <v>160</v>
      </c>
      <c r="N20" s="4" t="s">
        <v>192</v>
      </c>
      <c r="O20" s="4" t="s">
        <v>193</v>
      </c>
      <c r="P20" s="4" t="s">
        <v>175</v>
      </c>
      <c r="Q20" s="4" t="s">
        <v>176</v>
      </c>
    </row>
    <row r="21" spans="1:17" ht="90" customHeight="1" x14ac:dyDescent="0.25">
      <c r="A21" s="8">
        <v>14</v>
      </c>
      <c r="B21" s="5" t="s">
        <v>35</v>
      </c>
      <c r="C21" s="5" t="s">
        <v>26</v>
      </c>
      <c r="D21" s="5" t="s">
        <v>33</v>
      </c>
      <c r="E21" s="5" t="s">
        <v>30</v>
      </c>
      <c r="F21" s="4" t="s">
        <v>161</v>
      </c>
      <c r="G21" s="4" t="s">
        <v>162</v>
      </c>
      <c r="H21" s="4" t="s">
        <v>163</v>
      </c>
      <c r="I21" s="5" t="s">
        <v>49</v>
      </c>
      <c r="J21" s="5" t="s">
        <v>57</v>
      </c>
      <c r="K21" s="9" t="str">
        <f>VLOOKUP(I21&amp;J21,Matriz!$G$25:$I$39,2,0)</f>
        <v>Riesgo Extremo</v>
      </c>
      <c r="L21" s="4" t="s">
        <v>140</v>
      </c>
      <c r="M21" s="4" t="s">
        <v>164</v>
      </c>
      <c r="N21" s="4" t="s">
        <v>171</v>
      </c>
      <c r="O21" s="4" t="s">
        <v>194</v>
      </c>
      <c r="P21" s="4" t="s">
        <v>175</v>
      </c>
      <c r="Q21" s="4" t="s">
        <v>176</v>
      </c>
    </row>
    <row r="22" spans="1:17" ht="54" customHeight="1" x14ac:dyDescent="0.25">
      <c r="A22" s="8"/>
      <c r="B22" s="5" t="s">
        <v>35</v>
      </c>
      <c r="C22" s="5" t="s">
        <v>26</v>
      </c>
      <c r="D22" s="5" t="s">
        <v>33</v>
      </c>
      <c r="E22" s="5" t="s">
        <v>30</v>
      </c>
      <c r="F22" s="4" t="s">
        <v>165</v>
      </c>
      <c r="G22" s="4" t="s">
        <v>141</v>
      </c>
      <c r="H22" s="4" t="s">
        <v>142</v>
      </c>
      <c r="I22" s="5" t="s">
        <v>22</v>
      </c>
      <c r="J22" s="5" t="s">
        <v>19</v>
      </c>
      <c r="K22" s="9" t="str">
        <f>VLOOKUP(I22&amp;J22,Matriz!$G$25:$I$39,2,0)</f>
        <v>Riesgo bajo</v>
      </c>
      <c r="L22" s="4" t="s">
        <v>89</v>
      </c>
      <c r="M22" s="4" t="s">
        <v>166</v>
      </c>
      <c r="N22" s="4" t="s">
        <v>195</v>
      </c>
      <c r="O22" s="4" t="s">
        <v>172</v>
      </c>
      <c r="P22" s="4" t="s">
        <v>175</v>
      </c>
      <c r="Q22" s="4" t="s">
        <v>176</v>
      </c>
    </row>
    <row r="23" spans="1:17" x14ac:dyDescent="0.25">
      <c r="F23" s="37"/>
    </row>
    <row r="24" spans="1:17" x14ac:dyDescent="0.25">
      <c r="F24" s="37"/>
    </row>
    <row r="25" spans="1:17" x14ac:dyDescent="0.25">
      <c r="F25" s="37"/>
    </row>
    <row r="26" spans="1:17" x14ac:dyDescent="0.25">
      <c r="F26" s="37"/>
    </row>
    <row r="27" spans="1:17" x14ac:dyDescent="0.25">
      <c r="F27" s="37"/>
    </row>
    <row r="28" spans="1:17" x14ac:dyDescent="0.25">
      <c r="F28" s="37"/>
    </row>
  </sheetData>
  <autoFilter ref="A2:Q22" xr:uid="{BB7746CC-CA0C-4500-A91B-10ABF6E7047F}">
    <sortState xmlns:xlrd2="http://schemas.microsoft.com/office/spreadsheetml/2017/richdata2" ref="A3:Q22">
      <sortCondition ref="K2:K22"/>
    </sortState>
  </autoFilter>
  <mergeCells count="4">
    <mergeCell ref="A1:H1"/>
    <mergeCell ref="I1:L1"/>
    <mergeCell ref="M1:O1"/>
    <mergeCell ref="P1:Q1"/>
  </mergeCell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ellIs" priority="5" operator="equal" id="{0BE435F4-4117-4D85-B99F-1D0D796F708E}">
            <xm:f>Matriz!$M$18</xm:f>
            <x14:dxf>
              <fill>
                <patternFill>
                  <bgColor rgb="FF00B050"/>
                </patternFill>
              </fill>
            </x14:dxf>
          </x14:cfRule>
          <x14:cfRule type="cellIs" priority="6" operator="equal" id="{08C26066-F25F-4502-99A3-792EE6888E2B}">
            <xm:f>Matriz!$M$17</xm:f>
            <x14:dxf>
              <fill>
                <patternFill>
                  <bgColor rgb="FFFFFF00"/>
                </patternFill>
              </fill>
            </x14:dxf>
          </x14:cfRule>
          <x14:cfRule type="cellIs" priority="7" operator="equal" id="{647362C7-19A1-4F68-A80D-194C5F0D0502}">
            <xm:f>Matriz!$M$16</xm:f>
            <x14:dxf>
              <fill>
                <patternFill>
                  <bgColor rgb="FFFFC000"/>
                </patternFill>
              </fill>
            </x14:dxf>
          </x14:cfRule>
          <x14:cfRule type="cellIs" priority="8" operator="equal" id="{79C2551C-1768-4CF8-BE2C-4CD5C5A746D8}">
            <xm:f>Matriz!$M$15</xm:f>
            <x14:dxf>
              <fill>
                <patternFill>
                  <bgColor rgb="FFFF0000"/>
                </patternFill>
              </fill>
            </x14:dxf>
          </x14:cfRule>
          <xm:sqref>K4:K22</xm:sqref>
        </x14:conditionalFormatting>
        <x14:conditionalFormatting xmlns:xm="http://schemas.microsoft.com/office/excel/2006/main">
          <x14:cfRule type="cellIs" priority="1" operator="equal" id="{699D5035-D1DF-4BED-8A37-8C3BCB9D8587}">
            <xm:f>Matriz!$M$18</xm:f>
            <x14:dxf>
              <fill>
                <patternFill>
                  <bgColor rgb="FF00B050"/>
                </patternFill>
              </fill>
            </x14:dxf>
          </x14:cfRule>
          <x14:cfRule type="cellIs" priority="2" operator="equal" id="{640878B9-ACCD-4BBE-89F4-9549536CCA7E}">
            <xm:f>Matriz!$M$17</xm:f>
            <x14:dxf>
              <fill>
                <patternFill>
                  <bgColor rgb="FFFFFF00"/>
                </patternFill>
              </fill>
            </x14:dxf>
          </x14:cfRule>
          <x14:cfRule type="cellIs" priority="3" operator="equal" id="{9721516E-9F96-491F-85B2-3C59E759AD83}">
            <xm:f>Matriz!$M$16</xm:f>
            <x14:dxf>
              <fill>
                <patternFill>
                  <bgColor rgb="FFFFC000"/>
                </patternFill>
              </fill>
            </x14:dxf>
          </x14:cfRule>
          <x14:cfRule type="cellIs" priority="4" operator="equal" id="{FB358283-C713-4C5D-91C4-B7654697C6B5}">
            <xm:f>Matriz!$M$15</xm:f>
            <x14:dxf>
              <fill>
                <patternFill>
                  <bgColor rgb="FFFF0000"/>
                </patternFill>
              </fill>
            </x14:dxf>
          </x14:cfRule>
          <xm:sqref>K3</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232C1714-76A2-48BA-BA06-347850341E3C}">
          <x14:formula1>
            <xm:f>Matriz!$C$12:$E$12</xm:f>
          </x14:formula1>
          <xm:sqref>J3:J22</xm:sqref>
        </x14:dataValidation>
        <x14:dataValidation type="list" allowBlank="1" showInputMessage="1" showErrorMessage="1" xr:uid="{D820B619-13EE-48CD-8F65-957D46665549}">
          <x14:formula1>
            <xm:f>Matriz!$C$4:$C$8</xm:f>
          </x14:formula1>
          <xm:sqref>I3:I22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8F8A144F15D5949912A1FDFC3310DB0" ma:contentTypeVersion="11" ma:contentTypeDescription="Crear nuevo documento." ma:contentTypeScope="" ma:versionID="051a54a55064bc012623c0027ec981ba">
  <xsd:schema xmlns:xsd="http://www.w3.org/2001/XMLSchema" xmlns:xs="http://www.w3.org/2001/XMLSchema" xmlns:p="http://schemas.microsoft.com/office/2006/metadata/properties" xmlns:ns3="7def1c08-a0e2-481c-9fb6-3065d0bd9f15" xmlns:ns4="25a08018-6940-4379-af9d-0aca4b1468f3" targetNamespace="http://schemas.microsoft.com/office/2006/metadata/properties" ma:root="true" ma:fieldsID="6b3326709e46519aa0fba36a5e71935c" ns3:_="" ns4:_="">
    <xsd:import namespace="7def1c08-a0e2-481c-9fb6-3065d0bd9f15"/>
    <xsd:import namespace="25a08018-6940-4379-af9d-0aca4b1468f3"/>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ef1c08-a0e2-481c-9fb6-3065d0bd9f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Location" ma:index="15" nillable="true" ma:displayName="MediaServiceLoca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5a08018-6940-4379-af9d-0aca4b1468f3"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D0FF11-E44E-46A5-B359-C5FFF212DD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ef1c08-a0e2-481c-9fb6-3065d0bd9f15"/>
    <ds:schemaRef ds:uri="25a08018-6940-4379-af9d-0aca4b1468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CCCDB0-BACB-4357-93EE-192278F01D0F}">
  <ds:schemaRefs>
    <ds:schemaRef ds:uri="http://schemas.microsoft.com/sharepoint/v3/contenttype/forms"/>
  </ds:schemaRefs>
</ds:datastoreItem>
</file>

<file path=customXml/itemProps3.xml><?xml version="1.0" encoding="utf-8"?>
<ds:datastoreItem xmlns:ds="http://schemas.openxmlformats.org/officeDocument/2006/customXml" ds:itemID="{CFBF38ED-9D9F-4483-8311-6C4EF24F02CE}">
  <ds:schemaRefs>
    <ds:schemaRef ds:uri="http://schemas.microsoft.com/office/2006/documentManagement/types"/>
    <ds:schemaRef ds:uri="7def1c08-a0e2-481c-9fb6-3065d0bd9f15"/>
    <ds:schemaRef ds:uri="http://purl.org/dc/elements/1.1/"/>
    <ds:schemaRef ds:uri="http://schemas.openxmlformats.org/package/2006/metadata/core-properties"/>
    <ds:schemaRef ds:uri="http://purl.org/dc/terms/"/>
    <ds:schemaRef ds:uri="http://purl.org/dc/dcmitype/"/>
    <ds:schemaRef ds:uri="http://www.w3.org/XML/1998/namespace"/>
    <ds:schemaRef ds:uri="http://schemas.microsoft.com/office/2006/metadata/properties"/>
    <ds:schemaRef ds:uri="http://schemas.microsoft.com/office/infopath/2007/PartnerControls"/>
    <ds:schemaRef ds:uri="25a08018-6940-4379-af9d-0aca4b1468f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Matriz</vt:lpstr>
      <vt:lpstr>MAtriz operacion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dc:creator>
  <cp:lastModifiedBy>Ingrid Rodriguez Valenzuela</cp:lastModifiedBy>
  <cp:lastPrinted>2018-10-10T13:10:05Z</cp:lastPrinted>
  <dcterms:created xsi:type="dcterms:W3CDTF">2018-05-22T22:18:53Z</dcterms:created>
  <dcterms:modified xsi:type="dcterms:W3CDTF">2020-10-26T14:41:14Z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0x01010038F8A144F15D5949912A1FDFC3310DB0</vt:lpwstr>
  </property>
</Properties>
</file>