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028"/>
  <workbookPr defaultThemeVersion="166925"/>
  <mc:AlternateContent xmlns:mc="http://schemas.openxmlformats.org/markup-compatibility/2006">
    <mc:Choice Requires="x15">
      <x15ac:absPath xmlns:x15ac="http://schemas.microsoft.com/office/spreadsheetml/2010/11/ac" url="\\fileservernas\publica\1001 - Usuarios\320 - Gerencia Contratacion\ccardozo\SAE SAS\2022\Concurso Publico\Concurso Publico 4 de 2022 Fabrica de software\adendas, actas y respuestas\"/>
    </mc:Choice>
  </mc:AlternateContent>
  <xr:revisionPtr revIDLastSave="0" documentId="8_{C3ABCC2A-AF62-4EFF-99B9-C682B16A7FC7}" xr6:coauthVersionLast="47" xr6:coauthVersionMax="47" xr10:uidLastSave="{00000000-0000-0000-0000-000000000000}"/>
  <bookViews>
    <workbookView xWindow="-120" yWindow="-120" windowWidth="29040" windowHeight="15840" xr2:uid="{21BD93DD-B395-439A-99E0-349846C313D7}"/>
  </bookViews>
  <sheets>
    <sheet name="Mapa_Riesgos" sheetId="1" r:id="rId1"/>
  </sheets>
  <externalReferences>
    <externalReference r:id="rId2"/>
  </externalReferences>
  <definedNames>
    <definedName name="_xlnm._FilterDatabase" localSheetId="0" hidden="1">Mapa_Riesgos!$A$10:$AT$696</definedName>
    <definedName name="Tipologia_Riesgos">[1]Tipologia_Riesgos!$B$40:$B$46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AA696" i="1" l="1"/>
  <c r="X696" i="1"/>
  <c r="AA695" i="1"/>
  <c r="X695" i="1"/>
  <c r="AA694" i="1"/>
  <c r="X694" i="1"/>
  <c r="AA693" i="1"/>
  <c r="X693" i="1"/>
  <c r="AA692" i="1"/>
  <c r="X692" i="1"/>
  <c r="AA691" i="1"/>
  <c r="X691" i="1"/>
  <c r="AA690" i="1"/>
  <c r="X690" i="1"/>
  <c r="P690" i="1"/>
  <c r="Q690" i="1" s="1"/>
  <c r="M690" i="1"/>
  <c r="H690" i="1"/>
  <c r="AA689" i="1"/>
  <c r="X689" i="1"/>
  <c r="AA688" i="1"/>
  <c r="X688" i="1"/>
  <c r="AA687" i="1"/>
  <c r="X687" i="1"/>
  <c r="AA686" i="1"/>
  <c r="X686" i="1"/>
  <c r="AA685" i="1"/>
  <c r="X685" i="1"/>
  <c r="AA684" i="1"/>
  <c r="X684" i="1"/>
  <c r="AA683" i="1"/>
  <c r="X683" i="1"/>
  <c r="P683" i="1"/>
  <c r="Q683" i="1" s="1"/>
  <c r="M683" i="1"/>
  <c r="H683" i="1"/>
  <c r="AA682" i="1"/>
  <c r="X682" i="1"/>
  <c r="AA681" i="1"/>
  <c r="X681" i="1"/>
  <c r="AA680" i="1"/>
  <c r="X680" i="1"/>
  <c r="AA679" i="1"/>
  <c r="X679" i="1"/>
  <c r="AA678" i="1"/>
  <c r="X678" i="1"/>
  <c r="AA677" i="1"/>
  <c r="X677" i="1"/>
  <c r="AA676" i="1"/>
  <c r="X676" i="1"/>
  <c r="P676" i="1"/>
  <c r="Q676" i="1" s="1"/>
  <c r="M676" i="1"/>
  <c r="H676" i="1"/>
  <c r="AA675" i="1"/>
  <c r="X675" i="1"/>
  <c r="AA674" i="1"/>
  <c r="X674" i="1"/>
  <c r="AA673" i="1"/>
  <c r="X673" i="1"/>
  <c r="AA672" i="1"/>
  <c r="X672" i="1"/>
  <c r="AA671" i="1"/>
  <c r="X671" i="1"/>
  <c r="AA670" i="1"/>
  <c r="X670" i="1"/>
  <c r="AA669" i="1"/>
  <c r="X669" i="1"/>
  <c r="P669" i="1"/>
  <c r="Q669" i="1" s="1"/>
  <c r="M669" i="1"/>
  <c r="H669" i="1"/>
  <c r="AA668" i="1"/>
  <c r="X668" i="1"/>
  <c r="AA667" i="1"/>
  <c r="X667" i="1"/>
  <c r="AA666" i="1"/>
  <c r="X666" i="1"/>
  <c r="AA665" i="1"/>
  <c r="X665" i="1"/>
  <c r="AA664" i="1"/>
  <c r="X664" i="1"/>
  <c r="AA663" i="1"/>
  <c r="X663" i="1"/>
  <c r="AA662" i="1"/>
  <c r="X662" i="1"/>
  <c r="P662" i="1"/>
  <c r="Q662" i="1" s="1"/>
  <c r="M662" i="1"/>
  <c r="H662" i="1"/>
  <c r="AA661" i="1"/>
  <c r="X661" i="1"/>
  <c r="AA660" i="1"/>
  <c r="X660" i="1"/>
  <c r="AA659" i="1"/>
  <c r="X659" i="1"/>
  <c r="AA658" i="1"/>
  <c r="X658" i="1"/>
  <c r="AA657" i="1"/>
  <c r="X657" i="1"/>
  <c r="AA656" i="1"/>
  <c r="X656" i="1"/>
  <c r="AA655" i="1"/>
  <c r="X655" i="1"/>
  <c r="P655" i="1"/>
  <c r="Q655" i="1" s="1"/>
  <c r="M655" i="1"/>
  <c r="H655" i="1"/>
  <c r="AA654" i="1"/>
  <c r="X654" i="1"/>
  <c r="AA653" i="1"/>
  <c r="X653" i="1"/>
  <c r="AA652" i="1"/>
  <c r="X652" i="1"/>
  <c r="AA651" i="1"/>
  <c r="X651" i="1"/>
  <c r="AA650" i="1"/>
  <c r="X650" i="1"/>
  <c r="AA649" i="1"/>
  <c r="X649" i="1"/>
  <c r="AA648" i="1"/>
  <c r="X648" i="1"/>
  <c r="P648" i="1"/>
  <c r="Q648" i="1" s="1"/>
  <c r="M648" i="1"/>
  <c r="H648" i="1"/>
  <c r="AA647" i="1"/>
  <c r="X647" i="1"/>
  <c r="AA646" i="1"/>
  <c r="X646" i="1"/>
  <c r="AA645" i="1"/>
  <c r="X645" i="1"/>
  <c r="AA644" i="1"/>
  <c r="X644" i="1"/>
  <c r="AA643" i="1"/>
  <c r="X643" i="1"/>
  <c r="AA642" i="1"/>
  <c r="X642" i="1"/>
  <c r="AA641" i="1"/>
  <c r="X641" i="1"/>
  <c r="P641" i="1"/>
  <c r="Q641" i="1" s="1"/>
  <c r="M641" i="1"/>
  <c r="H641" i="1"/>
  <c r="AA640" i="1"/>
  <c r="X640" i="1"/>
  <c r="AA639" i="1"/>
  <c r="X639" i="1"/>
  <c r="AA638" i="1"/>
  <c r="X638" i="1"/>
  <c r="AA637" i="1"/>
  <c r="X637" i="1"/>
  <c r="AA636" i="1"/>
  <c r="X636" i="1"/>
  <c r="AA635" i="1"/>
  <c r="X635" i="1"/>
  <c r="AA634" i="1"/>
  <c r="X634" i="1"/>
  <c r="P634" i="1"/>
  <c r="Q634" i="1" s="1"/>
  <c r="M634" i="1"/>
  <c r="H634" i="1"/>
  <c r="AA633" i="1"/>
  <c r="X633" i="1"/>
  <c r="AA632" i="1"/>
  <c r="X632" i="1"/>
  <c r="AA631" i="1"/>
  <c r="X631" i="1"/>
  <c r="AA630" i="1"/>
  <c r="X630" i="1"/>
  <c r="AA629" i="1"/>
  <c r="X629" i="1"/>
  <c r="AA628" i="1"/>
  <c r="X628" i="1"/>
  <c r="AA627" i="1"/>
  <c r="X627" i="1"/>
  <c r="P627" i="1"/>
  <c r="Q627" i="1" s="1"/>
  <c r="M627" i="1"/>
  <c r="H627" i="1"/>
  <c r="AA626" i="1"/>
  <c r="X626" i="1"/>
  <c r="AA625" i="1"/>
  <c r="X625" i="1"/>
  <c r="AA624" i="1"/>
  <c r="X624" i="1"/>
  <c r="AA623" i="1"/>
  <c r="X623" i="1"/>
  <c r="AA622" i="1"/>
  <c r="X622" i="1"/>
  <c r="AA621" i="1"/>
  <c r="X621" i="1"/>
  <c r="AA620" i="1"/>
  <c r="X620" i="1"/>
  <c r="P620" i="1"/>
  <c r="Q620" i="1" s="1"/>
  <c r="M620" i="1"/>
  <c r="H620" i="1"/>
  <c r="AA619" i="1"/>
  <c r="X619" i="1"/>
  <c r="AA618" i="1"/>
  <c r="X618" i="1"/>
  <c r="AA617" i="1"/>
  <c r="X617" i="1"/>
  <c r="AA616" i="1"/>
  <c r="X616" i="1"/>
  <c r="AA615" i="1"/>
  <c r="X615" i="1"/>
  <c r="AA614" i="1"/>
  <c r="X614" i="1"/>
  <c r="AA613" i="1"/>
  <c r="X613" i="1"/>
  <c r="P613" i="1"/>
  <c r="Q613" i="1" s="1"/>
  <c r="M613" i="1"/>
  <c r="H613" i="1"/>
  <c r="AA612" i="1"/>
  <c r="X612" i="1"/>
  <c r="AA611" i="1"/>
  <c r="X611" i="1"/>
  <c r="AA610" i="1"/>
  <c r="X610" i="1"/>
  <c r="AA609" i="1"/>
  <c r="X609" i="1"/>
  <c r="AA608" i="1"/>
  <c r="X608" i="1"/>
  <c r="AA607" i="1"/>
  <c r="X607" i="1"/>
  <c r="AA606" i="1"/>
  <c r="X606" i="1"/>
  <c r="P606" i="1"/>
  <c r="Q606" i="1" s="1"/>
  <c r="M606" i="1"/>
  <c r="H606" i="1"/>
  <c r="AA605" i="1"/>
  <c r="X605" i="1"/>
  <c r="AA604" i="1"/>
  <c r="X604" i="1"/>
  <c r="AA603" i="1"/>
  <c r="X603" i="1"/>
  <c r="AA602" i="1"/>
  <c r="X602" i="1"/>
  <c r="AA601" i="1"/>
  <c r="X601" i="1"/>
  <c r="AA600" i="1"/>
  <c r="X600" i="1"/>
  <c r="AA599" i="1"/>
  <c r="X599" i="1"/>
  <c r="P599" i="1"/>
  <c r="Q599" i="1" s="1"/>
  <c r="M599" i="1"/>
  <c r="H599" i="1"/>
  <c r="AA598" i="1"/>
  <c r="X598" i="1"/>
  <c r="AA597" i="1"/>
  <c r="X597" i="1"/>
  <c r="AA596" i="1"/>
  <c r="X596" i="1"/>
  <c r="AA595" i="1"/>
  <c r="X595" i="1"/>
  <c r="AA594" i="1"/>
  <c r="X594" i="1"/>
  <c r="AA593" i="1"/>
  <c r="X593" i="1"/>
  <c r="AA592" i="1"/>
  <c r="X592" i="1"/>
  <c r="P592" i="1"/>
  <c r="Q592" i="1" s="1"/>
  <c r="M592" i="1"/>
  <c r="H592" i="1"/>
  <c r="AA591" i="1"/>
  <c r="X591" i="1"/>
  <c r="AA590" i="1"/>
  <c r="X590" i="1"/>
  <c r="AA589" i="1"/>
  <c r="X589" i="1"/>
  <c r="AA588" i="1"/>
  <c r="X588" i="1"/>
  <c r="AA587" i="1"/>
  <c r="X587" i="1"/>
  <c r="AA586" i="1"/>
  <c r="X586" i="1"/>
  <c r="AA585" i="1"/>
  <c r="X585" i="1"/>
  <c r="P585" i="1"/>
  <c r="Q585" i="1" s="1"/>
  <c r="M585" i="1"/>
  <c r="H585" i="1"/>
  <c r="AA584" i="1"/>
  <c r="X584" i="1"/>
  <c r="AA583" i="1"/>
  <c r="X583" i="1"/>
  <c r="AA582" i="1"/>
  <c r="X582" i="1"/>
  <c r="AA581" i="1"/>
  <c r="X581" i="1"/>
  <c r="AA580" i="1"/>
  <c r="X580" i="1"/>
  <c r="AA579" i="1"/>
  <c r="X579" i="1"/>
  <c r="AA578" i="1"/>
  <c r="X578" i="1"/>
  <c r="P578" i="1"/>
  <c r="Q578" i="1" s="1"/>
  <c r="M578" i="1"/>
  <c r="H578" i="1"/>
  <c r="AA577" i="1"/>
  <c r="X577" i="1"/>
  <c r="AA576" i="1"/>
  <c r="X576" i="1"/>
  <c r="AA575" i="1"/>
  <c r="X575" i="1"/>
  <c r="AA574" i="1"/>
  <c r="X574" i="1"/>
  <c r="AA573" i="1"/>
  <c r="X573" i="1"/>
  <c r="AA572" i="1"/>
  <c r="X572" i="1"/>
  <c r="AA571" i="1"/>
  <c r="X571" i="1"/>
  <c r="P571" i="1"/>
  <c r="Q571" i="1" s="1"/>
  <c r="M571" i="1"/>
  <c r="H571" i="1"/>
  <c r="AA570" i="1"/>
  <c r="X570" i="1"/>
  <c r="AA569" i="1"/>
  <c r="X569" i="1"/>
  <c r="AA568" i="1"/>
  <c r="X568" i="1"/>
  <c r="AA567" i="1"/>
  <c r="X567" i="1"/>
  <c r="AA566" i="1"/>
  <c r="X566" i="1"/>
  <c r="AA565" i="1"/>
  <c r="X565" i="1"/>
  <c r="AA564" i="1"/>
  <c r="X564" i="1"/>
  <c r="P564" i="1"/>
  <c r="Q564" i="1" s="1"/>
  <c r="M564" i="1"/>
  <c r="H564" i="1"/>
  <c r="AA563" i="1"/>
  <c r="X563" i="1"/>
  <c r="AA562" i="1"/>
  <c r="X562" i="1"/>
  <c r="AA561" i="1"/>
  <c r="X561" i="1"/>
  <c r="AA560" i="1"/>
  <c r="X560" i="1"/>
  <c r="AA559" i="1"/>
  <c r="X559" i="1"/>
  <c r="AA558" i="1"/>
  <c r="X558" i="1"/>
  <c r="AA557" i="1"/>
  <c r="X557" i="1"/>
  <c r="P557" i="1"/>
  <c r="Q557" i="1" s="1"/>
  <c r="M557" i="1"/>
  <c r="H557" i="1"/>
  <c r="AA556" i="1"/>
  <c r="X556" i="1"/>
  <c r="AA555" i="1"/>
  <c r="X555" i="1"/>
  <c r="AA554" i="1"/>
  <c r="X554" i="1"/>
  <c r="AA553" i="1"/>
  <c r="X553" i="1"/>
  <c r="AA552" i="1"/>
  <c r="X552" i="1"/>
  <c r="AA551" i="1"/>
  <c r="X551" i="1"/>
  <c r="AA550" i="1"/>
  <c r="X550" i="1"/>
  <c r="P550" i="1"/>
  <c r="Q550" i="1" s="1"/>
  <c r="M550" i="1"/>
  <c r="H550" i="1"/>
  <c r="AA549" i="1"/>
  <c r="X549" i="1"/>
  <c r="AA548" i="1"/>
  <c r="X548" i="1"/>
  <c r="AA547" i="1"/>
  <c r="X547" i="1"/>
  <c r="AA546" i="1"/>
  <c r="X546" i="1"/>
  <c r="AA545" i="1"/>
  <c r="X545" i="1"/>
  <c r="AA544" i="1"/>
  <c r="X544" i="1"/>
  <c r="AA543" i="1"/>
  <c r="X543" i="1"/>
  <c r="P543" i="1"/>
  <c r="Q543" i="1" s="1"/>
  <c r="M543" i="1"/>
  <c r="H543" i="1"/>
  <c r="AA542" i="1"/>
  <c r="X542" i="1"/>
  <c r="AA541" i="1"/>
  <c r="X541" i="1"/>
  <c r="AA540" i="1"/>
  <c r="X540" i="1"/>
  <c r="AA539" i="1"/>
  <c r="X539" i="1"/>
  <c r="AA538" i="1"/>
  <c r="X538" i="1"/>
  <c r="AA537" i="1"/>
  <c r="X537" i="1"/>
  <c r="AA536" i="1"/>
  <c r="X536" i="1"/>
  <c r="P536" i="1"/>
  <c r="Q536" i="1" s="1"/>
  <c r="M536" i="1"/>
  <c r="H536" i="1"/>
  <c r="AA535" i="1"/>
  <c r="X535" i="1"/>
  <c r="AA534" i="1"/>
  <c r="X534" i="1"/>
  <c r="AA533" i="1"/>
  <c r="X533" i="1"/>
  <c r="AA532" i="1"/>
  <c r="X532" i="1"/>
  <c r="AA531" i="1"/>
  <c r="X531" i="1"/>
  <c r="AA530" i="1"/>
  <c r="X530" i="1"/>
  <c r="AA529" i="1"/>
  <c r="X529" i="1"/>
  <c r="P529" i="1"/>
  <c r="Q529" i="1" s="1"/>
  <c r="M529" i="1"/>
  <c r="H529" i="1"/>
  <c r="AA528" i="1"/>
  <c r="X528" i="1"/>
  <c r="AA527" i="1"/>
  <c r="X527" i="1"/>
  <c r="AA526" i="1"/>
  <c r="X526" i="1"/>
  <c r="AA525" i="1"/>
  <c r="X525" i="1"/>
  <c r="AA524" i="1"/>
  <c r="X524" i="1"/>
  <c r="AA523" i="1"/>
  <c r="X523" i="1"/>
  <c r="AA522" i="1"/>
  <c r="X522" i="1"/>
  <c r="P522" i="1"/>
  <c r="Q522" i="1" s="1"/>
  <c r="M522" i="1"/>
  <c r="H522" i="1"/>
  <c r="AA521" i="1"/>
  <c r="X521" i="1"/>
  <c r="AA520" i="1"/>
  <c r="X520" i="1"/>
  <c r="AA519" i="1"/>
  <c r="X519" i="1"/>
  <c r="AA518" i="1"/>
  <c r="X518" i="1"/>
  <c r="AA517" i="1"/>
  <c r="X517" i="1"/>
  <c r="AA516" i="1"/>
  <c r="X516" i="1"/>
  <c r="AA515" i="1"/>
  <c r="X515" i="1"/>
  <c r="P515" i="1"/>
  <c r="Q515" i="1" s="1"/>
  <c r="M515" i="1"/>
  <c r="H515" i="1"/>
  <c r="AA514" i="1"/>
  <c r="X514" i="1"/>
  <c r="AA513" i="1"/>
  <c r="X513" i="1"/>
  <c r="AA512" i="1"/>
  <c r="X512" i="1"/>
  <c r="AA511" i="1"/>
  <c r="X511" i="1"/>
  <c r="AA510" i="1"/>
  <c r="X510" i="1"/>
  <c r="AA509" i="1"/>
  <c r="X509" i="1"/>
  <c r="AA508" i="1"/>
  <c r="X508" i="1"/>
  <c r="P508" i="1"/>
  <c r="Q508" i="1" s="1"/>
  <c r="M508" i="1"/>
  <c r="H508" i="1"/>
  <c r="AA507" i="1"/>
  <c r="X507" i="1"/>
  <c r="AA506" i="1"/>
  <c r="X506" i="1"/>
  <c r="AA505" i="1"/>
  <c r="X505" i="1"/>
  <c r="AA504" i="1"/>
  <c r="X504" i="1"/>
  <c r="AA503" i="1"/>
  <c r="X503" i="1"/>
  <c r="AA502" i="1"/>
  <c r="X502" i="1"/>
  <c r="AA501" i="1"/>
  <c r="X501" i="1"/>
  <c r="P501" i="1"/>
  <c r="Q501" i="1" s="1"/>
  <c r="M501" i="1"/>
  <c r="H501" i="1"/>
  <c r="AA500" i="1"/>
  <c r="X500" i="1"/>
  <c r="AA499" i="1"/>
  <c r="X499" i="1"/>
  <c r="AA498" i="1"/>
  <c r="X498" i="1"/>
  <c r="AA497" i="1"/>
  <c r="X497" i="1"/>
  <c r="AA496" i="1"/>
  <c r="X496" i="1"/>
  <c r="AA495" i="1"/>
  <c r="X495" i="1"/>
  <c r="AA494" i="1"/>
  <c r="X494" i="1"/>
  <c r="P494" i="1"/>
  <c r="Q494" i="1" s="1"/>
  <c r="M494" i="1"/>
  <c r="H494" i="1"/>
  <c r="AA493" i="1"/>
  <c r="X493" i="1"/>
  <c r="AA492" i="1"/>
  <c r="X492" i="1"/>
  <c r="AA491" i="1"/>
  <c r="X491" i="1"/>
  <c r="AA490" i="1"/>
  <c r="X490" i="1"/>
  <c r="AA489" i="1"/>
  <c r="X489" i="1"/>
  <c r="AA488" i="1"/>
  <c r="X488" i="1"/>
  <c r="AA487" i="1"/>
  <c r="X487" i="1"/>
  <c r="P487" i="1"/>
  <c r="Q487" i="1" s="1"/>
  <c r="M487" i="1"/>
  <c r="H487" i="1"/>
  <c r="AA486" i="1"/>
  <c r="X486" i="1"/>
  <c r="AA485" i="1"/>
  <c r="X485" i="1"/>
  <c r="AA484" i="1"/>
  <c r="X484" i="1"/>
  <c r="AA483" i="1"/>
  <c r="X483" i="1"/>
  <c r="AA482" i="1"/>
  <c r="X482" i="1"/>
  <c r="AA481" i="1"/>
  <c r="X481" i="1"/>
  <c r="AA480" i="1"/>
  <c r="X480" i="1"/>
  <c r="P480" i="1"/>
  <c r="Q480" i="1" s="1"/>
  <c r="M480" i="1"/>
  <c r="H480" i="1"/>
  <c r="AA479" i="1"/>
  <c r="X479" i="1"/>
  <c r="AA478" i="1"/>
  <c r="X478" i="1"/>
  <c r="AA477" i="1"/>
  <c r="X477" i="1"/>
  <c r="AA476" i="1"/>
  <c r="X476" i="1"/>
  <c r="AA475" i="1"/>
  <c r="X475" i="1"/>
  <c r="AA474" i="1"/>
  <c r="X474" i="1"/>
  <c r="AA473" i="1"/>
  <c r="X473" i="1"/>
  <c r="P473" i="1"/>
  <c r="Q473" i="1" s="1"/>
  <c r="M473" i="1"/>
  <c r="H473" i="1"/>
  <c r="AA472" i="1"/>
  <c r="X472" i="1"/>
  <c r="AA471" i="1"/>
  <c r="X471" i="1"/>
  <c r="AA470" i="1"/>
  <c r="X470" i="1"/>
  <c r="AA469" i="1"/>
  <c r="X469" i="1"/>
  <c r="AA468" i="1"/>
  <c r="X468" i="1"/>
  <c r="AA467" i="1"/>
  <c r="X467" i="1"/>
  <c r="AA466" i="1"/>
  <c r="X466" i="1"/>
  <c r="P466" i="1"/>
  <c r="Q466" i="1" s="1"/>
  <c r="M466" i="1"/>
  <c r="H466" i="1"/>
  <c r="AA465" i="1"/>
  <c r="X465" i="1"/>
  <c r="AA464" i="1"/>
  <c r="X464" i="1"/>
  <c r="AA463" i="1"/>
  <c r="X463" i="1"/>
  <c r="AA462" i="1"/>
  <c r="X462" i="1"/>
  <c r="AA461" i="1"/>
  <c r="X461" i="1"/>
  <c r="AA460" i="1"/>
  <c r="X460" i="1"/>
  <c r="AA459" i="1"/>
  <c r="X459" i="1"/>
  <c r="P459" i="1"/>
  <c r="Q459" i="1" s="1"/>
  <c r="M459" i="1"/>
  <c r="H459" i="1"/>
  <c r="AA458" i="1"/>
  <c r="X458" i="1"/>
  <c r="AA457" i="1"/>
  <c r="X457" i="1"/>
  <c r="AA456" i="1"/>
  <c r="X456" i="1"/>
  <c r="AA455" i="1"/>
  <c r="X455" i="1"/>
  <c r="AA454" i="1"/>
  <c r="X454" i="1"/>
  <c r="AA453" i="1"/>
  <c r="X453" i="1"/>
  <c r="AA452" i="1"/>
  <c r="X452" i="1"/>
  <c r="P452" i="1"/>
  <c r="Q452" i="1" s="1"/>
  <c r="M452" i="1"/>
  <c r="H452" i="1"/>
  <c r="AA451" i="1"/>
  <c r="X451" i="1"/>
  <c r="AA450" i="1"/>
  <c r="X450" i="1"/>
  <c r="AA449" i="1"/>
  <c r="X449" i="1"/>
  <c r="AA448" i="1"/>
  <c r="X448" i="1"/>
  <c r="AA447" i="1"/>
  <c r="X447" i="1"/>
  <c r="AA446" i="1"/>
  <c r="X446" i="1"/>
  <c r="AA445" i="1"/>
  <c r="X445" i="1"/>
  <c r="P445" i="1"/>
  <c r="Q445" i="1" s="1"/>
  <c r="M445" i="1"/>
  <c r="H445" i="1"/>
  <c r="AA444" i="1"/>
  <c r="X444" i="1"/>
  <c r="AA443" i="1"/>
  <c r="X443" i="1"/>
  <c r="AA442" i="1"/>
  <c r="X442" i="1"/>
  <c r="AA441" i="1"/>
  <c r="X441" i="1"/>
  <c r="AA440" i="1"/>
  <c r="X440" i="1"/>
  <c r="AA439" i="1"/>
  <c r="X439" i="1"/>
  <c r="AA438" i="1"/>
  <c r="X438" i="1"/>
  <c r="P438" i="1"/>
  <c r="Q438" i="1" s="1"/>
  <c r="M438" i="1"/>
  <c r="H438" i="1"/>
  <c r="AA437" i="1"/>
  <c r="X437" i="1"/>
  <c r="AA436" i="1"/>
  <c r="X436" i="1"/>
  <c r="AA435" i="1"/>
  <c r="X435" i="1"/>
  <c r="AA434" i="1"/>
  <c r="X434" i="1"/>
  <c r="AA433" i="1"/>
  <c r="X433" i="1"/>
  <c r="AA432" i="1"/>
  <c r="X432" i="1"/>
  <c r="AA431" i="1"/>
  <c r="X431" i="1"/>
  <c r="P431" i="1"/>
  <c r="Q431" i="1" s="1"/>
  <c r="M431" i="1"/>
  <c r="H431" i="1"/>
  <c r="AA430" i="1"/>
  <c r="X430" i="1"/>
  <c r="AA429" i="1"/>
  <c r="X429" i="1"/>
  <c r="AA428" i="1"/>
  <c r="X428" i="1"/>
  <c r="AA427" i="1"/>
  <c r="X427" i="1"/>
  <c r="AA426" i="1"/>
  <c r="X426" i="1"/>
  <c r="AA425" i="1"/>
  <c r="X425" i="1"/>
  <c r="AA424" i="1"/>
  <c r="X424" i="1"/>
  <c r="P424" i="1"/>
  <c r="Q424" i="1" s="1"/>
  <c r="M424" i="1"/>
  <c r="H424" i="1"/>
  <c r="AA423" i="1"/>
  <c r="X423" i="1"/>
  <c r="AA422" i="1"/>
  <c r="X422" i="1"/>
  <c r="AA421" i="1"/>
  <c r="X421" i="1"/>
  <c r="AA420" i="1"/>
  <c r="X420" i="1"/>
  <c r="AA419" i="1"/>
  <c r="X419" i="1"/>
  <c r="AA418" i="1"/>
  <c r="X418" i="1"/>
  <c r="AA417" i="1"/>
  <c r="X417" i="1"/>
  <c r="P417" i="1"/>
  <c r="Q417" i="1" s="1"/>
  <c r="M417" i="1"/>
  <c r="H417" i="1"/>
  <c r="AA416" i="1"/>
  <c r="X416" i="1"/>
  <c r="AA415" i="1"/>
  <c r="X415" i="1"/>
  <c r="AA414" i="1"/>
  <c r="X414" i="1"/>
  <c r="AA413" i="1"/>
  <c r="X413" i="1"/>
  <c r="AA412" i="1"/>
  <c r="X412" i="1"/>
  <c r="AA411" i="1"/>
  <c r="X411" i="1"/>
  <c r="AA410" i="1"/>
  <c r="X410" i="1"/>
  <c r="P410" i="1"/>
  <c r="Q410" i="1" s="1"/>
  <c r="M410" i="1"/>
  <c r="H410" i="1"/>
  <c r="AA409" i="1"/>
  <c r="X409" i="1"/>
  <c r="AA408" i="1"/>
  <c r="X408" i="1"/>
  <c r="AA407" i="1"/>
  <c r="X407" i="1"/>
  <c r="AA406" i="1"/>
  <c r="X406" i="1"/>
  <c r="AA405" i="1"/>
  <c r="X405" i="1"/>
  <c r="AA404" i="1"/>
  <c r="X404" i="1"/>
  <c r="AA403" i="1"/>
  <c r="X403" i="1"/>
  <c r="P403" i="1"/>
  <c r="Q403" i="1" s="1"/>
  <c r="M403" i="1"/>
  <c r="H403" i="1"/>
  <c r="AA402" i="1"/>
  <c r="X402" i="1"/>
  <c r="AA401" i="1"/>
  <c r="X401" i="1"/>
  <c r="AA400" i="1"/>
  <c r="X400" i="1"/>
  <c r="AA399" i="1"/>
  <c r="X399" i="1"/>
  <c r="AA398" i="1"/>
  <c r="X398" i="1"/>
  <c r="AA397" i="1"/>
  <c r="X397" i="1"/>
  <c r="AA396" i="1"/>
  <c r="X396" i="1"/>
  <c r="P396" i="1"/>
  <c r="Q396" i="1" s="1"/>
  <c r="M396" i="1"/>
  <c r="H396" i="1"/>
  <c r="AA395" i="1"/>
  <c r="X395" i="1"/>
  <c r="AA394" i="1"/>
  <c r="X394" i="1"/>
  <c r="AA393" i="1"/>
  <c r="X393" i="1"/>
  <c r="AA392" i="1"/>
  <c r="X392" i="1"/>
  <c r="AA391" i="1"/>
  <c r="X391" i="1"/>
  <c r="AA390" i="1"/>
  <c r="X390" i="1"/>
  <c r="AA389" i="1"/>
  <c r="X389" i="1"/>
  <c r="P389" i="1"/>
  <c r="Q389" i="1" s="1"/>
  <c r="M389" i="1"/>
  <c r="H389" i="1"/>
  <c r="AA388" i="1"/>
  <c r="X388" i="1"/>
  <c r="AA387" i="1"/>
  <c r="X387" i="1"/>
  <c r="AA386" i="1"/>
  <c r="X386" i="1"/>
  <c r="AA385" i="1"/>
  <c r="X385" i="1"/>
  <c r="AA384" i="1"/>
  <c r="X384" i="1"/>
  <c r="AA383" i="1"/>
  <c r="X383" i="1"/>
  <c r="AA382" i="1"/>
  <c r="X382" i="1"/>
  <c r="P382" i="1"/>
  <c r="Q382" i="1" s="1"/>
  <c r="M382" i="1"/>
  <c r="H382" i="1"/>
  <c r="AA381" i="1"/>
  <c r="X381" i="1"/>
  <c r="AA380" i="1"/>
  <c r="X380" i="1"/>
  <c r="AA379" i="1"/>
  <c r="X379" i="1"/>
  <c r="AA378" i="1"/>
  <c r="X378" i="1"/>
  <c r="AA377" i="1"/>
  <c r="X377" i="1"/>
  <c r="AA376" i="1"/>
  <c r="X376" i="1"/>
  <c r="AA375" i="1"/>
  <c r="X375" i="1"/>
  <c r="P375" i="1"/>
  <c r="Q375" i="1" s="1"/>
  <c r="M375" i="1"/>
  <c r="H375" i="1"/>
  <c r="AA374" i="1"/>
  <c r="X374" i="1"/>
  <c r="AA373" i="1"/>
  <c r="X373" i="1"/>
  <c r="AA372" i="1"/>
  <c r="X372" i="1"/>
  <c r="AA371" i="1"/>
  <c r="X371" i="1"/>
  <c r="AA370" i="1"/>
  <c r="X370" i="1"/>
  <c r="AA369" i="1"/>
  <c r="X369" i="1"/>
  <c r="AA368" i="1"/>
  <c r="X368" i="1"/>
  <c r="P368" i="1"/>
  <c r="Q368" i="1" s="1"/>
  <c r="M368" i="1"/>
  <c r="H368" i="1"/>
  <c r="AA367" i="1"/>
  <c r="X367" i="1"/>
  <c r="AA366" i="1"/>
  <c r="X366" i="1"/>
  <c r="AA365" i="1"/>
  <c r="X365" i="1"/>
  <c r="AA364" i="1"/>
  <c r="X364" i="1"/>
  <c r="AA363" i="1"/>
  <c r="X363" i="1"/>
  <c r="AA362" i="1"/>
  <c r="X362" i="1"/>
  <c r="AA361" i="1"/>
  <c r="X361" i="1"/>
  <c r="P361" i="1"/>
  <c r="Q361" i="1" s="1"/>
  <c r="M361" i="1"/>
  <c r="H361" i="1"/>
  <c r="AA360" i="1"/>
  <c r="X360" i="1"/>
  <c r="AA359" i="1"/>
  <c r="X359" i="1"/>
  <c r="AA358" i="1"/>
  <c r="X358" i="1"/>
  <c r="AA357" i="1"/>
  <c r="X357" i="1"/>
  <c r="AA356" i="1"/>
  <c r="X356" i="1"/>
  <c r="AA355" i="1"/>
  <c r="X355" i="1"/>
  <c r="AA354" i="1"/>
  <c r="X354" i="1"/>
  <c r="P354" i="1"/>
  <c r="Q354" i="1" s="1"/>
  <c r="M354" i="1"/>
  <c r="H354" i="1"/>
  <c r="AA353" i="1"/>
  <c r="X353" i="1"/>
  <c r="AA352" i="1"/>
  <c r="X352" i="1"/>
  <c r="AA351" i="1"/>
  <c r="X351" i="1"/>
  <c r="AA350" i="1"/>
  <c r="X350" i="1"/>
  <c r="AA349" i="1"/>
  <c r="X349" i="1"/>
  <c r="AA348" i="1"/>
  <c r="X348" i="1"/>
  <c r="AA347" i="1"/>
  <c r="X347" i="1"/>
  <c r="P347" i="1"/>
  <c r="Q347" i="1" s="1"/>
  <c r="M347" i="1"/>
  <c r="H347" i="1"/>
  <c r="AA346" i="1"/>
  <c r="X346" i="1"/>
  <c r="AA345" i="1"/>
  <c r="X345" i="1"/>
  <c r="AA344" i="1"/>
  <c r="X344" i="1"/>
  <c r="AA343" i="1"/>
  <c r="X343" i="1"/>
  <c r="AA342" i="1"/>
  <c r="X342" i="1"/>
  <c r="AA341" i="1"/>
  <c r="X341" i="1"/>
  <c r="AA340" i="1"/>
  <c r="X340" i="1"/>
  <c r="P340" i="1"/>
  <c r="Q340" i="1" s="1"/>
  <c r="M340" i="1"/>
  <c r="H340" i="1"/>
  <c r="AA339" i="1"/>
  <c r="X339" i="1"/>
  <c r="AA338" i="1"/>
  <c r="X338" i="1"/>
  <c r="AA337" i="1"/>
  <c r="X337" i="1"/>
  <c r="AA336" i="1"/>
  <c r="X336" i="1"/>
  <c r="AA335" i="1"/>
  <c r="X335" i="1"/>
  <c r="AA334" i="1"/>
  <c r="X334" i="1"/>
  <c r="AA333" i="1"/>
  <c r="X333" i="1"/>
  <c r="P333" i="1"/>
  <c r="Q333" i="1" s="1"/>
  <c r="M333" i="1"/>
  <c r="H333" i="1"/>
  <c r="AA332" i="1"/>
  <c r="X332" i="1"/>
  <c r="AA331" i="1"/>
  <c r="X331" i="1"/>
  <c r="AA330" i="1"/>
  <c r="X330" i="1"/>
  <c r="AA329" i="1"/>
  <c r="X329" i="1"/>
  <c r="AA328" i="1"/>
  <c r="X328" i="1"/>
  <c r="AA327" i="1"/>
  <c r="X327" i="1"/>
  <c r="AA326" i="1"/>
  <c r="X326" i="1"/>
  <c r="P326" i="1"/>
  <c r="Q326" i="1" s="1"/>
  <c r="M326" i="1"/>
  <c r="H326" i="1"/>
  <c r="AA325" i="1"/>
  <c r="X325" i="1"/>
  <c r="AA324" i="1"/>
  <c r="X324" i="1"/>
  <c r="AA323" i="1"/>
  <c r="X323" i="1"/>
  <c r="AA322" i="1"/>
  <c r="X322" i="1"/>
  <c r="AA321" i="1"/>
  <c r="X321" i="1"/>
  <c r="AA320" i="1"/>
  <c r="X320" i="1"/>
  <c r="AA319" i="1"/>
  <c r="X319" i="1"/>
  <c r="P319" i="1"/>
  <c r="Q319" i="1" s="1"/>
  <c r="M319" i="1"/>
  <c r="H319" i="1"/>
  <c r="AA318" i="1"/>
  <c r="X318" i="1"/>
  <c r="AA317" i="1"/>
  <c r="X317" i="1"/>
  <c r="AA316" i="1"/>
  <c r="X316" i="1"/>
  <c r="AA315" i="1"/>
  <c r="X315" i="1"/>
  <c r="AA314" i="1"/>
  <c r="X314" i="1"/>
  <c r="AA313" i="1"/>
  <c r="X313" i="1"/>
  <c r="AA312" i="1"/>
  <c r="X312" i="1"/>
  <c r="P312" i="1"/>
  <c r="Q312" i="1" s="1"/>
  <c r="M312" i="1"/>
  <c r="H312" i="1"/>
  <c r="AA311" i="1"/>
  <c r="X311" i="1"/>
  <c r="AA310" i="1"/>
  <c r="X310" i="1"/>
  <c r="AA309" i="1"/>
  <c r="X309" i="1"/>
  <c r="AA308" i="1"/>
  <c r="X308" i="1"/>
  <c r="AA307" i="1"/>
  <c r="X307" i="1"/>
  <c r="AA306" i="1"/>
  <c r="X306" i="1"/>
  <c r="AA305" i="1"/>
  <c r="X305" i="1"/>
  <c r="P305" i="1"/>
  <c r="Q305" i="1" s="1"/>
  <c r="M305" i="1"/>
  <c r="H305" i="1"/>
  <c r="AA304" i="1"/>
  <c r="X304" i="1"/>
  <c r="AA303" i="1"/>
  <c r="X303" i="1"/>
  <c r="AA302" i="1"/>
  <c r="X302" i="1"/>
  <c r="AA301" i="1"/>
  <c r="X301" i="1"/>
  <c r="AA300" i="1"/>
  <c r="X300" i="1"/>
  <c r="AA299" i="1"/>
  <c r="X299" i="1"/>
  <c r="AA298" i="1"/>
  <c r="X298" i="1"/>
  <c r="P298" i="1"/>
  <c r="Q298" i="1" s="1"/>
  <c r="M298" i="1"/>
  <c r="H298" i="1"/>
  <c r="AA297" i="1"/>
  <c r="X297" i="1"/>
  <c r="AA296" i="1"/>
  <c r="X296" i="1"/>
  <c r="AA295" i="1"/>
  <c r="X295" i="1"/>
  <c r="AA294" i="1"/>
  <c r="X294" i="1"/>
  <c r="AA293" i="1"/>
  <c r="X293" i="1"/>
  <c r="AA292" i="1"/>
  <c r="X292" i="1"/>
  <c r="AA291" i="1"/>
  <c r="X291" i="1"/>
  <c r="P291" i="1"/>
  <c r="Q291" i="1" s="1"/>
  <c r="M291" i="1"/>
  <c r="H291" i="1"/>
  <c r="AA290" i="1"/>
  <c r="X290" i="1"/>
  <c r="AA289" i="1"/>
  <c r="X289" i="1"/>
  <c r="AA288" i="1"/>
  <c r="X288" i="1"/>
  <c r="AA287" i="1"/>
  <c r="X287" i="1"/>
  <c r="AA286" i="1"/>
  <c r="X286" i="1"/>
  <c r="AA285" i="1"/>
  <c r="X285" i="1"/>
  <c r="AA284" i="1"/>
  <c r="X284" i="1"/>
  <c r="P284" i="1"/>
  <c r="Q284" i="1" s="1"/>
  <c r="M284" i="1"/>
  <c r="H284" i="1"/>
  <c r="AA283" i="1"/>
  <c r="X283" i="1"/>
  <c r="AA282" i="1"/>
  <c r="X282" i="1"/>
  <c r="AA281" i="1"/>
  <c r="X281" i="1"/>
  <c r="AA280" i="1"/>
  <c r="X280" i="1"/>
  <c r="AA279" i="1"/>
  <c r="X279" i="1"/>
  <c r="AA278" i="1"/>
  <c r="X278" i="1"/>
  <c r="AA277" i="1"/>
  <c r="X277" i="1"/>
  <c r="P277" i="1"/>
  <c r="Q277" i="1" s="1"/>
  <c r="M277" i="1"/>
  <c r="H277" i="1"/>
  <c r="AA276" i="1"/>
  <c r="X276" i="1"/>
  <c r="AA275" i="1"/>
  <c r="X275" i="1"/>
  <c r="AA274" i="1"/>
  <c r="X274" i="1"/>
  <c r="AA273" i="1"/>
  <c r="X273" i="1"/>
  <c r="AA272" i="1"/>
  <c r="X272" i="1"/>
  <c r="AA271" i="1"/>
  <c r="X271" i="1"/>
  <c r="AA270" i="1"/>
  <c r="X270" i="1"/>
  <c r="P270" i="1"/>
  <c r="Q270" i="1" s="1"/>
  <c r="M270" i="1"/>
  <c r="H270" i="1"/>
  <c r="AA269" i="1"/>
  <c r="X269" i="1"/>
  <c r="AA268" i="1"/>
  <c r="X268" i="1"/>
  <c r="AA267" i="1"/>
  <c r="X267" i="1"/>
  <c r="AA266" i="1"/>
  <c r="X266" i="1"/>
  <c r="AA265" i="1"/>
  <c r="X265" i="1"/>
  <c r="AA264" i="1"/>
  <c r="X264" i="1"/>
  <c r="AA263" i="1"/>
  <c r="X263" i="1"/>
  <c r="P263" i="1"/>
  <c r="Q263" i="1" s="1"/>
  <c r="M263" i="1"/>
  <c r="H263" i="1"/>
  <c r="AA262" i="1"/>
  <c r="X262" i="1"/>
  <c r="AA261" i="1"/>
  <c r="X261" i="1"/>
  <c r="AA260" i="1"/>
  <c r="X260" i="1"/>
  <c r="AA259" i="1"/>
  <c r="X259" i="1"/>
  <c r="AA258" i="1"/>
  <c r="X258" i="1"/>
  <c r="AA257" i="1"/>
  <c r="X257" i="1"/>
  <c r="AA256" i="1"/>
  <c r="X256" i="1"/>
  <c r="P256" i="1"/>
  <c r="Q256" i="1" s="1"/>
  <c r="M256" i="1"/>
  <c r="H256" i="1"/>
  <c r="AA255" i="1"/>
  <c r="X255" i="1"/>
  <c r="AA254" i="1"/>
  <c r="X254" i="1"/>
  <c r="AA253" i="1"/>
  <c r="X253" i="1"/>
  <c r="AA252" i="1"/>
  <c r="X252" i="1"/>
  <c r="AA251" i="1"/>
  <c r="X251" i="1"/>
  <c r="AA250" i="1"/>
  <c r="X250" i="1"/>
  <c r="AA249" i="1"/>
  <c r="X249" i="1"/>
  <c r="P249" i="1"/>
  <c r="Q249" i="1" s="1"/>
  <c r="M249" i="1"/>
  <c r="H249" i="1"/>
  <c r="AA248" i="1"/>
  <c r="X248" i="1"/>
  <c r="AA247" i="1"/>
  <c r="X247" i="1"/>
  <c r="AA246" i="1"/>
  <c r="X246" i="1"/>
  <c r="AA245" i="1"/>
  <c r="X245" i="1"/>
  <c r="AA244" i="1"/>
  <c r="X244" i="1"/>
  <c r="AA243" i="1"/>
  <c r="X243" i="1"/>
  <c r="AA242" i="1"/>
  <c r="X242" i="1"/>
  <c r="P242" i="1"/>
  <c r="Q242" i="1" s="1"/>
  <c r="M242" i="1"/>
  <c r="H242" i="1"/>
  <c r="AA241" i="1"/>
  <c r="X241" i="1"/>
  <c r="AA240" i="1"/>
  <c r="X240" i="1"/>
  <c r="AA239" i="1"/>
  <c r="X239" i="1"/>
  <c r="AA238" i="1"/>
  <c r="X238" i="1"/>
  <c r="AA237" i="1"/>
  <c r="X237" i="1"/>
  <c r="AA236" i="1"/>
  <c r="X236" i="1"/>
  <c r="AA235" i="1"/>
  <c r="X235" i="1"/>
  <c r="P235" i="1"/>
  <c r="Q235" i="1" s="1"/>
  <c r="M235" i="1"/>
  <c r="H235" i="1"/>
  <c r="AA234" i="1"/>
  <c r="X234" i="1"/>
  <c r="AA233" i="1"/>
  <c r="X233" i="1"/>
  <c r="AA232" i="1"/>
  <c r="X232" i="1"/>
  <c r="AA231" i="1"/>
  <c r="X231" i="1"/>
  <c r="AA230" i="1"/>
  <c r="X230" i="1"/>
  <c r="AA229" i="1"/>
  <c r="X229" i="1"/>
  <c r="AA228" i="1"/>
  <c r="X228" i="1"/>
  <c r="P228" i="1"/>
  <c r="Q228" i="1" s="1"/>
  <c r="M228" i="1"/>
  <c r="H228" i="1"/>
  <c r="AA227" i="1"/>
  <c r="X227" i="1"/>
  <c r="AA226" i="1"/>
  <c r="X226" i="1"/>
  <c r="AA225" i="1"/>
  <c r="X225" i="1"/>
  <c r="AA224" i="1"/>
  <c r="X224" i="1"/>
  <c r="AA223" i="1"/>
  <c r="X223" i="1"/>
  <c r="AA222" i="1"/>
  <c r="X222" i="1"/>
  <c r="AA221" i="1"/>
  <c r="X221" i="1"/>
  <c r="P221" i="1"/>
  <c r="Q221" i="1" s="1"/>
  <c r="M221" i="1"/>
  <c r="H221" i="1"/>
  <c r="AA220" i="1"/>
  <c r="X220" i="1"/>
  <c r="AA219" i="1"/>
  <c r="X219" i="1"/>
  <c r="AA218" i="1"/>
  <c r="X218" i="1"/>
  <c r="AA217" i="1"/>
  <c r="X217" i="1"/>
  <c r="AA216" i="1"/>
  <c r="X216" i="1"/>
  <c r="AA215" i="1"/>
  <c r="X215" i="1"/>
  <c r="AA214" i="1"/>
  <c r="X214" i="1"/>
  <c r="P214" i="1"/>
  <c r="Q214" i="1" s="1"/>
  <c r="M214" i="1"/>
  <c r="H214" i="1"/>
  <c r="AA213" i="1"/>
  <c r="X213" i="1"/>
  <c r="AA212" i="1"/>
  <c r="X212" i="1"/>
  <c r="AA211" i="1"/>
  <c r="X211" i="1"/>
  <c r="AA210" i="1"/>
  <c r="X210" i="1"/>
  <c r="AA209" i="1"/>
  <c r="X209" i="1"/>
  <c r="AA208" i="1"/>
  <c r="X208" i="1"/>
  <c r="AA207" i="1"/>
  <c r="X207" i="1"/>
  <c r="P207" i="1"/>
  <c r="Q207" i="1" s="1"/>
  <c r="M207" i="1"/>
  <c r="H207" i="1"/>
  <c r="AA206" i="1"/>
  <c r="X206" i="1"/>
  <c r="AA205" i="1"/>
  <c r="X205" i="1"/>
  <c r="AA204" i="1"/>
  <c r="X204" i="1"/>
  <c r="AA203" i="1"/>
  <c r="X203" i="1"/>
  <c r="AA202" i="1"/>
  <c r="X202" i="1"/>
  <c r="AA201" i="1"/>
  <c r="X201" i="1"/>
  <c r="AA200" i="1"/>
  <c r="X200" i="1"/>
  <c r="P200" i="1"/>
  <c r="Q200" i="1" s="1"/>
  <c r="M200" i="1"/>
  <c r="H200" i="1"/>
  <c r="AA199" i="1"/>
  <c r="X199" i="1"/>
  <c r="AA198" i="1"/>
  <c r="X198" i="1"/>
  <c r="AA197" i="1"/>
  <c r="X197" i="1"/>
  <c r="AA196" i="1"/>
  <c r="X196" i="1"/>
  <c r="AA195" i="1"/>
  <c r="X195" i="1"/>
  <c r="AA194" i="1"/>
  <c r="X194" i="1"/>
  <c r="AA193" i="1"/>
  <c r="X193" i="1"/>
  <c r="P193" i="1"/>
  <c r="Q193" i="1" s="1"/>
  <c r="M193" i="1"/>
  <c r="H193" i="1"/>
  <c r="AA192" i="1"/>
  <c r="X192" i="1"/>
  <c r="AA191" i="1"/>
  <c r="X191" i="1"/>
  <c r="AA190" i="1"/>
  <c r="X190" i="1"/>
  <c r="AA189" i="1"/>
  <c r="X189" i="1"/>
  <c r="AA188" i="1"/>
  <c r="X188" i="1"/>
  <c r="AA187" i="1"/>
  <c r="X187" i="1"/>
  <c r="AA186" i="1"/>
  <c r="X186" i="1"/>
  <c r="P186" i="1"/>
  <c r="Q186" i="1" s="1"/>
  <c r="M186" i="1"/>
  <c r="H186" i="1"/>
  <c r="AA185" i="1"/>
  <c r="X185" i="1"/>
  <c r="AA184" i="1"/>
  <c r="X184" i="1"/>
  <c r="AA183" i="1"/>
  <c r="X183" i="1"/>
  <c r="AA182" i="1"/>
  <c r="X182" i="1"/>
  <c r="AA181" i="1"/>
  <c r="X181" i="1"/>
  <c r="AA180" i="1"/>
  <c r="X180" i="1"/>
  <c r="AA179" i="1"/>
  <c r="X179" i="1"/>
  <c r="P179" i="1"/>
  <c r="Q179" i="1" s="1"/>
  <c r="M179" i="1"/>
  <c r="H179" i="1"/>
  <c r="AA178" i="1"/>
  <c r="X178" i="1"/>
  <c r="AA177" i="1"/>
  <c r="X177" i="1"/>
  <c r="AA176" i="1"/>
  <c r="X176" i="1"/>
  <c r="AA175" i="1"/>
  <c r="X175" i="1"/>
  <c r="AA174" i="1"/>
  <c r="X174" i="1"/>
  <c r="AA173" i="1"/>
  <c r="X173" i="1"/>
  <c r="AA172" i="1"/>
  <c r="X172" i="1"/>
  <c r="P172" i="1"/>
  <c r="Q172" i="1" s="1"/>
  <c r="M172" i="1"/>
  <c r="H172" i="1"/>
  <c r="AA171" i="1"/>
  <c r="X171" i="1"/>
  <c r="AA170" i="1"/>
  <c r="X170" i="1"/>
  <c r="AA169" i="1"/>
  <c r="X169" i="1"/>
  <c r="AA168" i="1"/>
  <c r="X168" i="1"/>
  <c r="AA167" i="1"/>
  <c r="X167" i="1"/>
  <c r="AA166" i="1"/>
  <c r="X166" i="1"/>
  <c r="AA165" i="1"/>
  <c r="X165" i="1"/>
  <c r="P165" i="1"/>
  <c r="Q165" i="1" s="1"/>
  <c r="M165" i="1"/>
  <c r="H165" i="1"/>
  <c r="AA164" i="1"/>
  <c r="X164" i="1"/>
  <c r="AA163" i="1"/>
  <c r="X163" i="1"/>
  <c r="AA162" i="1"/>
  <c r="X162" i="1"/>
  <c r="AA161" i="1"/>
  <c r="X161" i="1"/>
  <c r="AA160" i="1"/>
  <c r="X160" i="1"/>
  <c r="AA159" i="1"/>
  <c r="X159" i="1"/>
  <c r="AA158" i="1"/>
  <c r="X158" i="1"/>
  <c r="P158" i="1"/>
  <c r="Q158" i="1" s="1"/>
  <c r="M158" i="1"/>
  <c r="H158" i="1"/>
  <c r="AA157" i="1"/>
  <c r="X157" i="1"/>
  <c r="AA156" i="1"/>
  <c r="X156" i="1"/>
  <c r="AA155" i="1"/>
  <c r="X155" i="1"/>
  <c r="AA154" i="1"/>
  <c r="X154" i="1"/>
  <c r="AA153" i="1"/>
  <c r="X153" i="1"/>
  <c r="AA152" i="1"/>
  <c r="X152" i="1"/>
  <c r="AA151" i="1"/>
  <c r="X151" i="1"/>
  <c r="P151" i="1"/>
  <c r="Q151" i="1" s="1"/>
  <c r="M151" i="1"/>
  <c r="H151" i="1"/>
  <c r="AA150" i="1"/>
  <c r="X150" i="1"/>
  <c r="AA149" i="1"/>
  <c r="X149" i="1"/>
  <c r="AA148" i="1"/>
  <c r="X148" i="1"/>
  <c r="AA147" i="1"/>
  <c r="X147" i="1"/>
  <c r="AA146" i="1"/>
  <c r="X146" i="1"/>
  <c r="AA145" i="1"/>
  <c r="X145" i="1"/>
  <c r="AA144" i="1"/>
  <c r="X144" i="1"/>
  <c r="P144" i="1"/>
  <c r="Q144" i="1" s="1"/>
  <c r="M144" i="1"/>
  <c r="H144" i="1"/>
  <c r="AA143" i="1"/>
  <c r="X143" i="1"/>
  <c r="AA142" i="1"/>
  <c r="X142" i="1"/>
  <c r="AA141" i="1"/>
  <c r="X141" i="1"/>
  <c r="AA140" i="1"/>
  <c r="X140" i="1"/>
  <c r="AA139" i="1"/>
  <c r="X139" i="1"/>
  <c r="AA138" i="1"/>
  <c r="X138" i="1"/>
  <c r="AA137" i="1"/>
  <c r="X137" i="1"/>
  <c r="P137" i="1"/>
  <c r="Q137" i="1" s="1"/>
  <c r="M137" i="1"/>
  <c r="H137" i="1"/>
  <c r="AA136" i="1"/>
  <c r="X136" i="1"/>
  <c r="AA135" i="1"/>
  <c r="X135" i="1"/>
  <c r="AA134" i="1"/>
  <c r="X134" i="1"/>
  <c r="AA133" i="1"/>
  <c r="X133" i="1"/>
  <c r="AA132" i="1"/>
  <c r="X132" i="1"/>
  <c r="AA131" i="1"/>
  <c r="X131" i="1"/>
  <c r="AA130" i="1"/>
  <c r="X130" i="1"/>
  <c r="P130" i="1"/>
  <c r="Q130" i="1" s="1"/>
  <c r="M130" i="1"/>
  <c r="H130" i="1"/>
  <c r="AA129" i="1"/>
  <c r="X129" i="1"/>
  <c r="AA128" i="1"/>
  <c r="X128" i="1"/>
  <c r="AA127" i="1"/>
  <c r="X127" i="1"/>
  <c r="AA126" i="1"/>
  <c r="X126" i="1"/>
  <c r="AA125" i="1"/>
  <c r="X125" i="1"/>
  <c r="AA124" i="1"/>
  <c r="X124" i="1"/>
  <c r="AA123" i="1"/>
  <c r="X123" i="1"/>
  <c r="P123" i="1"/>
  <c r="Q123" i="1" s="1"/>
  <c r="M123" i="1"/>
  <c r="H123" i="1"/>
  <c r="AA122" i="1"/>
  <c r="X122" i="1"/>
  <c r="AA121" i="1"/>
  <c r="X121" i="1"/>
  <c r="AA120" i="1"/>
  <c r="X120" i="1"/>
  <c r="AA119" i="1"/>
  <c r="X119" i="1"/>
  <c r="AA118" i="1"/>
  <c r="X118" i="1"/>
  <c r="AA117" i="1"/>
  <c r="X117" i="1"/>
  <c r="AA116" i="1"/>
  <c r="X116" i="1"/>
  <c r="P116" i="1"/>
  <c r="Q116" i="1" s="1"/>
  <c r="M116" i="1"/>
  <c r="H116" i="1"/>
  <c r="AA115" i="1"/>
  <c r="X115" i="1"/>
  <c r="AA114" i="1"/>
  <c r="X114" i="1"/>
  <c r="AA113" i="1"/>
  <c r="X113" i="1"/>
  <c r="AA112" i="1"/>
  <c r="X112" i="1"/>
  <c r="AA111" i="1"/>
  <c r="X111" i="1"/>
  <c r="AA110" i="1"/>
  <c r="X110" i="1"/>
  <c r="AA109" i="1"/>
  <c r="X109" i="1"/>
  <c r="P109" i="1"/>
  <c r="Q109" i="1" s="1"/>
  <c r="M109" i="1"/>
  <c r="H109" i="1"/>
  <c r="AA108" i="1"/>
  <c r="X108" i="1"/>
  <c r="AA107" i="1"/>
  <c r="X107" i="1"/>
  <c r="AA106" i="1"/>
  <c r="X106" i="1"/>
  <c r="AA105" i="1"/>
  <c r="X105" i="1"/>
  <c r="AA104" i="1"/>
  <c r="X104" i="1"/>
  <c r="AA103" i="1"/>
  <c r="X103" i="1"/>
  <c r="AA102" i="1"/>
  <c r="X102" i="1"/>
  <c r="P102" i="1"/>
  <c r="Q102" i="1" s="1"/>
  <c r="M102" i="1"/>
  <c r="H102" i="1"/>
  <c r="AA101" i="1"/>
  <c r="X101" i="1"/>
  <c r="AA100" i="1"/>
  <c r="X100" i="1"/>
  <c r="AA99" i="1"/>
  <c r="X99" i="1"/>
  <c r="AA98" i="1"/>
  <c r="X98" i="1"/>
  <c r="AA97" i="1"/>
  <c r="X97" i="1"/>
  <c r="AA96" i="1"/>
  <c r="X96" i="1"/>
  <c r="AA95" i="1"/>
  <c r="X95" i="1"/>
  <c r="P95" i="1"/>
  <c r="Q95" i="1" s="1"/>
  <c r="M95" i="1"/>
  <c r="H95" i="1"/>
  <c r="AA94" i="1"/>
  <c r="X94" i="1"/>
  <c r="AA93" i="1"/>
  <c r="X93" i="1"/>
  <c r="AA92" i="1"/>
  <c r="X92" i="1"/>
  <c r="AA91" i="1"/>
  <c r="X91" i="1"/>
  <c r="AA90" i="1"/>
  <c r="X90" i="1"/>
  <c r="AA89" i="1"/>
  <c r="X89" i="1"/>
  <c r="AA88" i="1"/>
  <c r="X88" i="1"/>
  <c r="P88" i="1"/>
  <c r="Q88" i="1" s="1"/>
  <c r="M88" i="1"/>
  <c r="H88" i="1"/>
  <c r="AA87" i="1"/>
  <c r="X87" i="1"/>
  <c r="AA86" i="1"/>
  <c r="X86" i="1"/>
  <c r="AA85" i="1"/>
  <c r="X85" i="1"/>
  <c r="AA84" i="1"/>
  <c r="X84" i="1"/>
  <c r="AA83" i="1"/>
  <c r="X83" i="1"/>
  <c r="AA82" i="1"/>
  <c r="X82" i="1"/>
  <c r="AA81" i="1"/>
  <c r="X81" i="1"/>
  <c r="P81" i="1"/>
  <c r="Q81" i="1" s="1"/>
  <c r="M81" i="1"/>
  <c r="H81" i="1"/>
  <c r="AA80" i="1"/>
  <c r="X80" i="1"/>
  <c r="AA79" i="1"/>
  <c r="X79" i="1"/>
  <c r="AA78" i="1"/>
  <c r="X78" i="1"/>
  <c r="AA77" i="1"/>
  <c r="X77" i="1"/>
  <c r="AA76" i="1"/>
  <c r="X76" i="1"/>
  <c r="AA75" i="1"/>
  <c r="X75" i="1"/>
  <c r="AA74" i="1"/>
  <c r="X74" i="1"/>
  <c r="P74" i="1"/>
  <c r="Q74" i="1" s="1"/>
  <c r="M74" i="1"/>
  <c r="H74" i="1"/>
  <c r="AA73" i="1"/>
  <c r="X73" i="1"/>
  <c r="AA72" i="1"/>
  <c r="X72" i="1"/>
  <c r="AA71" i="1"/>
  <c r="X71" i="1"/>
  <c r="AA70" i="1"/>
  <c r="X70" i="1"/>
  <c r="AA69" i="1"/>
  <c r="X69" i="1"/>
  <c r="AA68" i="1"/>
  <c r="X68" i="1"/>
  <c r="AA67" i="1"/>
  <c r="X67" i="1"/>
  <c r="P67" i="1"/>
  <c r="Q67" i="1" s="1"/>
  <c r="M67" i="1"/>
  <c r="H67" i="1"/>
  <c r="AA66" i="1"/>
  <c r="X66" i="1"/>
  <c r="AA65" i="1"/>
  <c r="X65" i="1"/>
  <c r="AA64" i="1"/>
  <c r="X64" i="1"/>
  <c r="AA63" i="1"/>
  <c r="X63" i="1"/>
  <c r="AA62" i="1"/>
  <c r="X62" i="1"/>
  <c r="AA61" i="1"/>
  <c r="X61" i="1"/>
  <c r="AA60" i="1"/>
  <c r="X60" i="1"/>
  <c r="P60" i="1"/>
  <c r="Q60" i="1" s="1"/>
  <c r="M60" i="1"/>
  <c r="H60" i="1"/>
  <c r="AA59" i="1"/>
  <c r="X59" i="1"/>
  <c r="AA58" i="1"/>
  <c r="X58" i="1"/>
  <c r="AA57" i="1"/>
  <c r="X57" i="1"/>
  <c r="AA56" i="1"/>
  <c r="X56" i="1"/>
  <c r="AA55" i="1"/>
  <c r="X55" i="1"/>
  <c r="AA54" i="1"/>
  <c r="X54" i="1"/>
  <c r="AA53" i="1"/>
  <c r="X53" i="1"/>
  <c r="P53" i="1"/>
  <c r="Q53" i="1" s="1"/>
  <c r="M53" i="1"/>
  <c r="H53" i="1"/>
  <c r="AA52" i="1"/>
  <c r="X52" i="1"/>
  <c r="AA51" i="1"/>
  <c r="X51" i="1"/>
  <c r="AA50" i="1"/>
  <c r="X50" i="1"/>
  <c r="AA49" i="1"/>
  <c r="X49" i="1"/>
  <c r="AA48" i="1"/>
  <c r="X48" i="1"/>
  <c r="AA47" i="1"/>
  <c r="X47" i="1"/>
  <c r="AA46" i="1"/>
  <c r="X46" i="1"/>
  <c r="P46" i="1"/>
  <c r="Q46" i="1" s="1"/>
  <c r="M46" i="1"/>
  <c r="H46" i="1"/>
  <c r="AA45" i="1"/>
  <c r="X45" i="1"/>
  <c r="AA44" i="1"/>
  <c r="X44" i="1"/>
  <c r="AA43" i="1"/>
  <c r="X43" i="1"/>
  <c r="AA42" i="1"/>
  <c r="X42" i="1"/>
  <c r="AA41" i="1"/>
  <c r="X41" i="1"/>
  <c r="AA40" i="1"/>
  <c r="X40" i="1"/>
  <c r="AA39" i="1"/>
  <c r="X39" i="1"/>
  <c r="P39" i="1"/>
  <c r="Q39" i="1" s="1"/>
  <c r="M39" i="1"/>
  <c r="H39" i="1"/>
  <c r="AA38" i="1"/>
  <c r="X38" i="1"/>
  <c r="AA37" i="1"/>
  <c r="X37" i="1"/>
  <c r="AA36" i="1"/>
  <c r="X36" i="1"/>
  <c r="AA35" i="1"/>
  <c r="X35" i="1"/>
  <c r="AA34" i="1"/>
  <c r="X34" i="1"/>
  <c r="AA33" i="1"/>
  <c r="X33" i="1"/>
  <c r="AA32" i="1"/>
  <c r="X32" i="1"/>
  <c r="P32" i="1"/>
  <c r="Q32" i="1" s="1"/>
  <c r="M32" i="1"/>
  <c r="H32" i="1"/>
  <c r="AA31" i="1"/>
  <c r="X31" i="1"/>
  <c r="AA30" i="1"/>
  <c r="X30" i="1"/>
  <c r="AA29" i="1"/>
  <c r="X29" i="1"/>
  <c r="AA28" i="1"/>
  <c r="X28" i="1"/>
  <c r="AA27" i="1"/>
  <c r="X27" i="1"/>
  <c r="AA26" i="1"/>
  <c r="X26" i="1"/>
  <c r="AA25" i="1"/>
  <c r="X25" i="1"/>
  <c r="P25" i="1"/>
  <c r="Q25" i="1" s="1"/>
  <c r="M25" i="1"/>
  <c r="H25" i="1"/>
  <c r="AA24" i="1"/>
  <c r="X24" i="1"/>
  <c r="AA23" i="1"/>
  <c r="X23" i="1"/>
  <c r="AA22" i="1"/>
  <c r="X22" i="1"/>
  <c r="AA21" i="1"/>
  <c r="X21" i="1"/>
  <c r="AA20" i="1"/>
  <c r="X20" i="1"/>
  <c r="AA19" i="1"/>
  <c r="X19" i="1"/>
  <c r="AA18" i="1"/>
  <c r="X18" i="1"/>
  <c r="P18" i="1"/>
  <c r="Q18" i="1" s="1"/>
  <c r="M18" i="1"/>
  <c r="H18" i="1"/>
  <c r="AA17" i="1"/>
  <c r="X17" i="1"/>
  <c r="AA16" i="1"/>
  <c r="AA15" i="1"/>
  <c r="AA14" i="1"/>
  <c r="X14" i="1"/>
  <c r="AA13" i="1"/>
  <c r="X13" i="1"/>
  <c r="AA12" i="1"/>
  <c r="X12" i="1"/>
  <c r="AA11" i="1"/>
  <c r="X11" i="1"/>
  <c r="P11" i="1"/>
  <c r="Q11" i="1" s="1"/>
  <c r="M11" i="1"/>
  <c r="H11" i="1"/>
  <c r="R11" i="1" l="1"/>
  <c r="N11" i="1"/>
  <c r="AI11" i="1"/>
  <c r="AE11" i="1"/>
  <c r="AF11" i="1" s="1"/>
  <c r="AI17" i="1"/>
  <c r="AE17" i="1"/>
  <c r="AF17" i="1" s="1"/>
  <c r="R18" i="1"/>
  <c r="N18" i="1"/>
  <c r="AI18" i="1"/>
  <c r="AE18" i="1"/>
  <c r="AF18" i="1" s="1"/>
  <c r="AI21" i="1"/>
  <c r="AE21" i="1"/>
  <c r="AF21" i="1" s="1"/>
  <c r="AI22" i="1"/>
  <c r="AE22" i="1"/>
  <c r="AF22" i="1" s="1"/>
  <c r="AI23" i="1"/>
  <c r="AE23" i="1"/>
  <c r="AF23" i="1" s="1"/>
  <c r="AI24" i="1"/>
  <c r="AE24" i="1"/>
  <c r="AF24" i="1" s="1"/>
  <c r="R25" i="1"/>
  <c r="N25" i="1"/>
  <c r="AI25" i="1"/>
  <c r="AE25" i="1"/>
  <c r="AF25" i="1" s="1"/>
  <c r="R32" i="1"/>
  <c r="N32" i="1"/>
  <c r="AI32" i="1"/>
  <c r="AE32" i="1"/>
  <c r="AF32" i="1" s="1"/>
  <c r="AI38" i="1"/>
  <c r="AE38" i="1"/>
  <c r="AF38" i="1" s="1"/>
  <c r="R39" i="1"/>
  <c r="N39" i="1"/>
  <c r="AI39" i="1"/>
  <c r="AE39" i="1"/>
  <c r="AF39" i="1" s="1"/>
  <c r="AI42" i="1"/>
  <c r="AE42" i="1"/>
  <c r="AF42" i="1" s="1"/>
  <c r="AI43" i="1"/>
  <c r="AE43" i="1"/>
  <c r="AF43" i="1" s="1"/>
  <c r="AI44" i="1"/>
  <c r="AE44" i="1"/>
  <c r="AF44" i="1" s="1"/>
  <c r="AI45" i="1"/>
  <c r="AE45" i="1"/>
  <c r="AF45" i="1" s="1"/>
  <c r="R46" i="1"/>
  <c r="N46" i="1"/>
  <c r="AI47" i="1"/>
  <c r="AE47" i="1"/>
  <c r="AF47" i="1" s="1"/>
  <c r="AI46" i="1"/>
  <c r="AE46" i="1"/>
  <c r="AF46" i="1" s="1"/>
  <c r="AI48" i="1"/>
  <c r="AE48" i="1"/>
  <c r="AF48" i="1" s="1"/>
  <c r="AI49" i="1"/>
  <c r="AE49" i="1"/>
  <c r="AF49" i="1" s="1"/>
  <c r="AI50" i="1"/>
  <c r="AE50" i="1"/>
  <c r="AF50" i="1" s="1"/>
  <c r="AI51" i="1"/>
  <c r="AE51" i="1"/>
  <c r="AF51" i="1" s="1"/>
  <c r="AI52" i="1"/>
  <c r="AE52" i="1"/>
  <c r="AF52" i="1" s="1"/>
  <c r="R53" i="1"/>
  <c r="N53" i="1"/>
  <c r="AI54" i="1"/>
  <c r="AE54" i="1"/>
  <c r="AF54" i="1" s="1"/>
  <c r="AI53" i="1"/>
  <c r="AE53" i="1"/>
  <c r="AF53" i="1" s="1"/>
  <c r="AI55" i="1"/>
  <c r="AE55" i="1"/>
  <c r="AF55" i="1" s="1"/>
  <c r="AI56" i="1"/>
  <c r="AE56" i="1"/>
  <c r="AF56" i="1" s="1"/>
  <c r="AI57" i="1"/>
  <c r="AE57" i="1"/>
  <c r="AF57" i="1" s="1"/>
  <c r="AI58" i="1"/>
  <c r="AE58" i="1"/>
  <c r="AF58" i="1" s="1"/>
  <c r="AI59" i="1"/>
  <c r="AE59" i="1"/>
  <c r="AF59" i="1" s="1"/>
  <c r="R60" i="1"/>
  <c r="N60" i="1"/>
  <c r="AI61" i="1"/>
  <c r="AE61" i="1"/>
  <c r="AF61" i="1" s="1"/>
  <c r="AI60" i="1"/>
  <c r="AE60" i="1"/>
  <c r="AF60" i="1" s="1"/>
  <c r="AI62" i="1"/>
  <c r="AE62" i="1"/>
  <c r="AF62" i="1" s="1"/>
  <c r="AI63" i="1"/>
  <c r="AE63" i="1"/>
  <c r="AF63" i="1" s="1"/>
  <c r="AI64" i="1"/>
  <c r="AE64" i="1"/>
  <c r="AF64" i="1" s="1"/>
  <c r="AI65" i="1"/>
  <c r="AE65" i="1"/>
  <c r="AF65" i="1" s="1"/>
  <c r="AI66" i="1"/>
  <c r="AE66" i="1"/>
  <c r="AF66" i="1" s="1"/>
  <c r="R67" i="1"/>
  <c r="N67" i="1"/>
  <c r="AI68" i="1"/>
  <c r="AE68" i="1"/>
  <c r="AF68" i="1" s="1"/>
  <c r="AI67" i="1"/>
  <c r="AE67" i="1"/>
  <c r="AF67" i="1" s="1"/>
  <c r="AI69" i="1"/>
  <c r="AE69" i="1"/>
  <c r="AF69" i="1" s="1"/>
  <c r="AI70" i="1"/>
  <c r="AE70" i="1"/>
  <c r="AF70" i="1" s="1"/>
  <c r="AI71" i="1"/>
  <c r="AE71" i="1"/>
  <c r="AF71" i="1" s="1"/>
  <c r="AI72" i="1"/>
  <c r="AE72" i="1"/>
  <c r="AF72" i="1" s="1"/>
  <c r="AI73" i="1"/>
  <c r="AE73" i="1"/>
  <c r="AF73" i="1" s="1"/>
  <c r="R74" i="1"/>
  <c r="N74" i="1"/>
  <c r="AI75" i="1"/>
  <c r="AE75" i="1"/>
  <c r="AF75" i="1" s="1"/>
  <c r="AI74" i="1"/>
  <c r="AE74" i="1"/>
  <c r="AF74" i="1" s="1"/>
  <c r="AI76" i="1"/>
  <c r="AE76" i="1"/>
  <c r="AF76" i="1" s="1"/>
  <c r="AI77" i="1"/>
  <c r="AE77" i="1"/>
  <c r="AF77" i="1" s="1"/>
  <c r="AI78" i="1"/>
  <c r="AE78" i="1"/>
  <c r="AF78" i="1" s="1"/>
  <c r="AI79" i="1"/>
  <c r="AE79" i="1"/>
  <c r="AF79" i="1" s="1"/>
  <c r="AI80" i="1"/>
  <c r="AE80" i="1"/>
  <c r="AF80" i="1" s="1"/>
  <c r="R81" i="1"/>
  <c r="N81" i="1"/>
  <c r="AI82" i="1"/>
  <c r="AE82" i="1"/>
  <c r="AF82" i="1" s="1"/>
  <c r="AI81" i="1"/>
  <c r="AE81" i="1"/>
  <c r="AF81" i="1" s="1"/>
  <c r="AI83" i="1"/>
  <c r="AE83" i="1"/>
  <c r="AF83" i="1" s="1"/>
  <c r="AI84" i="1"/>
  <c r="AE84" i="1"/>
  <c r="AF84" i="1" s="1"/>
  <c r="AI85" i="1"/>
  <c r="AE85" i="1"/>
  <c r="AF85" i="1" s="1"/>
  <c r="AI86" i="1"/>
  <c r="AE86" i="1"/>
  <c r="AF86" i="1" s="1"/>
  <c r="AI87" i="1"/>
  <c r="AE87" i="1"/>
  <c r="AF87" i="1" s="1"/>
  <c r="R88" i="1"/>
  <c r="N88" i="1"/>
  <c r="AI89" i="1"/>
  <c r="AE89" i="1"/>
  <c r="AF89" i="1" s="1"/>
  <c r="AI88" i="1"/>
  <c r="AE88" i="1"/>
  <c r="AF88" i="1" s="1"/>
  <c r="AI90" i="1"/>
  <c r="AE90" i="1"/>
  <c r="AF90" i="1" s="1"/>
  <c r="AI91" i="1"/>
  <c r="AE91" i="1"/>
  <c r="AF91" i="1" s="1"/>
  <c r="AI92" i="1"/>
  <c r="AE92" i="1"/>
  <c r="AF92" i="1" s="1"/>
  <c r="AI93" i="1"/>
  <c r="AE93" i="1"/>
  <c r="AF93" i="1" s="1"/>
  <c r="AI94" i="1"/>
  <c r="AE94" i="1"/>
  <c r="AF94" i="1" s="1"/>
  <c r="R95" i="1"/>
  <c r="N95" i="1"/>
  <c r="AI96" i="1"/>
  <c r="AE96" i="1"/>
  <c r="AF96" i="1" s="1"/>
  <c r="AI95" i="1"/>
  <c r="AE95" i="1"/>
  <c r="AF95" i="1" s="1"/>
  <c r="AI97" i="1"/>
  <c r="AE97" i="1"/>
  <c r="AF97" i="1" s="1"/>
  <c r="AI98" i="1"/>
  <c r="AE98" i="1"/>
  <c r="AF98" i="1" s="1"/>
  <c r="AI99" i="1"/>
  <c r="AE99" i="1"/>
  <c r="AF99" i="1" s="1"/>
  <c r="AI100" i="1"/>
  <c r="AE100" i="1"/>
  <c r="AF100" i="1" s="1"/>
  <c r="AI101" i="1"/>
  <c r="AE101" i="1"/>
  <c r="AF101" i="1" s="1"/>
  <c r="R102" i="1"/>
  <c r="N102" i="1"/>
  <c r="AI103" i="1"/>
  <c r="AE103" i="1"/>
  <c r="AF103" i="1" s="1"/>
  <c r="AI102" i="1"/>
  <c r="AE102" i="1"/>
  <c r="AF102" i="1" s="1"/>
  <c r="AI104" i="1"/>
  <c r="AE104" i="1"/>
  <c r="AF104" i="1" s="1"/>
  <c r="AI105" i="1"/>
  <c r="AE105" i="1"/>
  <c r="AF105" i="1" s="1"/>
  <c r="AI106" i="1"/>
  <c r="AE106" i="1"/>
  <c r="AF106" i="1" s="1"/>
  <c r="AI107" i="1"/>
  <c r="AE107" i="1"/>
  <c r="AF107" i="1" s="1"/>
  <c r="AI108" i="1"/>
  <c r="AE108" i="1"/>
  <c r="AF108" i="1" s="1"/>
  <c r="R109" i="1"/>
  <c r="N109" i="1"/>
  <c r="AI110" i="1"/>
  <c r="AE110" i="1"/>
  <c r="AF110" i="1" s="1"/>
  <c r="AI109" i="1"/>
  <c r="AE109" i="1"/>
  <c r="AF109" i="1" s="1"/>
  <c r="AI111" i="1"/>
  <c r="AE111" i="1"/>
  <c r="AF111" i="1" s="1"/>
  <c r="AI112" i="1"/>
  <c r="AE112" i="1"/>
  <c r="AF112" i="1" s="1"/>
  <c r="AI113" i="1"/>
  <c r="AE113" i="1"/>
  <c r="AF113" i="1" s="1"/>
  <c r="AI114" i="1"/>
  <c r="AE114" i="1"/>
  <c r="AF114" i="1" s="1"/>
  <c r="AI115" i="1"/>
  <c r="AE115" i="1"/>
  <c r="AF115" i="1" s="1"/>
  <c r="R116" i="1"/>
  <c r="N116" i="1"/>
  <c r="AI117" i="1"/>
  <c r="AE117" i="1"/>
  <c r="AF117" i="1" s="1"/>
  <c r="AI116" i="1"/>
  <c r="AE116" i="1"/>
  <c r="AF116" i="1" s="1"/>
  <c r="AI118" i="1"/>
  <c r="AE118" i="1"/>
  <c r="AF118" i="1" s="1"/>
  <c r="AI119" i="1"/>
  <c r="AE119" i="1"/>
  <c r="AF119" i="1" s="1"/>
  <c r="AI120" i="1"/>
  <c r="AE120" i="1"/>
  <c r="AF120" i="1" s="1"/>
  <c r="AI121" i="1"/>
  <c r="AE121" i="1"/>
  <c r="AF121" i="1" s="1"/>
  <c r="AI122" i="1"/>
  <c r="AE122" i="1"/>
  <c r="AF122" i="1" s="1"/>
  <c r="R123" i="1"/>
  <c r="N123" i="1"/>
  <c r="AI124" i="1"/>
  <c r="AE124" i="1"/>
  <c r="AF124" i="1" s="1"/>
  <c r="AI123" i="1"/>
  <c r="AE123" i="1"/>
  <c r="AF123" i="1" s="1"/>
  <c r="AI125" i="1"/>
  <c r="AE125" i="1"/>
  <c r="AF125" i="1" s="1"/>
  <c r="AI126" i="1"/>
  <c r="AE126" i="1"/>
  <c r="AF126" i="1" s="1"/>
  <c r="AI127" i="1"/>
  <c r="AE127" i="1"/>
  <c r="AF127" i="1" s="1"/>
  <c r="AI128" i="1"/>
  <c r="AE128" i="1"/>
  <c r="AF128" i="1" s="1"/>
  <c r="AI129" i="1"/>
  <c r="AE129" i="1"/>
  <c r="AF129" i="1" s="1"/>
  <c r="R130" i="1"/>
  <c r="N130" i="1"/>
  <c r="AI131" i="1"/>
  <c r="AE131" i="1"/>
  <c r="AF131" i="1" s="1"/>
  <c r="AI130" i="1"/>
  <c r="AE130" i="1"/>
  <c r="AF130" i="1" s="1"/>
  <c r="AI132" i="1"/>
  <c r="AE132" i="1"/>
  <c r="AF132" i="1" s="1"/>
  <c r="AI133" i="1"/>
  <c r="AE133" i="1"/>
  <c r="AF133" i="1" s="1"/>
  <c r="AI134" i="1"/>
  <c r="AE134" i="1"/>
  <c r="AF134" i="1" s="1"/>
  <c r="AI135" i="1"/>
  <c r="AE135" i="1"/>
  <c r="AF135" i="1" s="1"/>
  <c r="AI136" i="1"/>
  <c r="AE136" i="1"/>
  <c r="AF136" i="1" s="1"/>
  <c r="R137" i="1"/>
  <c r="N137" i="1"/>
  <c r="AI138" i="1"/>
  <c r="AE138" i="1"/>
  <c r="AF138" i="1" s="1"/>
  <c r="AI137" i="1"/>
  <c r="AE137" i="1"/>
  <c r="AF137" i="1" s="1"/>
  <c r="AI139" i="1"/>
  <c r="AE139" i="1"/>
  <c r="AF139" i="1" s="1"/>
  <c r="AI140" i="1"/>
  <c r="AE140" i="1"/>
  <c r="AF140" i="1" s="1"/>
  <c r="AI141" i="1"/>
  <c r="AE141" i="1"/>
  <c r="AF141" i="1" s="1"/>
  <c r="AI142" i="1"/>
  <c r="AE142" i="1"/>
  <c r="AF142" i="1" s="1"/>
  <c r="AI143" i="1"/>
  <c r="AE143" i="1"/>
  <c r="AF143" i="1" s="1"/>
  <c r="R144" i="1"/>
  <c r="N144" i="1"/>
  <c r="AI145" i="1"/>
  <c r="AE145" i="1"/>
  <c r="AF145" i="1" s="1"/>
  <c r="AI144" i="1"/>
  <c r="AE144" i="1"/>
  <c r="AF144" i="1" s="1"/>
  <c r="AI146" i="1"/>
  <c r="AE146" i="1"/>
  <c r="AF146" i="1" s="1"/>
  <c r="AI147" i="1"/>
  <c r="AE147" i="1"/>
  <c r="AF147" i="1" s="1"/>
  <c r="AI148" i="1"/>
  <c r="AE148" i="1"/>
  <c r="AF148" i="1" s="1"/>
  <c r="AI149" i="1"/>
  <c r="AE149" i="1"/>
  <c r="AF149" i="1" s="1"/>
  <c r="AI150" i="1"/>
  <c r="AE150" i="1"/>
  <c r="AF150" i="1" s="1"/>
  <c r="R151" i="1"/>
  <c r="N151" i="1"/>
  <c r="AI152" i="1"/>
  <c r="AE152" i="1"/>
  <c r="AF152" i="1" s="1"/>
  <c r="AI151" i="1"/>
  <c r="AE151" i="1"/>
  <c r="AF151" i="1" s="1"/>
  <c r="AI153" i="1"/>
  <c r="AE153" i="1"/>
  <c r="AF153" i="1" s="1"/>
  <c r="AI154" i="1"/>
  <c r="AE154" i="1"/>
  <c r="AF154" i="1" s="1"/>
  <c r="AI155" i="1"/>
  <c r="AE155" i="1"/>
  <c r="AF155" i="1" s="1"/>
  <c r="AI156" i="1"/>
  <c r="AE156" i="1"/>
  <c r="AF156" i="1" s="1"/>
  <c r="AI157" i="1"/>
  <c r="AE157" i="1"/>
  <c r="AF157" i="1" s="1"/>
  <c r="R158" i="1"/>
  <c r="N158" i="1"/>
  <c r="AI159" i="1"/>
  <c r="AE159" i="1"/>
  <c r="AF159" i="1" s="1"/>
  <c r="AI158" i="1"/>
  <c r="AE158" i="1"/>
  <c r="AF158" i="1" s="1"/>
  <c r="AI160" i="1"/>
  <c r="AE160" i="1"/>
  <c r="AF160" i="1" s="1"/>
  <c r="AI161" i="1"/>
  <c r="AE161" i="1"/>
  <c r="AF161" i="1" s="1"/>
  <c r="AI162" i="1"/>
  <c r="AE162" i="1"/>
  <c r="AF162" i="1" s="1"/>
  <c r="AI163" i="1"/>
  <c r="AE163" i="1"/>
  <c r="AF163" i="1" s="1"/>
  <c r="AI164" i="1"/>
  <c r="AE164" i="1"/>
  <c r="AF164" i="1" s="1"/>
  <c r="R165" i="1"/>
  <c r="N165" i="1"/>
  <c r="AI166" i="1"/>
  <c r="AE166" i="1"/>
  <c r="AF166" i="1" s="1"/>
  <c r="AI165" i="1"/>
  <c r="AE165" i="1"/>
  <c r="AF165" i="1" s="1"/>
  <c r="AI167" i="1"/>
  <c r="AE167" i="1"/>
  <c r="AF167" i="1" s="1"/>
  <c r="AI168" i="1"/>
  <c r="AE168" i="1"/>
  <c r="AF168" i="1" s="1"/>
  <c r="AI169" i="1"/>
  <c r="AE169" i="1"/>
  <c r="AF169" i="1" s="1"/>
  <c r="AI170" i="1"/>
  <c r="AE170" i="1"/>
  <c r="AF170" i="1" s="1"/>
  <c r="AI171" i="1"/>
  <c r="AE171" i="1"/>
  <c r="AF171" i="1" s="1"/>
  <c r="R172" i="1"/>
  <c r="N172" i="1"/>
  <c r="AI173" i="1"/>
  <c r="AE173" i="1"/>
  <c r="AF173" i="1" s="1"/>
  <c r="AI172" i="1"/>
  <c r="AE172" i="1"/>
  <c r="AF172" i="1" s="1"/>
  <c r="AI174" i="1"/>
  <c r="AE174" i="1"/>
  <c r="AF174" i="1" s="1"/>
  <c r="AI175" i="1"/>
  <c r="AE175" i="1"/>
  <c r="AF175" i="1" s="1"/>
  <c r="AI176" i="1"/>
  <c r="AE176" i="1"/>
  <c r="AF176" i="1" s="1"/>
  <c r="AI177" i="1"/>
  <c r="AE177" i="1"/>
  <c r="AF177" i="1" s="1"/>
  <c r="AI178" i="1"/>
  <c r="AE178" i="1"/>
  <c r="AF178" i="1" s="1"/>
  <c r="R179" i="1"/>
  <c r="N179" i="1"/>
  <c r="AI180" i="1"/>
  <c r="AE180" i="1"/>
  <c r="AF180" i="1" s="1"/>
  <c r="AI179" i="1"/>
  <c r="AE179" i="1"/>
  <c r="AF179" i="1" s="1"/>
  <c r="AI181" i="1"/>
  <c r="AE181" i="1"/>
  <c r="AF181" i="1" s="1"/>
  <c r="AI182" i="1"/>
  <c r="AE182" i="1"/>
  <c r="AF182" i="1" s="1"/>
  <c r="AI183" i="1"/>
  <c r="AE183" i="1"/>
  <c r="AF183" i="1" s="1"/>
  <c r="AI184" i="1"/>
  <c r="AE184" i="1"/>
  <c r="AF184" i="1" s="1"/>
  <c r="AI185" i="1"/>
  <c r="AE185" i="1"/>
  <c r="AF185" i="1" s="1"/>
  <c r="R186" i="1"/>
  <c r="N186" i="1"/>
  <c r="AI187" i="1"/>
  <c r="AE187" i="1"/>
  <c r="AF187" i="1" s="1"/>
  <c r="AI186" i="1"/>
  <c r="AE186" i="1"/>
  <c r="AF186" i="1" s="1"/>
  <c r="AI188" i="1"/>
  <c r="AE188" i="1"/>
  <c r="AF188" i="1" s="1"/>
  <c r="AI189" i="1"/>
  <c r="AE189" i="1"/>
  <c r="AF189" i="1" s="1"/>
  <c r="AI190" i="1"/>
  <c r="AE190" i="1"/>
  <c r="AF190" i="1" s="1"/>
  <c r="AI191" i="1"/>
  <c r="AE191" i="1"/>
  <c r="AF191" i="1" s="1"/>
  <c r="AI192" i="1"/>
  <c r="AE192" i="1"/>
  <c r="AF192" i="1" s="1"/>
  <c r="R193" i="1"/>
  <c r="N193" i="1"/>
  <c r="AI194" i="1"/>
  <c r="AE194" i="1"/>
  <c r="AF194" i="1" s="1"/>
  <c r="AI193" i="1"/>
  <c r="AE193" i="1"/>
  <c r="AF193" i="1" s="1"/>
  <c r="AI195" i="1"/>
  <c r="AE195" i="1"/>
  <c r="AF195" i="1" s="1"/>
  <c r="AI196" i="1"/>
  <c r="AE196" i="1"/>
  <c r="AF196" i="1" s="1"/>
  <c r="AI197" i="1"/>
  <c r="AE197" i="1"/>
  <c r="AF197" i="1" s="1"/>
  <c r="AI198" i="1"/>
  <c r="AE198" i="1"/>
  <c r="AF198" i="1" s="1"/>
  <c r="AI199" i="1"/>
  <c r="AE199" i="1"/>
  <c r="AF199" i="1" s="1"/>
  <c r="R200" i="1"/>
  <c r="N200" i="1"/>
  <c r="AI201" i="1"/>
  <c r="AE201" i="1"/>
  <c r="AF201" i="1" s="1"/>
  <c r="AI200" i="1"/>
  <c r="AE200" i="1"/>
  <c r="AF200" i="1" s="1"/>
  <c r="AI202" i="1"/>
  <c r="AE202" i="1"/>
  <c r="AF202" i="1" s="1"/>
  <c r="AI203" i="1"/>
  <c r="AE203" i="1"/>
  <c r="AF203" i="1" s="1"/>
  <c r="AI204" i="1"/>
  <c r="AE204" i="1"/>
  <c r="AF204" i="1" s="1"/>
  <c r="AI205" i="1"/>
  <c r="AE205" i="1"/>
  <c r="AF205" i="1" s="1"/>
  <c r="AI206" i="1"/>
  <c r="AE206" i="1"/>
  <c r="AF206" i="1" s="1"/>
  <c r="R207" i="1"/>
  <c r="N207" i="1"/>
  <c r="AI208" i="1"/>
  <c r="AE208" i="1"/>
  <c r="AF208" i="1" s="1"/>
  <c r="AI207" i="1"/>
  <c r="AE207" i="1"/>
  <c r="AF207" i="1" s="1"/>
  <c r="AI209" i="1"/>
  <c r="AE209" i="1"/>
  <c r="AF209" i="1" s="1"/>
  <c r="AI210" i="1"/>
  <c r="AE210" i="1"/>
  <c r="AF210" i="1" s="1"/>
  <c r="AI211" i="1"/>
  <c r="AE211" i="1"/>
  <c r="AF211" i="1" s="1"/>
  <c r="AI212" i="1"/>
  <c r="AE212" i="1"/>
  <c r="AF212" i="1" s="1"/>
  <c r="AI213" i="1"/>
  <c r="AE213" i="1"/>
  <c r="AF213" i="1" s="1"/>
  <c r="R214" i="1"/>
  <c r="N214" i="1"/>
  <c r="AI215" i="1"/>
  <c r="AE215" i="1"/>
  <c r="AF215" i="1" s="1"/>
  <c r="AI214" i="1"/>
  <c r="AE214" i="1"/>
  <c r="AF214" i="1" s="1"/>
  <c r="AI216" i="1"/>
  <c r="AE216" i="1"/>
  <c r="AF216" i="1" s="1"/>
  <c r="AI217" i="1"/>
  <c r="AE217" i="1"/>
  <c r="AF217" i="1" s="1"/>
  <c r="AI218" i="1"/>
  <c r="AE218" i="1"/>
  <c r="AF218" i="1" s="1"/>
  <c r="AI219" i="1"/>
  <c r="AE219" i="1"/>
  <c r="AF219" i="1" s="1"/>
  <c r="AI220" i="1"/>
  <c r="AE220" i="1"/>
  <c r="AF220" i="1" s="1"/>
  <c r="R221" i="1"/>
  <c r="N221" i="1"/>
  <c r="AI222" i="1"/>
  <c r="AE222" i="1"/>
  <c r="AF222" i="1" s="1"/>
  <c r="AI221" i="1"/>
  <c r="AE221" i="1"/>
  <c r="AF221" i="1" s="1"/>
  <c r="AI223" i="1"/>
  <c r="AE223" i="1"/>
  <c r="AF223" i="1" s="1"/>
  <c r="AI224" i="1"/>
  <c r="AE224" i="1"/>
  <c r="AF224" i="1" s="1"/>
  <c r="AI225" i="1"/>
  <c r="AE225" i="1"/>
  <c r="AF225" i="1" s="1"/>
  <c r="AI226" i="1"/>
  <c r="AE226" i="1"/>
  <c r="AF226" i="1" s="1"/>
  <c r="AI227" i="1"/>
  <c r="AE227" i="1"/>
  <c r="AF227" i="1" s="1"/>
  <c r="R228" i="1"/>
  <c r="N228" i="1"/>
  <c r="AI229" i="1"/>
  <c r="AE229" i="1"/>
  <c r="AF229" i="1" s="1"/>
  <c r="AI228" i="1"/>
  <c r="AE228" i="1"/>
  <c r="AF228" i="1" s="1"/>
  <c r="AI230" i="1"/>
  <c r="AE230" i="1"/>
  <c r="AF230" i="1" s="1"/>
  <c r="AI231" i="1"/>
  <c r="AE231" i="1"/>
  <c r="AF231" i="1" s="1"/>
  <c r="AI232" i="1"/>
  <c r="AE232" i="1"/>
  <c r="AF232" i="1" s="1"/>
  <c r="AI233" i="1"/>
  <c r="AE233" i="1"/>
  <c r="AF233" i="1" s="1"/>
  <c r="AI234" i="1"/>
  <c r="AE234" i="1"/>
  <c r="AF234" i="1" s="1"/>
  <c r="R235" i="1"/>
  <c r="N235" i="1"/>
  <c r="AI236" i="1"/>
  <c r="AE236" i="1"/>
  <c r="AF236" i="1" s="1"/>
  <c r="AI235" i="1"/>
  <c r="AE235" i="1"/>
  <c r="AF235" i="1" s="1"/>
  <c r="AI237" i="1"/>
  <c r="AE237" i="1"/>
  <c r="AF237" i="1" s="1"/>
  <c r="AI238" i="1"/>
  <c r="AE238" i="1"/>
  <c r="AF238" i="1" s="1"/>
  <c r="AI239" i="1"/>
  <c r="AE239" i="1"/>
  <c r="AF239" i="1" s="1"/>
  <c r="AI240" i="1"/>
  <c r="AE240" i="1"/>
  <c r="AF240" i="1" s="1"/>
  <c r="AI241" i="1"/>
  <c r="AE241" i="1"/>
  <c r="AF241" i="1" s="1"/>
  <c r="R242" i="1"/>
  <c r="N242" i="1"/>
  <c r="AI243" i="1"/>
  <c r="AE243" i="1"/>
  <c r="AF243" i="1" s="1"/>
  <c r="AI242" i="1"/>
  <c r="AE242" i="1"/>
  <c r="AF242" i="1" s="1"/>
  <c r="AI244" i="1"/>
  <c r="AE244" i="1"/>
  <c r="AF244" i="1" s="1"/>
  <c r="AI245" i="1"/>
  <c r="AE245" i="1"/>
  <c r="AF245" i="1" s="1"/>
  <c r="AI246" i="1"/>
  <c r="AE246" i="1"/>
  <c r="AF246" i="1" s="1"/>
  <c r="AI247" i="1"/>
  <c r="AE247" i="1"/>
  <c r="AF247" i="1" s="1"/>
  <c r="AI248" i="1"/>
  <c r="AE248" i="1"/>
  <c r="AF248" i="1" s="1"/>
  <c r="R249" i="1"/>
  <c r="N249" i="1"/>
  <c r="AI250" i="1"/>
  <c r="AE250" i="1"/>
  <c r="AF250" i="1" s="1"/>
  <c r="AI249" i="1"/>
  <c r="AE249" i="1"/>
  <c r="AF249" i="1" s="1"/>
  <c r="AI251" i="1"/>
  <c r="AE251" i="1"/>
  <c r="AF251" i="1" s="1"/>
  <c r="AI252" i="1"/>
  <c r="AE252" i="1"/>
  <c r="AF252" i="1" s="1"/>
  <c r="AI253" i="1"/>
  <c r="AE253" i="1"/>
  <c r="AF253" i="1" s="1"/>
  <c r="AI254" i="1"/>
  <c r="AE254" i="1"/>
  <c r="AF254" i="1" s="1"/>
  <c r="AI255" i="1"/>
  <c r="AE255" i="1"/>
  <c r="AF255" i="1" s="1"/>
  <c r="R256" i="1"/>
  <c r="N256" i="1"/>
  <c r="AI257" i="1"/>
  <c r="AE257" i="1"/>
  <c r="AF257" i="1" s="1"/>
  <c r="AI256" i="1"/>
  <c r="AE256" i="1"/>
  <c r="AF256" i="1" s="1"/>
  <c r="AI258" i="1"/>
  <c r="AE258" i="1"/>
  <c r="AF258" i="1" s="1"/>
  <c r="AI259" i="1"/>
  <c r="AE259" i="1"/>
  <c r="AF259" i="1" s="1"/>
  <c r="AI260" i="1"/>
  <c r="AE260" i="1"/>
  <c r="AF260" i="1" s="1"/>
  <c r="AI261" i="1"/>
  <c r="AE261" i="1"/>
  <c r="AF261" i="1" s="1"/>
  <c r="AI262" i="1"/>
  <c r="AE262" i="1"/>
  <c r="AF262" i="1" s="1"/>
  <c r="R263" i="1"/>
  <c r="N263" i="1"/>
  <c r="AI264" i="1"/>
  <c r="AE264" i="1"/>
  <c r="AF264" i="1" s="1"/>
  <c r="AI263" i="1"/>
  <c r="AE263" i="1"/>
  <c r="AF263" i="1" s="1"/>
  <c r="AI265" i="1"/>
  <c r="AE265" i="1"/>
  <c r="AF265" i="1" s="1"/>
  <c r="AI266" i="1"/>
  <c r="AE266" i="1"/>
  <c r="AF266" i="1" s="1"/>
  <c r="AI267" i="1"/>
  <c r="AE267" i="1"/>
  <c r="AF267" i="1" s="1"/>
  <c r="AI268" i="1"/>
  <c r="AE268" i="1"/>
  <c r="AF268" i="1" s="1"/>
  <c r="AI269" i="1"/>
  <c r="AE269" i="1"/>
  <c r="AF269" i="1" s="1"/>
  <c r="R270" i="1"/>
  <c r="N270" i="1"/>
  <c r="AI271" i="1"/>
  <c r="AE271" i="1"/>
  <c r="AF271" i="1" s="1"/>
  <c r="AI270" i="1"/>
  <c r="AE270" i="1"/>
  <c r="AF270" i="1" s="1"/>
  <c r="AI272" i="1"/>
  <c r="AE272" i="1"/>
  <c r="AF272" i="1" s="1"/>
  <c r="AI273" i="1"/>
  <c r="AE273" i="1"/>
  <c r="AF273" i="1" s="1"/>
  <c r="AI274" i="1"/>
  <c r="AE274" i="1"/>
  <c r="AF274" i="1" s="1"/>
  <c r="AI275" i="1"/>
  <c r="AE275" i="1"/>
  <c r="AF275" i="1" s="1"/>
  <c r="AI276" i="1"/>
  <c r="AE276" i="1"/>
  <c r="AF276" i="1" s="1"/>
  <c r="R277" i="1"/>
  <c r="N277" i="1"/>
  <c r="AI278" i="1"/>
  <c r="AE278" i="1"/>
  <c r="AF278" i="1" s="1"/>
  <c r="AI277" i="1"/>
  <c r="AE277" i="1"/>
  <c r="AF277" i="1" s="1"/>
  <c r="AI279" i="1"/>
  <c r="AE279" i="1"/>
  <c r="AF279" i="1" s="1"/>
  <c r="AI280" i="1"/>
  <c r="AE280" i="1"/>
  <c r="AF280" i="1" s="1"/>
  <c r="AI281" i="1"/>
  <c r="AE281" i="1"/>
  <c r="AF281" i="1" s="1"/>
  <c r="AI282" i="1"/>
  <c r="AE282" i="1"/>
  <c r="AF282" i="1" s="1"/>
  <c r="AI283" i="1"/>
  <c r="AE283" i="1"/>
  <c r="AF283" i="1" s="1"/>
  <c r="R284" i="1"/>
  <c r="N284" i="1"/>
  <c r="AI285" i="1"/>
  <c r="AE285" i="1"/>
  <c r="AF285" i="1" s="1"/>
  <c r="AI284" i="1"/>
  <c r="AE284" i="1"/>
  <c r="AF284" i="1" s="1"/>
  <c r="AI286" i="1"/>
  <c r="AE286" i="1"/>
  <c r="AF286" i="1" s="1"/>
  <c r="AI287" i="1"/>
  <c r="AE287" i="1"/>
  <c r="AF287" i="1" s="1"/>
  <c r="AI288" i="1"/>
  <c r="AE288" i="1"/>
  <c r="AF288" i="1" s="1"/>
  <c r="AI289" i="1"/>
  <c r="AE289" i="1"/>
  <c r="AF289" i="1" s="1"/>
  <c r="AI290" i="1"/>
  <c r="AE290" i="1"/>
  <c r="AF290" i="1" s="1"/>
  <c r="R291" i="1"/>
  <c r="N291" i="1"/>
  <c r="AI292" i="1"/>
  <c r="AE292" i="1"/>
  <c r="AF292" i="1" s="1"/>
  <c r="AI291" i="1"/>
  <c r="AE291" i="1"/>
  <c r="AF291" i="1" s="1"/>
  <c r="AI293" i="1"/>
  <c r="AE293" i="1"/>
  <c r="AF293" i="1" s="1"/>
  <c r="AI294" i="1"/>
  <c r="AE294" i="1"/>
  <c r="AF294" i="1" s="1"/>
  <c r="AI295" i="1"/>
  <c r="AE295" i="1"/>
  <c r="AF295" i="1" s="1"/>
  <c r="AI296" i="1"/>
  <c r="AE296" i="1"/>
  <c r="AF296" i="1" s="1"/>
  <c r="AI297" i="1"/>
  <c r="AE297" i="1"/>
  <c r="AF297" i="1" s="1"/>
  <c r="R298" i="1"/>
  <c r="N298" i="1"/>
  <c r="AI299" i="1"/>
  <c r="AE299" i="1"/>
  <c r="AF299" i="1" s="1"/>
  <c r="AI298" i="1"/>
  <c r="AE298" i="1"/>
  <c r="AF298" i="1" s="1"/>
  <c r="AI300" i="1"/>
  <c r="AE300" i="1"/>
  <c r="AF300" i="1" s="1"/>
  <c r="AI301" i="1"/>
  <c r="AE301" i="1"/>
  <c r="AF301" i="1" s="1"/>
  <c r="AI302" i="1"/>
  <c r="AE302" i="1"/>
  <c r="AF302" i="1" s="1"/>
  <c r="AI303" i="1"/>
  <c r="AE303" i="1"/>
  <c r="AF303" i="1" s="1"/>
  <c r="AI304" i="1"/>
  <c r="AE304" i="1"/>
  <c r="AF304" i="1" s="1"/>
  <c r="R305" i="1"/>
  <c r="N305" i="1"/>
  <c r="AI306" i="1"/>
  <c r="AE306" i="1"/>
  <c r="AF306" i="1" s="1"/>
  <c r="AI305" i="1"/>
  <c r="AE305" i="1"/>
  <c r="AF305" i="1" s="1"/>
  <c r="AI307" i="1"/>
  <c r="AE307" i="1"/>
  <c r="AF307" i="1" s="1"/>
  <c r="AI308" i="1"/>
  <c r="AE308" i="1"/>
  <c r="AF308" i="1" s="1"/>
  <c r="AI309" i="1"/>
  <c r="AE309" i="1"/>
  <c r="AF309" i="1" s="1"/>
  <c r="AI310" i="1"/>
  <c r="AE310" i="1"/>
  <c r="AF310" i="1" s="1"/>
  <c r="AI311" i="1"/>
  <c r="AE311" i="1"/>
  <c r="AF311" i="1" s="1"/>
  <c r="R312" i="1"/>
  <c r="N312" i="1"/>
  <c r="AI313" i="1"/>
  <c r="AE313" i="1"/>
  <c r="AF313" i="1" s="1"/>
  <c r="AI312" i="1"/>
  <c r="AE312" i="1"/>
  <c r="AF312" i="1" s="1"/>
  <c r="AI314" i="1"/>
  <c r="AE314" i="1"/>
  <c r="AF314" i="1" s="1"/>
  <c r="AI315" i="1"/>
  <c r="AE315" i="1"/>
  <c r="AF315" i="1" s="1"/>
  <c r="AI316" i="1"/>
  <c r="AE316" i="1"/>
  <c r="AF316" i="1" s="1"/>
  <c r="AI317" i="1"/>
  <c r="AE317" i="1"/>
  <c r="AF317" i="1" s="1"/>
  <c r="AI318" i="1"/>
  <c r="AE318" i="1"/>
  <c r="AF318" i="1" s="1"/>
  <c r="R319" i="1"/>
  <c r="N319" i="1"/>
  <c r="AI320" i="1"/>
  <c r="AE320" i="1"/>
  <c r="AF320" i="1" s="1"/>
  <c r="AI319" i="1"/>
  <c r="AE319" i="1"/>
  <c r="AF319" i="1" s="1"/>
  <c r="AI321" i="1"/>
  <c r="AE321" i="1"/>
  <c r="AF321" i="1" s="1"/>
  <c r="AI322" i="1"/>
  <c r="AE322" i="1"/>
  <c r="AF322" i="1" s="1"/>
  <c r="AI323" i="1"/>
  <c r="AE323" i="1"/>
  <c r="AF323" i="1" s="1"/>
  <c r="AI324" i="1"/>
  <c r="AE324" i="1"/>
  <c r="AF324" i="1" s="1"/>
  <c r="AI325" i="1"/>
  <c r="AE325" i="1"/>
  <c r="AF325" i="1" s="1"/>
  <c r="R326" i="1"/>
  <c r="N326" i="1"/>
  <c r="AI327" i="1"/>
  <c r="AE327" i="1"/>
  <c r="AF327" i="1" s="1"/>
  <c r="AI326" i="1"/>
  <c r="AE326" i="1"/>
  <c r="AF326" i="1" s="1"/>
  <c r="AI328" i="1"/>
  <c r="AE328" i="1"/>
  <c r="AF328" i="1" s="1"/>
  <c r="AI329" i="1"/>
  <c r="AE329" i="1"/>
  <c r="AF329" i="1" s="1"/>
  <c r="AI330" i="1"/>
  <c r="AE330" i="1"/>
  <c r="AF330" i="1" s="1"/>
  <c r="AI331" i="1"/>
  <c r="AE331" i="1"/>
  <c r="AF331" i="1" s="1"/>
  <c r="AI332" i="1"/>
  <c r="AE332" i="1"/>
  <c r="AF332" i="1" s="1"/>
  <c r="R333" i="1"/>
  <c r="N333" i="1"/>
  <c r="AI334" i="1"/>
  <c r="AE334" i="1"/>
  <c r="AF334" i="1" s="1"/>
  <c r="AI333" i="1"/>
  <c r="AE333" i="1"/>
  <c r="AF333" i="1" s="1"/>
  <c r="AI335" i="1"/>
  <c r="AE335" i="1"/>
  <c r="AF335" i="1" s="1"/>
  <c r="AI336" i="1"/>
  <c r="AE336" i="1"/>
  <c r="AF336" i="1" s="1"/>
  <c r="AI337" i="1"/>
  <c r="AE337" i="1"/>
  <c r="AF337" i="1" s="1"/>
  <c r="AI338" i="1"/>
  <c r="AE338" i="1"/>
  <c r="AF338" i="1" s="1"/>
  <c r="AI339" i="1"/>
  <c r="AE339" i="1"/>
  <c r="AF339" i="1" s="1"/>
  <c r="R340" i="1"/>
  <c r="N340" i="1"/>
  <c r="AI341" i="1"/>
  <c r="AE341" i="1"/>
  <c r="AF341" i="1" s="1"/>
  <c r="AI340" i="1"/>
  <c r="AE340" i="1"/>
  <c r="AF340" i="1" s="1"/>
  <c r="AI342" i="1"/>
  <c r="AE342" i="1"/>
  <c r="AF342" i="1" s="1"/>
  <c r="AI343" i="1"/>
  <c r="AE343" i="1"/>
  <c r="AF343" i="1" s="1"/>
  <c r="AI344" i="1"/>
  <c r="AE344" i="1"/>
  <c r="AF344" i="1" s="1"/>
  <c r="AI345" i="1"/>
  <c r="AE345" i="1"/>
  <c r="AF345" i="1" s="1"/>
  <c r="AI346" i="1"/>
  <c r="AE346" i="1"/>
  <c r="AF346" i="1" s="1"/>
  <c r="R347" i="1"/>
  <c r="N347" i="1"/>
  <c r="AI348" i="1"/>
  <c r="AE348" i="1"/>
  <c r="AF348" i="1" s="1"/>
  <c r="AI347" i="1"/>
  <c r="AE347" i="1"/>
  <c r="AF347" i="1" s="1"/>
  <c r="AI349" i="1"/>
  <c r="AE349" i="1"/>
  <c r="AF349" i="1" s="1"/>
  <c r="AI350" i="1"/>
  <c r="AE350" i="1"/>
  <c r="AF350" i="1" s="1"/>
  <c r="AI351" i="1"/>
  <c r="AE351" i="1"/>
  <c r="AF351" i="1" s="1"/>
  <c r="AI352" i="1"/>
  <c r="AE352" i="1"/>
  <c r="AF352" i="1" s="1"/>
  <c r="AI353" i="1"/>
  <c r="AE353" i="1"/>
  <c r="AF353" i="1" s="1"/>
  <c r="R354" i="1"/>
  <c r="N354" i="1"/>
  <c r="AI355" i="1"/>
  <c r="AE355" i="1"/>
  <c r="AF355" i="1" s="1"/>
  <c r="AI354" i="1"/>
  <c r="AE354" i="1"/>
  <c r="AF354" i="1" s="1"/>
  <c r="AI356" i="1"/>
  <c r="AE356" i="1"/>
  <c r="AF356" i="1" s="1"/>
  <c r="AI357" i="1"/>
  <c r="AE357" i="1"/>
  <c r="AF357" i="1" s="1"/>
  <c r="AI358" i="1"/>
  <c r="AE358" i="1"/>
  <c r="AF358" i="1" s="1"/>
  <c r="AI359" i="1"/>
  <c r="AE359" i="1"/>
  <c r="AF359" i="1" s="1"/>
  <c r="AI360" i="1"/>
  <c r="AE360" i="1"/>
  <c r="AF360" i="1" s="1"/>
  <c r="R361" i="1"/>
  <c r="N361" i="1"/>
  <c r="AI362" i="1"/>
  <c r="AE362" i="1"/>
  <c r="AF362" i="1" s="1"/>
  <c r="AI361" i="1"/>
  <c r="AE361" i="1"/>
  <c r="AF361" i="1" s="1"/>
  <c r="AI363" i="1"/>
  <c r="AE363" i="1"/>
  <c r="AF363" i="1" s="1"/>
  <c r="AI364" i="1"/>
  <c r="AE364" i="1"/>
  <c r="AF364" i="1" s="1"/>
  <c r="AI365" i="1"/>
  <c r="AE365" i="1"/>
  <c r="AF365" i="1" s="1"/>
  <c r="AI366" i="1"/>
  <c r="AE366" i="1"/>
  <c r="AF366" i="1" s="1"/>
  <c r="AI367" i="1"/>
  <c r="AE367" i="1"/>
  <c r="AF367" i="1" s="1"/>
  <c r="R368" i="1"/>
  <c r="N368" i="1"/>
  <c r="AI369" i="1"/>
  <c r="AE369" i="1"/>
  <c r="AF369" i="1" s="1"/>
  <c r="AI368" i="1"/>
  <c r="AE368" i="1"/>
  <c r="AF368" i="1" s="1"/>
  <c r="AI370" i="1"/>
  <c r="AE370" i="1"/>
  <c r="AF370" i="1" s="1"/>
  <c r="AI371" i="1"/>
  <c r="AE371" i="1"/>
  <c r="AF371" i="1" s="1"/>
  <c r="AI372" i="1"/>
  <c r="AE372" i="1"/>
  <c r="AF372" i="1" s="1"/>
  <c r="AI373" i="1"/>
  <c r="AE373" i="1"/>
  <c r="AF373" i="1" s="1"/>
  <c r="AI374" i="1"/>
  <c r="AE374" i="1"/>
  <c r="AF374" i="1" s="1"/>
  <c r="R375" i="1"/>
  <c r="N375" i="1"/>
  <c r="AI376" i="1"/>
  <c r="AE376" i="1"/>
  <c r="AF376" i="1" s="1"/>
  <c r="AI375" i="1"/>
  <c r="AE375" i="1"/>
  <c r="AF375" i="1" s="1"/>
  <c r="AI377" i="1"/>
  <c r="AE377" i="1"/>
  <c r="AF377" i="1" s="1"/>
  <c r="AI378" i="1"/>
  <c r="AE378" i="1"/>
  <c r="AF378" i="1" s="1"/>
  <c r="AI379" i="1"/>
  <c r="AE379" i="1"/>
  <c r="AF379" i="1" s="1"/>
  <c r="AI380" i="1"/>
  <c r="AE380" i="1"/>
  <c r="AF380" i="1" s="1"/>
  <c r="AI381" i="1"/>
  <c r="AE381" i="1"/>
  <c r="AF381" i="1" s="1"/>
  <c r="R382" i="1"/>
  <c r="N382" i="1"/>
  <c r="AI383" i="1"/>
  <c r="AE383" i="1"/>
  <c r="AF383" i="1" s="1"/>
  <c r="AI382" i="1"/>
  <c r="AE382" i="1"/>
  <c r="AF382" i="1" s="1"/>
  <c r="AI384" i="1"/>
  <c r="AE384" i="1"/>
  <c r="AF384" i="1" s="1"/>
  <c r="AI385" i="1"/>
  <c r="AE385" i="1"/>
  <c r="AF385" i="1" s="1"/>
  <c r="AI386" i="1"/>
  <c r="AE386" i="1"/>
  <c r="AF386" i="1" s="1"/>
  <c r="AI387" i="1"/>
  <c r="AE387" i="1"/>
  <c r="AF387" i="1" s="1"/>
  <c r="AI388" i="1"/>
  <c r="AE388" i="1"/>
  <c r="AF388" i="1" s="1"/>
  <c r="R389" i="1"/>
  <c r="N389" i="1"/>
  <c r="AI390" i="1"/>
  <c r="AE390" i="1"/>
  <c r="AF390" i="1" s="1"/>
  <c r="AI389" i="1"/>
  <c r="AE389" i="1"/>
  <c r="AF389" i="1" s="1"/>
  <c r="AI391" i="1"/>
  <c r="AE391" i="1"/>
  <c r="AF391" i="1" s="1"/>
  <c r="AI392" i="1"/>
  <c r="AE392" i="1"/>
  <c r="AF392" i="1" s="1"/>
  <c r="AI393" i="1"/>
  <c r="AE393" i="1"/>
  <c r="AF393" i="1" s="1"/>
  <c r="AI394" i="1"/>
  <c r="AE394" i="1"/>
  <c r="AF394" i="1" s="1"/>
  <c r="AI395" i="1"/>
  <c r="AE395" i="1"/>
  <c r="AF395" i="1" s="1"/>
  <c r="R396" i="1"/>
  <c r="N396" i="1"/>
  <c r="AI397" i="1"/>
  <c r="AE397" i="1"/>
  <c r="AF397" i="1" s="1"/>
  <c r="AI396" i="1"/>
  <c r="AE396" i="1"/>
  <c r="AF396" i="1" s="1"/>
  <c r="AI398" i="1"/>
  <c r="AE398" i="1"/>
  <c r="AF398" i="1" s="1"/>
  <c r="AI399" i="1"/>
  <c r="AE399" i="1"/>
  <c r="AF399" i="1" s="1"/>
  <c r="AI400" i="1"/>
  <c r="AE400" i="1"/>
  <c r="AF400" i="1" s="1"/>
  <c r="AI401" i="1"/>
  <c r="AE401" i="1"/>
  <c r="AF401" i="1" s="1"/>
  <c r="AI402" i="1"/>
  <c r="AE402" i="1"/>
  <c r="AF402" i="1" s="1"/>
  <c r="R403" i="1"/>
  <c r="N403" i="1"/>
  <c r="AI404" i="1"/>
  <c r="AE404" i="1"/>
  <c r="AF404" i="1" s="1"/>
  <c r="AI403" i="1"/>
  <c r="AE403" i="1"/>
  <c r="AF403" i="1" s="1"/>
  <c r="AI405" i="1"/>
  <c r="AE405" i="1"/>
  <c r="AF405" i="1" s="1"/>
  <c r="AI406" i="1"/>
  <c r="AE406" i="1"/>
  <c r="AF406" i="1" s="1"/>
  <c r="AI407" i="1"/>
  <c r="AE407" i="1"/>
  <c r="AF407" i="1" s="1"/>
  <c r="AI408" i="1"/>
  <c r="AE408" i="1"/>
  <c r="AF408" i="1" s="1"/>
  <c r="AI409" i="1"/>
  <c r="AE409" i="1"/>
  <c r="AF409" i="1" s="1"/>
  <c r="R410" i="1"/>
  <c r="N410" i="1"/>
  <c r="AI411" i="1"/>
  <c r="AE411" i="1"/>
  <c r="AF411" i="1" s="1"/>
  <c r="AI410" i="1"/>
  <c r="AE410" i="1"/>
  <c r="AF410" i="1" s="1"/>
  <c r="AI412" i="1"/>
  <c r="AE412" i="1"/>
  <c r="AF412" i="1" s="1"/>
  <c r="AI413" i="1"/>
  <c r="AE413" i="1"/>
  <c r="AF413" i="1" s="1"/>
  <c r="AI414" i="1"/>
  <c r="AE414" i="1"/>
  <c r="AF414" i="1" s="1"/>
  <c r="AI415" i="1"/>
  <c r="AE415" i="1"/>
  <c r="AF415" i="1" s="1"/>
  <c r="AI416" i="1"/>
  <c r="AE416" i="1"/>
  <c r="AF416" i="1" s="1"/>
  <c r="R417" i="1"/>
  <c r="N417" i="1"/>
  <c r="AI418" i="1"/>
  <c r="AE418" i="1"/>
  <c r="AF418" i="1" s="1"/>
  <c r="AI417" i="1"/>
  <c r="AE417" i="1"/>
  <c r="AF417" i="1" s="1"/>
  <c r="AI419" i="1"/>
  <c r="AE419" i="1"/>
  <c r="AF419" i="1" s="1"/>
  <c r="AI420" i="1"/>
  <c r="AE420" i="1"/>
  <c r="AF420" i="1" s="1"/>
  <c r="AI421" i="1"/>
  <c r="AE421" i="1"/>
  <c r="AF421" i="1" s="1"/>
  <c r="AI422" i="1"/>
  <c r="AE422" i="1"/>
  <c r="AF422" i="1" s="1"/>
  <c r="AI423" i="1"/>
  <c r="AE423" i="1"/>
  <c r="AF423" i="1" s="1"/>
  <c r="R424" i="1"/>
  <c r="N424" i="1"/>
  <c r="AI425" i="1"/>
  <c r="AE425" i="1"/>
  <c r="AF425" i="1" s="1"/>
  <c r="AI424" i="1"/>
  <c r="AE424" i="1"/>
  <c r="AF424" i="1" s="1"/>
  <c r="AI426" i="1"/>
  <c r="AE426" i="1"/>
  <c r="AF426" i="1" s="1"/>
  <c r="AI427" i="1"/>
  <c r="AE427" i="1"/>
  <c r="AF427" i="1" s="1"/>
  <c r="AI428" i="1"/>
  <c r="AE428" i="1"/>
  <c r="AF428" i="1" s="1"/>
  <c r="AI429" i="1"/>
  <c r="AE429" i="1"/>
  <c r="AF429" i="1" s="1"/>
  <c r="AI430" i="1"/>
  <c r="AE430" i="1"/>
  <c r="AF430" i="1" s="1"/>
  <c r="R431" i="1"/>
  <c r="N431" i="1"/>
  <c r="AI432" i="1"/>
  <c r="AE432" i="1"/>
  <c r="AF432" i="1" s="1"/>
  <c r="AI431" i="1"/>
  <c r="AE431" i="1"/>
  <c r="AF431" i="1" s="1"/>
  <c r="AI433" i="1"/>
  <c r="AE433" i="1"/>
  <c r="AF433" i="1" s="1"/>
  <c r="AI434" i="1"/>
  <c r="AE434" i="1"/>
  <c r="AF434" i="1" s="1"/>
  <c r="AI435" i="1"/>
  <c r="AE435" i="1"/>
  <c r="AF435" i="1" s="1"/>
  <c r="AI436" i="1"/>
  <c r="AE436" i="1"/>
  <c r="AF436" i="1" s="1"/>
  <c r="AI437" i="1"/>
  <c r="AE437" i="1"/>
  <c r="AF437" i="1" s="1"/>
  <c r="R438" i="1"/>
  <c r="N438" i="1"/>
  <c r="AI439" i="1"/>
  <c r="AE439" i="1"/>
  <c r="AF439" i="1" s="1"/>
  <c r="AI438" i="1"/>
  <c r="AE438" i="1"/>
  <c r="AF438" i="1" s="1"/>
  <c r="AI440" i="1"/>
  <c r="AE440" i="1"/>
  <c r="AF440" i="1" s="1"/>
  <c r="AI441" i="1"/>
  <c r="AE441" i="1"/>
  <c r="AF441" i="1" s="1"/>
  <c r="AI442" i="1"/>
  <c r="AE442" i="1"/>
  <c r="AF442" i="1" s="1"/>
  <c r="AI443" i="1"/>
  <c r="AE443" i="1"/>
  <c r="AF443" i="1" s="1"/>
  <c r="AI444" i="1"/>
  <c r="AE444" i="1"/>
  <c r="AF444" i="1" s="1"/>
  <c r="R445" i="1"/>
  <c r="N445" i="1"/>
  <c r="AI446" i="1"/>
  <c r="AE446" i="1"/>
  <c r="AF446" i="1" s="1"/>
  <c r="AI445" i="1"/>
  <c r="AE445" i="1"/>
  <c r="AF445" i="1" s="1"/>
  <c r="AI447" i="1"/>
  <c r="AE447" i="1"/>
  <c r="AF447" i="1" s="1"/>
  <c r="AI448" i="1"/>
  <c r="AE448" i="1"/>
  <c r="AF448" i="1" s="1"/>
  <c r="AI449" i="1"/>
  <c r="AE449" i="1"/>
  <c r="AF449" i="1" s="1"/>
  <c r="AI450" i="1"/>
  <c r="AE450" i="1"/>
  <c r="AF450" i="1" s="1"/>
  <c r="AI451" i="1"/>
  <c r="AE451" i="1"/>
  <c r="AF451" i="1" s="1"/>
  <c r="R452" i="1"/>
  <c r="N452" i="1"/>
  <c r="AI453" i="1"/>
  <c r="AE453" i="1"/>
  <c r="AF453" i="1" s="1"/>
  <c r="AI452" i="1"/>
  <c r="AE452" i="1"/>
  <c r="AF452" i="1" s="1"/>
  <c r="AI454" i="1"/>
  <c r="AE454" i="1"/>
  <c r="AF454" i="1" s="1"/>
  <c r="AI455" i="1"/>
  <c r="AE455" i="1"/>
  <c r="AF455" i="1" s="1"/>
  <c r="AI456" i="1"/>
  <c r="AE456" i="1"/>
  <c r="AF456" i="1" s="1"/>
  <c r="AI457" i="1"/>
  <c r="AE457" i="1"/>
  <c r="AF457" i="1" s="1"/>
  <c r="AI458" i="1"/>
  <c r="AE458" i="1"/>
  <c r="AF458" i="1" s="1"/>
  <c r="R459" i="1"/>
  <c r="N459" i="1"/>
  <c r="AI460" i="1"/>
  <c r="AE460" i="1"/>
  <c r="AF460" i="1" s="1"/>
  <c r="AI459" i="1"/>
  <c r="AE459" i="1"/>
  <c r="AF459" i="1" s="1"/>
  <c r="AI461" i="1"/>
  <c r="AE461" i="1"/>
  <c r="AF461" i="1" s="1"/>
  <c r="AI462" i="1"/>
  <c r="AE462" i="1"/>
  <c r="AF462" i="1" s="1"/>
  <c r="AI463" i="1"/>
  <c r="AE463" i="1"/>
  <c r="AF463" i="1" s="1"/>
  <c r="AI464" i="1"/>
  <c r="AE464" i="1"/>
  <c r="AF464" i="1" s="1"/>
  <c r="AI465" i="1"/>
  <c r="AE465" i="1"/>
  <c r="AF465" i="1" s="1"/>
  <c r="R466" i="1"/>
  <c r="N466" i="1"/>
  <c r="AI467" i="1"/>
  <c r="AE467" i="1"/>
  <c r="AF467" i="1" s="1"/>
  <c r="AI466" i="1"/>
  <c r="AE466" i="1"/>
  <c r="AF466" i="1" s="1"/>
  <c r="AI468" i="1"/>
  <c r="AE468" i="1"/>
  <c r="AF468" i="1" s="1"/>
  <c r="AI469" i="1"/>
  <c r="AE469" i="1"/>
  <c r="AF469" i="1" s="1"/>
  <c r="AI470" i="1"/>
  <c r="AE470" i="1"/>
  <c r="AF470" i="1" s="1"/>
  <c r="AI471" i="1"/>
  <c r="AE471" i="1"/>
  <c r="AF471" i="1" s="1"/>
  <c r="AI472" i="1"/>
  <c r="AE472" i="1"/>
  <c r="AF472" i="1" s="1"/>
  <c r="R473" i="1"/>
  <c r="N473" i="1"/>
  <c r="AI474" i="1"/>
  <c r="AE474" i="1"/>
  <c r="AF474" i="1" s="1"/>
  <c r="AI473" i="1"/>
  <c r="AE473" i="1"/>
  <c r="AF473" i="1" s="1"/>
  <c r="AI475" i="1"/>
  <c r="AE475" i="1"/>
  <c r="AF475" i="1" s="1"/>
  <c r="AI476" i="1"/>
  <c r="AE476" i="1"/>
  <c r="AF476" i="1" s="1"/>
  <c r="AI477" i="1"/>
  <c r="AE477" i="1"/>
  <c r="AF477" i="1" s="1"/>
  <c r="AI478" i="1"/>
  <c r="AE478" i="1"/>
  <c r="AF478" i="1" s="1"/>
  <c r="AI479" i="1"/>
  <c r="AE479" i="1"/>
  <c r="AF479" i="1" s="1"/>
  <c r="R480" i="1"/>
  <c r="N480" i="1"/>
  <c r="AI481" i="1"/>
  <c r="AE481" i="1"/>
  <c r="AF481" i="1" s="1"/>
  <c r="AI480" i="1"/>
  <c r="AE480" i="1"/>
  <c r="AF480" i="1" s="1"/>
  <c r="AI482" i="1"/>
  <c r="AE482" i="1"/>
  <c r="AF482" i="1" s="1"/>
  <c r="AI483" i="1"/>
  <c r="AE483" i="1"/>
  <c r="AF483" i="1" s="1"/>
  <c r="AI484" i="1"/>
  <c r="AE484" i="1"/>
  <c r="AF484" i="1" s="1"/>
  <c r="AI485" i="1"/>
  <c r="AE485" i="1"/>
  <c r="AF485" i="1" s="1"/>
  <c r="AI486" i="1"/>
  <c r="AE486" i="1"/>
  <c r="AF486" i="1" s="1"/>
  <c r="R487" i="1"/>
  <c r="N487" i="1"/>
  <c r="AI488" i="1"/>
  <c r="AE488" i="1"/>
  <c r="AF488" i="1" s="1"/>
  <c r="AI487" i="1"/>
  <c r="AE487" i="1"/>
  <c r="AF487" i="1" s="1"/>
  <c r="AI489" i="1"/>
  <c r="AE489" i="1"/>
  <c r="AF489" i="1" s="1"/>
  <c r="AI490" i="1"/>
  <c r="AE490" i="1"/>
  <c r="AF490" i="1" s="1"/>
  <c r="AI491" i="1"/>
  <c r="AE491" i="1"/>
  <c r="AF491" i="1" s="1"/>
  <c r="AI492" i="1"/>
  <c r="AE492" i="1"/>
  <c r="AF492" i="1" s="1"/>
  <c r="AI493" i="1"/>
  <c r="AE493" i="1"/>
  <c r="AF493" i="1" s="1"/>
  <c r="R494" i="1"/>
  <c r="N494" i="1"/>
  <c r="AI495" i="1"/>
  <c r="AE495" i="1"/>
  <c r="AF495" i="1" s="1"/>
  <c r="AI494" i="1"/>
  <c r="AE494" i="1"/>
  <c r="AF494" i="1" s="1"/>
  <c r="AI496" i="1"/>
  <c r="AE496" i="1"/>
  <c r="AF496" i="1" s="1"/>
  <c r="AI497" i="1"/>
  <c r="AE497" i="1"/>
  <c r="AF497" i="1" s="1"/>
  <c r="AI498" i="1"/>
  <c r="AE498" i="1"/>
  <c r="AF498" i="1" s="1"/>
  <c r="AI499" i="1"/>
  <c r="AE499" i="1"/>
  <c r="AF499" i="1" s="1"/>
  <c r="AI500" i="1"/>
  <c r="AE500" i="1"/>
  <c r="AF500" i="1" s="1"/>
  <c r="R501" i="1"/>
  <c r="N501" i="1"/>
  <c r="AI502" i="1"/>
  <c r="AE502" i="1"/>
  <c r="AF502" i="1" s="1"/>
  <c r="AI501" i="1"/>
  <c r="AE501" i="1"/>
  <c r="AF501" i="1" s="1"/>
  <c r="AI503" i="1"/>
  <c r="AE503" i="1"/>
  <c r="AF503" i="1" s="1"/>
  <c r="AI504" i="1"/>
  <c r="AE504" i="1"/>
  <c r="AF504" i="1" s="1"/>
  <c r="AI505" i="1"/>
  <c r="AE505" i="1"/>
  <c r="AF505" i="1" s="1"/>
  <c r="AI506" i="1"/>
  <c r="AE506" i="1"/>
  <c r="AF506" i="1" s="1"/>
  <c r="AI507" i="1"/>
  <c r="AE507" i="1"/>
  <c r="AF507" i="1" s="1"/>
  <c r="R508" i="1"/>
  <c r="N508" i="1"/>
  <c r="AI509" i="1"/>
  <c r="AE509" i="1"/>
  <c r="AF509" i="1" s="1"/>
  <c r="AI508" i="1"/>
  <c r="AE508" i="1"/>
  <c r="AF508" i="1" s="1"/>
  <c r="AI510" i="1"/>
  <c r="AE510" i="1"/>
  <c r="AF510" i="1" s="1"/>
  <c r="AI511" i="1"/>
  <c r="AE511" i="1"/>
  <c r="AF511" i="1" s="1"/>
  <c r="AI512" i="1"/>
  <c r="AE512" i="1"/>
  <c r="AF512" i="1" s="1"/>
  <c r="AI513" i="1"/>
  <c r="AE513" i="1"/>
  <c r="AF513" i="1" s="1"/>
  <c r="AI514" i="1"/>
  <c r="AE514" i="1"/>
  <c r="AF514" i="1" s="1"/>
  <c r="R515" i="1"/>
  <c r="N515" i="1"/>
  <c r="AI516" i="1"/>
  <c r="AE516" i="1"/>
  <c r="AF516" i="1" s="1"/>
  <c r="AI515" i="1"/>
  <c r="AE515" i="1"/>
  <c r="AF515" i="1" s="1"/>
  <c r="AI517" i="1"/>
  <c r="AE517" i="1"/>
  <c r="AF517" i="1" s="1"/>
  <c r="AI518" i="1"/>
  <c r="AE518" i="1"/>
  <c r="AF518" i="1" s="1"/>
  <c r="AI519" i="1"/>
  <c r="AE519" i="1"/>
  <c r="AF519" i="1" s="1"/>
  <c r="AI520" i="1"/>
  <c r="AE520" i="1"/>
  <c r="AF520" i="1" s="1"/>
  <c r="AI521" i="1"/>
  <c r="AE521" i="1"/>
  <c r="AF521" i="1" s="1"/>
  <c r="R522" i="1"/>
  <c r="N522" i="1"/>
  <c r="AI523" i="1"/>
  <c r="AE523" i="1"/>
  <c r="AF523" i="1" s="1"/>
  <c r="AI522" i="1"/>
  <c r="AE522" i="1"/>
  <c r="AF522" i="1" s="1"/>
  <c r="AI524" i="1"/>
  <c r="AE524" i="1"/>
  <c r="AF524" i="1" s="1"/>
  <c r="AI525" i="1"/>
  <c r="AE525" i="1"/>
  <c r="AF525" i="1" s="1"/>
  <c r="AI526" i="1"/>
  <c r="AE526" i="1"/>
  <c r="AF526" i="1" s="1"/>
  <c r="AI527" i="1"/>
  <c r="AE527" i="1"/>
  <c r="AF527" i="1" s="1"/>
  <c r="AI528" i="1"/>
  <c r="AE528" i="1"/>
  <c r="AF528" i="1" s="1"/>
  <c r="R529" i="1"/>
  <c r="N529" i="1"/>
  <c r="AI530" i="1"/>
  <c r="AE530" i="1"/>
  <c r="AF530" i="1" s="1"/>
  <c r="AI529" i="1"/>
  <c r="AE529" i="1"/>
  <c r="AF529" i="1" s="1"/>
  <c r="AI531" i="1"/>
  <c r="AE531" i="1"/>
  <c r="AF531" i="1" s="1"/>
  <c r="AI532" i="1"/>
  <c r="AE532" i="1"/>
  <c r="AF532" i="1" s="1"/>
  <c r="AI533" i="1"/>
  <c r="AE533" i="1"/>
  <c r="AF533" i="1" s="1"/>
  <c r="AI534" i="1"/>
  <c r="AE534" i="1"/>
  <c r="AF534" i="1" s="1"/>
  <c r="AI535" i="1"/>
  <c r="AE535" i="1"/>
  <c r="AF535" i="1" s="1"/>
  <c r="R536" i="1"/>
  <c r="N536" i="1"/>
  <c r="AI537" i="1"/>
  <c r="AE537" i="1"/>
  <c r="AF537" i="1" s="1"/>
  <c r="AI536" i="1"/>
  <c r="AE536" i="1"/>
  <c r="AF536" i="1" s="1"/>
  <c r="AI538" i="1"/>
  <c r="AE538" i="1"/>
  <c r="AF538" i="1" s="1"/>
  <c r="AI539" i="1"/>
  <c r="AE539" i="1"/>
  <c r="AF539" i="1" s="1"/>
  <c r="AI540" i="1"/>
  <c r="AE540" i="1"/>
  <c r="AF540" i="1" s="1"/>
  <c r="AI541" i="1"/>
  <c r="AE541" i="1"/>
  <c r="AF541" i="1" s="1"/>
  <c r="AI542" i="1"/>
  <c r="AE542" i="1"/>
  <c r="AF542" i="1" s="1"/>
  <c r="R543" i="1"/>
  <c r="N543" i="1"/>
  <c r="AI544" i="1"/>
  <c r="AE544" i="1"/>
  <c r="AF544" i="1" s="1"/>
  <c r="AI543" i="1"/>
  <c r="AE543" i="1"/>
  <c r="AF543" i="1" s="1"/>
  <c r="AI545" i="1"/>
  <c r="AE545" i="1"/>
  <c r="AF545" i="1" s="1"/>
  <c r="AI546" i="1"/>
  <c r="AE546" i="1"/>
  <c r="AF546" i="1" s="1"/>
  <c r="AI547" i="1"/>
  <c r="AE547" i="1"/>
  <c r="AF547" i="1" s="1"/>
  <c r="AI548" i="1"/>
  <c r="AE548" i="1"/>
  <c r="AF548" i="1" s="1"/>
  <c r="AI549" i="1"/>
  <c r="AE549" i="1"/>
  <c r="AF549" i="1" s="1"/>
  <c r="R550" i="1"/>
  <c r="N550" i="1"/>
  <c r="AI551" i="1"/>
  <c r="AE551" i="1"/>
  <c r="AF551" i="1" s="1"/>
  <c r="AI550" i="1"/>
  <c r="AE550" i="1"/>
  <c r="AF550" i="1" s="1"/>
  <c r="AI552" i="1"/>
  <c r="AE552" i="1"/>
  <c r="AF552" i="1" s="1"/>
  <c r="AI553" i="1"/>
  <c r="AE553" i="1"/>
  <c r="AF553" i="1" s="1"/>
  <c r="AI554" i="1"/>
  <c r="AE554" i="1"/>
  <c r="AF554" i="1" s="1"/>
  <c r="AI555" i="1"/>
  <c r="AE555" i="1"/>
  <c r="AF555" i="1" s="1"/>
  <c r="AI556" i="1"/>
  <c r="AE556" i="1"/>
  <c r="AF556" i="1" s="1"/>
  <c r="R557" i="1"/>
  <c r="N557" i="1"/>
  <c r="AI558" i="1"/>
  <c r="AE558" i="1"/>
  <c r="AF558" i="1" s="1"/>
  <c r="AI557" i="1"/>
  <c r="AE557" i="1"/>
  <c r="AF557" i="1" s="1"/>
  <c r="AI559" i="1"/>
  <c r="AE559" i="1"/>
  <c r="AF559" i="1" s="1"/>
  <c r="AI560" i="1"/>
  <c r="AE560" i="1"/>
  <c r="AF560" i="1" s="1"/>
  <c r="AI561" i="1"/>
  <c r="AE561" i="1"/>
  <c r="AF561" i="1" s="1"/>
  <c r="AI562" i="1"/>
  <c r="AE562" i="1"/>
  <c r="AF562" i="1" s="1"/>
  <c r="AI563" i="1"/>
  <c r="AE563" i="1"/>
  <c r="AF563" i="1" s="1"/>
  <c r="R564" i="1"/>
  <c r="N564" i="1"/>
  <c r="AI565" i="1"/>
  <c r="AE565" i="1"/>
  <c r="AF565" i="1" s="1"/>
  <c r="AI564" i="1"/>
  <c r="AE564" i="1"/>
  <c r="AF564" i="1" s="1"/>
  <c r="AI566" i="1"/>
  <c r="AE566" i="1"/>
  <c r="AF566" i="1" s="1"/>
  <c r="AI567" i="1"/>
  <c r="AE567" i="1"/>
  <c r="AF567" i="1" s="1"/>
  <c r="AI568" i="1"/>
  <c r="AE568" i="1"/>
  <c r="AF568" i="1" s="1"/>
  <c r="AI569" i="1"/>
  <c r="AE569" i="1"/>
  <c r="AF569" i="1" s="1"/>
  <c r="AI570" i="1"/>
  <c r="AE570" i="1"/>
  <c r="AF570" i="1" s="1"/>
  <c r="R571" i="1"/>
  <c r="N571" i="1"/>
  <c r="AI572" i="1"/>
  <c r="AE572" i="1"/>
  <c r="AF572" i="1" s="1"/>
  <c r="AI571" i="1"/>
  <c r="AE571" i="1"/>
  <c r="AF571" i="1" s="1"/>
  <c r="AI573" i="1"/>
  <c r="AE573" i="1"/>
  <c r="AF573" i="1" s="1"/>
  <c r="AI574" i="1"/>
  <c r="AE574" i="1"/>
  <c r="AF574" i="1" s="1"/>
  <c r="AI575" i="1"/>
  <c r="AE575" i="1"/>
  <c r="AF575" i="1" s="1"/>
  <c r="AI576" i="1"/>
  <c r="AE576" i="1"/>
  <c r="AF576" i="1" s="1"/>
  <c r="AI577" i="1"/>
  <c r="AE577" i="1"/>
  <c r="AF577" i="1" s="1"/>
  <c r="R578" i="1"/>
  <c r="N578" i="1"/>
  <c r="AI579" i="1"/>
  <c r="AE579" i="1"/>
  <c r="AF579" i="1" s="1"/>
  <c r="AI578" i="1"/>
  <c r="AE578" i="1"/>
  <c r="AF578" i="1" s="1"/>
  <c r="AI580" i="1"/>
  <c r="AE580" i="1"/>
  <c r="AF580" i="1" s="1"/>
  <c r="AI581" i="1"/>
  <c r="AE581" i="1"/>
  <c r="AF581" i="1" s="1"/>
  <c r="AI582" i="1"/>
  <c r="AE582" i="1"/>
  <c r="AF582" i="1" s="1"/>
  <c r="AI583" i="1"/>
  <c r="AE583" i="1"/>
  <c r="AF583" i="1" s="1"/>
  <c r="AI584" i="1"/>
  <c r="AE584" i="1"/>
  <c r="AF584" i="1" s="1"/>
  <c r="R585" i="1"/>
  <c r="N585" i="1"/>
  <c r="AI586" i="1"/>
  <c r="AE586" i="1"/>
  <c r="AF586" i="1" s="1"/>
  <c r="AI585" i="1"/>
  <c r="AE585" i="1"/>
  <c r="AF585" i="1" s="1"/>
  <c r="AI587" i="1"/>
  <c r="AE587" i="1"/>
  <c r="AF587" i="1" s="1"/>
  <c r="AI588" i="1"/>
  <c r="AE588" i="1"/>
  <c r="AF588" i="1" s="1"/>
  <c r="AI589" i="1"/>
  <c r="AE589" i="1"/>
  <c r="AF589" i="1" s="1"/>
  <c r="AI590" i="1"/>
  <c r="AE590" i="1"/>
  <c r="AF590" i="1" s="1"/>
  <c r="AI591" i="1"/>
  <c r="AE591" i="1"/>
  <c r="AF591" i="1" s="1"/>
  <c r="R592" i="1"/>
  <c r="N592" i="1"/>
  <c r="AI593" i="1"/>
  <c r="AE593" i="1"/>
  <c r="AF593" i="1" s="1"/>
  <c r="AI592" i="1"/>
  <c r="AE592" i="1"/>
  <c r="AF592" i="1" s="1"/>
  <c r="AI594" i="1"/>
  <c r="AE594" i="1"/>
  <c r="AF594" i="1" s="1"/>
  <c r="AI595" i="1"/>
  <c r="AE595" i="1"/>
  <c r="AF595" i="1" s="1"/>
  <c r="AI596" i="1"/>
  <c r="AE596" i="1"/>
  <c r="AF596" i="1" s="1"/>
  <c r="AI597" i="1"/>
  <c r="AE597" i="1"/>
  <c r="AF597" i="1" s="1"/>
  <c r="AI598" i="1"/>
  <c r="AE598" i="1"/>
  <c r="AF598" i="1" s="1"/>
  <c r="R599" i="1"/>
  <c r="N599" i="1"/>
  <c r="AI600" i="1"/>
  <c r="AE600" i="1"/>
  <c r="AF600" i="1" s="1"/>
  <c r="AI599" i="1"/>
  <c r="AE599" i="1"/>
  <c r="AF599" i="1" s="1"/>
  <c r="AI601" i="1"/>
  <c r="AE601" i="1"/>
  <c r="AF601" i="1" s="1"/>
  <c r="AI602" i="1"/>
  <c r="AE602" i="1"/>
  <c r="AF602" i="1" s="1"/>
  <c r="AI603" i="1"/>
  <c r="AE603" i="1"/>
  <c r="AF603" i="1" s="1"/>
  <c r="AI604" i="1"/>
  <c r="AE604" i="1"/>
  <c r="AF604" i="1" s="1"/>
  <c r="AI605" i="1"/>
  <c r="AE605" i="1"/>
  <c r="AF605" i="1" s="1"/>
  <c r="R606" i="1"/>
  <c r="N606" i="1"/>
  <c r="AI607" i="1"/>
  <c r="AE607" i="1"/>
  <c r="AF607" i="1" s="1"/>
  <c r="AI606" i="1"/>
  <c r="AE606" i="1"/>
  <c r="AF606" i="1" s="1"/>
  <c r="AI608" i="1"/>
  <c r="AE608" i="1"/>
  <c r="AF608" i="1" s="1"/>
  <c r="AI609" i="1"/>
  <c r="AE609" i="1"/>
  <c r="AF609" i="1" s="1"/>
  <c r="AI610" i="1"/>
  <c r="AE610" i="1"/>
  <c r="AF610" i="1" s="1"/>
  <c r="AI611" i="1"/>
  <c r="AE611" i="1"/>
  <c r="AF611" i="1" s="1"/>
  <c r="AI612" i="1"/>
  <c r="AE612" i="1"/>
  <c r="AF612" i="1" s="1"/>
  <c r="R613" i="1"/>
  <c r="N613" i="1"/>
  <c r="AI614" i="1"/>
  <c r="AE614" i="1"/>
  <c r="AF614" i="1" s="1"/>
  <c r="AI613" i="1"/>
  <c r="AE613" i="1"/>
  <c r="AF613" i="1" s="1"/>
  <c r="AI615" i="1"/>
  <c r="AE615" i="1"/>
  <c r="AF615" i="1" s="1"/>
  <c r="AI616" i="1"/>
  <c r="AE616" i="1"/>
  <c r="AF616" i="1" s="1"/>
  <c r="AI617" i="1"/>
  <c r="AE617" i="1"/>
  <c r="AF617" i="1" s="1"/>
  <c r="AI618" i="1"/>
  <c r="AE618" i="1"/>
  <c r="AF618" i="1" s="1"/>
  <c r="AI619" i="1"/>
  <c r="AE619" i="1"/>
  <c r="AF619" i="1" s="1"/>
  <c r="R620" i="1"/>
  <c r="N620" i="1"/>
  <c r="AI621" i="1"/>
  <c r="AE621" i="1"/>
  <c r="AF621" i="1" s="1"/>
  <c r="AI620" i="1"/>
  <c r="AE620" i="1"/>
  <c r="AF620" i="1" s="1"/>
  <c r="AI622" i="1"/>
  <c r="AE622" i="1"/>
  <c r="AF622" i="1" s="1"/>
  <c r="AI623" i="1"/>
  <c r="AE623" i="1"/>
  <c r="AF623" i="1" s="1"/>
  <c r="AI624" i="1"/>
  <c r="AE624" i="1"/>
  <c r="AF624" i="1" s="1"/>
  <c r="AI625" i="1"/>
  <c r="AE625" i="1"/>
  <c r="AF625" i="1" s="1"/>
  <c r="AI626" i="1"/>
  <c r="AE626" i="1"/>
  <c r="AF626" i="1" s="1"/>
  <c r="R627" i="1"/>
  <c r="N627" i="1"/>
  <c r="AI628" i="1"/>
  <c r="AE628" i="1"/>
  <c r="AF628" i="1" s="1"/>
  <c r="AI627" i="1"/>
  <c r="AE627" i="1"/>
  <c r="AF627" i="1" s="1"/>
  <c r="AI629" i="1"/>
  <c r="AE629" i="1"/>
  <c r="AF629" i="1" s="1"/>
  <c r="AI630" i="1"/>
  <c r="AE630" i="1"/>
  <c r="AF630" i="1" s="1"/>
  <c r="AI631" i="1"/>
  <c r="AE631" i="1"/>
  <c r="AF631" i="1" s="1"/>
  <c r="AI632" i="1"/>
  <c r="AE632" i="1"/>
  <c r="AF632" i="1" s="1"/>
  <c r="AI633" i="1"/>
  <c r="AE633" i="1"/>
  <c r="AF633" i="1" s="1"/>
  <c r="R634" i="1"/>
  <c r="N634" i="1"/>
  <c r="AI635" i="1"/>
  <c r="AE635" i="1"/>
  <c r="AF635" i="1" s="1"/>
  <c r="AI634" i="1"/>
  <c r="AE634" i="1"/>
  <c r="AF634" i="1" s="1"/>
  <c r="AI636" i="1"/>
  <c r="AE636" i="1"/>
  <c r="AF636" i="1" s="1"/>
  <c r="AI637" i="1"/>
  <c r="AE637" i="1"/>
  <c r="AF637" i="1" s="1"/>
  <c r="AI638" i="1"/>
  <c r="AE638" i="1"/>
  <c r="AF638" i="1" s="1"/>
  <c r="AI639" i="1"/>
  <c r="AE639" i="1"/>
  <c r="AF639" i="1" s="1"/>
  <c r="AI640" i="1"/>
  <c r="AE640" i="1"/>
  <c r="AF640" i="1" s="1"/>
  <c r="R641" i="1"/>
  <c r="N641" i="1"/>
  <c r="AI642" i="1"/>
  <c r="AE642" i="1"/>
  <c r="AF642" i="1" s="1"/>
  <c r="AI641" i="1"/>
  <c r="AE641" i="1"/>
  <c r="AF641" i="1" s="1"/>
  <c r="AI643" i="1"/>
  <c r="AE643" i="1"/>
  <c r="AF643" i="1" s="1"/>
  <c r="AI644" i="1"/>
  <c r="AE644" i="1"/>
  <c r="AF644" i="1" s="1"/>
  <c r="AI645" i="1"/>
  <c r="AE645" i="1"/>
  <c r="AF645" i="1" s="1"/>
  <c r="AI646" i="1"/>
  <c r="AE646" i="1"/>
  <c r="AF646" i="1" s="1"/>
  <c r="AI647" i="1"/>
  <c r="AE647" i="1"/>
  <c r="AF647" i="1" s="1"/>
  <c r="R648" i="1"/>
  <c r="N648" i="1"/>
  <c r="AI649" i="1"/>
  <c r="AE649" i="1"/>
  <c r="AF649" i="1" s="1"/>
  <c r="AI648" i="1"/>
  <c r="AE648" i="1"/>
  <c r="AF648" i="1" s="1"/>
  <c r="AI650" i="1"/>
  <c r="AE650" i="1"/>
  <c r="AF650" i="1" s="1"/>
  <c r="AI651" i="1"/>
  <c r="AE651" i="1"/>
  <c r="AF651" i="1" s="1"/>
  <c r="AI652" i="1"/>
  <c r="AE652" i="1"/>
  <c r="AF652" i="1" s="1"/>
  <c r="AI653" i="1"/>
  <c r="AE653" i="1"/>
  <c r="AF653" i="1" s="1"/>
  <c r="AI654" i="1"/>
  <c r="AE654" i="1"/>
  <c r="AF654" i="1" s="1"/>
  <c r="R655" i="1"/>
  <c r="N655" i="1"/>
  <c r="AI656" i="1"/>
  <c r="AE656" i="1"/>
  <c r="AF656" i="1" s="1"/>
  <c r="AI655" i="1"/>
  <c r="AE655" i="1"/>
  <c r="AF655" i="1" s="1"/>
  <c r="AI657" i="1"/>
  <c r="AE657" i="1"/>
  <c r="AF657" i="1" s="1"/>
  <c r="AI658" i="1"/>
  <c r="AE658" i="1"/>
  <c r="AF658" i="1" s="1"/>
  <c r="AI659" i="1"/>
  <c r="AE659" i="1"/>
  <c r="AF659" i="1" s="1"/>
  <c r="AI660" i="1"/>
  <c r="AE660" i="1"/>
  <c r="AF660" i="1" s="1"/>
  <c r="AI661" i="1"/>
  <c r="AE661" i="1"/>
  <c r="AF661" i="1" s="1"/>
  <c r="R662" i="1"/>
  <c r="N662" i="1"/>
  <c r="AI663" i="1"/>
  <c r="AE663" i="1"/>
  <c r="AF663" i="1" s="1"/>
  <c r="AI662" i="1"/>
  <c r="AE662" i="1"/>
  <c r="AF662" i="1" s="1"/>
  <c r="AI664" i="1"/>
  <c r="AE664" i="1"/>
  <c r="AF664" i="1" s="1"/>
  <c r="AI665" i="1"/>
  <c r="AE665" i="1"/>
  <c r="AF665" i="1" s="1"/>
  <c r="AI666" i="1"/>
  <c r="AE666" i="1"/>
  <c r="AF666" i="1" s="1"/>
  <c r="AI667" i="1"/>
  <c r="AE667" i="1"/>
  <c r="AF667" i="1" s="1"/>
  <c r="AI668" i="1"/>
  <c r="AE668" i="1"/>
  <c r="AF668" i="1" s="1"/>
  <c r="R669" i="1"/>
  <c r="N669" i="1"/>
  <c r="AI670" i="1"/>
  <c r="AE670" i="1"/>
  <c r="AF670" i="1" s="1"/>
  <c r="AI669" i="1"/>
  <c r="AE669" i="1"/>
  <c r="AF669" i="1" s="1"/>
  <c r="AI671" i="1"/>
  <c r="AE671" i="1"/>
  <c r="AF671" i="1" s="1"/>
  <c r="AI672" i="1"/>
  <c r="AE672" i="1"/>
  <c r="AF672" i="1" s="1"/>
  <c r="AI673" i="1"/>
  <c r="AE673" i="1"/>
  <c r="AF673" i="1" s="1"/>
  <c r="AI674" i="1"/>
  <c r="AE674" i="1"/>
  <c r="AF674" i="1" s="1"/>
  <c r="AI675" i="1"/>
  <c r="AE675" i="1"/>
  <c r="AF675" i="1" s="1"/>
  <c r="R676" i="1"/>
  <c r="N676" i="1"/>
  <c r="AI677" i="1"/>
  <c r="AE677" i="1"/>
  <c r="AF677" i="1" s="1"/>
  <c r="AI676" i="1"/>
  <c r="AE676" i="1"/>
  <c r="AF676" i="1" s="1"/>
  <c r="AI678" i="1"/>
  <c r="AE678" i="1"/>
  <c r="AF678" i="1" s="1"/>
  <c r="AI679" i="1"/>
  <c r="AE679" i="1"/>
  <c r="AF679" i="1" s="1"/>
  <c r="AI680" i="1"/>
  <c r="AE680" i="1"/>
  <c r="AF680" i="1" s="1"/>
  <c r="AI681" i="1"/>
  <c r="AE681" i="1"/>
  <c r="AF681" i="1" s="1"/>
  <c r="AI682" i="1"/>
  <c r="AE682" i="1"/>
  <c r="AF682" i="1" s="1"/>
  <c r="R683" i="1"/>
  <c r="N683" i="1"/>
  <c r="AI684" i="1"/>
  <c r="AE684" i="1"/>
  <c r="AF684" i="1" s="1"/>
  <c r="AI683" i="1"/>
  <c r="AE683" i="1"/>
  <c r="AF683" i="1" s="1"/>
  <c r="AI685" i="1"/>
  <c r="AE685" i="1"/>
  <c r="AF685" i="1" s="1"/>
  <c r="AI686" i="1"/>
  <c r="AE686" i="1"/>
  <c r="AF686" i="1" s="1"/>
  <c r="AI687" i="1"/>
  <c r="AE687" i="1"/>
  <c r="AF687" i="1" s="1"/>
  <c r="AI688" i="1"/>
  <c r="AE688" i="1"/>
  <c r="AF688" i="1" s="1"/>
  <c r="AI689" i="1"/>
  <c r="AE689" i="1"/>
  <c r="AF689" i="1" s="1"/>
  <c r="R690" i="1"/>
  <c r="N690" i="1"/>
  <c r="AI691" i="1"/>
  <c r="AE691" i="1"/>
  <c r="AF691" i="1" s="1"/>
  <c r="AI690" i="1"/>
  <c r="AE690" i="1"/>
  <c r="AF690" i="1" s="1"/>
  <c r="AI692" i="1"/>
  <c r="AE692" i="1"/>
  <c r="AF692" i="1" s="1"/>
  <c r="AI693" i="1"/>
  <c r="AE693" i="1"/>
  <c r="AF693" i="1" s="1"/>
  <c r="AI694" i="1"/>
  <c r="AE694" i="1"/>
  <c r="AF694" i="1" s="1"/>
  <c r="AI695" i="1"/>
  <c r="AE695" i="1"/>
  <c r="AF695" i="1" s="1"/>
  <c r="AI696" i="1"/>
  <c r="AE696" i="1"/>
  <c r="AF696" i="1" s="1"/>
  <c r="AH690" i="1" l="1"/>
  <c r="AG690" i="1" s="1"/>
  <c r="AK690" i="1"/>
  <c r="AJ690" i="1" s="1"/>
  <c r="AH683" i="1"/>
  <c r="AG683" i="1" s="1"/>
  <c r="AK683" i="1"/>
  <c r="AJ683" i="1" s="1"/>
  <c r="AH676" i="1"/>
  <c r="AG676" i="1" s="1"/>
  <c r="AK676" i="1"/>
  <c r="AJ676" i="1" s="1"/>
  <c r="AH669" i="1"/>
  <c r="AG669" i="1" s="1"/>
  <c r="AK669" i="1"/>
  <c r="AJ669" i="1" s="1"/>
  <c r="AH662" i="1"/>
  <c r="AG662" i="1" s="1"/>
  <c r="AK662" i="1"/>
  <c r="AJ662" i="1" s="1"/>
  <c r="AH655" i="1"/>
  <c r="AG655" i="1" s="1"/>
  <c r="AK655" i="1"/>
  <c r="AJ655" i="1" s="1"/>
  <c r="AH648" i="1"/>
  <c r="AG648" i="1" s="1"/>
  <c r="AK648" i="1"/>
  <c r="AJ648" i="1" s="1"/>
  <c r="AH641" i="1"/>
  <c r="AG641" i="1" s="1"/>
  <c r="AK641" i="1"/>
  <c r="AJ641" i="1" s="1"/>
  <c r="AH634" i="1"/>
  <c r="AG634" i="1" s="1"/>
  <c r="AK634" i="1"/>
  <c r="AJ634" i="1" s="1"/>
  <c r="AH627" i="1"/>
  <c r="AG627" i="1" s="1"/>
  <c r="AK627" i="1"/>
  <c r="AJ627" i="1" s="1"/>
  <c r="AH620" i="1"/>
  <c r="AG620" i="1" s="1"/>
  <c r="AK620" i="1"/>
  <c r="AJ620" i="1" s="1"/>
  <c r="AH613" i="1"/>
  <c r="AG613" i="1" s="1"/>
  <c r="AK613" i="1"/>
  <c r="AJ613" i="1" s="1"/>
  <c r="AH606" i="1"/>
  <c r="AG606" i="1" s="1"/>
  <c r="AK606" i="1"/>
  <c r="AJ606" i="1" s="1"/>
  <c r="AH599" i="1"/>
  <c r="AG599" i="1" s="1"/>
  <c r="AK599" i="1"/>
  <c r="AJ599" i="1" s="1"/>
  <c r="AH592" i="1"/>
  <c r="AG592" i="1" s="1"/>
  <c r="AK592" i="1"/>
  <c r="AJ592" i="1" s="1"/>
  <c r="AH585" i="1"/>
  <c r="AG585" i="1" s="1"/>
  <c r="AK585" i="1"/>
  <c r="AJ585" i="1" s="1"/>
  <c r="AH578" i="1"/>
  <c r="AG578" i="1" s="1"/>
  <c r="AK578" i="1"/>
  <c r="AJ578" i="1" s="1"/>
  <c r="AH571" i="1"/>
  <c r="AG571" i="1" s="1"/>
  <c r="AK571" i="1"/>
  <c r="AJ571" i="1" s="1"/>
  <c r="AH564" i="1"/>
  <c r="AG564" i="1" s="1"/>
  <c r="AK564" i="1"/>
  <c r="AJ564" i="1" s="1"/>
  <c r="AH557" i="1"/>
  <c r="AG557" i="1" s="1"/>
  <c r="AK557" i="1"/>
  <c r="AJ557" i="1" s="1"/>
  <c r="AH550" i="1"/>
  <c r="AG550" i="1" s="1"/>
  <c r="AK550" i="1"/>
  <c r="AJ550" i="1" s="1"/>
  <c r="AH543" i="1"/>
  <c r="AG543" i="1" s="1"/>
  <c r="AK543" i="1"/>
  <c r="AJ543" i="1" s="1"/>
  <c r="AH536" i="1"/>
  <c r="AG536" i="1" s="1"/>
  <c r="AK536" i="1"/>
  <c r="AJ536" i="1" s="1"/>
  <c r="AH529" i="1"/>
  <c r="AG529" i="1" s="1"/>
  <c r="AK529" i="1"/>
  <c r="AJ529" i="1" s="1"/>
  <c r="AH522" i="1"/>
  <c r="AG522" i="1" s="1"/>
  <c r="AK522" i="1"/>
  <c r="AJ522" i="1" s="1"/>
  <c r="AH515" i="1"/>
  <c r="AG515" i="1" s="1"/>
  <c r="AK515" i="1"/>
  <c r="AJ515" i="1" s="1"/>
  <c r="AH508" i="1"/>
  <c r="AG508" i="1" s="1"/>
  <c r="AK508" i="1"/>
  <c r="AJ508" i="1" s="1"/>
  <c r="AH501" i="1"/>
  <c r="AG501" i="1" s="1"/>
  <c r="AK501" i="1"/>
  <c r="AJ501" i="1" s="1"/>
  <c r="AH494" i="1"/>
  <c r="AG494" i="1" s="1"/>
  <c r="AK494" i="1"/>
  <c r="AJ494" i="1" s="1"/>
  <c r="AH487" i="1"/>
  <c r="AG487" i="1" s="1"/>
  <c r="AK487" i="1"/>
  <c r="AJ487" i="1" s="1"/>
  <c r="AH480" i="1"/>
  <c r="AG480" i="1" s="1"/>
  <c r="AK480" i="1"/>
  <c r="AJ480" i="1" s="1"/>
  <c r="AH473" i="1"/>
  <c r="AG473" i="1" s="1"/>
  <c r="AK473" i="1"/>
  <c r="AJ473" i="1" s="1"/>
  <c r="AH466" i="1"/>
  <c r="AG466" i="1" s="1"/>
  <c r="AK466" i="1"/>
  <c r="AJ466" i="1" s="1"/>
  <c r="AH459" i="1"/>
  <c r="AG459" i="1" s="1"/>
  <c r="AK459" i="1"/>
  <c r="AJ459" i="1" s="1"/>
  <c r="AH452" i="1"/>
  <c r="AG452" i="1" s="1"/>
  <c r="AK452" i="1"/>
  <c r="AJ452" i="1" s="1"/>
  <c r="AH445" i="1"/>
  <c r="AG445" i="1" s="1"/>
  <c r="AK445" i="1"/>
  <c r="AJ445" i="1" s="1"/>
  <c r="AH438" i="1"/>
  <c r="AG438" i="1" s="1"/>
  <c r="AK438" i="1"/>
  <c r="AJ438" i="1" s="1"/>
  <c r="AH431" i="1"/>
  <c r="AG431" i="1" s="1"/>
  <c r="AK431" i="1"/>
  <c r="AJ431" i="1" s="1"/>
  <c r="AH424" i="1"/>
  <c r="AG424" i="1" s="1"/>
  <c r="AK424" i="1"/>
  <c r="AJ424" i="1" s="1"/>
  <c r="AH417" i="1"/>
  <c r="AG417" i="1" s="1"/>
  <c r="AK417" i="1"/>
  <c r="AJ417" i="1" s="1"/>
  <c r="AH410" i="1"/>
  <c r="AG410" i="1" s="1"/>
  <c r="AK410" i="1"/>
  <c r="AJ410" i="1" s="1"/>
  <c r="AH403" i="1"/>
  <c r="AG403" i="1" s="1"/>
  <c r="AK403" i="1"/>
  <c r="AJ403" i="1" s="1"/>
  <c r="AH396" i="1"/>
  <c r="AG396" i="1" s="1"/>
  <c r="AK396" i="1"/>
  <c r="AJ396" i="1" s="1"/>
  <c r="AH389" i="1"/>
  <c r="AG389" i="1" s="1"/>
  <c r="AK389" i="1"/>
  <c r="AJ389" i="1" s="1"/>
  <c r="AH382" i="1"/>
  <c r="AG382" i="1" s="1"/>
  <c r="AK382" i="1"/>
  <c r="AJ382" i="1" s="1"/>
  <c r="AH375" i="1"/>
  <c r="AG375" i="1" s="1"/>
  <c r="AK375" i="1"/>
  <c r="AJ375" i="1" s="1"/>
  <c r="AH368" i="1"/>
  <c r="AG368" i="1" s="1"/>
  <c r="AK368" i="1"/>
  <c r="AJ368" i="1" s="1"/>
  <c r="AH361" i="1"/>
  <c r="AG361" i="1" s="1"/>
  <c r="AK361" i="1"/>
  <c r="AJ361" i="1" s="1"/>
  <c r="AH354" i="1"/>
  <c r="AG354" i="1" s="1"/>
  <c r="AK354" i="1"/>
  <c r="AJ354" i="1" s="1"/>
  <c r="AH347" i="1"/>
  <c r="AG347" i="1" s="1"/>
  <c r="AK347" i="1"/>
  <c r="AJ347" i="1" s="1"/>
  <c r="AH340" i="1"/>
  <c r="AG340" i="1" s="1"/>
  <c r="AK340" i="1"/>
  <c r="AJ340" i="1" s="1"/>
  <c r="AH333" i="1"/>
  <c r="AG333" i="1" s="1"/>
  <c r="AK333" i="1"/>
  <c r="AJ333" i="1" s="1"/>
  <c r="AH326" i="1"/>
  <c r="AG326" i="1" s="1"/>
  <c r="AK326" i="1"/>
  <c r="AJ326" i="1" s="1"/>
  <c r="AH319" i="1"/>
  <c r="AG319" i="1" s="1"/>
  <c r="AK319" i="1"/>
  <c r="AJ319" i="1" s="1"/>
  <c r="AH312" i="1"/>
  <c r="AG312" i="1" s="1"/>
  <c r="AK312" i="1"/>
  <c r="AJ312" i="1" s="1"/>
  <c r="AH305" i="1"/>
  <c r="AG305" i="1" s="1"/>
  <c r="AK305" i="1"/>
  <c r="AJ305" i="1" s="1"/>
  <c r="AH298" i="1"/>
  <c r="AG298" i="1" s="1"/>
  <c r="AK298" i="1"/>
  <c r="AJ298" i="1" s="1"/>
  <c r="AH291" i="1"/>
  <c r="AG291" i="1" s="1"/>
  <c r="AK291" i="1"/>
  <c r="AJ291" i="1" s="1"/>
  <c r="AH284" i="1"/>
  <c r="AG284" i="1" s="1"/>
  <c r="AK284" i="1"/>
  <c r="AJ284" i="1" s="1"/>
  <c r="AH277" i="1"/>
  <c r="AG277" i="1" s="1"/>
  <c r="AK277" i="1"/>
  <c r="AJ277" i="1" s="1"/>
  <c r="AH270" i="1"/>
  <c r="AG270" i="1" s="1"/>
  <c r="AK270" i="1"/>
  <c r="AJ270" i="1" s="1"/>
  <c r="AH263" i="1"/>
  <c r="AG263" i="1" s="1"/>
  <c r="AK263" i="1"/>
  <c r="AJ263" i="1" s="1"/>
  <c r="AH256" i="1"/>
  <c r="AG256" i="1" s="1"/>
  <c r="AK256" i="1"/>
  <c r="AJ256" i="1" s="1"/>
  <c r="AH249" i="1"/>
  <c r="AG249" i="1" s="1"/>
  <c r="AK249" i="1"/>
  <c r="AJ249" i="1" s="1"/>
  <c r="AH242" i="1"/>
  <c r="AG242" i="1" s="1"/>
  <c r="AK242" i="1"/>
  <c r="AJ242" i="1" s="1"/>
  <c r="AH235" i="1"/>
  <c r="AG235" i="1" s="1"/>
  <c r="AK235" i="1"/>
  <c r="AJ235" i="1" s="1"/>
  <c r="AH228" i="1"/>
  <c r="AG228" i="1" s="1"/>
  <c r="AK228" i="1"/>
  <c r="AJ228" i="1" s="1"/>
  <c r="AH221" i="1"/>
  <c r="AG221" i="1" s="1"/>
  <c r="AK221" i="1"/>
  <c r="AJ221" i="1" s="1"/>
  <c r="AH214" i="1"/>
  <c r="AG214" i="1" s="1"/>
  <c r="AK214" i="1"/>
  <c r="AJ214" i="1" s="1"/>
  <c r="AH207" i="1"/>
  <c r="AG207" i="1" s="1"/>
  <c r="AK207" i="1"/>
  <c r="AJ207" i="1" s="1"/>
  <c r="AH200" i="1"/>
  <c r="AG200" i="1" s="1"/>
  <c r="AK200" i="1"/>
  <c r="AJ200" i="1" s="1"/>
  <c r="AH193" i="1"/>
  <c r="AG193" i="1" s="1"/>
  <c r="AK193" i="1"/>
  <c r="AJ193" i="1" s="1"/>
  <c r="AH186" i="1"/>
  <c r="AG186" i="1" s="1"/>
  <c r="AK186" i="1"/>
  <c r="AJ186" i="1" s="1"/>
  <c r="AH179" i="1"/>
  <c r="AG179" i="1" s="1"/>
  <c r="AK179" i="1"/>
  <c r="AJ179" i="1" s="1"/>
  <c r="AH172" i="1"/>
  <c r="AG172" i="1" s="1"/>
  <c r="AK172" i="1"/>
  <c r="AJ172" i="1" s="1"/>
  <c r="AH165" i="1"/>
  <c r="AG165" i="1" s="1"/>
  <c r="AK165" i="1"/>
  <c r="AJ165" i="1" s="1"/>
  <c r="AH158" i="1"/>
  <c r="AG158" i="1" s="1"/>
  <c r="AK158" i="1"/>
  <c r="AJ158" i="1" s="1"/>
  <c r="AH151" i="1"/>
  <c r="AG151" i="1" s="1"/>
  <c r="AK151" i="1"/>
  <c r="AJ151" i="1" s="1"/>
  <c r="AH144" i="1"/>
  <c r="AG144" i="1" s="1"/>
  <c r="AK144" i="1"/>
  <c r="AJ144" i="1" s="1"/>
  <c r="AH137" i="1"/>
  <c r="AG137" i="1" s="1"/>
  <c r="AK137" i="1"/>
  <c r="AJ137" i="1" s="1"/>
  <c r="AH130" i="1"/>
  <c r="AG130" i="1" s="1"/>
  <c r="AK130" i="1"/>
  <c r="AJ130" i="1" s="1"/>
  <c r="AH123" i="1"/>
  <c r="AG123" i="1" s="1"/>
  <c r="AK123" i="1"/>
  <c r="AJ123" i="1" s="1"/>
  <c r="AH116" i="1"/>
  <c r="AG116" i="1" s="1"/>
  <c r="AK116" i="1"/>
  <c r="AJ116" i="1" s="1"/>
  <c r="AH109" i="1"/>
  <c r="AG109" i="1" s="1"/>
  <c r="AK109" i="1"/>
  <c r="AJ109" i="1" s="1"/>
  <c r="AH102" i="1"/>
  <c r="AG102" i="1" s="1"/>
  <c r="AK102" i="1"/>
  <c r="AJ102" i="1" s="1"/>
  <c r="AH95" i="1"/>
  <c r="AG95" i="1" s="1"/>
  <c r="AK95" i="1"/>
  <c r="AJ95" i="1" s="1"/>
  <c r="AH88" i="1"/>
  <c r="AG88" i="1" s="1"/>
  <c r="AK88" i="1"/>
  <c r="AJ88" i="1" s="1"/>
  <c r="AH81" i="1"/>
  <c r="AG81" i="1" s="1"/>
  <c r="AK81" i="1"/>
  <c r="AJ81" i="1" s="1"/>
  <c r="AH74" i="1"/>
  <c r="AG74" i="1" s="1"/>
  <c r="AK74" i="1"/>
  <c r="AJ74" i="1" s="1"/>
  <c r="AH67" i="1"/>
  <c r="AG67" i="1" s="1"/>
  <c r="AK67" i="1"/>
  <c r="AJ67" i="1" s="1"/>
  <c r="AH60" i="1"/>
  <c r="AG60" i="1" s="1"/>
  <c r="AK60" i="1"/>
  <c r="AJ60" i="1" s="1"/>
  <c r="AH53" i="1"/>
  <c r="AG53" i="1" s="1"/>
  <c r="AK53" i="1"/>
  <c r="AJ53" i="1" s="1"/>
  <c r="AH46" i="1"/>
  <c r="AG46" i="1" s="1"/>
  <c r="AK46" i="1"/>
  <c r="AJ46" i="1" s="1"/>
  <c r="AE40" i="1"/>
  <c r="AF40" i="1" s="1"/>
  <c r="AI40" i="1"/>
  <c r="AE33" i="1"/>
  <c r="AF33" i="1" s="1"/>
  <c r="AI33" i="1"/>
  <c r="AE26" i="1"/>
  <c r="AF26" i="1" s="1"/>
  <c r="AI26" i="1"/>
  <c r="AE19" i="1"/>
  <c r="AF19" i="1" s="1"/>
  <c r="AI19" i="1"/>
  <c r="AE12" i="1"/>
  <c r="AF12" i="1" s="1"/>
  <c r="AI12" i="1"/>
  <c r="AI13" i="1" l="1"/>
  <c r="AI14" i="1" s="1"/>
  <c r="AI15" i="1" s="1"/>
  <c r="AI16" i="1" s="1"/>
  <c r="AK11" i="1"/>
  <c r="AJ11" i="1" s="1"/>
  <c r="AE13" i="1"/>
  <c r="AF13" i="1" s="1"/>
  <c r="AE14" i="1" s="1"/>
  <c r="AF14" i="1" s="1"/>
  <c r="AE15" i="1" s="1"/>
  <c r="AF15" i="1" s="1"/>
  <c r="AE16" i="1" s="1"/>
  <c r="AF16" i="1" s="1"/>
  <c r="AH11" i="1"/>
  <c r="AG11" i="1" s="1"/>
  <c r="AL11" i="1" s="1"/>
  <c r="AI20" i="1"/>
  <c r="AK18" i="1"/>
  <c r="AJ18" i="1" s="1"/>
  <c r="AE20" i="1"/>
  <c r="AF20" i="1" s="1"/>
  <c r="AH18" i="1"/>
  <c r="AG18" i="1" s="1"/>
  <c r="AL18" i="1" s="1"/>
  <c r="AI27" i="1"/>
  <c r="AI28" i="1" s="1"/>
  <c r="AI29" i="1" s="1"/>
  <c r="AI30" i="1" s="1"/>
  <c r="AI31" i="1" s="1"/>
  <c r="AK25" i="1"/>
  <c r="AJ25" i="1" s="1"/>
  <c r="AE27" i="1"/>
  <c r="AF27" i="1" s="1"/>
  <c r="AE28" i="1" s="1"/>
  <c r="AF28" i="1" s="1"/>
  <c r="AE29" i="1" s="1"/>
  <c r="AF29" i="1" s="1"/>
  <c r="AE30" i="1" s="1"/>
  <c r="AF30" i="1" s="1"/>
  <c r="AE31" i="1" s="1"/>
  <c r="AF31" i="1" s="1"/>
  <c r="AH25" i="1"/>
  <c r="AG25" i="1" s="1"/>
  <c r="AL25" i="1" s="1"/>
  <c r="AI34" i="1"/>
  <c r="AI35" i="1" s="1"/>
  <c r="AI36" i="1" s="1"/>
  <c r="AI37" i="1" s="1"/>
  <c r="AK32" i="1"/>
  <c r="AJ32" i="1" s="1"/>
  <c r="AE34" i="1"/>
  <c r="AF34" i="1" s="1"/>
  <c r="AE35" i="1" s="1"/>
  <c r="AF35" i="1" s="1"/>
  <c r="AE36" i="1" s="1"/>
  <c r="AF36" i="1" s="1"/>
  <c r="AE37" i="1" s="1"/>
  <c r="AF37" i="1" s="1"/>
  <c r="AH32" i="1"/>
  <c r="AG32" i="1" s="1"/>
  <c r="AL32" i="1" s="1"/>
  <c r="AI41" i="1"/>
  <c r="AK39" i="1"/>
  <c r="AJ39" i="1" s="1"/>
  <c r="AE41" i="1"/>
  <c r="AF41" i="1" s="1"/>
  <c r="AH39" i="1"/>
  <c r="AG39" i="1" s="1"/>
  <c r="AL39" i="1" s="1"/>
  <c r="AL46" i="1"/>
  <c r="AL53" i="1"/>
  <c r="AL60" i="1"/>
  <c r="AL67" i="1"/>
  <c r="AL74" i="1"/>
  <c r="AL81" i="1"/>
  <c r="AL88" i="1"/>
  <c r="AL95" i="1"/>
  <c r="AL102" i="1"/>
  <c r="AL109" i="1"/>
  <c r="AL116" i="1"/>
  <c r="AL123" i="1"/>
  <c r="AL130" i="1"/>
  <c r="AL137" i="1"/>
  <c r="AL144" i="1"/>
  <c r="AL151" i="1"/>
  <c r="AL158" i="1"/>
  <c r="AL165" i="1"/>
  <c r="AL172" i="1"/>
  <c r="AL179" i="1"/>
  <c r="AL186" i="1"/>
  <c r="AL193" i="1"/>
  <c r="AL200" i="1"/>
  <c r="AL207" i="1"/>
  <c r="AL214" i="1"/>
  <c r="AL221" i="1"/>
  <c r="AL228" i="1"/>
  <c r="AL235" i="1"/>
  <c r="AL242" i="1"/>
  <c r="AL249" i="1"/>
  <c r="AL256" i="1"/>
  <c r="AL263" i="1"/>
  <c r="AL270" i="1"/>
  <c r="AL277" i="1"/>
  <c r="AL284" i="1"/>
  <c r="AL291" i="1"/>
  <c r="AL298" i="1"/>
  <c r="AL305" i="1"/>
  <c r="AL312" i="1"/>
  <c r="AL319" i="1"/>
  <c r="AL326" i="1"/>
  <c r="AL333" i="1"/>
  <c r="AL340" i="1"/>
  <c r="AL347" i="1"/>
  <c r="AL354" i="1"/>
  <c r="AL361" i="1"/>
  <c r="AL368" i="1"/>
  <c r="AL375" i="1"/>
  <c r="AL382" i="1"/>
  <c r="AL389" i="1"/>
  <c r="AL396" i="1"/>
  <c r="AL403" i="1"/>
  <c r="AL410" i="1"/>
  <c r="AL417" i="1"/>
  <c r="AL424" i="1"/>
  <c r="AL431" i="1"/>
  <c r="AL438" i="1"/>
  <c r="AL445" i="1"/>
  <c r="AL452" i="1"/>
  <c r="AL459" i="1"/>
  <c r="AL466" i="1"/>
  <c r="AL473" i="1"/>
  <c r="AL480" i="1"/>
  <c r="AL487" i="1"/>
  <c r="AL494" i="1"/>
  <c r="AL501" i="1"/>
  <c r="AL508" i="1"/>
  <c r="AL515" i="1"/>
  <c r="AL522" i="1"/>
  <c r="AL529" i="1"/>
  <c r="AL536" i="1"/>
  <c r="AL543" i="1"/>
  <c r="AL550" i="1"/>
  <c r="AL557" i="1"/>
  <c r="AL564" i="1"/>
  <c r="AL571" i="1"/>
  <c r="AL578" i="1"/>
  <c r="AL585" i="1"/>
  <c r="AL592" i="1"/>
  <c r="AL599" i="1"/>
  <c r="AL606" i="1"/>
  <c r="AL613" i="1"/>
  <c r="AL620" i="1"/>
  <c r="AL627" i="1"/>
  <c r="AL634" i="1"/>
  <c r="AL641" i="1"/>
  <c r="AL648" i="1"/>
  <c r="AL655" i="1"/>
  <c r="AL662" i="1"/>
  <c r="AL669" i="1"/>
  <c r="AL676" i="1"/>
  <c r="AL683" i="1"/>
  <c r="AL690"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AT7" authorId="0" shapeId="0" xr:uid="{56FDA47A-7216-4406-B5DA-93D3D0BC27ED}">
      <text>
        <r>
          <rPr>
            <b/>
            <sz val="10"/>
            <color rgb="FF000000"/>
            <rFont val="Tahoma"/>
            <family val="2"/>
          </rPr>
          <t>Plan de Contingencia:</t>
        </r>
        <r>
          <rPr>
            <sz val="10"/>
            <color rgb="FF000000"/>
            <rFont val="Tahoma"/>
            <family val="2"/>
          </rPr>
          <t xml:space="preserve">
</t>
        </r>
        <r>
          <rPr>
            <sz val="10"/>
            <color rgb="FF000000"/>
            <rFont val="Calibri"/>
            <family val="2"/>
          </rPr>
          <t xml:space="preserve">
</t>
        </r>
        <r>
          <rPr>
            <sz val="10"/>
            <color rgb="FF000000"/>
            <rFont val="Calibri"/>
            <family val="2"/>
          </rPr>
          <t xml:space="preserve">En este campo enliste de manera concisa las acciones que ejecutaría en caso que el riesgo formulado se materialice
</t>
        </r>
        <r>
          <rPr>
            <sz val="10"/>
            <color rgb="FF000000"/>
            <rFont val="Calibri"/>
            <family val="2"/>
          </rPr>
          <t xml:space="preserve">
</t>
        </r>
        <r>
          <rPr>
            <b/>
            <sz val="10"/>
            <color rgb="FF000000"/>
            <rFont val="Calibri"/>
            <family val="2"/>
          </rPr>
          <t xml:space="preserve">Nota 1: </t>
        </r>
        <r>
          <rPr>
            <sz val="10"/>
            <color rgb="FF000000"/>
            <rFont val="Calibri"/>
            <family val="2"/>
          </rPr>
          <t xml:space="preserve">este plan de contingencia se enmarca dentro del Plan de Continuidad de Negocio y se considera un control correctivo. 
</t>
        </r>
        <r>
          <rPr>
            <b/>
            <sz val="10"/>
            <color rgb="FF000000"/>
            <rFont val="Calibri"/>
            <family val="2"/>
          </rPr>
          <t xml:space="preserve">Nota 2: </t>
        </r>
        <r>
          <rPr>
            <sz val="10"/>
            <color rgb="FF000000"/>
            <rFont val="Calibri"/>
            <family val="2"/>
          </rPr>
          <t xml:space="preserve">las acciones que se planteen en este campo servirán de referencia para implementar un plan de acción para tratar un evento o riesgo materializado
</t>
        </r>
        <r>
          <rPr>
            <b/>
            <sz val="10"/>
            <color rgb="FF000000"/>
            <rFont val="Calibri"/>
            <family val="2"/>
          </rPr>
          <t xml:space="preserve">Nota 3: </t>
        </r>
        <r>
          <rPr>
            <sz val="10"/>
            <color rgb="FF000000"/>
            <rFont val="Calibri"/>
            <family val="2"/>
          </rPr>
          <t>las acciones que se contemplan en este campo servirán de insumo para el tratamiento de mitigación que se diligencia al momento de reportar un riesgo materializado</t>
        </r>
      </text>
    </comment>
    <comment ref="A9" authorId="0" shapeId="0" xr:uid="{BA5F3A9A-18DB-4890-94FB-D7964B0ADEC1}">
      <text>
        <r>
          <rPr>
            <b/>
            <sz val="10"/>
            <color rgb="FF000000"/>
            <rFont val="Tahoma"/>
            <family val="34"/>
          </rPr>
          <t xml:space="preserve">Código Riesgo:
</t>
        </r>
        <r>
          <rPr>
            <sz val="10"/>
            <color rgb="FF000000"/>
            <rFont val="Tahoma"/>
            <family val="34"/>
          </rPr>
          <t xml:space="preserve">
</t>
        </r>
        <r>
          <rPr>
            <sz val="10"/>
            <color rgb="FF000000"/>
            <rFont val="Tahoma"/>
            <family val="34"/>
          </rPr>
          <t xml:space="preserve">Este campo corresponde al consecutivo del riesgo permitiendo llevar una trazabilidad de los riesgos. Este código será administrado y suministrado por parte de la Oficina Asesora de Planeación en caso que sea un nuevo riesgo. 
</t>
        </r>
        <r>
          <rPr>
            <sz val="10"/>
            <color rgb="FF000000"/>
            <rFont val="Tahoma"/>
            <family val="34"/>
          </rPr>
          <t xml:space="preserve">
</t>
        </r>
        <r>
          <rPr>
            <sz val="10"/>
            <color rgb="FF000000"/>
            <rFont val="Tahoma"/>
            <family val="34"/>
          </rPr>
          <t xml:space="preserve">En los casos que se trate de una actualización del riesgo, se podrá emplear el mismo No. de Riesgo asignado previamente en las matrices de riesgos institucionales.  
</t>
        </r>
        <r>
          <rPr>
            <sz val="10"/>
            <color rgb="FF000000"/>
            <rFont val="Tahoma"/>
            <family val="34"/>
          </rPr>
          <t xml:space="preserve">
</t>
        </r>
        <r>
          <rPr>
            <b/>
            <sz val="10"/>
            <color rgb="FF000000"/>
            <rFont val="Tahoma"/>
            <family val="34"/>
          </rPr>
          <t xml:space="preserve">Nota 1: </t>
        </r>
        <r>
          <rPr>
            <sz val="10"/>
            <color rgb="FF000000"/>
            <rFont val="Tahoma"/>
            <family val="34"/>
          </rPr>
          <t xml:space="preserve">Es importante anotar que así el riesgo salga del mapa no existirá otro riesgo con el mismo número. La entidad puede ir en el riesgo 150 pero tener 70 riesgos vigentes.
</t>
        </r>
        <r>
          <rPr>
            <sz val="10"/>
            <color rgb="FF000000"/>
            <rFont val="Tahoma"/>
            <family val="34"/>
          </rPr>
          <t xml:space="preserve">
</t>
        </r>
        <r>
          <rPr>
            <b/>
            <sz val="10"/>
            <color rgb="FF000000"/>
            <rFont val="Tahoma"/>
            <family val="34"/>
          </rPr>
          <t xml:space="preserve">Nota 2: </t>
        </r>
        <r>
          <rPr>
            <sz val="10"/>
            <color rgb="FF000000"/>
            <rFont val="Tahoma"/>
            <family val="34"/>
          </rPr>
          <t xml:space="preserve">para la codificación de riesgos de proyectos o contratos, cada área administra la codificación de los riesgos de cada proyecto o contrato de manera consecutiva. Se sugiere manejar libros de excel por cada uno de los proyectos o contratos sobre los que se formulen riesgos. </t>
        </r>
      </text>
    </comment>
    <comment ref="B9" authorId="0" shapeId="0" xr:uid="{A6548437-496E-4244-AADC-1305E9B5486B}">
      <text>
        <r>
          <rPr>
            <b/>
            <sz val="10"/>
            <color rgb="FF000000"/>
            <rFont val="Tahoma"/>
            <family val="2"/>
          </rPr>
          <t>Tipología de Riesgo:</t>
        </r>
        <r>
          <rPr>
            <sz val="10"/>
            <color rgb="FF000000"/>
            <rFont val="Tahoma"/>
            <family val="2"/>
          </rPr>
          <t xml:space="preserve">
</t>
        </r>
        <r>
          <rPr>
            <sz val="10"/>
            <color rgb="FF000000"/>
            <rFont val="Tahoma"/>
            <family val="2"/>
          </rPr>
          <t xml:space="preserve">
</t>
        </r>
        <r>
          <rPr>
            <sz val="10"/>
            <color rgb="FF000000"/>
            <rFont val="Tahoma"/>
            <family val="2"/>
          </rPr>
          <t xml:space="preserve">En este campo se deberá seleccionar la tipología de riesgo a documentar de acuerdo con la lista desplegable pre-determinada.
</t>
        </r>
        <r>
          <rPr>
            <sz val="10"/>
            <color rgb="FF000000"/>
            <rFont val="Tahoma"/>
            <family val="2"/>
          </rPr>
          <t xml:space="preserve">
</t>
        </r>
        <r>
          <rPr>
            <sz val="10"/>
            <color rgb="FF000000"/>
            <rFont val="Tahoma"/>
            <family val="2"/>
          </rPr>
          <t xml:space="preserve">El listado de las categorías de riesgos administrados al interior de la entidad se encuentran detallados en la pestaña "Tipologia_Riesgos" en caso de requerir mayor información.
</t>
        </r>
        <r>
          <rPr>
            <sz val="10"/>
            <color rgb="FF000000"/>
            <rFont val="Tahoma"/>
            <family val="2"/>
          </rPr>
          <t xml:space="preserve">
</t>
        </r>
        <r>
          <rPr>
            <sz val="10"/>
            <color rgb="FF000000"/>
            <rFont val="Tahoma"/>
            <family val="2"/>
          </rPr>
          <t xml:space="preserve">A nivel gerenal se tienen:
</t>
        </r>
        <r>
          <rPr>
            <sz val="10"/>
            <color rgb="FF000000"/>
            <rFont val="Tahoma"/>
            <family val="2"/>
          </rPr>
          <t xml:space="preserve">
</t>
        </r>
        <r>
          <rPr>
            <b/>
            <u/>
            <sz val="10"/>
            <color rgb="FF000000"/>
            <rFont val="Tahoma"/>
            <family val="2"/>
          </rPr>
          <t>Riesgos de Gestión</t>
        </r>
        <r>
          <rPr>
            <b/>
            <sz val="10"/>
            <color rgb="FF000000"/>
            <rFont val="Tahoma"/>
            <family val="2"/>
          </rPr>
          <t xml:space="preserve">: </t>
        </r>
        <r>
          <rPr>
            <sz val="10"/>
            <color rgb="FF000000"/>
            <rFont val="Tahoma"/>
            <family val="2"/>
          </rPr>
          <t xml:space="preserve">correspondientes a los riesgos de operación que afecten los objetivos del proceso
</t>
        </r>
        <r>
          <rPr>
            <b/>
            <u/>
            <sz val="10"/>
            <color rgb="FF000000"/>
            <rFont val="Tahoma"/>
            <family val="2"/>
          </rPr>
          <t>Riesgos de Seguridad de la Información</t>
        </r>
        <r>
          <rPr>
            <b/>
            <sz val="10"/>
            <color rgb="FF000000"/>
            <rFont val="Tahoma"/>
            <family val="2"/>
          </rPr>
          <t xml:space="preserve">: </t>
        </r>
        <r>
          <rPr>
            <sz val="10"/>
            <color rgb="FF000000"/>
            <rFont val="Tahoma"/>
            <family val="2"/>
          </rPr>
          <t xml:space="preserve">correspondientes a los riesgos del proceso asociados a activos de la información (Tecnología, Información)
</t>
        </r>
        <r>
          <rPr>
            <b/>
            <u/>
            <sz val="10"/>
            <color rgb="FF000000"/>
            <rFont val="Tahoma"/>
            <family val="2"/>
          </rPr>
          <t>Riesgos de Continuidad del Negocio</t>
        </r>
        <r>
          <rPr>
            <b/>
            <sz val="10"/>
            <color rgb="FF000000"/>
            <rFont val="Tahoma"/>
            <family val="2"/>
          </rPr>
          <t xml:space="preserve">: </t>
        </r>
        <r>
          <rPr>
            <sz val="10"/>
            <color rgb="FF000000"/>
            <rFont val="Tahoma"/>
            <family val="2"/>
          </rPr>
          <t xml:space="preserve">riesgos asociados a la capacidad de la organización para continuar con la operación después de una crisis
</t>
        </r>
        <r>
          <rPr>
            <b/>
            <u/>
            <sz val="10"/>
            <color rgb="FF000000"/>
            <rFont val="Tahoma"/>
            <family val="2"/>
          </rPr>
          <t>Riesgos de Seguridad y Salud en el Trabajo/ Riesgos Ambientales</t>
        </r>
        <r>
          <rPr>
            <b/>
            <sz val="10"/>
            <color rgb="FF000000"/>
            <rFont val="Tahoma"/>
            <family val="2"/>
          </rPr>
          <t xml:space="preserve">: </t>
        </r>
        <r>
          <rPr>
            <sz val="10"/>
            <color rgb="FF000000"/>
            <rFont val="Tahoma"/>
            <family val="2"/>
          </rPr>
          <t xml:space="preserve">corresponden a los riesgos de los Sistemas de Gestión SST y Ambiental, que se formularán en el marco de la implementación de estos sistemas
</t>
        </r>
        <r>
          <rPr>
            <b/>
            <u/>
            <sz val="10"/>
            <color rgb="FF000000"/>
            <rFont val="Tahoma"/>
            <family val="2"/>
          </rPr>
          <t>Riesgos de Contratación/Riesgos de Proyectos</t>
        </r>
        <r>
          <rPr>
            <b/>
            <sz val="10"/>
            <color rgb="FF000000"/>
            <rFont val="Tahoma"/>
            <family val="2"/>
          </rPr>
          <t xml:space="preserve">: </t>
        </r>
        <r>
          <rPr>
            <sz val="10"/>
            <color rgb="FF000000"/>
            <rFont val="Tahoma"/>
            <family val="2"/>
          </rPr>
          <t xml:space="preserve">son riesgos temporales que se formulan en la elaboración de un contrato o proyecto específicamente. Estos deben ser formulados en documentos de trabajo aparte por cada contrato o proyecto que se documente.
</t>
        </r>
      </text>
    </comment>
    <comment ref="C9" authorId="0" shapeId="0" xr:uid="{EDEA6917-9BDF-4570-9783-00E3F8129B71}">
      <text>
        <r>
          <rPr>
            <b/>
            <sz val="10"/>
            <color rgb="FF000000"/>
            <rFont val="Tahoma"/>
            <family val="2"/>
          </rPr>
          <t xml:space="preserve">Subcategoria_Riesgo:
</t>
        </r>
        <r>
          <rPr>
            <b/>
            <sz val="10"/>
            <color rgb="FF000000"/>
            <rFont val="Tahoma"/>
            <family val="2"/>
          </rPr>
          <t xml:space="preserve">
</t>
        </r>
        <r>
          <rPr>
            <sz val="10"/>
            <color rgb="FF000000"/>
            <rFont val="Tahoma"/>
            <family val="2"/>
          </rPr>
          <t xml:space="preserve">De acuerdo con la Tipología de Riesgo (Columna B), se deberá seleccionar la subcategoría del riesgo de la lista desplegable pre-determinada (Columna C). 
</t>
        </r>
        <r>
          <rPr>
            <sz val="10"/>
            <color rgb="FF000000"/>
            <rFont val="Tahoma"/>
            <family val="2"/>
          </rPr>
          <t xml:space="preserve">
</t>
        </r>
        <r>
          <rPr>
            <b/>
            <sz val="10"/>
            <color rgb="FF000000"/>
            <rFont val="Tahoma"/>
            <family val="2"/>
          </rPr>
          <t xml:space="preserve">Nota 1: </t>
        </r>
        <r>
          <rPr>
            <sz val="10"/>
            <color rgb="FF000000"/>
            <rFont val="Tahoma"/>
            <family val="2"/>
          </rPr>
          <t xml:space="preserve">Para conocer el detalle de la descripción de cada una de las subcategorías de riesgos, se podrá consultar la pestaña "Tipologia_Riesgos"
</t>
        </r>
      </text>
    </comment>
    <comment ref="D9" authorId="0" shapeId="0" xr:uid="{98A3F281-4BC1-4F0E-9F8B-7AC744F2F1C9}">
      <text>
        <r>
          <rPr>
            <b/>
            <sz val="10"/>
            <color rgb="FF000000"/>
            <rFont val="Tahoma"/>
            <family val="2"/>
          </rPr>
          <t xml:space="preserve">Macroproceso:
</t>
        </r>
        <r>
          <rPr>
            <sz val="10"/>
            <color rgb="FF000000"/>
            <rFont val="Tahoma"/>
            <family val="2"/>
          </rPr>
          <t xml:space="preserve">
</t>
        </r>
        <r>
          <rPr>
            <sz val="10"/>
            <color rgb="FF000000"/>
            <rFont val="Tahoma"/>
            <family val="2"/>
          </rPr>
          <t xml:space="preserve">Seleccione de la lista desplegable predeterminada el macroproceso al cual corresponde el riesgo que se documentará. 
</t>
        </r>
        <r>
          <rPr>
            <sz val="10"/>
            <color rgb="FF000000"/>
            <rFont val="Tahoma"/>
            <family val="2"/>
          </rPr>
          <t xml:space="preserve">
</t>
        </r>
        <r>
          <rPr>
            <b/>
            <sz val="10"/>
            <color rgb="FF000000"/>
            <rFont val="Tahoma"/>
            <family val="2"/>
          </rPr>
          <t xml:space="preserve">Nota 1: </t>
        </r>
        <r>
          <rPr>
            <sz val="10"/>
            <color rgb="FF000000"/>
            <rFont val="Tahoma"/>
            <family val="2"/>
          </rPr>
          <t>estos macroprocesos corresponden a la arquitectura institucional de SAE</t>
        </r>
      </text>
    </comment>
    <comment ref="E9" authorId="0" shapeId="0" xr:uid="{8C35B30F-5A89-4437-97DD-15D9D497CA56}">
      <text>
        <r>
          <rPr>
            <b/>
            <sz val="10"/>
            <color rgb="FF000000"/>
            <rFont val="Tahoma"/>
            <family val="34"/>
          </rPr>
          <t xml:space="preserve">Proceso:
</t>
        </r>
        <r>
          <rPr>
            <sz val="10"/>
            <color rgb="FF000000"/>
            <rFont val="Tahoma"/>
            <family val="34"/>
          </rPr>
          <t xml:space="preserve">
</t>
        </r>
        <r>
          <rPr>
            <sz val="10"/>
            <color rgb="FF000000"/>
            <rFont val="Tahoma"/>
            <family val="34"/>
          </rPr>
          <t xml:space="preserve">Seleccione de la lista desplegable predeterminada el proceso al cual corresponde el riesgo que se documentará. 
</t>
        </r>
        <r>
          <rPr>
            <sz val="10"/>
            <color rgb="FF000000"/>
            <rFont val="Tahoma"/>
            <family val="34"/>
          </rPr>
          <t xml:space="preserve">
</t>
        </r>
        <r>
          <rPr>
            <b/>
            <sz val="10"/>
            <color rgb="FF000000"/>
            <rFont val="Tahoma"/>
            <family val="34"/>
          </rPr>
          <t xml:space="preserve">Nota 1: </t>
        </r>
        <r>
          <rPr>
            <sz val="10"/>
            <color rgb="FF000000"/>
            <rFont val="Tahoma"/>
            <family val="34"/>
          </rPr>
          <t xml:space="preserve">estos procesos están asociados al macroproceso seleccionado en la columna D, y se encuentran enlistados conforme a la arquitectura institucional de SAE
</t>
        </r>
      </text>
    </comment>
    <comment ref="F9" authorId="0" shapeId="0" xr:uid="{186B281E-F043-42C3-B68A-326B5CB03D6A}">
      <text>
        <r>
          <rPr>
            <b/>
            <sz val="10"/>
            <color rgb="FF000000"/>
            <rFont val="Tahoma"/>
            <family val="2"/>
          </rPr>
          <t xml:space="preserve">Objetivo Proceso / Contrato/ Proyecto
</t>
        </r>
        <r>
          <rPr>
            <b/>
            <sz val="10"/>
            <color rgb="FF000000"/>
            <rFont val="Tahoma"/>
            <family val="2"/>
          </rPr>
          <t xml:space="preserve">
</t>
        </r>
        <r>
          <rPr>
            <sz val="10"/>
            <color rgb="FF000000"/>
            <rFont val="Tahoma"/>
            <family val="2"/>
          </rPr>
          <t>En este espacio escriba el objetivo del proceso, el contrato o proyecto a fin de analizar los posibles riesgos dependiendo de la unidad de análisis</t>
        </r>
      </text>
    </comment>
    <comment ref="G9" authorId="0" shapeId="0" xr:uid="{2D8D2312-B3B9-4662-87C3-D9F87FB18DA6}">
      <text>
        <r>
          <rPr>
            <b/>
            <sz val="10"/>
            <color rgb="FF000000"/>
            <rFont val="Tahoma"/>
            <family val="34"/>
          </rPr>
          <t xml:space="preserve">Producto/ Servicio/ Activo Información:
</t>
        </r>
        <r>
          <rPr>
            <b/>
            <sz val="10"/>
            <color rgb="FF000000"/>
            <rFont val="Tahoma"/>
            <family val="34"/>
          </rPr>
          <t xml:space="preserve">
</t>
        </r>
        <r>
          <rPr>
            <sz val="10"/>
            <color rgb="FF000000"/>
            <rFont val="Tahoma"/>
            <family val="34"/>
          </rPr>
          <t xml:space="preserve">Cuando se trate de un </t>
        </r>
        <r>
          <rPr>
            <b/>
            <i/>
            <sz val="10"/>
            <color rgb="FF000000"/>
            <rFont val="Tahoma"/>
            <family val="34"/>
          </rPr>
          <t>riesgo de gestión o continuidad del negocio</t>
        </r>
        <r>
          <rPr>
            <sz val="10"/>
            <color rgb="FF000000"/>
            <rFont val="Tahoma"/>
            <family val="34"/>
          </rPr>
          <t xml:space="preserve">, escriba en este espacio de manera corta el producto o servicio principal asociado al riesgo que documentará.
</t>
        </r>
        <r>
          <rPr>
            <sz val="10"/>
            <color rgb="FF000000"/>
            <rFont val="Tahoma"/>
            <family val="34"/>
          </rPr>
          <t xml:space="preserve">
</t>
        </r>
        <r>
          <rPr>
            <sz val="10"/>
            <color rgb="FF000000"/>
            <rFont val="Tahoma"/>
            <family val="34"/>
          </rPr>
          <t xml:space="preserve">Cuando se trate de un </t>
        </r>
        <r>
          <rPr>
            <b/>
            <i/>
            <sz val="10"/>
            <color rgb="FF000000"/>
            <rFont val="Tahoma"/>
            <family val="34"/>
          </rPr>
          <t>riesgo de seguridad de la información</t>
        </r>
        <r>
          <rPr>
            <sz val="10"/>
            <color rgb="FF000000"/>
            <rFont val="Tahoma"/>
            <family val="34"/>
          </rPr>
          <t xml:space="preserve">, escriba en este espacio el activo de información sobre el cual se analizará el riesgo
</t>
        </r>
        <r>
          <rPr>
            <sz val="10"/>
            <color rgb="FF000000"/>
            <rFont val="Tahoma"/>
            <family val="34"/>
          </rPr>
          <t xml:space="preserve">
</t>
        </r>
        <r>
          <rPr>
            <sz val="10"/>
            <color rgb="FF000000"/>
            <rFont val="Tahoma"/>
            <family val="34"/>
          </rPr>
          <t xml:space="preserve">Cuando se trate de </t>
        </r>
        <r>
          <rPr>
            <b/>
            <i/>
            <sz val="10"/>
            <color rgb="FF000000"/>
            <rFont val="Tahoma"/>
            <family val="34"/>
          </rPr>
          <t>riesgos de seguridad y salud en el trabajo,</t>
        </r>
        <r>
          <rPr>
            <sz val="10"/>
            <color rgb="FF000000"/>
            <rFont val="Tahoma"/>
            <family val="34"/>
          </rPr>
          <t xml:space="preserve"> indique el factor de peligro sobre el cual se analizará el riesgo
</t>
        </r>
        <r>
          <rPr>
            <sz val="10"/>
            <color rgb="FF000000"/>
            <rFont val="Tahoma"/>
            <family val="34"/>
          </rPr>
          <t xml:space="preserve">
</t>
        </r>
        <r>
          <rPr>
            <sz val="10"/>
            <color rgb="FF000000"/>
            <rFont val="Tahoma"/>
            <family val="34"/>
          </rPr>
          <t xml:space="preserve">Cuando se trate de </t>
        </r>
        <r>
          <rPr>
            <b/>
            <i/>
            <sz val="10"/>
            <color rgb="FF000000"/>
            <rFont val="Tahoma"/>
            <family val="34"/>
          </rPr>
          <t>riesgos ambientales</t>
        </r>
        <r>
          <rPr>
            <sz val="10"/>
            <color rgb="FF000000"/>
            <rFont val="Tahoma"/>
            <family val="34"/>
          </rPr>
          <t xml:space="preserve">, indique el aspecto ambiental sobre el cual se analizará el riesgo
</t>
        </r>
        <r>
          <rPr>
            <sz val="10"/>
            <color rgb="FF000000"/>
            <rFont val="Tahoma"/>
            <family val="34"/>
          </rPr>
          <t xml:space="preserve">
</t>
        </r>
        <r>
          <rPr>
            <sz val="10"/>
            <color rgb="FF000000"/>
            <rFont val="Tahoma"/>
            <family val="34"/>
          </rPr>
          <t xml:space="preserve">Cuando se trate de </t>
        </r>
        <r>
          <rPr>
            <b/>
            <i/>
            <sz val="10"/>
            <color rgb="FF000000"/>
            <rFont val="Tahoma"/>
            <family val="34"/>
          </rPr>
          <t>riesgos de proyectos o contratos</t>
        </r>
        <r>
          <rPr>
            <sz val="10"/>
            <color rgb="FF000000"/>
            <rFont val="Tahoma"/>
            <family val="34"/>
          </rPr>
          <t>, coloque el producto o servicio principal del proyecto o contrato analizado</t>
        </r>
      </text>
    </comment>
    <comment ref="H9" authorId="0" shapeId="0" xr:uid="{6438709A-577D-4105-A074-63E62576577C}">
      <text>
        <r>
          <rPr>
            <b/>
            <sz val="10"/>
            <color rgb="FF000000"/>
            <rFont val="Tahoma"/>
            <family val="2"/>
          </rPr>
          <t xml:space="preserve">Descripción del Riesgo:
</t>
        </r>
        <r>
          <rPr>
            <b/>
            <sz val="10"/>
            <color rgb="FF000000"/>
            <rFont val="Tahoma"/>
            <family val="2"/>
          </rPr>
          <t xml:space="preserve">
</t>
        </r>
        <r>
          <rPr>
            <sz val="10"/>
            <color rgb="FF000000"/>
            <rFont val="Tahoma"/>
            <family val="2"/>
          </rPr>
          <t xml:space="preserve">Este campo no debe ser diligenciado ya que es automático con base en los siguientes campos (Impacto, causa inmediata y causa raíz)
</t>
        </r>
        <r>
          <rPr>
            <sz val="10"/>
            <color rgb="FF000000"/>
            <rFont val="Tahoma"/>
            <family val="2"/>
          </rPr>
          <t xml:space="preserve">
</t>
        </r>
        <r>
          <rPr>
            <b/>
            <sz val="10"/>
            <color rgb="FF000000"/>
            <rFont val="Tahoma"/>
            <family val="2"/>
          </rPr>
          <t xml:space="preserve">Nota 1: </t>
        </r>
        <r>
          <rPr>
            <sz val="10"/>
            <color rgb="FF000000"/>
            <rFont val="Tahoma"/>
            <family val="2"/>
          </rPr>
          <t xml:space="preserve">La estructura propuesta para la descripción del riesgo se toma con base en los lineamientos del Departamento Administrativo de la Función Pública 
</t>
        </r>
        <r>
          <rPr>
            <sz val="10"/>
            <color rgb="FF000000"/>
            <rFont val="Tahoma"/>
            <family val="2"/>
          </rPr>
          <t xml:space="preserve">
</t>
        </r>
        <r>
          <rPr>
            <b/>
            <sz val="10"/>
            <color rgb="FF000000"/>
            <rFont val="Tahoma"/>
            <family val="2"/>
          </rPr>
          <t xml:space="preserve">Nota 2: </t>
        </r>
        <r>
          <rPr>
            <sz val="10"/>
            <color rgb="FF000000"/>
            <rFont val="Tahoma"/>
            <family val="2"/>
          </rPr>
          <t xml:space="preserve">La estructura de descripción del riesgo es: Posibilidad de + Impacto para la entidad (¿Qué?) + Causa Inmediata (¿Cómo?) + Causa Principal o raíz (¿Por qué?), permitiendo contar con una redacción clara y concreta del riesgo indentificado. </t>
        </r>
      </text>
    </comment>
    <comment ref="I9" authorId="0" shapeId="0" xr:uid="{443256A4-F4C5-4D9C-ABC1-A9866058DCFE}">
      <text>
        <r>
          <rPr>
            <b/>
            <sz val="10"/>
            <color rgb="FF000000"/>
            <rFont val="Tahoma"/>
            <family val="2"/>
          </rPr>
          <t xml:space="preserve">Causa Inmediata
</t>
        </r>
        <r>
          <rPr>
            <sz val="10"/>
            <color rgb="FF000000"/>
            <rFont val="Tahoma"/>
            <family val="2"/>
          </rPr>
          <t xml:space="preserve">
</t>
        </r>
        <r>
          <rPr>
            <sz val="10"/>
            <color rgb="FF000000"/>
            <rFont val="Tahoma"/>
            <family val="2"/>
          </rPr>
          <t>Indique de manera breve la situación o circunstancias bajo las cuales se presentaría el riesgo, siendo la situación más evidente frente al riesgo.</t>
        </r>
      </text>
    </comment>
    <comment ref="J9" authorId="0" shapeId="0" xr:uid="{0F0DA8AB-903D-467A-952C-E95239BA21DC}">
      <text>
        <r>
          <rPr>
            <b/>
            <sz val="10"/>
            <color rgb="FF000000"/>
            <rFont val="Tahoma"/>
            <family val="2"/>
          </rPr>
          <t xml:space="preserve">Causa raíz, principal o básica (CR)
</t>
        </r>
        <r>
          <rPr>
            <b/>
            <sz val="10"/>
            <color rgb="FF000000"/>
            <rFont val="Tahoma"/>
            <family val="2"/>
          </rPr>
          <t xml:space="preserve">
</t>
        </r>
        <r>
          <rPr>
            <sz val="10"/>
            <color rgb="FF000000"/>
            <rFont val="Tahoma"/>
            <family val="2"/>
          </rPr>
          <t xml:space="preserve">Escriba de manera breve la causa raíz o principal que podría ocasionar la materialización del riesgo a formular.
</t>
        </r>
        <r>
          <rPr>
            <sz val="10"/>
            <color rgb="FF000000"/>
            <rFont val="Tahoma"/>
            <family val="2"/>
          </rPr>
          <t xml:space="preserve">
</t>
        </r>
        <r>
          <rPr>
            <b/>
            <sz val="10"/>
            <color rgb="FF000000"/>
            <rFont val="Tahoma"/>
            <family val="2"/>
          </rPr>
          <t>Nota 1:</t>
        </r>
        <r>
          <rPr>
            <sz val="10"/>
            <color rgb="FF000000"/>
            <rFont val="Tahoma"/>
            <family val="2"/>
          </rPr>
          <t xml:space="preserve"> La causa raíz o principal, se debe establecer después de evaluar y conocer las subcausas asociadas al riesgo.</t>
        </r>
      </text>
    </comment>
    <comment ref="K9" authorId="0" shapeId="0" xr:uid="{FAA95BB9-3A73-45A7-814C-08410869CAC7}">
      <text>
        <r>
          <rPr>
            <b/>
            <sz val="10"/>
            <color rgb="FF000000"/>
            <rFont val="Tahoma"/>
            <family val="2"/>
          </rPr>
          <t xml:space="preserve">Impacto:
</t>
        </r>
        <r>
          <rPr>
            <sz val="10"/>
            <color rgb="FF000000"/>
            <rFont val="Tahoma"/>
            <family val="2"/>
          </rPr>
          <t xml:space="preserve">
</t>
        </r>
        <r>
          <rPr>
            <sz val="10"/>
            <color rgb="FF000000"/>
            <rFont val="Tahoma"/>
            <family val="2"/>
          </rPr>
          <t>Selecciones de la lista desplegable el impacto más representativo que se presentaría ante una posible materialización del riesgo</t>
        </r>
      </text>
    </comment>
    <comment ref="L9" authorId="0" shapeId="0" xr:uid="{4E621B9E-A638-4741-A528-88EDE906E0B7}">
      <text>
        <r>
          <rPr>
            <b/>
            <sz val="10"/>
            <color rgb="FF000000"/>
            <rFont val="Tahoma"/>
            <family val="2"/>
          </rPr>
          <t xml:space="preserve">Criterios para determinar probabilidad:
</t>
        </r>
        <r>
          <rPr>
            <sz val="10"/>
            <color rgb="FF000000"/>
            <rFont val="Tahoma"/>
            <family val="2"/>
          </rPr>
          <t xml:space="preserve">
</t>
        </r>
        <r>
          <rPr>
            <sz val="10"/>
            <color rgb="FF000000"/>
            <rFont val="Tahoma"/>
            <family val="2"/>
          </rPr>
          <t>Seleccione de la lista desplegable el criterio para determinar la probabilidad de ocurrencia del riesgo identificado, de acuerdo con la tipología de riesgos</t>
        </r>
      </text>
    </comment>
    <comment ref="M9" authorId="0" shapeId="0" xr:uid="{A0CDFE03-9367-4EBB-BBD4-072BD28F7502}">
      <text>
        <r>
          <rPr>
            <b/>
            <sz val="10"/>
            <color rgb="FF000000"/>
            <rFont val="Tahoma"/>
            <family val="2"/>
          </rPr>
          <t xml:space="preserve">Probabilidad Inherente:
</t>
        </r>
        <r>
          <rPr>
            <sz val="10"/>
            <color rgb="FF000000"/>
            <rFont val="Tahoma"/>
            <family val="2"/>
          </rPr>
          <t xml:space="preserve">
</t>
        </r>
        <r>
          <rPr>
            <sz val="10"/>
            <color rgb="FF000000"/>
            <rFont val="Tahoma"/>
            <family val="2"/>
          </rPr>
          <t xml:space="preserve">Este campo es automático de acuerdo con la selección del criterio escogido en la columna O. </t>
        </r>
      </text>
    </comment>
    <comment ref="N9" authorId="0" shapeId="0" xr:uid="{94EA86F0-D20F-4584-B6D0-F6F1D1FD6428}">
      <text>
        <r>
          <rPr>
            <b/>
            <sz val="10"/>
            <color rgb="FF000000"/>
            <rFont val="Tahoma"/>
            <family val="34"/>
          </rPr>
          <t xml:space="preserve">% Probabilidad Inherente
</t>
        </r>
        <r>
          <rPr>
            <sz val="10"/>
            <color rgb="FF000000"/>
            <rFont val="Tahoma"/>
            <family val="34"/>
          </rPr>
          <t xml:space="preserve">
</t>
        </r>
        <r>
          <rPr>
            <sz val="10"/>
            <color rgb="FF000000"/>
            <rFont val="Tahoma"/>
            <family val="34"/>
          </rPr>
          <t xml:space="preserve">Este campo es automático de acuerdo con la selección del criterio escogido en la columna O. 
</t>
        </r>
      </text>
    </comment>
    <comment ref="O9" authorId="0" shapeId="0" xr:uid="{A9B298EA-1322-4855-A897-80F21DD38F7B}">
      <text>
        <r>
          <rPr>
            <b/>
            <sz val="10"/>
            <color rgb="FF000000"/>
            <rFont val="Tahoma"/>
            <family val="34"/>
          </rPr>
          <t xml:space="preserve">Criterios para determinar impacto:
</t>
        </r>
        <r>
          <rPr>
            <sz val="10"/>
            <color rgb="FF000000"/>
            <rFont val="Tahoma"/>
            <family val="34"/>
          </rPr>
          <t xml:space="preserve">
</t>
        </r>
        <r>
          <rPr>
            <sz val="10"/>
            <color rgb="FF000000"/>
            <rFont val="Tahoma"/>
            <family val="34"/>
          </rPr>
          <t>Seleccione de la lista desplegable el criterio para determinar el impacto del riesgo identificado, de acuerdo con la tipología de riesgos</t>
        </r>
      </text>
    </comment>
    <comment ref="P9" authorId="0" shapeId="0" xr:uid="{95A38A60-26C4-4687-A7F6-6170F803261E}">
      <text>
        <r>
          <rPr>
            <b/>
            <sz val="10"/>
            <color rgb="FF000000"/>
            <rFont val="Tahoma"/>
            <family val="34"/>
          </rPr>
          <t>Impacto Inherente:</t>
        </r>
        <r>
          <rPr>
            <sz val="10"/>
            <color rgb="FF000000"/>
            <rFont val="Calibri"/>
            <family val="2"/>
          </rPr>
          <t xml:space="preserve">
</t>
        </r>
        <r>
          <rPr>
            <sz val="10"/>
            <color rgb="FF000000"/>
            <rFont val="Tahoma"/>
            <family val="34"/>
          </rPr>
          <t xml:space="preserve">Este campo es automático de acuerdo con la selección del criterio escogido en la columna R. </t>
        </r>
        <r>
          <rPr>
            <sz val="10"/>
            <color rgb="FF000000"/>
            <rFont val="Calibri"/>
            <family val="2"/>
          </rPr>
          <t xml:space="preserve">
</t>
        </r>
      </text>
    </comment>
    <comment ref="Q9" authorId="0" shapeId="0" xr:uid="{517FE956-EC9C-477F-8AE1-E0E4FE7AB4B4}">
      <text>
        <r>
          <rPr>
            <b/>
            <sz val="10"/>
            <color rgb="FF000000"/>
            <rFont val="Tahoma"/>
            <family val="34"/>
          </rPr>
          <t>% Impacto Inherente:</t>
        </r>
        <r>
          <rPr>
            <sz val="10"/>
            <color rgb="FF000000"/>
            <rFont val="Calibri"/>
            <family val="2"/>
          </rPr>
          <t xml:space="preserve">
</t>
        </r>
        <r>
          <rPr>
            <sz val="10"/>
            <color rgb="FF000000"/>
            <rFont val="Tahoma"/>
            <family val="34"/>
          </rPr>
          <t xml:space="preserve">Este campo es automático de acuerdo con la selección del criterio escogido en la columna R. </t>
        </r>
        <r>
          <rPr>
            <sz val="10"/>
            <color rgb="FF000000"/>
            <rFont val="Calibri"/>
            <family val="2"/>
          </rPr>
          <t xml:space="preserve">
</t>
        </r>
      </text>
    </comment>
    <comment ref="R9" authorId="0" shapeId="0" xr:uid="{775DABE2-5CE6-4D37-957A-463DC519323F}">
      <text>
        <r>
          <rPr>
            <b/>
            <sz val="10"/>
            <color rgb="FF000000"/>
            <rFont val="Tahoma"/>
            <family val="2"/>
          </rPr>
          <t xml:space="preserve">Zona de Riesgos Inherente
</t>
        </r>
        <r>
          <rPr>
            <sz val="10"/>
            <color rgb="FF000000"/>
            <rFont val="Tahoma"/>
            <family val="2"/>
          </rPr>
          <t xml:space="preserve">
</t>
        </r>
        <r>
          <rPr>
            <sz val="10"/>
            <color rgb="FF000000"/>
            <rFont val="Tahoma"/>
            <family val="2"/>
          </rPr>
          <t xml:space="preserve">No diligencie este campo. Es automático
</t>
        </r>
        <r>
          <rPr>
            <sz val="10"/>
            <color rgb="FF000000"/>
            <rFont val="Tahoma"/>
            <family val="2"/>
          </rPr>
          <t xml:space="preserve">
</t>
        </r>
        <r>
          <rPr>
            <b/>
            <sz val="10"/>
            <color rgb="FF000000"/>
            <rFont val="Tahoma"/>
            <family val="2"/>
          </rPr>
          <t xml:space="preserve">Nota 1: </t>
        </r>
        <r>
          <rPr>
            <sz val="10"/>
            <color rgb="FF000000"/>
            <rFont val="Tahoma"/>
            <family val="2"/>
          </rPr>
          <t>La zona de riesgo inherente, es el resultado de combinar la probabilidad Inherente (Columna P) y el impacto inherente (Columna S)</t>
        </r>
      </text>
    </comment>
    <comment ref="S9" authorId="0" shapeId="0" xr:uid="{089592BE-6C8D-415F-8C85-7697B5CC9583}">
      <text>
        <r>
          <rPr>
            <b/>
            <sz val="10"/>
            <color rgb="FF000000"/>
            <rFont val="Tahoma"/>
            <family val="2"/>
          </rPr>
          <t xml:space="preserve">Tratamiento:
</t>
        </r>
        <r>
          <rPr>
            <sz val="10"/>
            <color rgb="FF000000"/>
            <rFont val="Tahoma"/>
            <family val="2"/>
          </rPr>
          <t xml:space="preserve">
</t>
        </r>
        <r>
          <rPr>
            <sz val="10"/>
            <color rgb="FF000000"/>
            <rFont val="Tahoma"/>
            <family val="2"/>
          </rPr>
          <t xml:space="preserve">Utilice la lista desplegable que se encuentra parametrizada y seleccione el tratamiento que mejor se ajuste de acuerdo con las opciones dispuestas: i)Aceptar, ii) Evitar, iii) Reducir (compartir), iv) Reducir (mitigar).
</t>
        </r>
        <r>
          <rPr>
            <sz val="10"/>
            <color rgb="FF000000"/>
            <rFont val="Tahoma"/>
            <family val="2"/>
          </rPr>
          <t xml:space="preserve">
</t>
        </r>
        <r>
          <rPr>
            <b/>
            <sz val="10"/>
            <color rgb="FF000000"/>
            <rFont val="Tahoma"/>
            <family val="2"/>
          </rPr>
          <t xml:space="preserve">Aceptar: </t>
        </r>
        <r>
          <rPr>
            <sz val="10"/>
            <color rgb="FF000000"/>
            <rFont val="Tahoma"/>
            <family val="2"/>
          </rPr>
          <t xml:space="preserve">después de realizar un análisis y considerar los niveles de riesgo como bajo se determina asumir el mismo conociendo los efectos de su posible materialización
</t>
        </r>
        <r>
          <rPr>
            <sz val="10"/>
            <color rgb="FF000000"/>
            <rFont val="Tahoma"/>
            <family val="2"/>
          </rPr>
          <t xml:space="preserve">
</t>
        </r>
        <r>
          <rPr>
            <b/>
            <sz val="10"/>
            <color rgb="FF000000"/>
            <rFont val="Tahoma"/>
            <family val="2"/>
          </rPr>
          <t xml:space="preserve">Evitar: </t>
        </r>
        <r>
          <rPr>
            <sz val="10"/>
            <color rgb="FF000000"/>
            <rFont val="Tahoma"/>
            <family val="2"/>
          </rPr>
          <t xml:space="preserve">después de realizar un análisis y considerar que el nivel del riesgo es demasiado alto, se determina NO asumir la actividad que genera este riesgo
</t>
        </r>
        <r>
          <rPr>
            <sz val="10"/>
            <color rgb="FF000000"/>
            <rFont val="Tahoma"/>
            <family val="2"/>
          </rPr>
          <t xml:space="preserve">
</t>
        </r>
        <r>
          <rPr>
            <b/>
            <sz val="10"/>
            <color rgb="FF000000"/>
            <rFont val="Tahoma"/>
            <family val="2"/>
          </rPr>
          <t xml:space="preserve">Reducir (compartir): </t>
        </r>
        <r>
          <rPr>
            <sz val="10"/>
            <color rgb="FF000000"/>
            <rFont val="Tahoma"/>
            <family val="2"/>
          </rPr>
          <t xml:space="preserve">después de realizar un análisis, se considera que la mejor estrategia es tercerizar el proceso o trasladar el riesgo a través de seguros o pólizas. La responsabilidad económica recae sobre el tercero, pero no se transfiere la responsabilidad sobre el tema reputacional. Esta estrategia se emplea cuando se considera que el nivel de riesgo residual es alto.
</t>
        </r>
        <r>
          <rPr>
            <sz val="10"/>
            <color rgb="FF000000"/>
            <rFont val="Tahoma"/>
            <family val="2"/>
          </rPr>
          <t xml:space="preserve">
</t>
        </r>
        <r>
          <rPr>
            <b/>
            <sz val="10"/>
            <color rgb="FF000000"/>
            <rFont val="Tahoma"/>
            <family val="2"/>
          </rPr>
          <t xml:space="preserve">Reducir (mitigar): </t>
        </r>
        <r>
          <rPr>
            <sz val="10"/>
            <color rgb="FF000000"/>
            <rFont val="Tahoma"/>
            <family val="2"/>
          </rPr>
          <t xml:space="preserve">después de realizar un análisis y considerar los niveles de riesgo se implementan acciones que mitiguen el nivel de riesgo. No necesariamente es un control </t>
        </r>
        <r>
          <rPr>
            <sz val="10"/>
            <color rgb="FF000000"/>
            <rFont val="Tahoma"/>
            <family val="34"/>
          </rPr>
          <t>adicional. Esta estrategia se emplea cuando se considera que el nivel de riesgo residual es alto.</t>
        </r>
      </text>
    </comment>
    <comment ref="T9" authorId="0" shapeId="0" xr:uid="{BE456B26-2DC4-4EDF-B7B0-4C6935E58012}">
      <text>
        <r>
          <rPr>
            <b/>
            <sz val="10"/>
            <color rgb="FF000000"/>
            <rFont val="Tahoma"/>
            <family val="34"/>
          </rPr>
          <t xml:space="preserve">No. Control:
</t>
        </r>
        <r>
          <rPr>
            <sz val="10"/>
            <color rgb="FF000000"/>
            <rFont val="Tahoma"/>
            <family val="34"/>
          </rPr>
          <t xml:space="preserve">
</t>
        </r>
        <r>
          <rPr>
            <sz val="10"/>
            <color rgb="FF000000"/>
            <rFont val="Tahoma"/>
            <family val="34"/>
          </rPr>
          <t xml:space="preserve">Este campo no debe ser modificado, ya que está predeterminado. 
</t>
        </r>
        <r>
          <rPr>
            <sz val="10"/>
            <color rgb="FF000000"/>
            <rFont val="Tahoma"/>
            <family val="34"/>
          </rPr>
          <t xml:space="preserve">
</t>
        </r>
        <r>
          <rPr>
            <b/>
            <sz val="10"/>
            <color rgb="FF000000"/>
            <rFont val="Tahoma"/>
            <family val="34"/>
          </rPr>
          <t xml:space="preserve">Nota 1: </t>
        </r>
        <r>
          <rPr>
            <sz val="10"/>
            <color rgb="FF000000"/>
            <rFont val="Tahoma"/>
            <family val="34"/>
          </rPr>
          <t xml:space="preserve">Se sugiere enlistar como máximo 7 controles  relacionadas con el riesgo identificado. En caso de identificar más, por favor priorice los más relevantes y estratégicos de acuerdo con el análisis del equipo de trabajo, de tal manera que queden como máximo el número de controles indicado.
</t>
        </r>
      </text>
    </comment>
    <comment ref="U9" authorId="0" shapeId="0" xr:uid="{C3E3ED58-4A6E-41A2-B7F5-F1AA80A0ACB5}">
      <text>
        <r>
          <rPr>
            <b/>
            <sz val="10"/>
            <color rgb="FF000000"/>
            <rFont val="Tahoma"/>
            <family val="2"/>
          </rPr>
          <t>Control:</t>
        </r>
        <r>
          <rPr>
            <sz val="10"/>
            <color rgb="FF000000"/>
            <rFont val="Tahoma"/>
            <family val="2"/>
          </rPr>
          <t xml:space="preserve">
</t>
        </r>
        <r>
          <rPr>
            <sz val="10"/>
            <color rgb="FF000000"/>
            <rFont val="Tahoma"/>
            <family val="2"/>
          </rPr>
          <t>Indique de manera concisa y clara el título del control</t>
        </r>
      </text>
    </comment>
    <comment ref="V9" authorId="0" shapeId="0" xr:uid="{8007ED5E-1FD4-4AB3-93C2-2DC471CADB2C}">
      <text>
        <r>
          <rPr>
            <b/>
            <sz val="10"/>
            <color rgb="FF000000"/>
            <rFont val="Tahoma"/>
            <family val="2"/>
          </rPr>
          <t xml:space="preserve">Responsable:
</t>
        </r>
        <r>
          <rPr>
            <b/>
            <sz val="10"/>
            <color rgb="FF000000"/>
            <rFont val="Tahoma"/>
            <family val="2"/>
          </rPr>
          <t xml:space="preserve">
</t>
        </r>
        <r>
          <rPr>
            <sz val="10"/>
            <color rgb="FF000000"/>
            <rFont val="Tahoma"/>
            <family val="2"/>
          </rPr>
          <t>En este espacio escriba el área responsable de ejecutar el plan de acción para reducir el nivel de riesgo residual</t>
        </r>
      </text>
    </comment>
    <comment ref="W9" authorId="0" shapeId="0" xr:uid="{DFC8955C-F7FC-4B69-8C87-D2EE9330FFDF}">
      <text>
        <r>
          <rPr>
            <b/>
            <sz val="10"/>
            <color rgb="FF000000"/>
            <rFont val="Tahoma"/>
            <family val="2"/>
          </rPr>
          <t>Fecha Implementación:</t>
        </r>
        <r>
          <rPr>
            <sz val="10"/>
            <color rgb="FF000000"/>
            <rFont val="Tahoma"/>
            <family val="2"/>
          </rPr>
          <t xml:space="preserve">
</t>
        </r>
        <r>
          <rPr>
            <sz val="10"/>
            <color rgb="FF000000"/>
            <rFont val="Tahoma"/>
            <family val="2"/>
          </rPr>
          <t xml:space="preserve">
</t>
        </r>
        <r>
          <rPr>
            <sz val="10"/>
            <color rgb="FF000000"/>
            <rFont val="Tahoma"/>
            <family val="2"/>
          </rPr>
          <t>Escriba la(s) fecha(s) de implementación de cada actividad del plan de tratamiento de mitigación del riesgo</t>
        </r>
      </text>
    </comment>
    <comment ref="X9" authorId="0" shapeId="0" xr:uid="{3AD3986D-5C0C-4CBD-A1F6-2E820C644863}">
      <text>
        <r>
          <rPr>
            <b/>
            <sz val="10"/>
            <color rgb="FF000000"/>
            <rFont val="Tahoma"/>
            <family val="2"/>
          </rPr>
          <t xml:space="preserve">Afectación:
</t>
        </r>
        <r>
          <rPr>
            <sz val="10"/>
            <color rgb="FF000000"/>
            <rFont val="Tahoma"/>
            <family val="2"/>
          </rPr>
          <t xml:space="preserve">
</t>
        </r>
        <r>
          <rPr>
            <sz val="10"/>
            <color rgb="FF000000"/>
            <rFont val="Tahoma"/>
            <family val="2"/>
          </rPr>
          <t xml:space="preserve">Esta casilla no se diligencia, depende de la selección en la columna AB.
</t>
        </r>
        <r>
          <rPr>
            <sz val="10"/>
            <color rgb="FF000000"/>
            <rFont val="Tahoma"/>
            <family val="2"/>
          </rPr>
          <t xml:space="preserve">
</t>
        </r>
        <r>
          <rPr>
            <b/>
            <sz val="10"/>
            <color rgb="FF000000"/>
            <rFont val="Tahoma"/>
            <family val="2"/>
          </rPr>
          <t xml:space="preserve">Nota 1. </t>
        </r>
        <r>
          <rPr>
            <sz val="10"/>
            <color rgb="FF000000"/>
            <rFont val="Tahoma"/>
            <family val="2"/>
          </rPr>
          <t xml:space="preserve">Si se trata de la implementación de un control detectivo o preventivo la afectación al riesgo será a su probabilidad
</t>
        </r>
        <r>
          <rPr>
            <b/>
            <sz val="10"/>
            <color rgb="FF000000"/>
            <rFont val="Tahoma"/>
            <family val="2"/>
          </rPr>
          <t xml:space="preserve">Nota 2. </t>
        </r>
        <r>
          <rPr>
            <sz val="10"/>
            <color rgb="FF000000"/>
            <rFont val="Tahoma"/>
            <family val="2"/>
          </rPr>
          <t>Si se trata de la implementación de un control correctivo la afectación al riesgo será a su impacto</t>
        </r>
      </text>
    </comment>
    <comment ref="AE9" authorId="0" shapeId="0" xr:uid="{E7543A4A-3FFE-4265-99A9-940D5A43A5B9}">
      <text>
        <r>
          <rPr>
            <b/>
            <sz val="10"/>
            <color rgb="FF000000"/>
            <rFont val="Tahoma"/>
            <family val="2"/>
          </rPr>
          <t xml:space="preserve">Probabilidad Residual:
</t>
        </r>
        <r>
          <rPr>
            <sz val="10"/>
            <color rgb="FF000000"/>
            <rFont val="Tahoma"/>
            <family val="2"/>
          </rPr>
          <t xml:space="preserve">
</t>
        </r>
        <r>
          <rPr>
            <sz val="10"/>
            <color rgb="FF000000"/>
            <rFont val="Calibri"/>
            <family val="2"/>
          </rPr>
          <t xml:space="preserve">Este campo es automático de acuerdo con la calificación del control y la probabilidad inherente.
</t>
        </r>
        <r>
          <rPr>
            <sz val="10"/>
            <color rgb="FF000000"/>
            <rFont val="Calibri"/>
            <family val="2"/>
          </rPr>
          <t xml:space="preserve">
</t>
        </r>
        <r>
          <rPr>
            <b/>
            <sz val="10"/>
            <color rgb="FF000000"/>
            <rFont val="Calibri"/>
            <family val="2"/>
          </rPr>
          <t xml:space="preserve">Nota 1: </t>
        </r>
        <r>
          <rPr>
            <sz val="10"/>
            <color rgb="FF000000"/>
            <rFont val="Calibri"/>
            <family val="2"/>
          </rPr>
          <t xml:space="preserve">La probabilidad residual es la resultante de aplicar la efectividad del control a la probabilidad inherente
</t>
        </r>
        <r>
          <rPr>
            <b/>
            <sz val="10"/>
            <color rgb="FF000000"/>
            <rFont val="Calibri"/>
            <family val="2"/>
          </rPr>
          <t xml:space="preserve">Nota 2: </t>
        </r>
        <r>
          <rPr>
            <sz val="10"/>
            <color rgb="FF000000"/>
            <rFont val="Calibri"/>
            <family val="2"/>
          </rPr>
          <t>En este campo se evidencia la probabilidad residual individual de cada control.</t>
        </r>
      </text>
    </comment>
    <comment ref="AF9" authorId="0" shapeId="0" xr:uid="{0387C80D-BE4D-44A4-8356-7153197ADDF5}">
      <text>
        <r>
          <rPr>
            <b/>
            <sz val="10"/>
            <color rgb="FF000000"/>
            <rFont val="Tahoma"/>
            <family val="2"/>
          </rPr>
          <t xml:space="preserve">% Probabilidad Inherente:
</t>
        </r>
        <r>
          <rPr>
            <sz val="10"/>
            <color rgb="FF000000"/>
            <rFont val="Tahoma"/>
            <family val="2"/>
          </rPr>
          <t xml:space="preserve">
</t>
        </r>
        <r>
          <rPr>
            <sz val="10"/>
            <color rgb="FF000000"/>
            <rFont val="Calibri"/>
            <family val="2"/>
          </rPr>
          <t xml:space="preserve">Este campo es automático y no debe ser diligenciado.
</t>
        </r>
        <r>
          <rPr>
            <sz val="10"/>
            <color rgb="FF000000"/>
            <rFont val="Calibri"/>
            <family val="2"/>
          </rPr>
          <t xml:space="preserve">
</t>
        </r>
        <r>
          <rPr>
            <b/>
            <sz val="10"/>
            <color rgb="FF000000"/>
            <rFont val="Calibri"/>
            <family val="2"/>
          </rPr>
          <t xml:space="preserve">Nota 1: </t>
        </r>
        <r>
          <rPr>
            <sz val="10"/>
            <color rgb="FF000000"/>
            <rFont val="Calibri"/>
            <family val="2"/>
          </rPr>
          <t xml:space="preserve">Este valor corresponde al de la probabilidad residual y solo se incluye con fines de facilitar el cálculo de las probabilidades residuales acumuladas
</t>
        </r>
      </text>
    </comment>
    <comment ref="AG9" authorId="0" shapeId="0" xr:uid="{D8F17574-E15A-4026-8907-07EA918D1599}">
      <text>
        <r>
          <rPr>
            <b/>
            <sz val="10"/>
            <color rgb="FF000000"/>
            <rFont val="Calibri"/>
            <family val="2"/>
            <scheme val="minor"/>
          </rPr>
          <t xml:space="preserve">Probabilidad Residual Final:
</t>
        </r>
        <r>
          <rPr>
            <sz val="10"/>
            <color rgb="FF000000"/>
            <rFont val="Calibri"/>
            <family val="2"/>
            <scheme val="minor"/>
          </rPr>
          <t xml:space="preserve">
</t>
        </r>
        <r>
          <rPr>
            <sz val="10"/>
            <color rgb="FF000000"/>
            <rFont val="Calibri"/>
            <family val="2"/>
            <scheme val="minor"/>
          </rPr>
          <t xml:space="preserve">Este campo es automático de acuerdo con </t>
        </r>
        <r>
          <rPr>
            <sz val="10"/>
            <color rgb="FF000000"/>
            <rFont val="Calibri"/>
            <family val="2"/>
            <scheme val="minor"/>
          </rPr>
          <t>la última probabilidad residual calculada al riesgo (Columna AK), por lo tanto no debe diligenciarse.</t>
        </r>
        <r>
          <rPr>
            <sz val="10"/>
            <color rgb="FF000000"/>
            <rFont val="Tahoma"/>
            <family val="2"/>
          </rPr>
          <t xml:space="preserve">
</t>
        </r>
      </text>
    </comment>
    <comment ref="AH9" authorId="0" shapeId="0" xr:uid="{692D7C5A-F4D2-4CB7-BA56-3DAD1E9E8652}">
      <text>
        <r>
          <rPr>
            <b/>
            <sz val="10"/>
            <color rgb="FF000000"/>
            <rFont val="Tahoma"/>
            <family val="34"/>
          </rPr>
          <t xml:space="preserve">% Probabilidad Residual Final:
</t>
        </r>
        <r>
          <rPr>
            <sz val="10"/>
            <color rgb="FF000000"/>
            <rFont val="Tahoma"/>
            <family val="34"/>
          </rPr>
          <t xml:space="preserve">
</t>
        </r>
        <r>
          <rPr>
            <sz val="10"/>
            <color rgb="FF000000"/>
            <rFont val="Calibri"/>
            <family val="2"/>
          </rPr>
          <t>Este campo es automático de acuerdo con la última probabilidad residual calculada al riesgo. Este campo no debe diligenciarse.</t>
        </r>
      </text>
    </comment>
    <comment ref="AI9" authorId="0" shapeId="0" xr:uid="{DE98FDAE-BD8E-4B9A-8564-712EF6A53789}">
      <text>
        <r>
          <rPr>
            <b/>
            <sz val="10"/>
            <color rgb="FF000000"/>
            <rFont val="Calibri"/>
            <family val="2"/>
          </rPr>
          <t xml:space="preserve">% Impacto:
</t>
        </r>
        <r>
          <rPr>
            <sz val="10"/>
            <color rgb="FF000000"/>
            <rFont val="Calibri"/>
            <family val="2"/>
          </rPr>
          <t xml:space="preserve">
</t>
        </r>
        <r>
          <rPr>
            <sz val="10"/>
            <color rgb="FF000000"/>
            <rFont val="Calibri"/>
            <family val="2"/>
          </rPr>
          <t xml:space="preserve">Este campo es automático y no debe ser diligenciado. 
</t>
        </r>
        <r>
          <rPr>
            <sz val="10"/>
            <color rgb="FF000000"/>
            <rFont val="Calibri"/>
            <family val="2"/>
          </rPr>
          <t xml:space="preserve">
</t>
        </r>
        <r>
          <rPr>
            <b/>
            <sz val="10"/>
            <color rgb="FF000000"/>
            <rFont val="Calibri"/>
            <family val="2"/>
          </rPr>
          <t xml:space="preserve">Nota 1: </t>
        </r>
        <r>
          <rPr>
            <sz val="10"/>
            <color rgb="FF000000"/>
            <rFont val="Calibri"/>
            <family val="2"/>
          </rPr>
          <t xml:space="preserve">Este valor corresponde al del impacto residual y solo se incluye con fines de facilitar el cálculo de los impactos residuales acumulados
</t>
        </r>
      </text>
    </comment>
    <comment ref="AJ9" authorId="0" shapeId="0" xr:uid="{F08CE672-0AC1-4A78-88DF-A49F1CAACE12}">
      <text>
        <r>
          <rPr>
            <b/>
            <sz val="10"/>
            <color rgb="FF000000"/>
            <rFont val="Calibri"/>
            <family val="2"/>
          </rPr>
          <t xml:space="preserve">Impacto Residual Final:
</t>
        </r>
        <r>
          <rPr>
            <sz val="10"/>
            <color rgb="FF000000"/>
            <rFont val="Calibri"/>
            <family val="2"/>
          </rPr>
          <t xml:space="preserve">
</t>
        </r>
        <r>
          <rPr>
            <sz val="10"/>
            <color rgb="FF000000"/>
            <rFont val="Calibri"/>
            <family val="2"/>
          </rPr>
          <t xml:space="preserve">Este campo es automático de acuerdo con el último impacto residual calculado al riesgo (Columna AN), por lo tanto no debe diligenciarse.
</t>
        </r>
      </text>
    </comment>
    <comment ref="AK9" authorId="0" shapeId="0" xr:uid="{61C79204-E8E7-477E-9017-895CCEEE8DFF}">
      <text>
        <r>
          <rPr>
            <b/>
            <sz val="10"/>
            <color rgb="FF000000"/>
            <rFont val="Calibri"/>
            <family val="2"/>
          </rPr>
          <t xml:space="preserve">% Impacto Residual Final:
</t>
        </r>
        <r>
          <rPr>
            <sz val="10"/>
            <color rgb="FF000000"/>
            <rFont val="Calibri"/>
            <family val="2"/>
          </rPr>
          <t xml:space="preserve">
</t>
        </r>
        <r>
          <rPr>
            <sz val="10"/>
            <color rgb="FF000000"/>
            <rFont val="Calibri"/>
            <family val="2"/>
          </rPr>
          <t>Este campo es automático de acuerdo con el último impacto residual calculado al riesgo (Columna AL). Este campo no debe diligenciarse.</t>
        </r>
      </text>
    </comment>
    <comment ref="AL9" authorId="0" shapeId="0" xr:uid="{50991391-4B3B-4891-871C-129A40D85DCC}">
      <text>
        <r>
          <rPr>
            <b/>
            <sz val="10"/>
            <color rgb="FF000000"/>
            <rFont val="Tahoma"/>
            <family val="2"/>
          </rPr>
          <t xml:space="preserve">Zona de Riesgo Final:
</t>
        </r>
        <r>
          <rPr>
            <b/>
            <sz val="10"/>
            <color rgb="FF000000"/>
            <rFont val="Tahoma"/>
            <family val="2"/>
          </rPr>
          <t xml:space="preserve">
</t>
        </r>
        <r>
          <rPr>
            <sz val="10"/>
            <color rgb="FF000000"/>
            <rFont val="Tahoma"/>
            <family val="2"/>
          </rPr>
          <t xml:space="preserve">Este campo no debe ser diligenciado debido a que es automático.
</t>
        </r>
        <r>
          <rPr>
            <sz val="10"/>
            <color rgb="FF000000"/>
            <rFont val="Tahoma"/>
            <family val="2"/>
          </rPr>
          <t xml:space="preserve">
</t>
        </r>
        <r>
          <rPr>
            <b/>
            <sz val="10"/>
            <color rgb="FF000000"/>
            <rFont val="Tahoma"/>
            <family val="2"/>
          </rPr>
          <t xml:space="preserve">Nota 1: </t>
        </r>
        <r>
          <rPr>
            <sz val="10"/>
            <color rgb="FF000000"/>
            <rFont val="Tahoma"/>
            <family val="2"/>
          </rPr>
          <t>La zona de riesgo final es la resultante de combinar la probabilidad residual final (Columna AJ) y el impacto residual final (Columna AM)</t>
        </r>
      </text>
    </comment>
    <comment ref="AM9" authorId="0" shapeId="0" xr:uid="{C343B434-B803-4C68-904C-327BC91E919A}">
      <text>
        <r>
          <rPr>
            <b/>
            <sz val="10"/>
            <color rgb="FF000000"/>
            <rFont val="Calibri"/>
            <family val="2"/>
            <scheme val="minor"/>
          </rPr>
          <t xml:space="preserve">No. Tratamiento:
</t>
        </r>
        <r>
          <rPr>
            <sz val="10"/>
            <color rgb="FF000000"/>
            <rFont val="Calibri"/>
            <family val="2"/>
            <scheme val="minor"/>
          </rPr>
          <t xml:space="preserve">
</t>
        </r>
        <r>
          <rPr>
            <sz val="10"/>
            <color rgb="FF000000"/>
            <rFont val="Calibri"/>
            <family val="2"/>
            <scheme val="minor"/>
          </rPr>
          <t>Hace referencia a la actividad del plan de acción de mitigación o tratamiento, enlistado en las columnas AQ y AR, sobre el cual se realizará el seguimiento. Este campo no debe ser diligenciado ya que está pre determinado.</t>
        </r>
        <r>
          <rPr>
            <sz val="10"/>
            <color rgb="FF000000"/>
            <rFont val="Calibri"/>
            <family val="2"/>
            <scheme val="minor"/>
          </rPr>
          <t xml:space="preserve">
</t>
        </r>
      </text>
    </comment>
    <comment ref="AN9" authorId="0" shapeId="0" xr:uid="{8BFABAD9-AE1F-4796-81F9-3270D237BBA8}">
      <text>
        <r>
          <rPr>
            <b/>
            <sz val="10"/>
            <color rgb="FF000000"/>
            <rFont val="Tahoma"/>
            <family val="2"/>
          </rPr>
          <t xml:space="preserve">Estado Ejecución Plan Tratamiento:
</t>
        </r>
        <r>
          <rPr>
            <sz val="10"/>
            <color rgb="FF000000"/>
            <rFont val="Tahoma"/>
            <family val="2"/>
          </rPr>
          <t xml:space="preserve">
</t>
        </r>
        <r>
          <rPr>
            <sz val="10"/>
            <color rgb="FF000000"/>
            <rFont val="Tahoma"/>
            <family val="2"/>
          </rPr>
          <t xml:space="preserve">Utilice la lista desplegable que se encuentra parametrizada para indicar el estado de la implementación del tratamiento referenciado en la columna AR. 
</t>
        </r>
        <r>
          <rPr>
            <sz val="10"/>
            <color rgb="FF000000"/>
            <rFont val="Tahoma"/>
            <family val="2"/>
          </rPr>
          <t xml:space="preserve">
</t>
        </r>
        <r>
          <rPr>
            <sz val="10"/>
            <color rgb="FF000000"/>
            <rFont val="Tahoma"/>
            <family val="2"/>
          </rPr>
          <t xml:space="preserve">Las opciones del estado de implementación del tratamiento son: i) Sin iniciar, ii) En curso y iii) Finalizado.
</t>
        </r>
        <r>
          <rPr>
            <sz val="10"/>
            <color rgb="FF000000"/>
            <rFont val="Tahoma"/>
            <family val="2"/>
          </rPr>
          <t xml:space="preserve">
</t>
        </r>
        <r>
          <rPr>
            <b/>
            <sz val="10"/>
            <color rgb="FF000000"/>
            <rFont val="Tahoma"/>
            <family val="2"/>
          </rPr>
          <t xml:space="preserve">Nota 1. </t>
        </r>
        <r>
          <rPr>
            <sz val="10"/>
            <color rgb="FF000000"/>
            <rFont val="Tahoma"/>
            <family val="2"/>
          </rPr>
          <t>El estado de implementación del Plan de Tratamiento de Mitigación se deberá informar de forma trimestral y acumulada para asegurar que el tratamiento se implementó durante toda la vigencia o en el momento que se debía aplicar en la vigencia.</t>
        </r>
      </text>
    </comment>
    <comment ref="AO9" authorId="0" shapeId="0" xr:uid="{5CAB8D56-BE28-4655-BB56-DF2DB49E8386}">
      <text>
        <r>
          <rPr>
            <b/>
            <sz val="10"/>
            <color rgb="FF000000"/>
            <rFont val="Calibri"/>
            <family val="2"/>
          </rPr>
          <t xml:space="preserve">Seguimiento del Tratamiento:
</t>
        </r>
        <r>
          <rPr>
            <sz val="10"/>
            <color rgb="FF000000"/>
            <rFont val="Calibri"/>
            <family val="2"/>
          </rPr>
          <t xml:space="preserve">
</t>
        </r>
        <r>
          <rPr>
            <sz val="10"/>
            <color rgb="FF000000"/>
            <rFont val="Calibri"/>
            <family val="2"/>
          </rPr>
          <t xml:space="preserve">De manera concisa indique cómo implementó cada actividad del plan de tratamiento objeto de seguimiento, el resultado del mismo o cómo le está dando cumplimiento al plan de tratamiento propuesto
</t>
        </r>
      </text>
    </comment>
    <comment ref="AP9" authorId="0" shapeId="0" xr:uid="{A5E9BDF9-3FAA-4EC6-BC18-7E9BAA8DBBD0}">
      <text>
        <r>
          <rPr>
            <b/>
            <sz val="10"/>
            <color rgb="FF000000"/>
            <rFont val="Tahoma"/>
            <family val="2"/>
          </rPr>
          <t xml:space="preserve">Evidencia Implementación Tratamiento:
</t>
        </r>
        <r>
          <rPr>
            <b/>
            <sz val="10"/>
            <color rgb="FF000000"/>
            <rFont val="Tahoma"/>
            <family val="2"/>
          </rPr>
          <t xml:space="preserve">
</t>
        </r>
        <r>
          <rPr>
            <sz val="10"/>
            <color rgb="FF000000"/>
            <rFont val="Tahoma"/>
            <family val="2"/>
          </rPr>
          <t xml:space="preserve">Indique las evidencias que soportan la ejecución del tratamiento objeto de seguimiento, con base en lo reportado en la columna BC.
</t>
        </r>
        <r>
          <rPr>
            <b/>
            <sz val="10"/>
            <color rgb="FF000000"/>
            <rFont val="Tahoma"/>
            <family val="2"/>
          </rPr>
          <t xml:space="preserve">
</t>
        </r>
        <r>
          <rPr>
            <b/>
            <sz val="10"/>
            <color rgb="FF000000"/>
            <rFont val="Tahoma"/>
            <family val="2"/>
          </rPr>
          <t xml:space="preserve">Nota 1. </t>
        </r>
        <r>
          <rPr>
            <sz val="10"/>
            <color rgb="FF000000"/>
            <rFont val="Tahoma"/>
            <family val="2"/>
          </rPr>
          <t>Adicionalmente, se debe indicar la ubicación de las evidencias o registros que se tengan, ya sea por medio de links (cuando se trate de información publicada) o indicando la ruta de la carpeta compartida en donde se encuentra la evidencia</t>
        </r>
      </text>
    </comment>
    <comment ref="AQ9" authorId="0" shapeId="0" xr:uid="{A43F4830-08E8-4F99-80CE-1326114E8E7B}">
      <text>
        <r>
          <rPr>
            <b/>
            <sz val="10"/>
            <color rgb="FF000000"/>
            <rFont val="Tahoma"/>
            <family val="2"/>
          </rPr>
          <t xml:space="preserve">Estado Materialización Riesgos:
</t>
        </r>
        <r>
          <rPr>
            <sz val="10"/>
            <color rgb="FF000000"/>
            <rFont val="Tahoma"/>
            <family val="2"/>
          </rPr>
          <t xml:space="preserve">
</t>
        </r>
        <r>
          <rPr>
            <sz val="10"/>
            <color rgb="FF000000"/>
            <rFont val="Tahoma"/>
            <family val="2"/>
          </rPr>
          <t xml:space="preserve">Seleccione de la lista desplegable parametrizada, si el riesgo objeto de seguimiento se materializó o no durante el periodo de seguimiento.
</t>
        </r>
      </text>
    </comment>
    <comment ref="AR9" authorId="0" shapeId="0" xr:uid="{6A590D62-A290-4769-926C-71E8701D2C29}">
      <text>
        <r>
          <rPr>
            <b/>
            <sz val="10"/>
            <color rgb="FF000000"/>
            <rFont val="Tahoma"/>
            <family val="2"/>
          </rPr>
          <t xml:space="preserve">Seguimiento Materialización de Riesgos:
</t>
        </r>
        <r>
          <rPr>
            <sz val="10"/>
            <color rgb="FF000000"/>
            <rFont val="Tahoma"/>
            <family val="2"/>
          </rPr>
          <t xml:space="preserve">
</t>
        </r>
        <r>
          <rPr>
            <sz val="10"/>
            <color rgb="FF000000"/>
            <rFont val="Tahoma"/>
            <family val="2"/>
          </rPr>
          <t>De manera complementaria, informe de manera concisa si no se presento materialización del riesgo, y en caso contrario, informar brevemente cómo se materializó el riesgo.</t>
        </r>
      </text>
    </comment>
    <comment ref="AS9" authorId="0" shapeId="0" xr:uid="{4DC443B5-DA4A-4BD1-A8C7-9BAFA03885F7}">
      <text>
        <r>
          <rPr>
            <b/>
            <sz val="10"/>
            <color rgb="FF000000"/>
            <rFont val="Tahoma"/>
            <family val="2"/>
          </rPr>
          <t xml:space="preserve">Evidencia Materialización del riesgo:
</t>
        </r>
        <r>
          <rPr>
            <b/>
            <sz val="10"/>
            <color rgb="FF000000"/>
            <rFont val="Tahoma"/>
            <family val="2"/>
          </rPr>
          <t xml:space="preserve">
</t>
        </r>
        <r>
          <rPr>
            <sz val="10"/>
            <color rgb="FF000000"/>
            <rFont val="Tahoma"/>
            <family val="2"/>
          </rPr>
          <t xml:space="preserve">Indique como evidencia los documentos o registros que den cuenta de la materialización del riesgo.
</t>
        </r>
        <r>
          <rPr>
            <sz val="10"/>
            <color rgb="FF000000"/>
            <rFont val="Tahoma"/>
            <family val="2"/>
          </rPr>
          <t xml:space="preserve">
</t>
        </r>
        <r>
          <rPr>
            <b/>
            <sz val="10"/>
            <color rgb="FF000000"/>
            <rFont val="Tahoma"/>
            <family val="2"/>
          </rPr>
          <t xml:space="preserve">Nota 1. </t>
        </r>
        <r>
          <rPr>
            <sz val="10"/>
            <color rgb="FF000000"/>
            <rFont val="Tahoma"/>
            <family val="2"/>
          </rPr>
          <t xml:space="preserve">En caso que ya se haya reportado la materialización del riesgo formalmente a la Oficina Asesora de Planeación, informe el memorando o correo por el cual se remite el reporte.
</t>
        </r>
        <r>
          <rPr>
            <sz val="10"/>
            <color rgb="FF000000"/>
            <rFont val="Tahoma"/>
            <family val="2"/>
          </rPr>
          <t xml:space="preserve">
</t>
        </r>
        <r>
          <rPr>
            <b/>
            <sz val="10"/>
            <color rgb="FF000000"/>
            <rFont val="Tahoma"/>
            <family val="2"/>
          </rPr>
          <t xml:space="preserve">Nota 2. </t>
        </r>
        <r>
          <rPr>
            <sz val="10"/>
            <color rgb="FF000000"/>
            <rFont val="Tahoma"/>
            <family val="2"/>
          </rPr>
          <t>El reporte de la materialización de un riesgo en esta herramienta, no exime el reporte y uso del formato destinado para el reporte detallado de riesgos materializados.</t>
        </r>
      </text>
    </comment>
    <comment ref="Y10" authorId="0" shapeId="0" xr:uid="{240936F0-390D-4790-8D1A-B1872A7EA394}">
      <text>
        <r>
          <rPr>
            <b/>
            <sz val="10"/>
            <color rgb="FF000000"/>
            <rFont val="Tahoma"/>
            <family val="2"/>
          </rPr>
          <t xml:space="preserve">Tipo de Control:
</t>
        </r>
        <r>
          <rPr>
            <sz val="10"/>
            <color rgb="FF000000"/>
            <rFont val="Tahoma"/>
            <family val="2"/>
          </rPr>
          <t xml:space="preserve">
</t>
        </r>
        <r>
          <rPr>
            <sz val="10"/>
            <color rgb="FF000000"/>
            <rFont val="Tahoma"/>
            <family val="2"/>
          </rPr>
          <t xml:space="preserve">Utilice la lista desplegable que se encuentra parametrizada, seleccionando el tipo de control:
</t>
        </r>
        <r>
          <rPr>
            <sz val="10"/>
            <color rgb="FF000000"/>
            <rFont val="Tahoma"/>
            <family val="2"/>
          </rPr>
          <t xml:space="preserve">
</t>
        </r>
        <r>
          <rPr>
            <b/>
            <sz val="10"/>
            <color rgb="FF000000"/>
            <rFont val="Tahoma"/>
            <family val="2"/>
          </rPr>
          <t xml:space="preserve">i) Preventivo: </t>
        </r>
        <r>
          <rPr>
            <sz val="10"/>
            <color rgb="FF000000"/>
            <rFont val="Calibri"/>
            <family val="2"/>
          </rPr>
          <t>Va hacia las causas del riesgo, aseguran el resultado final esperado </t>
        </r>
        <r>
          <rPr>
            <sz val="10"/>
            <color rgb="FF000000"/>
            <rFont val="Tahoma"/>
            <family val="2"/>
          </rPr>
          <t xml:space="preserve">
</t>
        </r>
        <r>
          <rPr>
            <b/>
            <sz val="10"/>
            <color rgb="FF000000"/>
            <rFont val="Tahoma"/>
            <family val="2"/>
          </rPr>
          <t xml:space="preserve">ii) Detectivo: </t>
        </r>
        <r>
          <rPr>
            <sz val="10"/>
            <color rgb="FF000000"/>
            <rFont val="Calibri"/>
            <family val="2"/>
          </rPr>
          <t>Detecta que algo ocurre y devuelve el proceso a los controles preventivos. Se pueden generar reprocesos. </t>
        </r>
        <r>
          <rPr>
            <sz val="10"/>
            <color rgb="FF000000"/>
            <rFont val="Tahoma"/>
            <family val="2"/>
          </rPr>
          <t xml:space="preserve">
</t>
        </r>
        <r>
          <rPr>
            <b/>
            <sz val="10"/>
            <color rgb="FF000000"/>
            <rFont val="Tahoma"/>
            <family val="2"/>
          </rPr>
          <t xml:space="preserve">iii) Correctivo: </t>
        </r>
        <r>
          <rPr>
            <sz val="10"/>
            <color rgb="FF000000"/>
            <rFont val="Calibri"/>
            <family val="2"/>
          </rPr>
          <t>Dado que permiten reducir el impacto de la materialización del riesgo, tienen un costo en su implementación </t>
        </r>
      </text>
    </comment>
    <comment ref="Z10" authorId="0" shapeId="0" xr:uid="{9F8FFEBC-1F57-481B-86B7-673B0FE20E7E}">
      <text>
        <r>
          <rPr>
            <b/>
            <sz val="10"/>
            <color rgb="FF000000"/>
            <rFont val="Tahoma"/>
            <family val="2"/>
          </rPr>
          <t>Implementación:</t>
        </r>
        <r>
          <rPr>
            <sz val="10"/>
            <color rgb="FF000000"/>
            <rFont val="Tahoma"/>
            <family val="2"/>
          </rPr>
          <t xml:space="preserve">
</t>
        </r>
        <r>
          <rPr>
            <sz val="10"/>
            <color rgb="FF000000"/>
            <rFont val="Calibri"/>
            <family val="2"/>
            <scheme val="minor"/>
          </rPr>
          <t xml:space="preserve">
</t>
        </r>
        <r>
          <rPr>
            <sz val="10"/>
            <color rgb="FF000000"/>
            <rFont val="Calibri"/>
            <family val="2"/>
            <scheme val="minor"/>
          </rPr>
          <t>Seleccione</t>
        </r>
        <r>
          <rPr>
            <sz val="10"/>
            <color rgb="FF000000"/>
            <rFont val="Calibri"/>
            <family val="2"/>
            <scheme val="minor"/>
          </rPr>
          <t xml:space="preserve"> de la lista desplegable el tipo de implementación del control, entre automático o manual de acuerdo con los siguientes criterios:
</t>
        </r>
        <r>
          <rPr>
            <sz val="10"/>
            <color rgb="FF000000"/>
            <rFont val="Calibri"/>
            <family val="2"/>
            <scheme val="minor"/>
          </rPr>
          <t xml:space="preserve">
</t>
        </r>
        <r>
          <rPr>
            <b/>
            <sz val="10"/>
            <color rgb="FF000000"/>
            <rFont val="Calibri"/>
            <family val="2"/>
            <scheme val="minor"/>
          </rPr>
          <t xml:space="preserve">* Automático: </t>
        </r>
        <r>
          <rPr>
            <sz val="10"/>
            <color rgb="FF000000"/>
            <rFont val="Calibri"/>
            <family val="2"/>
            <scheme val="minor"/>
          </rPr>
          <t xml:space="preserve">Son actividades de procesamiento o validación de información que se ejecutan por un sistema y/o aplicativo de manera automática sin la intervención de personas para su realización. 
</t>
        </r>
        <r>
          <rPr>
            <sz val="10"/>
            <color rgb="FF000000"/>
            <rFont val="Calibri"/>
            <family val="2"/>
            <scheme val="minor"/>
          </rPr>
          <t xml:space="preserve">
</t>
        </r>
        <r>
          <rPr>
            <b/>
            <sz val="10"/>
            <color rgb="FF000000"/>
            <rFont val="Calibri"/>
            <family val="2"/>
            <scheme val="minor"/>
          </rPr>
          <t xml:space="preserve">* Manual: </t>
        </r>
        <r>
          <rPr>
            <sz val="10"/>
            <color rgb="FF000000"/>
            <rFont val="Calibri"/>
            <family val="2"/>
            <scheme val="minor"/>
          </rPr>
          <t xml:space="preserve">Controles que son ejecutados por una persona, tiene implícito el error humano. 
</t>
        </r>
        <r>
          <rPr>
            <sz val="10"/>
            <color rgb="FF000000"/>
            <rFont val="Calibri"/>
            <family val="2"/>
            <scheme val="minor"/>
          </rPr>
          <t xml:space="preserve">
</t>
        </r>
        <r>
          <rPr>
            <sz val="10"/>
            <color rgb="FF000000"/>
            <rFont val="Calibri"/>
            <family val="2"/>
            <scheme val="minor"/>
          </rPr>
          <t xml:space="preserve">
</t>
        </r>
        <r>
          <rPr>
            <sz val="10"/>
            <color rgb="FF000000"/>
            <rFont val="Calibri"/>
            <family val="2"/>
            <scheme val="minor"/>
          </rPr>
          <t xml:space="preserve">
</t>
        </r>
      </text>
    </comment>
    <comment ref="AA10" authorId="0" shapeId="0" xr:uid="{2B2856BE-44BD-4B84-8F05-6997E4C3E56E}">
      <text>
        <r>
          <rPr>
            <b/>
            <sz val="10"/>
            <color rgb="FF000000"/>
            <rFont val="Tahoma"/>
            <family val="2"/>
          </rPr>
          <t>Calificación:</t>
        </r>
        <r>
          <rPr>
            <sz val="10"/>
            <color rgb="FF000000"/>
            <rFont val="Tahoma"/>
            <family val="2"/>
          </rPr>
          <t xml:space="preserve">
</t>
        </r>
        <r>
          <rPr>
            <sz val="10"/>
            <color rgb="FF000000"/>
            <rFont val="Tahoma"/>
            <family val="2"/>
          </rPr>
          <t xml:space="preserve">
</t>
        </r>
        <r>
          <rPr>
            <sz val="10"/>
            <color rgb="FF000000"/>
            <rFont val="Tahoma"/>
            <family val="2"/>
          </rPr>
          <t xml:space="preserve">Esta casilla es automática y no debe ser modificada. 
</t>
        </r>
        <r>
          <rPr>
            <sz val="10"/>
            <color rgb="FF000000"/>
            <rFont val="Tahoma"/>
            <family val="2"/>
          </rPr>
          <t xml:space="preserve">
</t>
        </r>
        <r>
          <rPr>
            <b/>
            <sz val="10"/>
            <color rgb="FF000000"/>
            <rFont val="Tahoma"/>
            <family val="2"/>
          </rPr>
          <t xml:space="preserve">Nota 1. </t>
        </r>
        <r>
          <rPr>
            <sz val="10"/>
            <color rgb="FF000000"/>
            <rFont val="Tahoma"/>
            <family val="2"/>
          </rPr>
          <t xml:space="preserve">La calificación asignada corresponde a la sumatoria de puntaje obtenido del atributo "Tipo" e "Implementación"
</t>
        </r>
        <r>
          <rPr>
            <b/>
            <sz val="10"/>
            <color rgb="FF000000"/>
            <rFont val="Tahoma"/>
            <family val="2"/>
          </rPr>
          <t xml:space="preserve">Nota 2: </t>
        </r>
        <r>
          <rPr>
            <sz val="10"/>
            <color rgb="FF000000"/>
            <rFont val="Tahoma"/>
            <family val="2"/>
          </rPr>
          <t xml:space="preserve">Para el atributo "Tipo", se asigna 25% para los controles preventivos, 15% para los controles detectivos y 10% para los controles correctivos
</t>
        </r>
        <r>
          <rPr>
            <b/>
            <sz val="10"/>
            <color rgb="FF000000"/>
            <rFont val="Tahoma"/>
            <family val="2"/>
          </rPr>
          <t xml:space="preserve">Nota 3: </t>
        </r>
        <r>
          <rPr>
            <sz val="10"/>
            <color rgb="FF000000"/>
            <rFont val="Tahoma"/>
            <family val="2"/>
          </rPr>
          <t xml:space="preserve">Para el atributo "Implementación", se asigna 25% para una implementación del control automática, y 15% para una implementación manual </t>
        </r>
      </text>
    </comment>
    <comment ref="AB10" authorId="0" shapeId="0" xr:uid="{B17B7721-2DD3-49BE-AA2D-F65704EDA18A}">
      <text>
        <r>
          <rPr>
            <b/>
            <sz val="10"/>
            <color rgb="FF000000"/>
            <rFont val="Tahoma"/>
            <family val="2"/>
          </rPr>
          <t xml:space="preserve">Documentación:
</t>
        </r>
        <r>
          <rPr>
            <b/>
            <sz val="10"/>
            <color rgb="FF000000"/>
            <rFont val="Tahoma"/>
            <family val="2"/>
          </rPr>
          <t xml:space="preserve">
</t>
        </r>
        <r>
          <rPr>
            <sz val="10"/>
            <color rgb="FF000000"/>
            <rFont val="Tahoma"/>
            <family val="2"/>
          </rPr>
          <t xml:space="preserve">Seleccione de la lista desplegable parametrizada, la opción de documentado o sin documentar con base en los siguientes criterios:
</t>
        </r>
        <r>
          <rPr>
            <sz val="10"/>
            <color rgb="FF000000"/>
            <rFont val="Tahoma"/>
            <family val="2"/>
          </rPr>
          <t xml:space="preserve">
</t>
        </r>
        <r>
          <rPr>
            <b/>
            <sz val="10"/>
            <color rgb="FF000000"/>
            <rFont val="Tahoma"/>
            <family val="2"/>
          </rPr>
          <t xml:space="preserve">Documentado: </t>
        </r>
        <r>
          <rPr>
            <sz val="10"/>
            <color rgb="FF000000"/>
            <rFont val="Calibri"/>
            <family val="2"/>
          </rPr>
          <t xml:space="preserve">Controles que están documentados en el proceso, ya sea en manuales, procedimientos, flujogramas o cualquier otro documento propio del proceso. 
</t>
        </r>
        <r>
          <rPr>
            <b/>
            <sz val="10"/>
            <color rgb="FF000000"/>
            <rFont val="Tahoma"/>
            <family val="2"/>
          </rPr>
          <t xml:space="preserve">Sin documentar: </t>
        </r>
        <r>
          <rPr>
            <sz val="10"/>
            <color rgb="FF000000"/>
            <rFont val="Calibri"/>
            <family val="2"/>
          </rPr>
          <t xml:space="preserve">Identifica a los controles que pese a que se ejecutan en el proceso no se encuentran documentados en ningún documento propio del proceso. 
</t>
        </r>
      </text>
    </comment>
    <comment ref="AC10" authorId="0" shapeId="0" xr:uid="{012F84AF-95F1-4E2E-9361-8F50AFD49E4E}">
      <text>
        <r>
          <rPr>
            <b/>
            <sz val="10"/>
            <color rgb="FF000000"/>
            <rFont val="Tahoma"/>
            <family val="2"/>
          </rPr>
          <t xml:space="preserve">Frecuencia:
</t>
        </r>
        <r>
          <rPr>
            <b/>
            <sz val="10"/>
            <color rgb="FF000000"/>
            <rFont val="Tahoma"/>
            <family val="2"/>
          </rPr>
          <t xml:space="preserve">
</t>
        </r>
        <r>
          <rPr>
            <sz val="10"/>
            <color rgb="FF000000"/>
            <rFont val="Calibri"/>
            <family val="2"/>
          </rPr>
          <t xml:space="preserve">Seleccione de la lista desplegable parametrizada, la opción de continua o aleatoria con base en los siguientes criterios:
</t>
        </r>
        <r>
          <rPr>
            <sz val="10"/>
            <color rgb="FF000000"/>
            <rFont val="Tahoma"/>
            <family val="2"/>
          </rPr>
          <t xml:space="preserve">
</t>
        </r>
        <r>
          <rPr>
            <b/>
            <sz val="10"/>
            <color rgb="FF000000"/>
            <rFont val="Tahoma"/>
            <family val="2"/>
          </rPr>
          <t xml:space="preserve">Continua: </t>
        </r>
        <r>
          <rPr>
            <sz val="10"/>
            <color rgb="FF000000"/>
            <rFont val="Calibri"/>
            <family val="2"/>
          </rPr>
          <t xml:space="preserve">El control se aplica siempre que se realiza la actividad que conlleva el riesgo. 
</t>
        </r>
        <r>
          <rPr>
            <sz val="10"/>
            <color rgb="FF000000"/>
            <rFont val="Tahoma"/>
            <family val="2"/>
          </rPr>
          <t xml:space="preserve">
</t>
        </r>
        <r>
          <rPr>
            <b/>
            <sz val="10"/>
            <color rgb="FF000000"/>
            <rFont val="Calibri"/>
            <family val="2"/>
          </rPr>
          <t xml:space="preserve">Aleatoria: </t>
        </r>
        <r>
          <rPr>
            <sz val="10"/>
            <color rgb="FF000000"/>
            <rFont val="Calibri"/>
            <family val="2"/>
          </rPr>
          <t xml:space="preserve">El control se aplica aleatoriamente a la actividad que conlleva el riesgo 
</t>
        </r>
        <r>
          <rPr>
            <sz val="10"/>
            <color rgb="FF000000"/>
            <rFont val="Tahoma"/>
            <family val="2"/>
          </rPr>
          <t xml:space="preserve">
</t>
        </r>
      </text>
    </comment>
    <comment ref="AD10" authorId="0" shapeId="0" xr:uid="{C2C944D3-BC5B-424F-8A47-A5654F9C77F9}">
      <text>
        <r>
          <rPr>
            <b/>
            <sz val="10"/>
            <color rgb="FF000000"/>
            <rFont val="Tahoma"/>
            <family val="2"/>
          </rPr>
          <t xml:space="preserve">Evidencia:
</t>
        </r>
        <r>
          <rPr>
            <sz val="10"/>
            <color rgb="FF000000"/>
            <rFont val="Tahoma"/>
            <family val="2"/>
          </rPr>
          <t xml:space="preserve">
</t>
        </r>
        <r>
          <rPr>
            <sz val="10"/>
            <color rgb="FF000000"/>
            <rFont val="Calibri"/>
            <family val="2"/>
            <scheme val="minor"/>
          </rPr>
          <t>Seleccione de la lista desplegable parametrizada, la opción de con registro o sin registro con base en los siguientes criterios:</t>
        </r>
        <r>
          <rPr>
            <sz val="10"/>
            <color rgb="FF000000"/>
            <rFont val="Calibri"/>
            <family val="2"/>
            <scheme val="minor"/>
          </rPr>
          <t xml:space="preserve">
</t>
        </r>
        <r>
          <rPr>
            <sz val="10"/>
            <color rgb="FF000000"/>
            <rFont val="Tahoma"/>
            <family val="2"/>
          </rPr>
          <t xml:space="preserve">
</t>
        </r>
        <r>
          <rPr>
            <b/>
            <sz val="10"/>
            <color rgb="FF000000"/>
            <rFont val="Calibri"/>
            <family val="2"/>
            <scheme val="minor"/>
          </rPr>
          <t xml:space="preserve">Con registro: </t>
        </r>
        <r>
          <rPr>
            <sz val="10"/>
            <color rgb="FF000000"/>
            <rFont val="Calibri"/>
            <family val="2"/>
            <scheme val="minor"/>
          </rPr>
          <t xml:space="preserve">El control deja un registro permite evidencia la ejecución del control 
</t>
        </r>
        <r>
          <rPr>
            <sz val="10"/>
            <color rgb="FF000000"/>
            <rFont val="Tahoma"/>
            <family val="2"/>
          </rPr>
          <t xml:space="preserve">
</t>
        </r>
        <r>
          <rPr>
            <b/>
            <sz val="10"/>
            <color rgb="FF000000"/>
            <rFont val="Calibri"/>
            <family val="2"/>
            <scheme val="minor"/>
          </rPr>
          <t xml:space="preserve">Sin registro: </t>
        </r>
        <r>
          <rPr>
            <sz val="10"/>
            <color rgb="FF000000"/>
            <rFont val="Calibri"/>
            <family val="2"/>
            <scheme val="minor"/>
          </rPr>
          <t xml:space="preserve">El control no deja registro de la ejecución del control 
</t>
        </r>
      </text>
    </comment>
  </commentList>
</comments>
</file>

<file path=xl/sharedStrings.xml><?xml version="1.0" encoding="utf-8"?>
<sst xmlns="http://schemas.openxmlformats.org/spreadsheetml/2006/main" count="1682" uniqueCount="139">
  <si>
    <t>MAPA DE RIESGOS PROYECTO FABRICA DE SOFTWARE SIGMA</t>
  </si>
  <si>
    <t>IDENTIFICACIÓN DEL RIESGO</t>
  </si>
  <si>
    <t>ANÁLISIS DEL RIESGO</t>
  </si>
  <si>
    <t>EVALUACIÓN DEL RIESGO</t>
  </si>
  <si>
    <t>SEGUIMIENTO</t>
  </si>
  <si>
    <t>Información General del Riesgo</t>
  </si>
  <si>
    <t>Redacción de Riesgo</t>
  </si>
  <si>
    <t>Identificación de Causas y Consecuencias</t>
  </si>
  <si>
    <t>Probabilidad Inherente</t>
  </si>
  <si>
    <t>Impacto Inherente</t>
  </si>
  <si>
    <t>Nivel de Riesgo Inherente</t>
  </si>
  <si>
    <t>Descripción de Tratamientos</t>
  </si>
  <si>
    <t>Valoración Controles/ Tratamiento</t>
  </si>
  <si>
    <t>Nivel del Riesgo Residual</t>
  </si>
  <si>
    <t>Ejecución Plan de Tratamiento de Mitigación</t>
  </si>
  <si>
    <t>Materialización de Riesgos</t>
  </si>
  <si>
    <t>Código Riesgo</t>
  </si>
  <si>
    <t>Tipología de Riesgo</t>
  </si>
  <si>
    <t>Subcategoría del Riesgo</t>
  </si>
  <si>
    <t>Macro Proceso</t>
  </si>
  <si>
    <t>Proceso</t>
  </si>
  <si>
    <t>Objetivo Proyecto</t>
  </si>
  <si>
    <t>Fase del Proyecto</t>
  </si>
  <si>
    <r>
      <t xml:space="preserve">Descripción del Riesgo  </t>
    </r>
    <r>
      <rPr>
        <b/>
        <sz val="10"/>
        <color theme="1"/>
        <rFont val="Arial"/>
        <family val="2"/>
      </rPr>
      <t>(Impacto+Causa inmediata+ causa principal)</t>
    </r>
  </si>
  <si>
    <t xml:space="preserve">Evento principal </t>
  </si>
  <si>
    <t>Causa raíz, principal o básica (CR)</t>
  </si>
  <si>
    <t>Impacto</t>
  </si>
  <si>
    <t>Criterio para determinar probabilidad</t>
  </si>
  <si>
    <t>%</t>
  </si>
  <si>
    <t>Criterio para determinar impacto</t>
  </si>
  <si>
    <t>Impacto 
Inherente</t>
  </si>
  <si>
    <t>Zona de Riesgo Inherente</t>
  </si>
  <si>
    <t>Tratamiento</t>
  </si>
  <si>
    <t>No. Tratamiento</t>
  </si>
  <si>
    <t>Control/ Tratamientos</t>
  </si>
  <si>
    <t>Responsable</t>
  </si>
  <si>
    <t>Fecha Implementación</t>
  </si>
  <si>
    <t>Afectación</t>
  </si>
  <si>
    <t>Atributos</t>
  </si>
  <si>
    <t>Probabilidad Residual</t>
  </si>
  <si>
    <t>Probabilidad Residual Final</t>
  </si>
  <si>
    <t>% Probabilidad Residual Final</t>
  </si>
  <si>
    <t>Impacto Residual Final</t>
  </si>
  <si>
    <t>% Impacto Residual Final</t>
  </si>
  <si>
    <t>Zona de Riesgo Final</t>
  </si>
  <si>
    <t>Estado</t>
  </si>
  <si>
    <t>Seguimiento</t>
  </si>
  <si>
    <t>Evidencia</t>
  </si>
  <si>
    <t>Categoría Riesgo</t>
  </si>
  <si>
    <t>Tipo</t>
  </si>
  <si>
    <t>Implementación</t>
  </si>
  <si>
    <t>Calificación</t>
  </si>
  <si>
    <t>Documentación</t>
  </si>
  <si>
    <t>Frecuencia</t>
  </si>
  <si>
    <t>Proyectos</t>
  </si>
  <si>
    <t>Riesgo de gestión</t>
  </si>
  <si>
    <t>Tecnología</t>
  </si>
  <si>
    <t>Gestión de infraestructura tecnológica</t>
  </si>
  <si>
    <t>Pre-Contractual</t>
  </si>
  <si>
    <t>Programación presupuestal inadecuada</t>
  </si>
  <si>
    <t>estimación erronéa de historias de usuario para la implementación de los módulos faltantes en SIGMA</t>
  </si>
  <si>
    <t>Afectación del costo del proyecto</t>
  </si>
  <si>
    <t xml:space="preserve">   El evento podrá ocurrir en algún momento</t>
  </si>
  <si>
    <t xml:space="preserve">   &gt; $5.000 Millones</t>
  </si>
  <si>
    <t>Reducir (Mitigar)</t>
  </si>
  <si>
    <t>C1</t>
  </si>
  <si>
    <t>Definición de umbrales de historias de usuario por requerimiento</t>
  </si>
  <si>
    <t>Oficina Gestión de la Información</t>
  </si>
  <si>
    <t>Preventivo</t>
  </si>
  <si>
    <t>Manual</t>
  </si>
  <si>
    <t>Sin Documentar</t>
  </si>
  <si>
    <t>Continua</t>
  </si>
  <si>
    <t>Con Registro</t>
  </si>
  <si>
    <t>T1</t>
  </si>
  <si>
    <t>C2</t>
  </si>
  <si>
    <t>Verificación de costos y estuerzos en estudios de mercado para el diseño de módulos en SIGMA</t>
  </si>
  <si>
    <t>Documentado</t>
  </si>
  <si>
    <t>T2</t>
  </si>
  <si>
    <t>C3</t>
  </si>
  <si>
    <t>Verificación de requisitos técnicos requeridos para la estimación de presupuesto</t>
  </si>
  <si>
    <t>Sin Registro</t>
  </si>
  <si>
    <t>T3</t>
  </si>
  <si>
    <t>C4</t>
  </si>
  <si>
    <t>Verificación de presupuesto institucional disponible para iniciar el proceso contractual</t>
  </si>
  <si>
    <t>T4</t>
  </si>
  <si>
    <t>C5</t>
  </si>
  <si>
    <t>Asignación y gestión un Product Ower por parte del Negocio.</t>
  </si>
  <si>
    <t>SAE</t>
  </si>
  <si>
    <t>Probabilidad</t>
  </si>
  <si>
    <t>T5</t>
  </si>
  <si>
    <t>C6</t>
  </si>
  <si>
    <t>Asignación y Gestión de un Project Manager.</t>
  </si>
  <si>
    <t>T6</t>
  </si>
  <si>
    <t>C7</t>
  </si>
  <si>
    <t>T7</t>
  </si>
  <si>
    <t>Planeación</t>
  </si>
  <si>
    <t>Levantamiento de historias de usuario inoportunas</t>
  </si>
  <si>
    <t>capacidad operativa insuficiente</t>
  </si>
  <si>
    <t>Afectación del tiempo del proyecto</t>
  </si>
  <si>
    <t xml:space="preserve">   1-3 meses</t>
  </si>
  <si>
    <t>Asignar 2 delegados funcionales por parte del negocio para el levantamiento de historias de usuario</t>
  </si>
  <si>
    <t>Todas las áreas involucradas en el proyecto</t>
  </si>
  <si>
    <t>Realizar cronograma de levantamiento de historias de usuario conforme a los plazos establecidos</t>
  </si>
  <si>
    <t xml:space="preserve">PM
Enlaces de áreas
Contratista
</t>
  </si>
  <si>
    <t>Solicitar cambios de funcionarios de negocio, cuando no exista disponibilidad para el levantamiento de historias de usuario</t>
  </si>
  <si>
    <t xml:space="preserve">PM
</t>
  </si>
  <si>
    <t>Correctivo</t>
  </si>
  <si>
    <t>Ejecución</t>
  </si>
  <si>
    <t>Entrega de productos que no satisfacen la necesidad de SAE</t>
  </si>
  <si>
    <t>desconocimiento técnico o funcional del contratista</t>
  </si>
  <si>
    <t>Afectación de la calidad del proyecto</t>
  </si>
  <si>
    <t xml:space="preserve">   Algún impacto sobre áreas funcionales clave</t>
  </si>
  <si>
    <t>Establecer entregas parciales para el proveedor en sprints de 2 semanas</t>
  </si>
  <si>
    <t>Realizar sesiones de review para garantizar la calidad de los entregables intermedios</t>
  </si>
  <si>
    <t>PM</t>
  </si>
  <si>
    <t>Detectivo</t>
  </si>
  <si>
    <t>Realizar sesiones de seguimiento y retroalimentación del proyecto</t>
  </si>
  <si>
    <t>Establecer los criterios minimos de calidad por cada uno de los entregables</t>
  </si>
  <si>
    <t>Realizar pruebas funcionales y/o técnicas de los desarrollos entregados</t>
  </si>
  <si>
    <t>Solicitar los ajustes a los desarrollos presentados por parte del contratista con base en los criterios de calidad establecidos</t>
  </si>
  <si>
    <t>Establecer como requisitos técnicos que todos los desarrollos se encuentren conforme a la arquitectura de desarrollo de SAE</t>
  </si>
  <si>
    <t xml:space="preserve">Retrasos en el cronograma </t>
  </si>
  <si>
    <t>disponibilidad de recursos humanos, físicos o tecnológicos para el desarrollo normal del proyecto</t>
  </si>
  <si>
    <t xml:space="preserve">   Se espera que el evento ocurra en la mayoría de las circunstancias</t>
  </si>
  <si>
    <t>Reducir (Compartir)</t>
  </si>
  <si>
    <t>Generar un gobierno al interior del proyecto de desarrollo para garantizar el seguimiento y cumplimiento del cronograma</t>
  </si>
  <si>
    <t>Oficina Gestión de la Información
Contratista</t>
  </si>
  <si>
    <t>Generar y documentar alertamientos de retrasos en tiempos de acuerdo con seguimiento del proyecto</t>
  </si>
  <si>
    <t>Realizar planes de choque para garantizar el cumplimiento del cronograma establecido</t>
  </si>
  <si>
    <t>Todas las áreas involucradas en el proyecto
Contratista</t>
  </si>
  <si>
    <t>Solicitar prórrogas al contrato, en caso de requerirse</t>
  </si>
  <si>
    <t>Establecer como obligación contractual para la fábrica de software la garantía de disponibilidad de analistas, desarrolladores, documentadores y demás personal requerido en tiempo real del proyecto</t>
  </si>
  <si>
    <t>Hacer efectiva la póliza de cumplimiento al contratista en caso de incumplimiento unilateral del cronograma de trabajo</t>
  </si>
  <si>
    <t>Gerencia de Contratos</t>
  </si>
  <si>
    <t xml:space="preserve"> presupuesto insuficiente para el desarrollo de los requerimientos técnicos y funcionales de SIGMA</t>
  </si>
  <si>
    <t>que el desarrollo de historias de usuario sobrepasen la estimación de historias de usuario iniciales</t>
  </si>
  <si>
    <t xml:space="preserve">   $100  - $500 Millones</t>
  </si>
  <si>
    <t>Disminuir historias de usuarios que no agreguen valor al negocio</t>
  </si>
  <si>
    <t>Establecer control de presupuesto ejecutado por parte del Project Manager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</si>
</sst>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8" x14ac:knownFonts="1">
    <font>
      <sz val="11"/>
      <color theme="1"/>
      <name val="Calibri"/>
      <family val="2"/>
      <scheme val="minor"/>
    </font>
    <font>
      <sz val="11"/>
      <color theme="1"/>
      <name val="Calibri"/>
      <family val="2"/>
      <scheme val="minor"/>
    </font>
    <font>
      <sz val="11"/>
      <color theme="1"/>
      <name val="Arial Narrow"/>
      <family val="2"/>
    </font>
    <font>
      <b/>
      <sz val="30"/>
      <color theme="1"/>
      <name val="Arial Narrow"/>
      <family val="2"/>
    </font>
    <font>
      <b/>
      <sz val="22"/>
      <color theme="1"/>
      <name val="Arial Narrow"/>
      <family val="2"/>
    </font>
    <font>
      <b/>
      <sz val="20"/>
      <color theme="0"/>
      <name val="Arial"/>
      <family val="2"/>
    </font>
    <font>
      <b/>
      <sz val="20"/>
      <color rgb="FFFFFFFF"/>
      <name val="Calibri"/>
      <family val="2"/>
    </font>
    <font>
      <b/>
      <sz val="20"/>
      <color theme="0"/>
      <name val="Calibri"/>
      <family val="2"/>
    </font>
    <font>
      <sz val="11"/>
      <color theme="1"/>
      <name val="AriaL"/>
      <family val="2"/>
    </font>
    <font>
      <b/>
      <sz val="11"/>
      <color theme="1"/>
      <name val="Arial"/>
      <family val="2"/>
    </font>
    <font>
      <b/>
      <sz val="11"/>
      <color theme="0"/>
      <name val="AriaL"/>
      <family val="2"/>
    </font>
    <font>
      <b/>
      <sz val="10"/>
      <color rgb="FF000000"/>
      <name val="Arial"/>
      <family val="2"/>
    </font>
    <font>
      <b/>
      <sz val="10"/>
      <color theme="1"/>
      <name val="Arial"/>
      <family val="2"/>
    </font>
    <font>
      <b/>
      <sz val="9"/>
      <color theme="1"/>
      <name val="Arial"/>
      <family val="2"/>
    </font>
    <font>
      <sz val="8"/>
      <color theme="1"/>
      <name val="Arial Narrow"/>
      <family val="2"/>
    </font>
    <font>
      <sz val="11"/>
      <name val="Arial Narrow"/>
      <family val="2"/>
    </font>
    <font>
      <b/>
      <sz val="11"/>
      <color theme="1"/>
      <name val="Arial Narrow"/>
      <family val="2"/>
    </font>
    <font>
      <sz val="10"/>
      <color theme="1"/>
      <name val="Arial Narrow"/>
      <family val="2"/>
    </font>
    <font>
      <b/>
      <sz val="10"/>
      <color rgb="FF000000"/>
      <name val="Tahoma"/>
      <family val="2"/>
    </font>
    <font>
      <sz val="10"/>
      <color rgb="FF000000"/>
      <name val="Tahoma"/>
      <family val="2"/>
    </font>
    <font>
      <sz val="10"/>
      <color rgb="FF000000"/>
      <name val="Calibri"/>
      <family val="2"/>
    </font>
    <font>
      <b/>
      <sz val="10"/>
      <color rgb="FF000000"/>
      <name val="Calibri"/>
      <family val="2"/>
    </font>
    <font>
      <b/>
      <sz val="10"/>
      <color rgb="FF000000"/>
      <name val="Tahoma"/>
      <family val="34"/>
    </font>
    <font>
      <sz val="10"/>
      <color rgb="FF000000"/>
      <name val="Tahoma"/>
      <family val="34"/>
    </font>
    <font>
      <b/>
      <u/>
      <sz val="10"/>
      <color rgb="FF000000"/>
      <name val="Tahoma"/>
      <family val="2"/>
    </font>
    <font>
      <b/>
      <i/>
      <sz val="10"/>
      <color rgb="FF000000"/>
      <name val="Tahoma"/>
      <family val="34"/>
    </font>
    <font>
      <b/>
      <sz val="10"/>
      <color rgb="FF000000"/>
      <name val="Calibri"/>
      <family val="2"/>
      <scheme val="minor"/>
    </font>
    <font>
      <sz val="10"/>
      <color rgb="FF000000"/>
      <name val="Calibri"/>
      <family val="2"/>
      <scheme val="minor"/>
    </font>
  </fonts>
  <fills count="18">
    <fill>
      <patternFill patternType="none"/>
    </fill>
    <fill>
      <patternFill patternType="gray125"/>
    </fill>
    <fill>
      <patternFill patternType="solid">
        <fgColor theme="0"/>
        <bgColor indexed="64"/>
      </patternFill>
    </fill>
    <fill>
      <patternFill patternType="solid">
        <fgColor theme="8" tint="-0.499984740745262"/>
        <bgColor indexed="64"/>
      </patternFill>
    </fill>
    <fill>
      <patternFill patternType="solid">
        <fgColor theme="6" tint="-0.499984740745262"/>
        <bgColor rgb="FF000000"/>
      </patternFill>
    </fill>
    <fill>
      <patternFill patternType="solid">
        <fgColor theme="3" tint="-0.499984740745262"/>
        <bgColor indexed="64"/>
      </patternFill>
    </fill>
    <fill>
      <patternFill patternType="solid">
        <fgColor theme="2" tint="-0.749992370372631"/>
        <bgColor indexed="64"/>
      </patternFill>
    </fill>
    <fill>
      <patternFill patternType="solid">
        <fgColor theme="8" tint="-0.249977111117893"/>
        <bgColor indexed="64"/>
      </patternFill>
    </fill>
    <fill>
      <patternFill patternType="solid">
        <fgColor theme="8" tint="0.39997558519241921"/>
        <bgColor indexed="64"/>
      </patternFill>
    </fill>
    <fill>
      <patternFill patternType="solid">
        <fgColor theme="6" tint="0.39997558519241921"/>
        <bgColor indexed="64"/>
      </patternFill>
    </fill>
    <fill>
      <patternFill patternType="solid">
        <fgColor theme="3" tint="0.39997558519241921"/>
        <bgColor indexed="64"/>
      </patternFill>
    </fill>
    <fill>
      <patternFill patternType="solid">
        <fgColor theme="2" tint="-0.499984740745262"/>
        <bgColor indexed="64"/>
      </patternFill>
    </fill>
    <fill>
      <patternFill patternType="solid">
        <fgColor theme="8" tint="0.79998168889431442"/>
        <bgColor indexed="64"/>
      </patternFill>
    </fill>
    <fill>
      <patternFill patternType="solid">
        <fgColor theme="6" tint="0.79998168889431442"/>
        <bgColor indexed="64"/>
      </patternFill>
    </fill>
    <fill>
      <patternFill patternType="solid">
        <fgColor theme="3" tint="0.79998168889431442"/>
        <bgColor indexed="64"/>
      </patternFill>
    </fill>
    <fill>
      <patternFill patternType="solid">
        <fgColor theme="4" tint="0.59999389629810485"/>
        <bgColor indexed="64"/>
      </patternFill>
    </fill>
    <fill>
      <patternFill patternType="solid">
        <fgColor theme="2" tint="-9.9978637043366805E-2"/>
        <bgColor indexed="64"/>
      </patternFill>
    </fill>
    <fill>
      <patternFill patternType="solid">
        <fgColor theme="0" tint="-4.9989318521683403E-2"/>
        <bgColor indexed="64"/>
      </patternFill>
    </fill>
  </fills>
  <borders count="11">
    <border>
      <left/>
      <right/>
      <top/>
      <bottom/>
      <diagonal/>
    </border>
    <border>
      <left style="hair">
        <color auto="1"/>
      </left>
      <right/>
      <top style="hair">
        <color auto="1"/>
      </top>
      <bottom style="hair">
        <color auto="1"/>
      </bottom>
      <diagonal/>
    </border>
    <border>
      <left/>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style="hair">
        <color indexed="64"/>
      </bottom>
      <diagonal/>
    </border>
    <border>
      <left style="hair">
        <color indexed="64"/>
      </left>
      <right style="hair">
        <color indexed="64"/>
      </right>
      <top/>
      <bottom/>
      <diagonal/>
    </border>
  </borders>
  <cellStyleXfs count="2">
    <xf numFmtId="0" fontId="0" fillId="0" borderId="0"/>
    <xf numFmtId="9" fontId="1" fillId="0" borderId="0" applyFont="0" applyFill="0" applyBorder="0" applyAlignment="0" applyProtection="0"/>
  </cellStyleXfs>
  <cellXfs count="95">
    <xf numFmtId="0" fontId="0" fillId="0" borderId="0" xfId="0"/>
    <xf numFmtId="49" fontId="2" fillId="2" borderId="0" xfId="0" applyNumberFormat="1" applyFont="1" applyFill="1" applyAlignment="1">
      <alignment horizontal="center" vertical="center"/>
    </xf>
    <xf numFmtId="0" fontId="2" fillId="2" borderId="0" xfId="0" applyFont="1" applyFill="1" applyAlignment="1">
      <alignment horizontal="center" vertical="center"/>
    </xf>
    <xf numFmtId="0" fontId="2" fillId="2" borderId="0" xfId="0" applyFont="1" applyFill="1"/>
    <xf numFmtId="0" fontId="2" fillId="2" borderId="0" xfId="0" applyFont="1" applyFill="1" applyAlignment="1">
      <alignment vertical="center"/>
    </xf>
    <xf numFmtId="0" fontId="2" fillId="2" borderId="0" xfId="0" applyFont="1" applyFill="1" applyAlignment="1">
      <alignment horizontal="left"/>
    </xf>
    <xf numFmtId="0" fontId="2" fillId="2" borderId="0" xfId="0" applyFont="1" applyFill="1" applyAlignment="1">
      <alignment wrapText="1"/>
    </xf>
    <xf numFmtId="0" fontId="2" fillId="2" borderId="0" xfId="0" applyFont="1" applyFill="1" applyAlignment="1" applyProtection="1">
      <alignment wrapText="1"/>
      <protection locked="0"/>
    </xf>
    <xf numFmtId="49" fontId="3" fillId="2" borderId="0" xfId="0" applyNumberFormat="1" applyFont="1" applyFill="1" applyAlignment="1">
      <alignment vertical="center"/>
    </xf>
    <xf numFmtId="0" fontId="4" fillId="2" borderId="0" xfId="0" applyFont="1" applyFill="1" applyAlignment="1">
      <alignment vertical="center"/>
    </xf>
    <xf numFmtId="0" fontId="4" fillId="2" borderId="0" xfId="0" applyFont="1" applyFill="1" applyAlignment="1">
      <alignment vertical="center" wrapText="1"/>
    </xf>
    <xf numFmtId="0" fontId="4" fillId="2" borderId="0" xfId="0" applyFont="1" applyFill="1" applyAlignment="1" applyProtection="1">
      <alignment vertical="center" wrapText="1"/>
      <protection locked="0"/>
    </xf>
    <xf numFmtId="49" fontId="4" fillId="2" borderId="0" xfId="0" applyNumberFormat="1" applyFont="1" applyFill="1" applyAlignment="1">
      <alignment vertical="center"/>
    </xf>
    <xf numFmtId="0" fontId="7" fillId="7" borderId="3" xfId="0" applyFont="1" applyFill="1" applyBorder="1" applyAlignment="1" applyProtection="1">
      <alignment horizontal="center" vertical="center" wrapText="1"/>
      <protection locked="0"/>
    </xf>
    <xf numFmtId="0" fontId="8" fillId="2" borderId="0" xfId="0" applyFont="1" applyFill="1"/>
    <xf numFmtId="0" fontId="9" fillId="8" borderId="3" xfId="0" applyFont="1" applyFill="1" applyBorder="1" applyAlignment="1">
      <alignment horizontal="center" vertical="center" wrapText="1"/>
    </xf>
    <xf numFmtId="0" fontId="10" fillId="10" borderId="3" xfId="0" applyFont="1" applyFill="1" applyBorder="1" applyAlignment="1">
      <alignment horizontal="center" vertical="center" wrapText="1"/>
    </xf>
    <xf numFmtId="0" fontId="10" fillId="10" borderId="3" xfId="0" applyFont="1" applyFill="1" applyBorder="1" applyAlignment="1">
      <alignment vertical="center"/>
    </xf>
    <xf numFmtId="0" fontId="13" fillId="14" borderId="3" xfId="0" applyFont="1" applyFill="1" applyBorder="1" applyAlignment="1">
      <alignment horizontal="center" vertical="center" textRotation="90" wrapText="1"/>
    </xf>
    <xf numFmtId="0" fontId="9" fillId="2" borderId="0" xfId="0" applyFont="1" applyFill="1" applyAlignment="1">
      <alignment horizontal="center" vertical="center"/>
    </xf>
    <xf numFmtId="0" fontId="2" fillId="17" borderId="3" xfId="0" applyFont="1" applyFill="1" applyBorder="1" applyAlignment="1" applyProtection="1">
      <alignment horizontal="center" vertical="center" wrapText="1"/>
      <protection hidden="1"/>
    </xf>
    <xf numFmtId="0" fontId="2" fillId="2" borderId="3" xfId="0" applyFont="1" applyFill="1" applyBorder="1" applyAlignment="1" applyProtection="1">
      <alignment horizontal="left" vertical="center" wrapText="1"/>
      <protection locked="0"/>
    </xf>
    <xf numFmtId="0" fontId="17" fillId="2" borderId="3" xfId="0" applyFont="1" applyFill="1" applyBorder="1" applyAlignment="1" applyProtection="1">
      <alignment horizontal="justify" vertical="center" wrapText="1"/>
      <protection locked="0"/>
    </xf>
    <xf numFmtId="0" fontId="2" fillId="17" borderId="3" xfId="0" applyFont="1" applyFill="1" applyBorder="1" applyAlignment="1" applyProtection="1">
      <alignment horizontal="center" vertical="center"/>
      <protection hidden="1"/>
    </xf>
    <xf numFmtId="0" fontId="2" fillId="2" borderId="3" xfId="0" applyFont="1" applyFill="1" applyBorder="1" applyAlignment="1" applyProtection="1">
      <alignment horizontal="center" vertical="center" textRotation="90"/>
      <protection locked="0"/>
    </xf>
    <xf numFmtId="9" fontId="2" fillId="17" borderId="3" xfId="0" applyNumberFormat="1" applyFont="1" applyFill="1" applyBorder="1" applyAlignment="1" applyProtection="1">
      <alignment horizontal="center" vertical="center"/>
      <protection hidden="1"/>
    </xf>
    <xf numFmtId="164" fontId="2" fillId="17" borderId="3" xfId="1" applyNumberFormat="1" applyFont="1" applyFill="1" applyBorder="1" applyAlignment="1" applyProtection="1">
      <alignment horizontal="center" vertical="center"/>
      <protection hidden="1"/>
    </xf>
    <xf numFmtId="0" fontId="2" fillId="2" borderId="3" xfId="0" applyFont="1" applyFill="1" applyBorder="1" applyAlignment="1" applyProtection="1">
      <alignment horizontal="center" vertical="center" wrapText="1"/>
      <protection locked="0"/>
    </xf>
    <xf numFmtId="0" fontId="2" fillId="2" borderId="8" xfId="0" applyFont="1" applyFill="1" applyBorder="1" applyAlignment="1" applyProtection="1">
      <alignment horizontal="left" vertical="center" wrapText="1"/>
      <protection locked="0"/>
    </xf>
    <xf numFmtId="0" fontId="2" fillId="2" borderId="10" xfId="0" applyFont="1" applyFill="1" applyBorder="1" applyAlignment="1" applyProtection="1">
      <alignment horizontal="left" vertical="center" wrapText="1"/>
      <protection locked="0"/>
    </xf>
    <xf numFmtId="0" fontId="2" fillId="2" borderId="9" xfId="0" applyFont="1" applyFill="1" applyBorder="1" applyAlignment="1" applyProtection="1">
      <alignment horizontal="left" vertical="center" wrapText="1"/>
      <protection locked="0"/>
    </xf>
    <xf numFmtId="0" fontId="2" fillId="17" borderId="1" xfId="0" applyFont="1" applyFill="1" applyBorder="1" applyAlignment="1" applyProtection="1">
      <alignment horizontal="center" vertical="center" wrapText="1"/>
      <protection hidden="1"/>
    </xf>
    <xf numFmtId="0" fontId="2" fillId="2" borderId="0" xfId="0" applyFont="1" applyFill="1" applyAlignment="1">
      <alignment horizontal="center" vertical="center" wrapText="1"/>
    </xf>
    <xf numFmtId="0" fontId="2" fillId="2" borderId="0" xfId="0" applyFont="1" applyFill="1" applyProtection="1">
      <protection locked="0"/>
    </xf>
    <xf numFmtId="0" fontId="2" fillId="2" borderId="0" xfId="0" applyFont="1" applyFill="1" applyAlignment="1" applyProtection="1">
      <alignment horizontal="left"/>
      <protection locked="0"/>
    </xf>
    <xf numFmtId="0" fontId="2" fillId="2" borderId="8" xfId="0" applyFont="1" applyFill="1" applyBorder="1" applyAlignment="1" applyProtection="1">
      <alignment horizontal="center" vertical="center"/>
      <protection locked="0"/>
    </xf>
    <xf numFmtId="0" fontId="2" fillId="2" borderId="10" xfId="0" applyFont="1" applyFill="1" applyBorder="1" applyAlignment="1" applyProtection="1">
      <alignment horizontal="center" vertical="center"/>
      <protection locked="0"/>
    </xf>
    <xf numFmtId="0" fontId="2" fillId="2" borderId="9" xfId="0" applyFont="1" applyFill="1" applyBorder="1" applyAlignment="1" applyProtection="1">
      <alignment horizontal="center" vertical="center"/>
      <protection locked="0"/>
    </xf>
    <xf numFmtId="0" fontId="16" fillId="17" borderId="3" xfId="0" applyFont="1" applyFill="1" applyBorder="1" applyAlignment="1" applyProtection="1">
      <alignment horizontal="center" vertical="center" textRotation="90" wrapText="1"/>
      <protection hidden="1"/>
    </xf>
    <xf numFmtId="164" fontId="2" fillId="17" borderId="3" xfId="1" applyNumberFormat="1" applyFont="1" applyFill="1" applyBorder="1" applyAlignment="1" applyProtection="1">
      <alignment horizontal="center" vertical="center" textRotation="90"/>
      <protection hidden="1"/>
    </xf>
    <xf numFmtId="0" fontId="16" fillId="17" borderId="3" xfId="0" applyFont="1" applyFill="1" applyBorder="1" applyAlignment="1" applyProtection="1">
      <alignment horizontal="center" vertical="center" textRotation="90"/>
      <protection hidden="1"/>
    </xf>
    <xf numFmtId="0" fontId="2" fillId="2" borderId="8" xfId="0" applyFont="1" applyFill="1" applyBorder="1" applyAlignment="1" applyProtection="1">
      <alignment horizontal="center" vertical="center" wrapText="1"/>
      <protection locked="0"/>
    </xf>
    <xf numFmtId="0" fontId="2" fillId="2" borderId="10" xfId="0" applyFont="1" applyFill="1" applyBorder="1" applyAlignment="1" applyProtection="1">
      <alignment horizontal="center" vertical="center" wrapText="1"/>
      <protection locked="0"/>
    </xf>
    <xf numFmtId="0" fontId="2" fillId="2" borderId="9" xfId="0" applyFont="1" applyFill="1" applyBorder="1" applyAlignment="1" applyProtection="1">
      <alignment horizontal="center" vertical="center" wrapText="1"/>
      <protection locked="0"/>
    </xf>
    <xf numFmtId="9" fontId="2" fillId="17" borderId="3" xfId="0" applyNumberFormat="1" applyFont="1" applyFill="1" applyBorder="1" applyAlignment="1" applyProtection="1">
      <alignment horizontal="center" vertical="center" wrapText="1"/>
      <protection hidden="1"/>
    </xf>
    <xf numFmtId="9" fontId="2" fillId="2" borderId="3" xfId="0" applyNumberFormat="1" applyFont="1" applyFill="1" applyBorder="1" applyAlignment="1" applyProtection="1">
      <alignment horizontal="center" vertical="center" wrapText="1"/>
      <protection locked="0"/>
    </xf>
    <xf numFmtId="0" fontId="16" fillId="17" borderId="3" xfId="0" applyFont="1" applyFill="1" applyBorder="1" applyAlignment="1" applyProtection="1">
      <alignment horizontal="center" vertical="center" wrapText="1"/>
      <protection hidden="1"/>
    </xf>
    <xf numFmtId="0" fontId="16" fillId="17" borderId="3" xfId="0" applyFont="1" applyFill="1" applyBorder="1" applyAlignment="1" applyProtection="1">
      <alignment horizontal="center" vertical="center"/>
      <protection hidden="1"/>
    </xf>
    <xf numFmtId="0" fontId="2" fillId="2" borderId="3" xfId="0" applyFont="1" applyFill="1" applyBorder="1" applyAlignment="1" applyProtection="1">
      <alignment horizontal="center" vertical="center" textRotation="90"/>
      <protection locked="0"/>
    </xf>
    <xf numFmtId="0" fontId="15" fillId="17" borderId="3" xfId="0" applyFont="1" applyFill="1" applyBorder="1" applyAlignment="1" applyProtection="1">
      <alignment horizontal="left" vertical="center" wrapText="1"/>
      <protection hidden="1"/>
    </xf>
    <xf numFmtId="0" fontId="2" fillId="2" borderId="3" xfId="0" applyFont="1" applyFill="1" applyBorder="1" applyAlignment="1" applyProtection="1">
      <alignment horizontal="center" vertical="center" wrapText="1"/>
      <protection locked="0"/>
    </xf>
    <xf numFmtId="0" fontId="2" fillId="2" borderId="8" xfId="0" applyFont="1" applyFill="1" applyBorder="1" applyAlignment="1" applyProtection="1">
      <alignment horizontal="center" vertical="center" textRotation="90" wrapText="1"/>
      <protection locked="0"/>
    </xf>
    <xf numFmtId="0" fontId="2" fillId="2" borderId="10" xfId="0" applyFont="1" applyFill="1" applyBorder="1" applyAlignment="1" applyProtection="1">
      <alignment horizontal="center" vertical="center" textRotation="90" wrapText="1"/>
      <protection locked="0"/>
    </xf>
    <xf numFmtId="0" fontId="2" fillId="2" borderId="9" xfId="0" applyFont="1" applyFill="1" applyBorder="1" applyAlignment="1" applyProtection="1">
      <alignment horizontal="center" vertical="center" textRotation="90" wrapText="1"/>
      <protection locked="0"/>
    </xf>
    <xf numFmtId="0" fontId="2" fillId="2" borderId="3" xfId="0" applyFont="1" applyFill="1" applyBorder="1" applyAlignment="1" applyProtection="1">
      <alignment horizontal="center" vertical="center" textRotation="90" wrapText="1"/>
      <protection locked="0"/>
    </xf>
    <xf numFmtId="0" fontId="14" fillId="2" borderId="3" xfId="0" applyFont="1" applyFill="1" applyBorder="1" applyAlignment="1" applyProtection="1">
      <alignment horizontal="center" vertical="center" wrapText="1"/>
      <protection locked="0"/>
    </xf>
    <xf numFmtId="0" fontId="15" fillId="2" borderId="3" xfId="0" applyFont="1" applyFill="1" applyBorder="1" applyAlignment="1" applyProtection="1">
      <alignment horizontal="left" vertical="center" wrapText="1"/>
      <protection hidden="1"/>
    </xf>
    <xf numFmtId="0" fontId="9" fillId="16" borderId="3" xfId="0" applyFont="1" applyFill="1" applyBorder="1" applyAlignment="1">
      <alignment horizontal="center" vertical="center" wrapText="1"/>
    </xf>
    <xf numFmtId="0" fontId="9" fillId="14" borderId="3" xfId="0" applyFont="1" applyFill="1" applyBorder="1" applyAlignment="1">
      <alignment horizontal="center" vertical="center" textRotation="90" wrapText="1"/>
    </xf>
    <xf numFmtId="0" fontId="9" fillId="16" borderId="8" xfId="0" applyFont="1" applyFill="1" applyBorder="1" applyAlignment="1">
      <alignment horizontal="center" vertical="center" textRotation="90" wrapText="1"/>
    </xf>
    <xf numFmtId="0" fontId="9" fillId="16" borderId="9" xfId="0" applyFont="1" applyFill="1" applyBorder="1" applyAlignment="1">
      <alignment horizontal="center" vertical="center" textRotation="90" wrapText="1"/>
    </xf>
    <xf numFmtId="0" fontId="9" fillId="14" borderId="3" xfId="0" applyFont="1" applyFill="1" applyBorder="1" applyAlignment="1">
      <alignment horizontal="center" vertical="center" wrapText="1"/>
    </xf>
    <xf numFmtId="0" fontId="9" fillId="14" borderId="3" xfId="0" applyFont="1" applyFill="1" applyBorder="1" applyAlignment="1">
      <alignment horizontal="left" vertical="center" textRotation="90" wrapText="1"/>
    </xf>
    <xf numFmtId="0" fontId="9" fillId="15" borderId="3" xfId="0" applyFont="1" applyFill="1" applyBorder="1" applyAlignment="1">
      <alignment horizontal="center" vertical="center" wrapText="1"/>
    </xf>
    <xf numFmtId="0" fontId="9" fillId="13" borderId="3" xfId="0" applyFont="1" applyFill="1" applyBorder="1" applyAlignment="1">
      <alignment horizontal="center" vertical="center" wrapText="1"/>
    </xf>
    <xf numFmtId="0" fontId="9" fillId="13" borderId="3" xfId="0" applyFont="1" applyFill="1" applyBorder="1" applyAlignment="1">
      <alignment horizontal="center" vertical="center"/>
    </xf>
    <xf numFmtId="0" fontId="11" fillId="12" borderId="3" xfId="0" applyFont="1" applyFill="1" applyBorder="1" applyAlignment="1">
      <alignment horizontal="center" vertical="center" textRotation="90" wrapText="1"/>
    </xf>
    <xf numFmtId="0" fontId="9" fillId="12" borderId="3" xfId="0" applyFont="1" applyFill="1" applyBorder="1" applyAlignment="1">
      <alignment horizontal="center" vertical="center" wrapText="1"/>
    </xf>
    <xf numFmtId="0" fontId="9" fillId="12" borderId="3" xfId="0" applyFont="1" applyFill="1" applyBorder="1" applyAlignment="1">
      <alignment horizontal="center" vertical="center"/>
    </xf>
    <xf numFmtId="0" fontId="10" fillId="10" borderId="3" xfId="0" applyFont="1" applyFill="1" applyBorder="1" applyAlignment="1">
      <alignment horizontal="center" vertical="center" wrapText="1"/>
    </xf>
    <xf numFmtId="0" fontId="10" fillId="10" borderId="3" xfId="0" applyFont="1" applyFill="1" applyBorder="1" applyAlignment="1">
      <alignment horizontal="center" vertical="center"/>
    </xf>
    <xf numFmtId="0" fontId="10" fillId="11" borderId="1" xfId="0" applyFont="1" applyFill="1" applyBorder="1" applyAlignment="1">
      <alignment horizontal="center" vertical="center" wrapText="1"/>
    </xf>
    <xf numFmtId="0" fontId="10" fillId="11" borderId="2" xfId="0" applyFont="1" applyFill="1" applyBorder="1" applyAlignment="1">
      <alignment horizontal="center" vertical="center" wrapText="1"/>
    </xf>
    <xf numFmtId="0" fontId="10" fillId="11" borderId="7" xfId="0" applyFont="1" applyFill="1" applyBorder="1" applyAlignment="1">
      <alignment horizontal="center" vertical="center" wrapText="1"/>
    </xf>
    <xf numFmtId="0" fontId="10" fillId="11" borderId="3" xfId="0" applyFont="1" applyFill="1" applyBorder="1" applyAlignment="1">
      <alignment horizontal="center" vertical="center" wrapText="1"/>
    </xf>
    <xf numFmtId="0" fontId="11" fillId="12" borderId="3" xfId="0" applyFont="1" applyFill="1" applyBorder="1" applyAlignment="1">
      <alignment horizontal="center" vertical="center" textRotation="90"/>
    </xf>
    <xf numFmtId="49" fontId="3" fillId="2" borderId="0" xfId="0" applyNumberFormat="1" applyFont="1" applyFill="1" applyAlignment="1">
      <alignment horizontal="center" vertical="center"/>
    </xf>
    <xf numFmtId="0" fontId="5" fillId="3" borderId="1" xfId="0" applyFont="1" applyFill="1" applyBorder="1" applyAlignment="1">
      <alignment horizontal="center" vertical="center"/>
    </xf>
    <xf numFmtId="0" fontId="5" fillId="3" borderId="2" xfId="0" applyFont="1" applyFill="1" applyBorder="1" applyAlignment="1">
      <alignment horizontal="center" vertical="center"/>
    </xf>
    <xf numFmtId="0" fontId="6" fillId="4" borderId="3" xfId="0" applyFont="1" applyFill="1" applyBorder="1" applyAlignment="1">
      <alignment horizontal="center" vertical="center"/>
    </xf>
    <xf numFmtId="0" fontId="7" fillId="5" borderId="4" xfId="0" applyFont="1" applyFill="1" applyBorder="1" applyAlignment="1">
      <alignment horizontal="center" vertical="center"/>
    </xf>
    <xf numFmtId="0" fontId="7" fillId="5" borderId="5" xfId="0" applyFont="1" applyFill="1" applyBorder="1" applyAlignment="1">
      <alignment horizontal="center" vertical="center"/>
    </xf>
    <xf numFmtId="0" fontId="7" fillId="5" borderId="6" xfId="0" applyFont="1" applyFill="1" applyBorder="1" applyAlignment="1">
      <alignment horizontal="center" vertical="center"/>
    </xf>
    <xf numFmtId="0" fontId="7" fillId="6" borderId="1" xfId="0" applyFont="1" applyFill="1" applyBorder="1" applyAlignment="1">
      <alignment horizontal="center" vertical="center"/>
    </xf>
    <xf numFmtId="0" fontId="7" fillId="6" borderId="2" xfId="0" applyFont="1" applyFill="1" applyBorder="1" applyAlignment="1">
      <alignment horizontal="center" vertical="center"/>
    </xf>
    <xf numFmtId="0" fontId="7" fillId="6" borderId="7" xfId="0" applyFont="1" applyFill="1" applyBorder="1" applyAlignment="1">
      <alignment horizontal="center" vertical="center"/>
    </xf>
    <xf numFmtId="49" fontId="9" fillId="8" borderId="1" xfId="0" applyNumberFormat="1" applyFont="1" applyFill="1" applyBorder="1" applyAlignment="1">
      <alignment horizontal="center" vertical="center"/>
    </xf>
    <xf numFmtId="49" fontId="9" fillId="8" borderId="2" xfId="0" applyNumberFormat="1" applyFont="1" applyFill="1" applyBorder="1" applyAlignment="1">
      <alignment horizontal="center" vertical="center"/>
    </xf>
    <xf numFmtId="49" fontId="9" fillId="8" borderId="7" xfId="0" applyNumberFormat="1" applyFont="1" applyFill="1" applyBorder="1" applyAlignment="1">
      <alignment horizontal="center" vertical="center"/>
    </xf>
    <xf numFmtId="0" fontId="9" fillId="8" borderId="1" xfId="0" applyFont="1" applyFill="1" applyBorder="1" applyAlignment="1">
      <alignment horizontal="center" vertical="center"/>
    </xf>
    <xf numFmtId="0" fontId="9" fillId="8" borderId="2" xfId="0" applyFont="1" applyFill="1" applyBorder="1" applyAlignment="1">
      <alignment horizontal="center" vertical="center"/>
    </xf>
    <xf numFmtId="0" fontId="9" fillId="9" borderId="3" xfId="0" applyFont="1" applyFill="1" applyBorder="1" applyAlignment="1">
      <alignment horizontal="center" vertical="center"/>
    </xf>
    <xf numFmtId="0" fontId="10" fillId="10" borderId="1" xfId="0" applyFont="1" applyFill="1" applyBorder="1" applyAlignment="1">
      <alignment horizontal="center" vertical="center"/>
    </xf>
    <xf numFmtId="0" fontId="10" fillId="10" borderId="2" xfId="0" applyFont="1" applyFill="1" applyBorder="1" applyAlignment="1">
      <alignment horizontal="center" vertical="center"/>
    </xf>
    <xf numFmtId="0" fontId="10" fillId="10" borderId="7" xfId="0" applyFont="1" applyFill="1" applyBorder="1" applyAlignment="1">
      <alignment horizontal="center" vertical="center"/>
    </xf>
  </cellXfs>
  <cellStyles count="2">
    <cellStyle name="Normal" xfId="0" builtinId="0"/>
    <cellStyle name="Porcentaje" xfId="1" builtinId="5"/>
  </cellStyles>
  <dxfs count="3539">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D78"/>
        </patternFill>
      </fill>
    </dxf>
    <dxf>
      <fill>
        <patternFill>
          <bgColor rgb="FFF2AE83"/>
        </patternFill>
      </fill>
    </dxf>
    <dxf>
      <fill>
        <patternFill>
          <bgColor rgb="FFFF7E7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172.30.88.29\PerfilesMoviles$\cgonzalez\Downloads\Mapa_Riesgos_Pyto_SIGMA.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pa_Riesgos"/>
      <sheetName val="Datos_Basicos"/>
      <sheetName val="Tipologia_Riesgos"/>
      <sheetName val="Tabla_Probabilidad"/>
      <sheetName val="Tabla_Impacto"/>
      <sheetName val="Tabla_Controles"/>
      <sheetName val="Mapa_Calor_Inherente"/>
      <sheetName val="Mapa_Calor_Residual"/>
      <sheetName val="Hoja1"/>
    </sheetNames>
    <sheetDataSet>
      <sheetData sheetId="0"/>
      <sheetData sheetId="1"/>
      <sheetData sheetId="2">
        <row r="40">
          <cell r="B40" t="str">
            <v>Gestión</v>
          </cell>
        </row>
        <row r="41">
          <cell r="B41" t="str">
            <v>Seguridad_Información</v>
          </cell>
        </row>
        <row r="42">
          <cell r="B42" t="str">
            <v>Continuidad_Negocio</v>
          </cell>
        </row>
        <row r="43">
          <cell r="B43" t="str">
            <v>Seguridad_Salud_Trabajo</v>
          </cell>
        </row>
        <row r="44">
          <cell r="B44" t="str">
            <v>Ambientales</v>
          </cell>
        </row>
        <row r="45">
          <cell r="B45" t="str">
            <v>Contratación</v>
          </cell>
        </row>
        <row r="46">
          <cell r="B46" t="str">
            <v>Proyectos</v>
          </cell>
        </row>
      </sheetData>
      <sheetData sheetId="3">
        <row r="33">
          <cell r="D33" t="str">
            <v xml:space="preserve">   La actividad que conlleva el riesgo se ejecuta como máximo 2 veces por año</v>
          </cell>
          <cell r="E33" t="str">
            <v xml:space="preserve">   La actividad que conlleva el riesgo se ejecuta de 3 a 24 veces por año</v>
          </cell>
          <cell r="F33" t="str">
            <v xml:space="preserve">   La actividad que conlleva el riesgo se ejecuta de 24  a 500 veces por año</v>
          </cell>
          <cell r="G33" t="str">
            <v xml:space="preserve">   La actividad que conlleva el riesgo se ejecuta mínimo 500 veces al año y máximo 5000 veces por año</v>
          </cell>
          <cell r="H33" t="str">
            <v xml:space="preserve">   La actividad que conlleva el riesgo se ejecuta más de 5000 veces por año</v>
          </cell>
        </row>
        <row r="35">
          <cell r="D35" t="str">
            <v xml:space="preserve">   El evento puede ocurrir solo en circunstancias excepcionales (poco comunes o anormales)</v>
          </cell>
          <cell r="E35" t="str">
            <v xml:space="preserve">   El evento puede ocurrir en algún momento</v>
          </cell>
          <cell r="F35" t="str">
            <v xml:space="preserve">   El evento podrá ocurrir en algún momento</v>
          </cell>
          <cell r="G35" t="str">
            <v xml:space="preserve">   Es viable que el evento ocurra en la mayoría de las circunstancias</v>
          </cell>
          <cell r="H35" t="str">
            <v xml:space="preserve">   Se espera que el evento ocurra en la mayoría de las circunstancias</v>
          </cell>
          <cell r="J35" t="str">
            <v xml:space="preserve">   No se ha presentado en los últimos 5 años</v>
          </cell>
          <cell r="K35" t="str">
            <v xml:space="preserve">   Al menos 1 vez en los últimos 5 años</v>
          </cell>
          <cell r="L35" t="str">
            <v xml:space="preserve">   Al menos 1 vez en los últimos 2 años</v>
          </cell>
          <cell r="M35" t="str">
            <v xml:space="preserve">   Al menos 1 vez en el último año</v>
          </cell>
          <cell r="N35" t="str">
            <v xml:space="preserve">   Más de 1 vez al año</v>
          </cell>
        </row>
        <row r="37">
          <cell r="D37" t="str">
            <v xml:space="preserve">   Situación sin anomalías con exposición esporádica.No es esperable que se materialice el riesgo, aunque puede ser concebible</v>
          </cell>
          <cell r="E37" t="str">
            <v xml:space="preserve">   Situación mejorable con exposición ocasional, o situación sin anomalía destacable con cualquier nivel de exposición. No es esperable que se materialice el riesgo, aunque puede ser concebible</v>
          </cell>
          <cell r="F37" t="str">
            <v xml:space="preserve">   Situación deficiente con exposición esporádica, o bien situación mejorable con exposición continuada o frecuente. Es posible que suceda el daño alguna vez</v>
          </cell>
          <cell r="G37" t="str">
            <v xml:space="preserve">   Situación deficiente con exposición frecuente u ocasional, o bien situación muy deficiente con exposición ocasional o esporádica.La materialización del riesgo es posible que suceda varias veces en la vida laboral</v>
          </cell>
          <cell r="H37" t="str">
            <v xml:space="preserve">   Situación deficiente con exposición continua, o muy deficiente con exposición frecuente.Normalmente la materialización del riesgo ocurre con frecuencia.</v>
          </cell>
        </row>
      </sheetData>
      <sheetData sheetId="4">
        <row r="38">
          <cell r="D38" t="str">
            <v xml:space="preserve">   Afectación menor a 10 SMLMV </v>
          </cell>
          <cell r="E38" t="str">
            <v xml:space="preserve">   Entre 10 y 50 SMLMV </v>
          </cell>
          <cell r="F38" t="str">
            <v xml:space="preserve">   Entre 50 y 100 SMLMV </v>
          </cell>
          <cell r="G38" t="str">
            <v xml:space="preserve">   Entre 100 y 500 SMLMV </v>
          </cell>
          <cell r="H38" t="str">
            <v xml:space="preserve">   Mayor a 500 SMLMV </v>
          </cell>
          <cell r="J38" t="str">
            <v xml:space="preserve">   El riesgo afecta la imagen de algún área de la organización.</v>
          </cell>
          <cell r="K38" t="str">
            <v xml:space="preserve">   El riesgo afecta la imagen de la entidad internamente, de conocimiento general nivel interno, de junta directiva y accionistas y/o de proveedores.</v>
          </cell>
          <cell r="L38" t="str">
            <v xml:space="preserve">   El riesgo afecta la imagen de la entidad con algunos usuarios de relevancia frente al logro de los objetivos.</v>
          </cell>
          <cell r="M38" t="str">
            <v xml:space="preserve">   El riesgo afecta la imagen de la entidad con efecto publicitario sostenido a nivel de sector administrativo, nivel departamental o municipal.</v>
          </cell>
          <cell r="N38" t="str">
            <v xml:space="preserve">   El riesgo afecta la imagen de la entidad a nivel nacional, con efecto publicitario sostenido a nivel país</v>
          </cell>
        </row>
        <row r="40">
          <cell r="P40" t="str">
            <v xml:space="preserve">   Interrupción del proceso de negocio entre 0 y 1 hora</v>
          </cell>
          <cell r="Q40" t="str">
            <v xml:space="preserve">   Interrupción del proceso de negocio entre 1,01 horas y 4 horas</v>
          </cell>
          <cell r="R40" t="str">
            <v xml:space="preserve">   Interrupción del proceso de negocio entre 4,01 horas y 8 horas</v>
          </cell>
          <cell r="S40" t="str">
            <v xml:space="preserve">   Interrupción del proceso de negocio entre 8,01 horas y 2 días</v>
          </cell>
          <cell r="T40" t="str">
            <v xml:space="preserve">   Interrupción del proceso de negocio de más de 2 días</v>
          </cell>
          <cell r="V40" t="str">
            <v xml:space="preserve">   Su solución se puede llevar a cabo por procedimientos de rutina por parte de Atención al Ciudadano</v>
          </cell>
          <cell r="W40" t="str">
            <v xml:space="preserve">   Su solución se puede llevar a cabo máximo con la participación de los coordinadores de los Grupos Internos de Trabajo</v>
          </cell>
          <cell r="X40" t="str">
            <v xml:space="preserve">   Se requiere la atención de las Gerencias para su solución</v>
          </cell>
          <cell r="Y40" t="str">
            <v xml:space="preserve">   Se requiere la atención de la Presidencia y vicepresidencias para su solución</v>
          </cell>
          <cell r="Z40" t="str">
            <v xml:space="preserve">   Se requiere la atención de la junta directiva, accionistas y/o proveedores externos.</v>
          </cell>
          <cell r="AB40" t="str">
            <v xml:space="preserve">   Genera consecuencias legales leves con impacto exclusivo para funcionarios</v>
          </cell>
          <cell r="AC40" t="str">
            <v xml:space="preserve">   Genera consecuencias legales leves sobre la entidad</v>
          </cell>
          <cell r="AD40" t="str">
            <v xml:space="preserve">   Genera consecuencias legales medianas o moderadas para la entidad</v>
          </cell>
          <cell r="AE40" t="str">
            <v xml:space="preserve">   Genera consecuencias legales graves o altas para la entidad</v>
          </cell>
          <cell r="AF40" t="str">
            <v xml:space="preserve">   Genera consecuencias legales gravísimas o desastrosas para la entidad</v>
          </cell>
        </row>
        <row r="41">
          <cell r="D41" t="str">
            <v xml:space="preserve">   Daños puntuales o menores que no causan lesiones o enfermedades en los trabajadores</v>
          </cell>
          <cell r="E41" t="str">
            <v xml:space="preserve">   Consecuencias de tipo leve, es decir lesiones o enfermedades que no requieren incapacidad</v>
          </cell>
          <cell r="F41" t="str">
            <v xml:space="preserve">   Consecuencias de tipo moderado o grave, es decir lesiones o enfermedades con incapacidad laboral temporal (ILT)</v>
          </cell>
          <cell r="G41" t="str">
            <v xml:space="preserve">   Consecuencias de carácter Muy Grave (MG), es decir lesiones o enfermedades graves irreparables (Incapacidad permanente parcial o invalidez)</v>
          </cell>
          <cell r="H41" t="str">
            <v xml:space="preserve">   Consecuencias Mortales o catastróficas (M), es decir muertes o fallecimientos.</v>
          </cell>
        </row>
        <row r="42">
          <cell r="D42" t="str">
            <v xml:space="preserve">   Impactos ambientales con efectos insignificantes en el entorno natural, humano y socioeconómico</v>
          </cell>
          <cell r="E42" t="str">
            <v xml:space="preserve">   Impactos ambientales puntuales, no peligrosos, con efectos menores sobre el entorno natural, humano y/o socioeconómico</v>
          </cell>
          <cell r="F42" t="str">
            <v xml:space="preserve">   Impactos ambientales poco extensos, poco peligrosos, y con efectos moderados sobre el entorno natural, humano y/o socioeconómico</v>
          </cell>
          <cell r="G42" t="str">
            <v xml:space="preserve">   Impactos ambientales peligrosos, extensos, con efectos graves sobre el entorno natural, humano y/o socioeconómico</v>
          </cell>
          <cell r="H42" t="str">
            <v xml:space="preserve">   Impactos ambientales muy peligrosos, muy extensos, con efectos críticos sobre el entorno natural, humano y/o socioeconómico</v>
          </cell>
        </row>
        <row r="43">
          <cell r="D43" t="str">
            <v xml:space="preserve">   Obstruye la ejecución del contrato de manera intrascendente</v>
          </cell>
          <cell r="E43" t="str">
            <v xml:space="preserve">   Dificulta la ejecución del contrato de manera baja. Aplicando medidas mínimas se puede lograr el objeto contractual</v>
          </cell>
          <cell r="F43" t="str">
            <v xml:space="preserve">   Afecta la ejecución del contrato sin alterar el beneficio para las partes</v>
          </cell>
          <cell r="G43" t="str">
            <v xml:space="preserve">   Obstruye la ejecución del contrato sustancialmente pero aún así permite la consecución del objeto contractual</v>
          </cell>
          <cell r="H43" t="str">
            <v xml:space="preserve">   Perturba la ejecución del contrato de manera grave imposibilitando la consecución del objeto contractual</v>
          </cell>
          <cell r="J43" t="str">
            <v xml:space="preserve">   Los sobrecostos no representan más del uno por ciento (1%) del valor del contrato.</v>
          </cell>
          <cell r="K43" t="str">
            <v xml:space="preserve">   Los sobrecostos no representan más del cinco por ciento (5%) del valor del contrato.</v>
          </cell>
          <cell r="L43" t="str">
            <v xml:space="preserve">   Genera un impacto sobre el valor del contrato entre el cinco por ciento (5%) y el quince por ciento (15%)</v>
          </cell>
          <cell r="M43" t="str">
            <v xml:space="preserve">   Incrementa el valor del contrato entre el quince (15%) y el treinta por ciento (30%)</v>
          </cell>
          <cell r="N43" t="str">
            <v xml:space="preserve">   Impacto sobre el valor del contrato en más del treinta por ciento (30%)</v>
          </cell>
        </row>
        <row r="44">
          <cell r="D44" t="str">
            <v xml:space="preserve">   Sin cambios - 1 semana</v>
          </cell>
          <cell r="E44" t="str">
            <v xml:space="preserve">   1 – 4 semanas</v>
          </cell>
          <cell r="F44" t="str">
            <v xml:space="preserve">   1-3 meses</v>
          </cell>
          <cell r="G44" t="str">
            <v xml:space="preserve">   3 – 6 meses</v>
          </cell>
          <cell r="H44" t="str">
            <v xml:space="preserve">   &gt; 6 meses</v>
          </cell>
          <cell r="J44" t="str">
            <v xml:space="preserve">   &lt; $100 Millones</v>
          </cell>
          <cell r="K44" t="str">
            <v xml:space="preserve">   $100  - $500 Millones</v>
          </cell>
          <cell r="L44" t="str">
            <v xml:space="preserve">   $ 501 - $1.000 Millones</v>
          </cell>
          <cell r="M44" t="str">
            <v xml:space="preserve">   $1.000 - $5.000 Millones</v>
          </cell>
          <cell r="N44" t="str">
            <v xml:space="preserve">   &gt; $5.000 Millones</v>
          </cell>
          <cell r="P44" t="str">
            <v xml:space="preserve">   Ningún cambio en la funcionalidad/ Impacto menor sobre las funciones secundarias</v>
          </cell>
          <cell r="Q44" t="str">
            <v xml:space="preserve">   Impacto menor sobre la funcionalidad general</v>
          </cell>
          <cell r="R44" t="str">
            <v xml:space="preserve">   Algún impacto sobre áreas funcionales clave</v>
          </cell>
          <cell r="S44" t="str">
            <v xml:space="preserve">   Impacto significativo sobre la funcionalidad general</v>
          </cell>
          <cell r="T44" t="str">
            <v xml:space="preserve">   Impacto muy significativo sobre la funcionalidad general</v>
          </cell>
        </row>
      </sheetData>
      <sheetData sheetId="5"/>
      <sheetData sheetId="6"/>
      <sheetData sheetId="7"/>
      <sheetData sheetId="8"/>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193E1A-6E49-4BD8-8ADF-4CCE4A3247E7}">
  <sheetPr codeName="Sheet2">
    <tabColor theme="6" tint="-0.499984740745262"/>
  </sheetPr>
  <dimension ref="A1:BX696"/>
  <sheetViews>
    <sheetView tabSelected="1" topLeftCell="I1" zoomScale="75" zoomScaleNormal="90" workbookViewId="0">
      <selection activeCell="U15" sqref="U15"/>
    </sheetView>
  </sheetViews>
  <sheetFormatPr baseColWidth="10" defaultColWidth="0" defaultRowHeight="16.5" x14ac:dyDescent="0.3"/>
  <cols>
    <col min="1" max="1" width="4.7109375" style="1" customWidth="1"/>
    <col min="2" max="3" width="4.7109375" style="2" customWidth="1"/>
    <col min="4" max="4" width="3.42578125" style="2" customWidth="1"/>
    <col min="5" max="5" width="4.42578125" style="32" customWidth="1"/>
    <col min="6" max="6" width="13.28515625" style="2" customWidth="1"/>
    <col min="7" max="7" width="5.85546875" style="2" customWidth="1"/>
    <col min="8" max="8" width="22.7109375" style="3" customWidth="1"/>
    <col min="9" max="9" width="15" style="2" customWidth="1"/>
    <col min="10" max="10" width="21.140625" style="2" customWidth="1"/>
    <col min="11" max="11" width="10.7109375" style="2" customWidth="1"/>
    <col min="12" max="12" width="13.140625" style="33" customWidth="1"/>
    <col min="13" max="13" width="13.42578125" style="3" customWidth="1"/>
    <col min="14" max="14" width="6.28515625" style="3" customWidth="1"/>
    <col min="15" max="15" width="11.85546875" style="3" customWidth="1"/>
    <col min="16" max="16" width="11.28515625" style="3" customWidth="1"/>
    <col min="17" max="17" width="7.140625" style="3" customWidth="1"/>
    <col min="18" max="18" width="15.85546875" style="3" customWidth="1"/>
    <col min="19" max="19" width="3.42578125" style="4" customWidth="1"/>
    <col min="20" max="20" width="6.42578125" style="3" customWidth="1"/>
    <col min="21" max="21" width="23.140625" style="34" customWidth="1"/>
    <col min="22" max="22" width="17.85546875" style="3" customWidth="1"/>
    <col min="23" max="23" width="16.42578125" style="3" customWidth="1"/>
    <col min="24" max="24" width="11.140625" style="3" customWidth="1"/>
    <col min="25" max="25" width="3.85546875" style="3" customWidth="1"/>
    <col min="26" max="26" width="4.140625" style="3" customWidth="1"/>
    <col min="27" max="27" width="4.42578125" style="3" customWidth="1"/>
    <col min="28" max="28" width="3.28515625" style="3" customWidth="1"/>
    <col min="29" max="30" width="3" style="3" customWidth="1"/>
    <col min="31" max="31" width="5.85546875" style="3" hidden="1" customWidth="1"/>
    <col min="32" max="32" width="4.140625" style="3" hidden="1" customWidth="1"/>
    <col min="33" max="33" width="5.140625" style="3" customWidth="1"/>
    <col min="34" max="34" width="5.85546875" style="3" customWidth="1"/>
    <col min="35" max="35" width="5.28515625" style="3" hidden="1" customWidth="1"/>
    <col min="36" max="36" width="4.140625" style="4" customWidth="1"/>
    <col min="37" max="37" width="5.140625" style="4" customWidth="1"/>
    <col min="38" max="38" width="5" style="4" customWidth="1"/>
    <col min="39" max="39" width="4.140625" style="6" customWidth="1"/>
    <col min="40" max="40" width="9.42578125" style="6" customWidth="1"/>
    <col min="41" max="41" width="12.85546875" style="7" customWidth="1"/>
    <col min="42" max="42" width="10.7109375" style="7" customWidth="1"/>
    <col min="43" max="43" width="10.140625" style="7" customWidth="1"/>
    <col min="44" max="44" width="13.42578125" style="33" customWidth="1"/>
    <col min="45" max="45" width="11.42578125" style="33" customWidth="1"/>
    <col min="46" max="46" width="24.28515625" style="7" customWidth="1"/>
    <col min="47" max="49" width="11.42578125" style="3" customWidth="1"/>
    <col min="50" max="76" width="0" style="3" hidden="1" customWidth="1"/>
    <col min="77" max="16384" width="11.42578125" style="3" hidden="1"/>
  </cols>
  <sheetData>
    <row r="1" spans="1:46" x14ac:dyDescent="0.3">
      <c r="E1" s="2"/>
      <c r="L1" s="3"/>
      <c r="U1" s="5"/>
      <c r="AO1" s="6"/>
      <c r="AP1" s="6"/>
      <c r="AQ1" s="6"/>
      <c r="AR1" s="3"/>
      <c r="AS1" s="3"/>
    </row>
    <row r="2" spans="1:46" ht="16.5" customHeight="1" x14ac:dyDescent="0.3">
      <c r="A2" s="3"/>
      <c r="B2" s="76" t="s">
        <v>0</v>
      </c>
      <c r="C2" s="76"/>
      <c r="D2" s="76"/>
      <c r="E2" s="76"/>
      <c r="F2" s="76"/>
      <c r="G2" s="76"/>
      <c r="H2" s="76"/>
      <c r="I2" s="76"/>
      <c r="J2" s="76"/>
      <c r="K2" s="76"/>
      <c r="L2" s="76"/>
      <c r="M2" s="76"/>
      <c r="N2" s="76"/>
      <c r="O2" s="76"/>
      <c r="P2" s="76"/>
      <c r="Q2" s="76"/>
      <c r="R2" s="76"/>
      <c r="S2" s="8"/>
      <c r="T2" s="8"/>
      <c r="U2" s="8"/>
      <c r="V2" s="9"/>
      <c r="W2" s="9"/>
      <c r="X2" s="9"/>
      <c r="Y2" s="9"/>
      <c r="Z2" s="9"/>
      <c r="AA2" s="9"/>
      <c r="AB2" s="9"/>
      <c r="AC2" s="9"/>
      <c r="AD2" s="9"/>
      <c r="AE2" s="9"/>
      <c r="AF2" s="9"/>
      <c r="AG2" s="9"/>
      <c r="AH2" s="9"/>
      <c r="AI2" s="9"/>
      <c r="AJ2" s="9"/>
      <c r="AK2" s="9"/>
      <c r="AL2" s="9"/>
      <c r="AM2" s="10"/>
      <c r="AO2" s="6"/>
      <c r="AP2" s="6"/>
      <c r="AQ2" s="6"/>
      <c r="AR2" s="3"/>
      <c r="AS2" s="3"/>
      <c r="AT2" s="11"/>
    </row>
    <row r="3" spans="1:46" ht="23.1" customHeight="1" x14ac:dyDescent="0.3">
      <c r="A3" s="12"/>
      <c r="B3" s="76"/>
      <c r="C3" s="76"/>
      <c r="D3" s="76"/>
      <c r="E3" s="76"/>
      <c r="F3" s="76"/>
      <c r="G3" s="76"/>
      <c r="H3" s="76"/>
      <c r="I3" s="76"/>
      <c r="J3" s="76"/>
      <c r="K3" s="76"/>
      <c r="L3" s="76"/>
      <c r="M3" s="76"/>
      <c r="N3" s="76"/>
      <c r="O3" s="76"/>
      <c r="P3" s="76"/>
      <c r="Q3" s="76"/>
      <c r="R3" s="76"/>
      <c r="S3" s="8"/>
      <c r="T3" s="8"/>
      <c r="U3" s="8"/>
      <c r="V3" s="9"/>
      <c r="W3" s="9"/>
      <c r="X3" s="9"/>
      <c r="Y3" s="9"/>
      <c r="Z3" s="9"/>
      <c r="AA3" s="9"/>
      <c r="AB3" s="9"/>
      <c r="AC3" s="9"/>
      <c r="AD3" s="9"/>
      <c r="AE3" s="9"/>
      <c r="AF3" s="9"/>
      <c r="AG3" s="9"/>
      <c r="AH3" s="9"/>
      <c r="AI3" s="9"/>
      <c r="AJ3" s="9"/>
      <c r="AK3" s="9"/>
      <c r="AL3" s="9"/>
      <c r="AM3" s="10"/>
      <c r="AO3" s="6"/>
      <c r="AP3" s="6"/>
      <c r="AQ3" s="6"/>
      <c r="AR3" s="3"/>
      <c r="AS3" s="3"/>
      <c r="AT3" s="11"/>
    </row>
    <row r="4" spans="1:46" ht="18" customHeight="1" x14ac:dyDescent="0.3">
      <c r="A4" s="12"/>
      <c r="B4" s="76"/>
      <c r="C4" s="76"/>
      <c r="D4" s="76"/>
      <c r="E4" s="76"/>
      <c r="F4" s="76"/>
      <c r="G4" s="76"/>
      <c r="H4" s="76"/>
      <c r="I4" s="76"/>
      <c r="J4" s="76"/>
      <c r="K4" s="76"/>
      <c r="L4" s="76"/>
      <c r="M4" s="76"/>
      <c r="N4" s="76"/>
      <c r="O4" s="76"/>
      <c r="P4" s="76"/>
      <c r="Q4" s="76"/>
      <c r="R4" s="76"/>
      <c r="S4" s="8"/>
      <c r="T4" s="8"/>
      <c r="U4" s="8"/>
      <c r="V4" s="9"/>
      <c r="W4" s="9"/>
      <c r="X4" s="9"/>
      <c r="Y4" s="9"/>
      <c r="Z4" s="9"/>
      <c r="AA4" s="9"/>
      <c r="AB4" s="9"/>
      <c r="AC4" s="9"/>
      <c r="AD4" s="9"/>
      <c r="AE4" s="9"/>
      <c r="AF4" s="9"/>
      <c r="AG4" s="9"/>
      <c r="AH4" s="9"/>
      <c r="AI4" s="9"/>
      <c r="AJ4" s="9"/>
      <c r="AK4" s="9"/>
      <c r="AL4" s="9"/>
      <c r="AM4" s="10"/>
      <c r="AO4" s="6"/>
      <c r="AP4" s="6"/>
      <c r="AQ4" s="6"/>
      <c r="AR4" s="3"/>
      <c r="AS4" s="3"/>
      <c r="AT4" s="11"/>
    </row>
    <row r="5" spans="1:46" ht="17.100000000000001" customHeight="1" x14ac:dyDescent="0.3">
      <c r="A5" s="12"/>
      <c r="B5" s="8"/>
      <c r="C5" s="8"/>
      <c r="D5" s="8"/>
      <c r="E5" s="8"/>
      <c r="F5" s="8"/>
      <c r="G5" s="8"/>
      <c r="H5" s="8"/>
      <c r="I5" s="8"/>
      <c r="J5" s="8"/>
      <c r="K5" s="8"/>
      <c r="L5" s="8"/>
      <c r="M5" s="8"/>
      <c r="N5" s="8"/>
      <c r="O5" s="8"/>
      <c r="P5" s="8"/>
      <c r="Q5" s="8"/>
      <c r="R5" s="8"/>
      <c r="S5" s="8"/>
      <c r="T5" s="8"/>
      <c r="U5" s="8"/>
      <c r="V5" s="9"/>
      <c r="W5" s="9"/>
      <c r="X5" s="9"/>
      <c r="Y5" s="9"/>
      <c r="Z5" s="9"/>
      <c r="AA5" s="9"/>
      <c r="AB5" s="9"/>
      <c r="AC5" s="9"/>
      <c r="AD5" s="9"/>
      <c r="AE5" s="9"/>
      <c r="AF5" s="9"/>
      <c r="AG5" s="9"/>
      <c r="AH5" s="9"/>
      <c r="AI5" s="9"/>
      <c r="AJ5" s="9"/>
      <c r="AK5" s="9"/>
      <c r="AL5" s="9"/>
      <c r="AM5" s="10"/>
      <c r="AO5" s="6"/>
      <c r="AP5" s="6"/>
      <c r="AQ5" s="6"/>
      <c r="AR5" s="3"/>
      <c r="AS5" s="3"/>
      <c r="AT5" s="11"/>
    </row>
    <row r="6" spans="1:46" x14ac:dyDescent="0.3">
      <c r="E6" s="2"/>
      <c r="I6" s="4"/>
      <c r="J6" s="4"/>
      <c r="K6" s="4"/>
      <c r="L6" s="3"/>
      <c r="U6" s="5"/>
      <c r="AO6" s="6"/>
      <c r="AP6" s="6"/>
      <c r="AQ6" s="6"/>
      <c r="AR6" s="3"/>
      <c r="AS6" s="3"/>
    </row>
    <row r="7" spans="1:46" s="14" customFormat="1" ht="26.25" x14ac:dyDescent="0.2">
      <c r="A7" s="77" t="s">
        <v>1</v>
      </c>
      <c r="B7" s="78"/>
      <c r="C7" s="78"/>
      <c r="D7" s="78"/>
      <c r="E7" s="78"/>
      <c r="F7" s="78"/>
      <c r="G7" s="78"/>
      <c r="H7" s="78"/>
      <c r="I7" s="78"/>
      <c r="J7" s="78"/>
      <c r="K7" s="78"/>
      <c r="L7" s="79" t="s">
        <v>2</v>
      </c>
      <c r="M7" s="79"/>
      <c r="N7" s="79"/>
      <c r="O7" s="79"/>
      <c r="P7" s="79"/>
      <c r="Q7" s="79"/>
      <c r="R7" s="80" t="s">
        <v>3</v>
      </c>
      <c r="S7" s="81"/>
      <c r="T7" s="81"/>
      <c r="U7" s="81"/>
      <c r="V7" s="81"/>
      <c r="W7" s="81"/>
      <c r="X7" s="81"/>
      <c r="Y7" s="81"/>
      <c r="Z7" s="81"/>
      <c r="AA7" s="81"/>
      <c r="AB7" s="81"/>
      <c r="AC7" s="81"/>
      <c r="AD7" s="81"/>
      <c r="AE7" s="81"/>
      <c r="AF7" s="81"/>
      <c r="AG7" s="81"/>
      <c r="AH7" s="81"/>
      <c r="AI7" s="81"/>
      <c r="AJ7" s="81"/>
      <c r="AK7" s="81"/>
      <c r="AL7" s="82"/>
      <c r="AM7" s="83" t="s">
        <v>4</v>
      </c>
      <c r="AN7" s="84"/>
      <c r="AO7" s="84"/>
      <c r="AP7" s="84"/>
      <c r="AQ7" s="84"/>
      <c r="AR7" s="84"/>
      <c r="AS7" s="85"/>
      <c r="AT7" s="13"/>
    </row>
    <row r="8" spans="1:46" s="14" customFormat="1" ht="32.1" customHeight="1" x14ac:dyDescent="0.2">
      <c r="A8" s="86" t="s">
        <v>5</v>
      </c>
      <c r="B8" s="87"/>
      <c r="C8" s="87"/>
      <c r="D8" s="87"/>
      <c r="E8" s="87"/>
      <c r="F8" s="87"/>
      <c r="G8" s="88"/>
      <c r="H8" s="15" t="s">
        <v>6</v>
      </c>
      <c r="I8" s="89" t="s">
        <v>7</v>
      </c>
      <c r="J8" s="90"/>
      <c r="K8" s="90"/>
      <c r="L8" s="91" t="s">
        <v>8</v>
      </c>
      <c r="M8" s="91"/>
      <c r="N8" s="91"/>
      <c r="O8" s="91" t="s">
        <v>9</v>
      </c>
      <c r="P8" s="91"/>
      <c r="Q8" s="91"/>
      <c r="R8" s="16" t="s">
        <v>10</v>
      </c>
      <c r="S8" s="17"/>
      <c r="T8" s="92" t="s">
        <v>11</v>
      </c>
      <c r="U8" s="93"/>
      <c r="V8" s="93"/>
      <c r="W8" s="93"/>
      <c r="X8" s="94"/>
      <c r="Y8" s="69" t="s">
        <v>12</v>
      </c>
      <c r="Z8" s="69"/>
      <c r="AA8" s="69"/>
      <c r="AB8" s="69"/>
      <c r="AC8" s="69"/>
      <c r="AD8" s="69"/>
      <c r="AE8" s="70" t="s">
        <v>13</v>
      </c>
      <c r="AF8" s="70"/>
      <c r="AG8" s="70"/>
      <c r="AH8" s="70"/>
      <c r="AI8" s="70"/>
      <c r="AJ8" s="70"/>
      <c r="AK8" s="70"/>
      <c r="AL8" s="70"/>
      <c r="AM8" s="71" t="s">
        <v>14</v>
      </c>
      <c r="AN8" s="72"/>
      <c r="AO8" s="72"/>
      <c r="AP8" s="73"/>
      <c r="AQ8" s="74" t="s">
        <v>15</v>
      </c>
      <c r="AR8" s="74"/>
      <c r="AS8" s="74"/>
      <c r="AT8" s="13"/>
    </row>
    <row r="9" spans="1:46" s="14" customFormat="1" ht="23.1" customHeight="1" x14ac:dyDescent="0.2">
      <c r="A9" s="75" t="s">
        <v>16</v>
      </c>
      <c r="B9" s="66" t="s">
        <v>17</v>
      </c>
      <c r="C9" s="66" t="s">
        <v>18</v>
      </c>
      <c r="D9" s="75" t="s">
        <v>19</v>
      </c>
      <c r="E9" s="75" t="s">
        <v>20</v>
      </c>
      <c r="F9" s="66" t="s">
        <v>21</v>
      </c>
      <c r="G9" s="66" t="s">
        <v>22</v>
      </c>
      <c r="H9" s="67" t="s">
        <v>23</v>
      </c>
      <c r="I9" s="67" t="s">
        <v>24</v>
      </c>
      <c r="J9" s="67" t="s">
        <v>25</v>
      </c>
      <c r="K9" s="68" t="s">
        <v>26</v>
      </c>
      <c r="L9" s="64" t="s">
        <v>27</v>
      </c>
      <c r="M9" s="64" t="s">
        <v>8</v>
      </c>
      <c r="N9" s="65" t="s">
        <v>28</v>
      </c>
      <c r="O9" s="64" t="s">
        <v>29</v>
      </c>
      <c r="P9" s="64" t="s">
        <v>30</v>
      </c>
      <c r="Q9" s="65" t="s">
        <v>28</v>
      </c>
      <c r="R9" s="61" t="s">
        <v>31</v>
      </c>
      <c r="S9" s="58" t="s">
        <v>32</v>
      </c>
      <c r="T9" s="58" t="s">
        <v>33</v>
      </c>
      <c r="U9" s="62" t="s">
        <v>34</v>
      </c>
      <c r="V9" s="63" t="s">
        <v>35</v>
      </c>
      <c r="W9" s="63" t="s">
        <v>36</v>
      </c>
      <c r="X9" s="61" t="s">
        <v>37</v>
      </c>
      <c r="Y9" s="61" t="s">
        <v>38</v>
      </c>
      <c r="Z9" s="61"/>
      <c r="AA9" s="61"/>
      <c r="AB9" s="61"/>
      <c r="AC9" s="61"/>
      <c r="AD9" s="61"/>
      <c r="AE9" s="58" t="s">
        <v>39</v>
      </c>
      <c r="AF9" s="58" t="s">
        <v>28</v>
      </c>
      <c r="AG9" s="58" t="s">
        <v>40</v>
      </c>
      <c r="AH9" s="58" t="s">
        <v>41</v>
      </c>
      <c r="AI9" s="58" t="s">
        <v>28</v>
      </c>
      <c r="AJ9" s="58" t="s">
        <v>42</v>
      </c>
      <c r="AK9" s="58" t="s">
        <v>43</v>
      </c>
      <c r="AL9" s="58" t="s">
        <v>44</v>
      </c>
      <c r="AM9" s="59" t="s">
        <v>33</v>
      </c>
      <c r="AN9" s="57" t="s">
        <v>45</v>
      </c>
      <c r="AO9" s="57" t="s">
        <v>46</v>
      </c>
      <c r="AP9" s="57" t="s">
        <v>47</v>
      </c>
      <c r="AQ9" s="57" t="s">
        <v>45</v>
      </c>
      <c r="AR9" s="57" t="s">
        <v>46</v>
      </c>
      <c r="AS9" s="57" t="s">
        <v>47</v>
      </c>
      <c r="AT9" s="13"/>
    </row>
    <row r="10" spans="1:46" s="19" customFormat="1" ht="86.1" customHeight="1" x14ac:dyDescent="0.25">
      <c r="A10" s="75"/>
      <c r="B10" s="66"/>
      <c r="C10" s="66" t="s">
        <v>48</v>
      </c>
      <c r="D10" s="75"/>
      <c r="E10" s="75"/>
      <c r="F10" s="66"/>
      <c r="G10" s="66"/>
      <c r="H10" s="67"/>
      <c r="I10" s="67"/>
      <c r="J10" s="67"/>
      <c r="K10" s="68"/>
      <c r="L10" s="64"/>
      <c r="M10" s="64"/>
      <c r="N10" s="65"/>
      <c r="O10" s="64"/>
      <c r="P10" s="65"/>
      <c r="Q10" s="65"/>
      <c r="R10" s="61"/>
      <c r="S10" s="58"/>
      <c r="T10" s="58"/>
      <c r="U10" s="62"/>
      <c r="V10" s="63"/>
      <c r="W10" s="63"/>
      <c r="X10" s="61"/>
      <c r="Y10" s="18" t="s">
        <v>49</v>
      </c>
      <c r="Z10" s="18" t="s">
        <v>50</v>
      </c>
      <c r="AA10" s="18" t="s">
        <v>51</v>
      </c>
      <c r="AB10" s="18" t="s">
        <v>52</v>
      </c>
      <c r="AC10" s="18" t="s">
        <v>53</v>
      </c>
      <c r="AD10" s="18" t="s">
        <v>47</v>
      </c>
      <c r="AE10" s="58"/>
      <c r="AF10" s="58"/>
      <c r="AG10" s="58"/>
      <c r="AH10" s="58"/>
      <c r="AI10" s="58"/>
      <c r="AJ10" s="58"/>
      <c r="AK10" s="58"/>
      <c r="AL10" s="58"/>
      <c r="AM10" s="60"/>
      <c r="AN10" s="57"/>
      <c r="AO10" s="57"/>
      <c r="AP10" s="57"/>
      <c r="AQ10" s="57"/>
      <c r="AR10" s="57"/>
      <c r="AS10" s="57"/>
      <c r="AT10" s="13"/>
    </row>
    <row r="11" spans="1:46" s="4" customFormat="1" ht="72.75" x14ac:dyDescent="0.25">
      <c r="A11" s="51">
        <v>1</v>
      </c>
      <c r="B11" s="48" t="s">
        <v>54</v>
      </c>
      <c r="C11" s="48" t="s">
        <v>55</v>
      </c>
      <c r="D11" s="48" t="s">
        <v>56</v>
      </c>
      <c r="E11" s="54" t="s">
        <v>57</v>
      </c>
      <c r="F11" s="55"/>
      <c r="G11" s="48" t="s">
        <v>58</v>
      </c>
      <c r="H11" s="56" t="str">
        <f>IF(B11="Seguridad_Información","Posibilidad de "&amp;C11&amp;"con "&amp;K11&amp;" "&amp;"por"&amp;" "&amp;I11&amp;" "&amp;"debido a"&amp;" "&amp;J11,"Posibilidad de"&amp;" "&amp;K11&amp;" "&amp;"por"&amp;" "&amp;I11&amp;" debido a"&amp;" "&amp;J11)</f>
        <v>Posibilidad de Afectación del costo del proyecto por Programación presupuestal inadecuada debido a estimación erronéa de historias de usuario para la implementación de los módulos faltantes en SIGMA</v>
      </c>
      <c r="I11" s="50" t="s">
        <v>59</v>
      </c>
      <c r="J11" s="50" t="s">
        <v>60</v>
      </c>
      <c r="K11" s="50" t="s">
        <v>61</v>
      </c>
      <c r="L11" s="50" t="s">
        <v>62</v>
      </c>
      <c r="M11" s="46" t="str">
        <f>IF(OR($L11=[1]Tabla_Probabilidad!$D$33,$L11=[1]Tabla_Probabilidad!$D$35,$L11=[1]Tabla_Probabilidad!$D$37,$L11=[1]Tabla_Probabilidad!$J$35),"Muy Baja",IF(OR($L11=[1]Tabla_Probabilidad!$E$33,$L11=[1]Tabla_Probabilidad!$E$35,$L11=[1]Tabla_Probabilidad!$E$37,$L11=[1]Tabla_Probabilidad!$K$35),"Baja",IF(OR($L11=[1]Tabla_Probabilidad!$F$33,$L11=[1]Tabla_Probabilidad!$F$35,$L11=[1]Tabla_Probabilidad!$F$37,$L11=[1]Tabla_Probabilidad!$L$35),"Media",IF(OR($L11=[1]Tabla_Probabilidad!$G$33,$L11=[1]Tabla_Probabilidad!$G$35,$L11=[1]Tabla_Probabilidad!$G$37,$L11=[1]Tabla_Probabilidad!$M$35),"Alta",IF(OR($L11=[1]Tabla_Probabilidad!$H$33,$L11=[1]Tabla_Probabilidad!$H$35,$L11=[1]Tabla_Probabilidad!$H$37,$L11=[1]Tabla_Probabilidad!$N$35),"Muy Alta","")))))</f>
        <v>Media</v>
      </c>
      <c r="N11" s="44">
        <f>IF(M11="","",IF(M11="Muy Baja",0.2,IF(M11="Baja",0.4,IF(M11="Media",0.6,IF(M11="Alta",0.8,IF(M11="Muy Alta",1,))))))</f>
        <v>0.6</v>
      </c>
      <c r="O11" s="45" t="s">
        <v>63</v>
      </c>
      <c r="P11" s="46" t="str">
        <f>IF(OR($O11=[1]Tabla_Impacto!$D$38,$O11=[1]Tabla_Impacto!$D$41,$O11=[1]Tabla_Impacto!$D$42,$O11=[1]Tabla_Impacto!$D$43,$O11=[1]Tabla_Impacto!$D$44,$O11=[1]Tabla_Impacto!$J$38,$O11=[1]Tabla_Impacto!$J$43,$O11=[1]Tabla_Impacto!$J$44,$O11=[1]Tabla_Impacto!$P$40,$O11=[1]Tabla_Impacto!$P$44,$O11=[1]Tabla_Impacto!$V$40,$O11=[1]Tabla_Impacto!$AB$40),"Leve",IF(OR($O11=[1]Tabla_Impacto!$E$38,$O11=[1]Tabla_Impacto!$E$41,$O11=[1]Tabla_Impacto!$E$42,$O11=[1]Tabla_Impacto!$E$43,$O11=[1]Tabla_Impacto!$E$44,$O11=[1]Tabla_Impacto!$K$38,$O11=[1]Tabla_Impacto!$K$43,$O11=[1]Tabla_Impacto!$K$44,$O11=[1]Tabla_Impacto!$Q$40,$O11=[1]Tabla_Impacto!$Q$44,$O11=[1]Tabla_Impacto!$W$40,$O11=[1]Tabla_Impacto!$AC$40),"Menor",IF(OR($O11=[1]Tabla_Impacto!$F$38,$O11=[1]Tabla_Impacto!$F$41,$O11=[1]Tabla_Impacto!$F$42,$O11=[1]Tabla_Impacto!$F$43,$O11=[1]Tabla_Impacto!$F$44,$O11=[1]Tabla_Impacto!$L$38,$O11=[1]Tabla_Impacto!$L$43,$O11=[1]Tabla_Impacto!$L$44,$O11=[1]Tabla_Impacto!$R$40,$O11=[1]Tabla_Impacto!$R$44,$O11=[1]Tabla_Impacto!$X$40,$O11=[1]Tabla_Impacto!$AD$40,$O11=[1]Tabla_Impacto!$F$41),"Moderado",IF(OR($O11=[1]Tabla_Impacto!$G$38,$O11=[1]Tabla_Impacto!$G$41,$O11=[1]Tabla_Impacto!$G$42,$O11=[1]Tabla_Impacto!$G$43,$O11=[1]Tabla_Impacto!$G$44,$O11=[1]Tabla_Impacto!$M$38,$O11=[1]Tabla_Impacto!$M$43,$O11=[1]Tabla_Impacto!$M$44,$O11=[1]Tabla_Impacto!$S$40,$O11=[1]Tabla_Impacto!$S$44,$O11=[1]Tabla_Impacto!$Y$40,$O11=[1]Tabla_Impacto!$AE$40,$O11=[1]Tabla_Impacto!$G$41),"Mayor",IF(OR($O11=[1]Tabla_Impacto!$H$38,$O11=[1]Tabla_Impacto!$H$41,$O11=[1]Tabla_Impacto!$H$42,$O11=[1]Tabla_Impacto!$H$43,$O11=[1]Tabla_Impacto!$H$44,$O11=[1]Tabla_Impacto!$N$38,$O11=[1]Tabla_Impacto!$N$43,$O11=[1]Tabla_Impacto!$N$44,$O11=[1]Tabla_Impacto!$T$40,$O11=[1]Tabla_Impacto!$T$44,$O11=[1]Tabla_Impacto!$Z$40,$O11=[1]Tabla_Impacto!$AF$40,$O11=[1]Tabla_Impacto!$H$41),"Catastrófico","")))))</f>
        <v>Catastrófico</v>
      </c>
      <c r="Q11" s="44">
        <f>IF(P11="","",IF(P11="Leve",0.2,IF(P11="Menor",0.4,IF(P11="Moderado",0.6,IF(P11="Mayor",0.8,IF(P11="Catastrófico",1,))))))</f>
        <v>1</v>
      </c>
      <c r="R11" s="47" t="str">
        <f>IF(OR(AND(M11="Muy Baja",P11="Leve"),AND(M11="Muy Baja",P11="Menor"),AND(M11="Baja",P11="Leve")),"Bajo",IF(OR(AND(M11="Muy baja",P11="Moderado"),AND(M11="Baja",P11="Menor"),AND(M11="Baja",P11="Moderado"),AND(M11="Media",P11="Leve"),AND(M11="Media",P11="Menor"),AND(M11="Media",P11="Moderado"),AND(M11="Alta",P11="Leve"),AND(M11="Alta",P11="Menor")),"Moderado",IF(OR(AND(M11="Muy Baja",P11="Mayor"),AND(M11="Baja",P11="Mayor"),AND(M11="Media",P11="Mayor"),AND(M11="Alta",P11="Moderado"),AND(M11="Alta",P11="Mayor"),AND(M11="Muy Alta",P11="Leve"),AND(M11="Muy Alta",P11="Menor"),AND(M11="Muy Alta",P11="Moderado"),AND(M11="Muy Alta",P11="Mayor")),"Alto",IF(OR(AND(M11="Muy Baja",P11="Catastrófico"),AND(M11="Baja",P11="Catastrófico"),AND(M11="Media",P11="Catastrófico"),AND(M11="Alta",P11="Catastrófico"),AND(M11="Muy Alta",P11="Catastrófico")),"Extremo",""))))</f>
        <v>Extremo</v>
      </c>
      <c r="S11" s="48" t="s">
        <v>64</v>
      </c>
      <c r="T11" s="20" t="s">
        <v>65</v>
      </c>
      <c r="U11" s="21" t="s">
        <v>66</v>
      </c>
      <c r="V11" s="22" t="s">
        <v>67</v>
      </c>
      <c r="W11" s="22"/>
      <c r="X11" s="23" t="str">
        <f>IF(OR(Y11="Preventivo",Y11="Detectivo"),"Probabilidad",IF(Y11="Correctivo","Impacto",""))</f>
        <v>Probabilidad</v>
      </c>
      <c r="Y11" s="24" t="s">
        <v>68</v>
      </c>
      <c r="Z11" s="24" t="s">
        <v>69</v>
      </c>
      <c r="AA11" s="25" t="str">
        <f t="shared" ref="AA11:AA74" si="0">IF(AND(Y11="Preventivo",Z11="Automático"),"50%",IF(AND(Y11="Preventivo",Z11="Manual"),"40%",IF(AND(Y11="Detectivo",Z11="Automático"),"40%",IF(AND(Y11="Detectivo",Z11="Manual"),"30%",IF(AND(Y11="Correctivo",Z11="Automático"),"35%",IF(AND(Y11="Correctivo",Z11="Manual"),"25%",""))))))</f>
        <v>40%</v>
      </c>
      <c r="AB11" s="24" t="s">
        <v>70</v>
      </c>
      <c r="AC11" s="24" t="s">
        <v>71</v>
      </c>
      <c r="AD11" s="24" t="s">
        <v>72</v>
      </c>
      <c r="AE11" s="26">
        <f>IFERROR(IF(X11="Probabilidad",(N11-(+N11*AA11)),IF(X11="Impacto",N11,"")),"")</f>
        <v>0.36</v>
      </c>
      <c r="AF11" s="25">
        <f t="shared" ref="AF11:AF74" si="1">+AE11</f>
        <v>0.36</v>
      </c>
      <c r="AG11" s="38" t="str">
        <f>IFERROR(IF(AH11="","",IF(AH11&lt;=0.2,"Muy Baja",IF(AH11&lt;=0.4,"Baja",IF(AH11&lt;=0.6,"Media",IF(AH11&lt;=0.8,"Alta","Muy Alta"))))),"")</f>
        <v>Muy Baja</v>
      </c>
      <c r="AH11" s="39">
        <f>IFERROR(LOOKUP(MAX(AF11:AF17)+1,(AF11:AF17)),"")</f>
        <v>2.7993599999999997E-2</v>
      </c>
      <c r="AI11" s="25">
        <f>IFERROR(IF(X11="Impacto",(Q11-(+Q11*AA11)),IF(X11="Probabilidad",Q11,"")),"")</f>
        <v>1</v>
      </c>
      <c r="AJ11" s="38" t="str">
        <f>IFERROR(IF(AK11="","",IF(AK11&lt;=0.2,"Leve",IF(AK11&lt;=0.4,"Menor",IF(AK11&lt;=0.6,"Moderado",IF(AK11&lt;=0.8,"Mayor","Catastrófico"))))),"")</f>
        <v>Catastrófico</v>
      </c>
      <c r="AK11" s="39">
        <f>IFERROR(LOOKUP(MAX(AI11:AI17)+1,(AI11:AI17)),"")</f>
        <v>1</v>
      </c>
      <c r="AL11" s="40" t="str">
        <f>IFERROR(IF(OR(AND(AG11="Muy Baja",AJ11="Leve"),AND(AG11="Muy Baja",AJ11="Menor"),AND(AG11="Baja",AJ11="Leve")),"Bajo",IF(OR(AND(AG11="Muy baja",AJ11="Moderado"),AND(AG11="Baja",AJ11="Menor"),AND(AG11="Baja",AJ11="Moderado"),AND(AG11="Media",AJ11="Leve"),AND(AG11="Media",AJ11="Menor"),AND(AG11="Media",AJ11="Moderado"),AND(AG11="Alta",AJ11="Leve"),AND(AG11="Alta",AJ11="Menor")),"Moderado",IF(OR(AND(AG11="Muy Baja",AJ11="Mayor"),AND(AG11="Baja",AJ11="Mayor"),AND(AG11="Media",AJ11="Mayor"),AND(AG11="Alta",AJ11="Moderado"),AND(AG11="Alta",AJ11="Mayor"),AND(AG11="Muy Alta",AJ11="Leve"),AND(AG11="Muy Alta",AJ11="Menor"),AND(AG11="Muy Alta",AJ11="Moderado"),AND(AG11="Muy Alta",AJ11="Mayor")),"Alto",IF(OR(AND(AG11="Muy Baja",AJ11="Catastrófico"),AND(AG11="Baja",AJ11="Catastrófico"),AND(AG11="Media",AJ11="Catastrófico"),AND(AG11="Alta",AJ11="Catastrófico"),AND(AG11="Muy Alta",AJ11="Catastrófico")),"Extremo","")))),"")</f>
        <v>Extremo</v>
      </c>
      <c r="AM11" s="23" t="s">
        <v>73</v>
      </c>
      <c r="AN11" s="27"/>
      <c r="AO11" s="21"/>
      <c r="AP11" s="21"/>
      <c r="AQ11" s="41"/>
      <c r="AR11" s="35"/>
      <c r="AS11" s="35"/>
      <c r="AT11" s="28"/>
    </row>
    <row r="12" spans="1:46" ht="74.099999999999994" customHeight="1" x14ac:dyDescent="0.3">
      <c r="A12" s="52"/>
      <c r="B12" s="48"/>
      <c r="C12" s="48"/>
      <c r="D12" s="48"/>
      <c r="E12" s="54"/>
      <c r="F12" s="55"/>
      <c r="G12" s="48"/>
      <c r="H12" s="56"/>
      <c r="I12" s="50"/>
      <c r="J12" s="50"/>
      <c r="K12" s="50"/>
      <c r="L12" s="50"/>
      <c r="M12" s="46"/>
      <c r="N12" s="44"/>
      <c r="O12" s="45"/>
      <c r="P12" s="46"/>
      <c r="Q12" s="44"/>
      <c r="R12" s="47"/>
      <c r="S12" s="48"/>
      <c r="T12" s="20" t="s">
        <v>74</v>
      </c>
      <c r="U12" s="21" t="s">
        <v>75</v>
      </c>
      <c r="V12" s="22" t="s">
        <v>67</v>
      </c>
      <c r="W12" s="22"/>
      <c r="X12" s="23" t="str">
        <f t="shared" ref="X12:X17" si="2">IF(OR(Y12="Preventivo",Y12="Detectivo"),"Probabilidad",IF(Y12="Correctivo","Impacto",""))</f>
        <v>Probabilidad</v>
      </c>
      <c r="Y12" s="24" t="s">
        <v>68</v>
      </c>
      <c r="Z12" s="24" t="s">
        <v>69</v>
      </c>
      <c r="AA12" s="25" t="str">
        <f t="shared" si="0"/>
        <v>40%</v>
      </c>
      <c r="AB12" s="24" t="s">
        <v>76</v>
      </c>
      <c r="AC12" s="24" t="s">
        <v>71</v>
      </c>
      <c r="AD12" s="24" t="s">
        <v>72</v>
      </c>
      <c r="AE12" s="26">
        <f>IFERROR(IF(AND(X11="Probabilidad",X12="Probabilidad"),(AF11-(+AF11*AA12)),IF(AND(X12="Probabilidad",X11="Impacto"),(AF11-(+AF11*AA12)),IF(X12="Impacto",AF11,""))),"")</f>
        <v>0.216</v>
      </c>
      <c r="AF12" s="25">
        <f t="shared" si="1"/>
        <v>0.216</v>
      </c>
      <c r="AG12" s="38"/>
      <c r="AH12" s="39"/>
      <c r="AI12" s="25">
        <f t="shared" ref="AI12:AI17" si="3">IFERROR(IF(AND(X11="Impacto",X12="Impacto"),(AI11-(+AI11*AA12)),IF(AND(X12="Impacto",X11="Probabilidad"),(AI11-(+AI11*AA12)),IF(X12="Probabilidad",AI11,""))),"")</f>
        <v>1</v>
      </c>
      <c r="AJ12" s="38"/>
      <c r="AK12" s="39"/>
      <c r="AL12" s="40"/>
      <c r="AM12" s="23" t="s">
        <v>77</v>
      </c>
      <c r="AN12" s="27"/>
      <c r="AO12" s="21"/>
      <c r="AP12" s="21"/>
      <c r="AQ12" s="42"/>
      <c r="AR12" s="36"/>
      <c r="AS12" s="36"/>
      <c r="AT12" s="29"/>
    </row>
    <row r="13" spans="1:46" ht="63.95" customHeight="1" x14ac:dyDescent="0.3">
      <c r="A13" s="52"/>
      <c r="B13" s="48"/>
      <c r="C13" s="48"/>
      <c r="D13" s="48"/>
      <c r="E13" s="54"/>
      <c r="F13" s="55"/>
      <c r="G13" s="48"/>
      <c r="H13" s="56"/>
      <c r="I13" s="50"/>
      <c r="J13" s="50"/>
      <c r="K13" s="50"/>
      <c r="L13" s="50"/>
      <c r="M13" s="46"/>
      <c r="N13" s="44"/>
      <c r="O13" s="45"/>
      <c r="P13" s="46"/>
      <c r="Q13" s="44"/>
      <c r="R13" s="47"/>
      <c r="S13" s="48"/>
      <c r="T13" s="20" t="s">
        <v>78</v>
      </c>
      <c r="U13" s="21" t="s">
        <v>79</v>
      </c>
      <c r="V13" s="22" t="s">
        <v>67</v>
      </c>
      <c r="W13" s="22"/>
      <c r="X13" s="23" t="str">
        <f t="shared" si="2"/>
        <v>Probabilidad</v>
      </c>
      <c r="Y13" s="24" t="s">
        <v>68</v>
      </c>
      <c r="Z13" s="24" t="s">
        <v>69</v>
      </c>
      <c r="AA13" s="25" t="str">
        <f t="shared" si="0"/>
        <v>40%</v>
      </c>
      <c r="AB13" s="24" t="s">
        <v>70</v>
      </c>
      <c r="AC13" s="24" t="s">
        <v>71</v>
      </c>
      <c r="AD13" s="24" t="s">
        <v>80</v>
      </c>
      <c r="AE13" s="26">
        <f>IFERROR(IF(AND(X12="Probabilidad",X13="Probabilidad"),(AF12-(+AF12*AA13)),IF(AND(X13="Probabilidad",X12="Impacto"),(AF12-(+AF12*AA13)),IF(X13="Impacto",AF12,""))),"")</f>
        <v>0.12959999999999999</v>
      </c>
      <c r="AF13" s="25">
        <f t="shared" si="1"/>
        <v>0.12959999999999999</v>
      </c>
      <c r="AG13" s="38"/>
      <c r="AH13" s="39"/>
      <c r="AI13" s="25">
        <f t="shared" si="3"/>
        <v>1</v>
      </c>
      <c r="AJ13" s="38"/>
      <c r="AK13" s="39"/>
      <c r="AL13" s="40"/>
      <c r="AM13" s="23" t="s">
        <v>81</v>
      </c>
      <c r="AN13" s="27"/>
      <c r="AO13" s="21"/>
      <c r="AP13" s="21"/>
      <c r="AQ13" s="42"/>
      <c r="AR13" s="36"/>
      <c r="AS13" s="36"/>
      <c r="AT13" s="29"/>
    </row>
    <row r="14" spans="1:46" ht="62.1" customHeight="1" x14ac:dyDescent="0.3">
      <c r="A14" s="52"/>
      <c r="B14" s="48"/>
      <c r="C14" s="48"/>
      <c r="D14" s="48"/>
      <c r="E14" s="54"/>
      <c r="F14" s="55"/>
      <c r="G14" s="48"/>
      <c r="H14" s="56"/>
      <c r="I14" s="50"/>
      <c r="J14" s="50"/>
      <c r="K14" s="50"/>
      <c r="L14" s="50"/>
      <c r="M14" s="46"/>
      <c r="N14" s="44"/>
      <c r="O14" s="45"/>
      <c r="P14" s="46"/>
      <c r="Q14" s="44"/>
      <c r="R14" s="47"/>
      <c r="S14" s="48"/>
      <c r="T14" s="20" t="s">
        <v>82</v>
      </c>
      <c r="U14" s="21" t="s">
        <v>83</v>
      </c>
      <c r="V14" s="22" t="s">
        <v>67</v>
      </c>
      <c r="W14" s="22"/>
      <c r="X14" s="23" t="str">
        <f t="shared" si="2"/>
        <v>Probabilidad</v>
      </c>
      <c r="Y14" s="24" t="s">
        <v>68</v>
      </c>
      <c r="Z14" s="24" t="s">
        <v>69</v>
      </c>
      <c r="AA14" s="25" t="str">
        <f t="shared" si="0"/>
        <v>40%</v>
      </c>
      <c r="AB14" s="24" t="s">
        <v>70</v>
      </c>
      <c r="AC14" s="24" t="s">
        <v>71</v>
      </c>
      <c r="AD14" s="24" t="s">
        <v>80</v>
      </c>
      <c r="AE14" s="26">
        <f t="shared" ref="AE14:AE17" si="4">IFERROR(IF(AND(X13="Probabilidad",X14="Probabilidad"),(AF13-(+AF13*AA14)),IF(AND(X14="Probabilidad",X13="Impacto"),(AF13-(+AF13*AA14)),IF(X14="Impacto",AF13,""))),"")</f>
        <v>7.7759999999999996E-2</v>
      </c>
      <c r="AF14" s="25">
        <f t="shared" si="1"/>
        <v>7.7759999999999996E-2</v>
      </c>
      <c r="AG14" s="38"/>
      <c r="AH14" s="39"/>
      <c r="AI14" s="25">
        <f t="shared" si="3"/>
        <v>1</v>
      </c>
      <c r="AJ14" s="38"/>
      <c r="AK14" s="39"/>
      <c r="AL14" s="40"/>
      <c r="AM14" s="23" t="s">
        <v>84</v>
      </c>
      <c r="AN14" s="27"/>
      <c r="AO14" s="21"/>
      <c r="AP14" s="21"/>
      <c r="AQ14" s="42"/>
      <c r="AR14" s="36"/>
      <c r="AS14" s="36"/>
      <c r="AT14" s="29"/>
    </row>
    <row r="15" spans="1:46" ht="77.25" customHeight="1" x14ac:dyDescent="0.3">
      <c r="A15" s="52"/>
      <c r="B15" s="48"/>
      <c r="C15" s="48"/>
      <c r="D15" s="48"/>
      <c r="E15" s="54"/>
      <c r="F15" s="55"/>
      <c r="G15" s="48"/>
      <c r="H15" s="56"/>
      <c r="I15" s="50"/>
      <c r="J15" s="50"/>
      <c r="K15" s="50"/>
      <c r="L15" s="50"/>
      <c r="M15" s="46"/>
      <c r="N15" s="44"/>
      <c r="O15" s="45"/>
      <c r="P15" s="46"/>
      <c r="Q15" s="44"/>
      <c r="R15" s="47"/>
      <c r="S15" s="48"/>
      <c r="T15" s="20" t="s">
        <v>85</v>
      </c>
      <c r="U15" s="21" t="s">
        <v>86</v>
      </c>
      <c r="V15" s="22" t="s">
        <v>87</v>
      </c>
      <c r="W15" s="22"/>
      <c r="X15" s="23" t="s">
        <v>88</v>
      </c>
      <c r="Y15" s="24" t="s">
        <v>68</v>
      </c>
      <c r="Z15" s="24" t="s">
        <v>69</v>
      </c>
      <c r="AA15" s="25" t="str">
        <f t="shared" si="0"/>
        <v>40%</v>
      </c>
      <c r="AB15" s="24" t="s">
        <v>70</v>
      </c>
      <c r="AC15" s="24" t="s">
        <v>71</v>
      </c>
      <c r="AD15" s="24" t="s">
        <v>80</v>
      </c>
      <c r="AE15" s="26">
        <f t="shared" si="4"/>
        <v>4.6655999999999996E-2</v>
      </c>
      <c r="AF15" s="25">
        <f t="shared" si="1"/>
        <v>4.6655999999999996E-2</v>
      </c>
      <c r="AG15" s="38"/>
      <c r="AH15" s="39"/>
      <c r="AI15" s="25">
        <f t="shared" si="3"/>
        <v>1</v>
      </c>
      <c r="AJ15" s="38"/>
      <c r="AK15" s="39"/>
      <c r="AL15" s="40"/>
      <c r="AM15" s="23" t="s">
        <v>89</v>
      </c>
      <c r="AN15" s="27"/>
      <c r="AO15" s="21"/>
      <c r="AP15" s="21"/>
      <c r="AQ15" s="42"/>
      <c r="AR15" s="36"/>
      <c r="AS15" s="36"/>
      <c r="AT15" s="29"/>
    </row>
    <row r="16" spans="1:46" ht="78" customHeight="1" x14ac:dyDescent="0.3">
      <c r="A16" s="52"/>
      <c r="B16" s="48"/>
      <c r="C16" s="48"/>
      <c r="D16" s="48"/>
      <c r="E16" s="54"/>
      <c r="F16" s="55"/>
      <c r="G16" s="48"/>
      <c r="H16" s="56"/>
      <c r="I16" s="50"/>
      <c r="J16" s="50"/>
      <c r="K16" s="50"/>
      <c r="L16" s="50"/>
      <c r="M16" s="46"/>
      <c r="N16" s="44"/>
      <c r="O16" s="45"/>
      <c r="P16" s="46"/>
      <c r="Q16" s="44"/>
      <c r="R16" s="47"/>
      <c r="S16" s="48"/>
      <c r="T16" s="20" t="s">
        <v>90</v>
      </c>
      <c r="U16" s="21" t="s">
        <v>91</v>
      </c>
      <c r="V16" s="22" t="s">
        <v>87</v>
      </c>
      <c r="W16" s="22"/>
      <c r="X16" s="23" t="s">
        <v>88</v>
      </c>
      <c r="Y16" s="24" t="s">
        <v>68</v>
      </c>
      <c r="Z16" s="24" t="s">
        <v>69</v>
      </c>
      <c r="AA16" s="25" t="str">
        <f t="shared" si="0"/>
        <v>40%</v>
      </c>
      <c r="AB16" s="24" t="s">
        <v>70</v>
      </c>
      <c r="AC16" s="24" t="s">
        <v>71</v>
      </c>
      <c r="AD16" s="24" t="s">
        <v>80</v>
      </c>
      <c r="AE16" s="26">
        <f t="shared" si="4"/>
        <v>2.7993599999999997E-2</v>
      </c>
      <c r="AF16" s="25">
        <f t="shared" si="1"/>
        <v>2.7993599999999997E-2</v>
      </c>
      <c r="AG16" s="38"/>
      <c r="AH16" s="39"/>
      <c r="AI16" s="25">
        <f t="shared" si="3"/>
        <v>1</v>
      </c>
      <c r="AJ16" s="38"/>
      <c r="AK16" s="39"/>
      <c r="AL16" s="40"/>
      <c r="AM16" s="23" t="s">
        <v>92</v>
      </c>
      <c r="AN16" s="27"/>
      <c r="AO16" s="21"/>
      <c r="AP16" s="21"/>
      <c r="AQ16" s="42"/>
      <c r="AR16" s="36"/>
      <c r="AS16" s="36"/>
      <c r="AT16" s="29"/>
    </row>
    <row r="17" spans="1:46" ht="23.1" customHeight="1" x14ac:dyDescent="0.3">
      <c r="A17" s="53"/>
      <c r="B17" s="48"/>
      <c r="C17" s="48"/>
      <c r="D17" s="48"/>
      <c r="E17" s="54"/>
      <c r="F17" s="55"/>
      <c r="G17" s="48"/>
      <c r="H17" s="56"/>
      <c r="I17" s="50"/>
      <c r="J17" s="50"/>
      <c r="K17" s="50"/>
      <c r="L17" s="50"/>
      <c r="M17" s="46"/>
      <c r="N17" s="44"/>
      <c r="O17" s="45"/>
      <c r="P17" s="46"/>
      <c r="Q17" s="44"/>
      <c r="R17" s="47"/>
      <c r="S17" s="48"/>
      <c r="T17" s="20" t="s">
        <v>93</v>
      </c>
      <c r="U17" s="21"/>
      <c r="V17" s="22"/>
      <c r="W17" s="22"/>
      <c r="X17" s="23" t="str">
        <f t="shared" si="2"/>
        <v/>
      </c>
      <c r="Y17" s="24"/>
      <c r="Z17" s="24"/>
      <c r="AA17" s="25" t="str">
        <f t="shared" si="0"/>
        <v/>
      </c>
      <c r="AB17" s="24"/>
      <c r="AC17" s="24"/>
      <c r="AD17" s="24"/>
      <c r="AE17" s="26" t="str">
        <f t="shared" si="4"/>
        <v/>
      </c>
      <c r="AF17" s="25" t="str">
        <f t="shared" si="1"/>
        <v/>
      </c>
      <c r="AG17" s="38"/>
      <c r="AH17" s="39"/>
      <c r="AI17" s="25" t="str">
        <f t="shared" si="3"/>
        <v/>
      </c>
      <c r="AJ17" s="38"/>
      <c r="AK17" s="39"/>
      <c r="AL17" s="40"/>
      <c r="AM17" s="23" t="s">
        <v>94</v>
      </c>
      <c r="AN17" s="27"/>
      <c r="AO17" s="21"/>
      <c r="AP17" s="21"/>
      <c r="AQ17" s="43"/>
      <c r="AR17" s="37"/>
      <c r="AS17" s="37"/>
      <c r="AT17" s="30"/>
    </row>
    <row r="18" spans="1:46" s="4" customFormat="1" ht="82.5" x14ac:dyDescent="0.25">
      <c r="A18" s="51">
        <v>2</v>
      </c>
      <c r="B18" s="48" t="s">
        <v>54</v>
      </c>
      <c r="C18" s="48" t="s">
        <v>55</v>
      </c>
      <c r="D18" s="48" t="s">
        <v>56</v>
      </c>
      <c r="E18" s="54" t="s">
        <v>57</v>
      </c>
      <c r="F18" s="55"/>
      <c r="G18" s="48" t="s">
        <v>95</v>
      </c>
      <c r="H18" s="49" t="str">
        <f>IF(B18="Seguridad_Información","Posibilidad de "&amp;C18&amp;"con "&amp;K18&amp;" "&amp;"por"&amp;" "&amp;I18&amp;" "&amp;"debido a"&amp;" "&amp;J18,"Posibilidad de"&amp;" "&amp;K18&amp;" "&amp;"por"&amp;" "&amp;I18&amp;" debido a"&amp;" "&amp;J18)</f>
        <v>Posibilidad de Afectación del tiempo del proyecto por Levantamiento de historias de usuario inoportunas debido a capacidad operativa insuficiente</v>
      </c>
      <c r="I18" s="41" t="s">
        <v>96</v>
      </c>
      <c r="J18" s="50" t="s">
        <v>97</v>
      </c>
      <c r="K18" s="50" t="s">
        <v>98</v>
      </c>
      <c r="L18" s="50" t="s">
        <v>62</v>
      </c>
      <c r="M18" s="46" t="str">
        <f>IF(OR($L18=[1]Tabla_Probabilidad!$D$33,$L18=[1]Tabla_Probabilidad!$D$35,$L18=[1]Tabla_Probabilidad!$D$37,$L18=[1]Tabla_Probabilidad!$J$35),"Muy Baja",IF(OR($L18=[1]Tabla_Probabilidad!$E$33,$L18=[1]Tabla_Probabilidad!$E$35,$L18=[1]Tabla_Probabilidad!$E$37,$L18=[1]Tabla_Probabilidad!$K$35),"Baja",IF(OR($L18=[1]Tabla_Probabilidad!$F$33,$L18=[1]Tabla_Probabilidad!$F$35,$L18=[1]Tabla_Probabilidad!$F$37,$L18=[1]Tabla_Probabilidad!$L$35),"Media",IF(OR($L18=[1]Tabla_Probabilidad!$G$33,$L18=[1]Tabla_Probabilidad!$G$35,$L18=[1]Tabla_Probabilidad!$G$37,$L18=[1]Tabla_Probabilidad!$M$35),"Alta",IF(OR($L18=[1]Tabla_Probabilidad!$H$33,$L18=[1]Tabla_Probabilidad!$H$35,$L18=[1]Tabla_Probabilidad!$H$37,$L18=[1]Tabla_Probabilidad!$N$35),"Muy Alta","")))))</f>
        <v>Media</v>
      </c>
      <c r="N18" s="44">
        <f>IF(M18="","",IF(M18="Muy Baja",0.2,IF(M18="Baja",0.4,IF(M18="Media",0.6,IF(M18="Alta",0.8,IF(M18="Muy Alta",1,))))))</f>
        <v>0.6</v>
      </c>
      <c r="O18" s="45" t="s">
        <v>99</v>
      </c>
      <c r="P18" s="46" t="str">
        <f>IF(OR($O18=[1]Tabla_Impacto!$D$38,$O18=[1]Tabla_Impacto!$D$41,$O18=[1]Tabla_Impacto!$D$42,$O18=[1]Tabla_Impacto!$D$43,$O18=[1]Tabla_Impacto!$D$44,$O18=[1]Tabla_Impacto!$J$38,$O18=[1]Tabla_Impacto!$J$43,$O18=[1]Tabla_Impacto!$J$44,$O18=[1]Tabla_Impacto!$P$40,$O18=[1]Tabla_Impacto!$P$44,$O18=[1]Tabla_Impacto!$V$40,$O18=[1]Tabla_Impacto!$AB$40),"Leve",IF(OR($O18=[1]Tabla_Impacto!$E$38,$O18=[1]Tabla_Impacto!$E$41,$O18=[1]Tabla_Impacto!$E$42,$O18=[1]Tabla_Impacto!$E$43,$O18=[1]Tabla_Impacto!$E$44,$O18=[1]Tabla_Impacto!$K$38,$O18=[1]Tabla_Impacto!$K$43,$O18=[1]Tabla_Impacto!$K$44,$O18=[1]Tabla_Impacto!$Q$40,$O18=[1]Tabla_Impacto!$Q$44,$O18=[1]Tabla_Impacto!$W$40,$O18=[1]Tabla_Impacto!$AC$40),"Menor",IF(OR($O18=[1]Tabla_Impacto!$F$38,$O18=[1]Tabla_Impacto!$F$41,$O18=[1]Tabla_Impacto!$F$42,$O18=[1]Tabla_Impacto!$F$43,$O18=[1]Tabla_Impacto!$F$44,$O18=[1]Tabla_Impacto!$L$38,$O18=[1]Tabla_Impacto!$L$43,$O18=[1]Tabla_Impacto!$L$44,$O18=[1]Tabla_Impacto!$R$40,$O18=[1]Tabla_Impacto!$R$44,$O18=[1]Tabla_Impacto!$X$40,$O18=[1]Tabla_Impacto!$AD$40,$O18=[1]Tabla_Impacto!$F$41),"Moderado",IF(OR($O18=[1]Tabla_Impacto!$G$38,$O18=[1]Tabla_Impacto!$G$41,$O18=[1]Tabla_Impacto!$G$42,$O18=[1]Tabla_Impacto!$G$43,$O18=[1]Tabla_Impacto!$G$44,$O18=[1]Tabla_Impacto!$M$38,$O18=[1]Tabla_Impacto!$M$43,$O18=[1]Tabla_Impacto!$M$44,$O18=[1]Tabla_Impacto!$S$40,$O18=[1]Tabla_Impacto!$S$44,$O18=[1]Tabla_Impacto!$Y$40,$O18=[1]Tabla_Impacto!$AE$40,$O18=[1]Tabla_Impacto!$G$41),"Mayor",IF(OR($O18=[1]Tabla_Impacto!$H$38,$O18=[1]Tabla_Impacto!$H$41,$O18=[1]Tabla_Impacto!$H$42,$O18=[1]Tabla_Impacto!$H$43,$O18=[1]Tabla_Impacto!$H$44,$O18=[1]Tabla_Impacto!$N$38,$O18=[1]Tabla_Impacto!$N$43,$O18=[1]Tabla_Impacto!$N$44,$O18=[1]Tabla_Impacto!$T$40,$O18=[1]Tabla_Impacto!$T$44,$O18=[1]Tabla_Impacto!$Z$40,$O18=[1]Tabla_Impacto!$AF$40,$O18=[1]Tabla_Impacto!$H$41),"Catastrófico","")))))</f>
        <v>Moderado</v>
      </c>
      <c r="Q18" s="44">
        <f>IF(P18="","",IF(P18="Leve",0.2,IF(P18="Menor",0.4,IF(P18="Moderado",0.6,IF(P18="Mayor",0.8,IF(P18="Catastrófico",1,))))))</f>
        <v>0.6</v>
      </c>
      <c r="R18" s="47" t="str">
        <f>IF(OR(AND(M18="Muy Baja",P18="Leve"),AND(M18="Muy Baja",P18="Menor"),AND(M18="Baja",P18="Leve")),"Bajo",IF(OR(AND(M18="Muy baja",P18="Moderado"),AND(M18="Baja",P18="Menor"),AND(M18="Baja",P18="Moderado"),AND(M18="Media",P18="Leve"),AND(M18="Media",P18="Menor"),AND(M18="Media",P18="Moderado"),AND(M18="Alta",P18="Leve"),AND(M18="Alta",P18="Menor")),"Moderado",IF(OR(AND(M18="Muy Baja",P18="Mayor"),AND(M18="Baja",P18="Mayor"),AND(M18="Media",P18="Mayor"),AND(M18="Alta",P18="Moderado"),AND(M18="Alta",P18="Mayor"),AND(M18="Muy Alta",P18="Leve"),AND(M18="Muy Alta",P18="Menor"),AND(M18="Muy Alta",P18="Moderado"),AND(M18="Muy Alta",P18="Mayor")),"Alto",IF(OR(AND(M18="Muy Baja",P18="Catastrófico"),AND(M18="Baja",P18="Catastrófico"),AND(M18="Media",P18="Catastrófico"),AND(M18="Alta",P18="Catastrófico"),AND(M18="Muy Alta",P18="Catastrófico")),"Extremo",""))))</f>
        <v>Moderado</v>
      </c>
      <c r="S18" s="48" t="s">
        <v>64</v>
      </c>
      <c r="T18" s="20" t="s">
        <v>65</v>
      </c>
      <c r="U18" s="21" t="s">
        <v>100</v>
      </c>
      <c r="V18" s="22" t="s">
        <v>101</v>
      </c>
      <c r="W18" s="22"/>
      <c r="X18" s="23" t="str">
        <f>IF(OR(Y18="Preventivo",Y18="Detectivo"),"Probabilidad",IF(Y18="Correctivo","Impacto",""))</f>
        <v>Probabilidad</v>
      </c>
      <c r="Y18" s="24" t="s">
        <v>68</v>
      </c>
      <c r="Z18" s="24" t="s">
        <v>69</v>
      </c>
      <c r="AA18" s="25" t="str">
        <f t="shared" si="0"/>
        <v>40%</v>
      </c>
      <c r="AB18" s="24" t="s">
        <v>70</v>
      </c>
      <c r="AC18" s="24" t="s">
        <v>71</v>
      </c>
      <c r="AD18" s="24" t="s">
        <v>72</v>
      </c>
      <c r="AE18" s="26">
        <f>IFERROR(IF(X18="Probabilidad",(N18-(+N18*AA18)),IF(X18="Impacto",N18,"")),"")</f>
        <v>0.36</v>
      </c>
      <c r="AF18" s="25">
        <f t="shared" si="1"/>
        <v>0.36</v>
      </c>
      <c r="AG18" s="38" t="str">
        <f>IFERROR(IF(AH18="","",IF(AH18&lt;=0.2,"Muy Baja",IF(AH18&lt;=0.4,"Baja",IF(AH18&lt;=0.6,"Media",IF(AH18&lt;=0.8,"Alta","Muy Alta"))))),"")</f>
        <v>Baja</v>
      </c>
      <c r="AH18" s="39">
        <f>IFERROR(LOOKUP(MAX(AF18:AF24)+1,(AF18:AF24)),"")</f>
        <v>0.216</v>
      </c>
      <c r="AI18" s="25">
        <f>IFERROR(IF(X18="Impacto",(Q18-(+Q18*AA18)),IF(X18="Probabilidad",Q18,"")),"")</f>
        <v>0.6</v>
      </c>
      <c r="AJ18" s="38" t="str">
        <f>IFERROR(IF(AK18="","",IF(AK18&lt;=0.2,"Leve",IF(AK18&lt;=0.4,"Menor",IF(AK18&lt;=0.6,"Moderado",IF(AK18&lt;=0.8,"Mayor","Catastrófico"))))),"")</f>
        <v>Moderado</v>
      </c>
      <c r="AK18" s="39">
        <f>IFERROR(LOOKUP(MAX(AI18:AI24)+1,(AI18:AI24)),"")</f>
        <v>0.44999999999999996</v>
      </c>
      <c r="AL18" s="40" t="str">
        <f>IFERROR(IF(OR(AND(AG18="Muy Baja",AJ18="Leve"),AND(AG18="Muy Baja",AJ18="Menor"),AND(AG18="Baja",AJ18="Leve")),"Bajo",IF(OR(AND(AG18="Muy baja",AJ18="Moderado"),AND(AG18="Baja",AJ18="Menor"),AND(AG18="Baja",AJ18="Moderado"),AND(AG18="Media",AJ18="Leve"),AND(AG18="Media",AJ18="Menor"),AND(AG18="Media",AJ18="Moderado"),AND(AG18="Alta",AJ18="Leve"),AND(AG18="Alta",AJ18="Menor")),"Moderado",IF(OR(AND(AG18="Muy Baja",AJ18="Mayor"),AND(AG18="Baja",AJ18="Mayor"),AND(AG18="Media",AJ18="Mayor"),AND(AG18="Alta",AJ18="Moderado"),AND(AG18="Alta",AJ18="Mayor"),AND(AG18="Muy Alta",AJ18="Leve"),AND(AG18="Muy Alta",AJ18="Menor"),AND(AG18="Muy Alta",AJ18="Moderado"),AND(AG18="Muy Alta",AJ18="Mayor")),"Alto",IF(OR(AND(AG18="Muy Baja",AJ18="Catastrófico"),AND(AG18="Baja",AJ18="Catastrófico"),AND(AG18="Media",AJ18="Catastrófico"),AND(AG18="Alta",AJ18="Catastrófico"),AND(AG18="Muy Alta",AJ18="Catastrófico")),"Extremo","")))),"")</f>
        <v>Moderado</v>
      </c>
      <c r="AM18" s="23" t="s">
        <v>73</v>
      </c>
      <c r="AN18" s="27"/>
      <c r="AO18" s="21"/>
      <c r="AP18" s="21"/>
      <c r="AQ18" s="41"/>
      <c r="AR18" s="35"/>
      <c r="AS18" s="35"/>
      <c r="AT18" s="28"/>
    </row>
    <row r="19" spans="1:46" ht="72.75" x14ac:dyDescent="0.3">
      <c r="A19" s="52"/>
      <c r="B19" s="48"/>
      <c r="C19" s="48"/>
      <c r="D19" s="48"/>
      <c r="E19" s="54"/>
      <c r="F19" s="55"/>
      <c r="G19" s="48"/>
      <c r="H19" s="49"/>
      <c r="I19" s="42"/>
      <c r="J19" s="50"/>
      <c r="K19" s="50"/>
      <c r="L19" s="50"/>
      <c r="M19" s="46"/>
      <c r="N19" s="44"/>
      <c r="O19" s="45"/>
      <c r="P19" s="46"/>
      <c r="Q19" s="44"/>
      <c r="R19" s="47"/>
      <c r="S19" s="48"/>
      <c r="T19" s="20" t="s">
        <v>74</v>
      </c>
      <c r="U19" s="21" t="s">
        <v>102</v>
      </c>
      <c r="V19" s="22" t="s">
        <v>103</v>
      </c>
      <c r="W19" s="22"/>
      <c r="X19" s="23" t="str">
        <f t="shared" ref="X19:X24" si="5">IF(OR(Y19="Preventivo",Y19="Detectivo"),"Probabilidad",IF(Y19="Correctivo","Impacto",""))</f>
        <v>Probabilidad</v>
      </c>
      <c r="Y19" s="24" t="s">
        <v>68</v>
      </c>
      <c r="Z19" s="24" t="s">
        <v>69</v>
      </c>
      <c r="AA19" s="25" t="str">
        <f t="shared" si="0"/>
        <v>40%</v>
      </c>
      <c r="AB19" s="24" t="s">
        <v>70</v>
      </c>
      <c r="AC19" s="24" t="s">
        <v>71</v>
      </c>
      <c r="AD19" s="24" t="s">
        <v>72</v>
      </c>
      <c r="AE19" s="26">
        <f>IFERROR(IF(AND(X18="Probabilidad",X19="Probabilidad"),(AF18-(+AF18*AA19)),IF(AND(X19="Probabilidad",X18="Impacto"),(AF18-(+AF18*AA19)),IF(X19="Impacto",AF18,""))),"")</f>
        <v>0.216</v>
      </c>
      <c r="AF19" s="25">
        <f t="shared" si="1"/>
        <v>0.216</v>
      </c>
      <c r="AG19" s="38"/>
      <c r="AH19" s="39"/>
      <c r="AI19" s="25">
        <f t="shared" ref="AI19:AI24" si="6">IFERROR(IF(AND(X18="Impacto",X19="Impacto"),(AI18-(+AI18*AA19)),IF(AND(X19="Impacto",X18="Probabilidad"),(AI18-(+AI18*AA19)),IF(X19="Probabilidad",AI18,""))),"")</f>
        <v>0.6</v>
      </c>
      <c r="AJ19" s="38"/>
      <c r="AK19" s="39"/>
      <c r="AL19" s="40"/>
      <c r="AM19" s="23" t="s">
        <v>77</v>
      </c>
      <c r="AN19" s="27"/>
      <c r="AO19" s="21"/>
      <c r="AP19" s="21"/>
      <c r="AQ19" s="42"/>
      <c r="AR19" s="36"/>
      <c r="AS19" s="36"/>
      <c r="AT19" s="29"/>
    </row>
    <row r="20" spans="1:46" ht="97.5" customHeight="1" x14ac:dyDescent="0.3">
      <c r="A20" s="52"/>
      <c r="B20" s="48"/>
      <c r="C20" s="48"/>
      <c r="D20" s="48"/>
      <c r="E20" s="54"/>
      <c r="F20" s="55"/>
      <c r="G20" s="48"/>
      <c r="H20" s="49"/>
      <c r="I20" s="42"/>
      <c r="J20" s="50"/>
      <c r="K20" s="50"/>
      <c r="L20" s="50"/>
      <c r="M20" s="46"/>
      <c r="N20" s="44"/>
      <c r="O20" s="45"/>
      <c r="P20" s="46"/>
      <c r="Q20" s="44"/>
      <c r="R20" s="47"/>
      <c r="S20" s="48"/>
      <c r="T20" s="20" t="s">
        <v>78</v>
      </c>
      <c r="U20" s="21" t="s">
        <v>104</v>
      </c>
      <c r="V20" s="22" t="s">
        <v>105</v>
      </c>
      <c r="W20" s="22"/>
      <c r="X20" s="23" t="str">
        <f t="shared" si="5"/>
        <v>Impacto</v>
      </c>
      <c r="Y20" s="24" t="s">
        <v>106</v>
      </c>
      <c r="Z20" s="24" t="s">
        <v>69</v>
      </c>
      <c r="AA20" s="25" t="str">
        <f t="shared" si="0"/>
        <v>25%</v>
      </c>
      <c r="AB20" s="24" t="s">
        <v>70</v>
      </c>
      <c r="AC20" s="24" t="s">
        <v>71</v>
      </c>
      <c r="AD20" s="24" t="s">
        <v>72</v>
      </c>
      <c r="AE20" s="26">
        <f>IFERROR(IF(AND(X19="Probabilidad",X20="Probabilidad"),(AF19-(+AF19*AA20)),IF(AND(X20="Probabilidad",X19="Impacto"),(AF19-(+AF19*AA20)),IF(X20="Impacto",AF19,""))),"")</f>
        <v>0.216</v>
      </c>
      <c r="AF20" s="25">
        <f t="shared" si="1"/>
        <v>0.216</v>
      </c>
      <c r="AG20" s="38"/>
      <c r="AH20" s="39"/>
      <c r="AI20" s="25">
        <f t="shared" si="6"/>
        <v>0.44999999999999996</v>
      </c>
      <c r="AJ20" s="38"/>
      <c r="AK20" s="39"/>
      <c r="AL20" s="40"/>
      <c r="AM20" s="23" t="s">
        <v>81</v>
      </c>
      <c r="AN20" s="27"/>
      <c r="AO20" s="21"/>
      <c r="AP20" s="21"/>
      <c r="AQ20" s="42"/>
      <c r="AR20" s="36"/>
      <c r="AS20" s="36"/>
      <c r="AT20" s="29"/>
    </row>
    <row r="21" spans="1:46" x14ac:dyDescent="0.3">
      <c r="A21" s="52"/>
      <c r="B21" s="48"/>
      <c r="C21" s="48"/>
      <c r="D21" s="48"/>
      <c r="E21" s="54"/>
      <c r="F21" s="55"/>
      <c r="G21" s="48"/>
      <c r="H21" s="49"/>
      <c r="I21" s="42"/>
      <c r="J21" s="50"/>
      <c r="K21" s="50"/>
      <c r="L21" s="50"/>
      <c r="M21" s="46"/>
      <c r="N21" s="44"/>
      <c r="O21" s="45"/>
      <c r="P21" s="46"/>
      <c r="Q21" s="44"/>
      <c r="R21" s="47"/>
      <c r="S21" s="48"/>
      <c r="T21" s="20" t="s">
        <v>82</v>
      </c>
      <c r="U21" s="21"/>
      <c r="V21" s="22"/>
      <c r="W21" s="22"/>
      <c r="X21" s="23" t="str">
        <f t="shared" si="5"/>
        <v/>
      </c>
      <c r="Y21" s="24"/>
      <c r="Z21" s="24"/>
      <c r="AA21" s="25" t="str">
        <f t="shared" si="0"/>
        <v/>
      </c>
      <c r="AB21" s="24"/>
      <c r="AC21" s="24"/>
      <c r="AD21" s="24"/>
      <c r="AE21" s="26" t="str">
        <f t="shared" ref="AE21:AE24" si="7">IFERROR(IF(AND(X20="Probabilidad",X21="Probabilidad"),(AF20-(+AF20*AA21)),IF(AND(X21="Probabilidad",X20="Impacto"),(AF20-(+AF20*AA21)),IF(X21="Impacto",AF20,""))),"")</f>
        <v/>
      </c>
      <c r="AF21" s="25" t="str">
        <f t="shared" si="1"/>
        <v/>
      </c>
      <c r="AG21" s="38"/>
      <c r="AH21" s="39"/>
      <c r="AI21" s="25" t="str">
        <f t="shared" si="6"/>
        <v/>
      </c>
      <c r="AJ21" s="38"/>
      <c r="AK21" s="39"/>
      <c r="AL21" s="40"/>
      <c r="AM21" s="23" t="s">
        <v>84</v>
      </c>
      <c r="AN21" s="27"/>
      <c r="AO21" s="21"/>
      <c r="AP21" s="21"/>
      <c r="AQ21" s="42"/>
      <c r="AR21" s="36"/>
      <c r="AS21" s="36"/>
      <c r="AT21" s="29"/>
    </row>
    <row r="22" spans="1:46" x14ac:dyDescent="0.3">
      <c r="A22" s="52"/>
      <c r="B22" s="48"/>
      <c r="C22" s="48"/>
      <c r="D22" s="48"/>
      <c r="E22" s="54"/>
      <c r="F22" s="55"/>
      <c r="G22" s="48"/>
      <c r="H22" s="49"/>
      <c r="I22" s="42"/>
      <c r="J22" s="50"/>
      <c r="K22" s="50"/>
      <c r="L22" s="50"/>
      <c r="M22" s="46"/>
      <c r="N22" s="44"/>
      <c r="O22" s="45"/>
      <c r="P22" s="46"/>
      <c r="Q22" s="44"/>
      <c r="R22" s="47"/>
      <c r="S22" s="48"/>
      <c r="T22" s="20" t="s">
        <v>85</v>
      </c>
      <c r="U22" s="21"/>
      <c r="V22" s="22"/>
      <c r="W22" s="22"/>
      <c r="X22" s="23" t="str">
        <f t="shared" si="5"/>
        <v/>
      </c>
      <c r="Y22" s="24"/>
      <c r="Z22" s="24"/>
      <c r="AA22" s="25" t="str">
        <f t="shared" si="0"/>
        <v/>
      </c>
      <c r="AB22" s="24"/>
      <c r="AC22" s="24"/>
      <c r="AD22" s="24"/>
      <c r="AE22" s="26" t="str">
        <f t="shared" si="7"/>
        <v/>
      </c>
      <c r="AF22" s="25" t="str">
        <f t="shared" si="1"/>
        <v/>
      </c>
      <c r="AG22" s="38"/>
      <c r="AH22" s="39"/>
      <c r="AI22" s="25" t="str">
        <f t="shared" si="6"/>
        <v/>
      </c>
      <c r="AJ22" s="38"/>
      <c r="AK22" s="39"/>
      <c r="AL22" s="40"/>
      <c r="AM22" s="23" t="s">
        <v>89</v>
      </c>
      <c r="AN22" s="27"/>
      <c r="AO22" s="21"/>
      <c r="AP22" s="21"/>
      <c r="AQ22" s="42"/>
      <c r="AR22" s="36"/>
      <c r="AS22" s="36"/>
      <c r="AT22" s="29"/>
    </row>
    <row r="23" spans="1:46" x14ac:dyDescent="0.3">
      <c r="A23" s="52"/>
      <c r="B23" s="48"/>
      <c r="C23" s="48"/>
      <c r="D23" s="48"/>
      <c r="E23" s="54"/>
      <c r="F23" s="55"/>
      <c r="G23" s="48"/>
      <c r="H23" s="49"/>
      <c r="I23" s="42"/>
      <c r="J23" s="50"/>
      <c r="K23" s="50"/>
      <c r="L23" s="50"/>
      <c r="M23" s="46"/>
      <c r="N23" s="44"/>
      <c r="O23" s="45"/>
      <c r="P23" s="46"/>
      <c r="Q23" s="44"/>
      <c r="R23" s="47"/>
      <c r="S23" s="48"/>
      <c r="T23" s="20" t="s">
        <v>90</v>
      </c>
      <c r="U23" s="21"/>
      <c r="V23" s="22"/>
      <c r="W23" s="22"/>
      <c r="X23" s="23" t="str">
        <f t="shared" si="5"/>
        <v/>
      </c>
      <c r="Y23" s="24"/>
      <c r="Z23" s="24"/>
      <c r="AA23" s="25" t="str">
        <f t="shared" si="0"/>
        <v/>
      </c>
      <c r="AB23" s="24"/>
      <c r="AC23" s="24"/>
      <c r="AD23" s="24"/>
      <c r="AE23" s="26" t="str">
        <f t="shared" si="7"/>
        <v/>
      </c>
      <c r="AF23" s="25" t="str">
        <f t="shared" si="1"/>
        <v/>
      </c>
      <c r="AG23" s="38"/>
      <c r="AH23" s="39"/>
      <c r="AI23" s="25" t="str">
        <f t="shared" si="6"/>
        <v/>
      </c>
      <c r="AJ23" s="38"/>
      <c r="AK23" s="39"/>
      <c r="AL23" s="40"/>
      <c r="AM23" s="23" t="s">
        <v>92</v>
      </c>
      <c r="AN23" s="27"/>
      <c r="AO23" s="21"/>
      <c r="AP23" s="21"/>
      <c r="AQ23" s="42"/>
      <c r="AR23" s="36"/>
      <c r="AS23" s="36"/>
      <c r="AT23" s="29"/>
    </row>
    <row r="24" spans="1:46" ht="42.95" customHeight="1" x14ac:dyDescent="0.3">
      <c r="A24" s="53"/>
      <c r="B24" s="48"/>
      <c r="C24" s="48"/>
      <c r="D24" s="48"/>
      <c r="E24" s="54"/>
      <c r="F24" s="55"/>
      <c r="G24" s="48"/>
      <c r="H24" s="49"/>
      <c r="I24" s="43"/>
      <c r="J24" s="50"/>
      <c r="K24" s="50"/>
      <c r="L24" s="50"/>
      <c r="M24" s="46"/>
      <c r="N24" s="44"/>
      <c r="O24" s="45"/>
      <c r="P24" s="46"/>
      <c r="Q24" s="44"/>
      <c r="R24" s="47"/>
      <c r="S24" s="48"/>
      <c r="T24" s="20" t="s">
        <v>93</v>
      </c>
      <c r="U24" s="21"/>
      <c r="V24" s="22"/>
      <c r="W24" s="22"/>
      <c r="X24" s="23" t="str">
        <f t="shared" si="5"/>
        <v/>
      </c>
      <c r="Y24" s="24"/>
      <c r="Z24" s="24"/>
      <c r="AA24" s="25" t="str">
        <f t="shared" si="0"/>
        <v/>
      </c>
      <c r="AB24" s="24"/>
      <c r="AC24" s="24"/>
      <c r="AD24" s="24"/>
      <c r="AE24" s="26" t="str">
        <f t="shared" si="7"/>
        <v/>
      </c>
      <c r="AF24" s="25" t="str">
        <f t="shared" si="1"/>
        <v/>
      </c>
      <c r="AG24" s="38"/>
      <c r="AH24" s="39"/>
      <c r="AI24" s="25" t="str">
        <f t="shared" si="6"/>
        <v/>
      </c>
      <c r="AJ24" s="38"/>
      <c r="AK24" s="39"/>
      <c r="AL24" s="40"/>
      <c r="AM24" s="23" t="s">
        <v>94</v>
      </c>
      <c r="AN24" s="27"/>
      <c r="AO24" s="21"/>
      <c r="AP24" s="21"/>
      <c r="AQ24" s="43"/>
      <c r="AR24" s="37"/>
      <c r="AS24" s="37"/>
      <c r="AT24" s="30"/>
    </row>
    <row r="25" spans="1:46" s="4" customFormat="1" ht="69.95" customHeight="1" x14ac:dyDescent="0.25">
      <c r="A25" s="51">
        <v>3</v>
      </c>
      <c r="B25" s="48" t="s">
        <v>54</v>
      </c>
      <c r="C25" s="48" t="s">
        <v>55</v>
      </c>
      <c r="D25" s="48" t="s">
        <v>56</v>
      </c>
      <c r="E25" s="54" t="s">
        <v>57</v>
      </c>
      <c r="F25" s="55"/>
      <c r="G25" s="48" t="s">
        <v>107</v>
      </c>
      <c r="H25" s="49" t="str">
        <f>IF(B25="Seguridad_Información","Posibilidad de "&amp;C25&amp;"con "&amp;K25&amp;" "&amp;"por"&amp;" "&amp;I25&amp;" "&amp;"debido a"&amp;" "&amp;J25,"Posibilidad de"&amp;" "&amp;K25&amp;" "&amp;"por"&amp;" "&amp;I25&amp;" debido a"&amp;" "&amp;J25)</f>
        <v>Posibilidad de Afectación de la calidad del proyecto por Entrega de productos que no satisfacen la necesidad de SAE debido a desconocimiento técnico o funcional del contratista</v>
      </c>
      <c r="I25" s="50" t="s">
        <v>108</v>
      </c>
      <c r="J25" s="50" t="s">
        <v>109</v>
      </c>
      <c r="K25" s="50" t="s">
        <v>110</v>
      </c>
      <c r="L25" s="50" t="s">
        <v>62</v>
      </c>
      <c r="M25" s="46" t="str">
        <f>IF(OR($L25=[1]Tabla_Probabilidad!$D$33,$L25=[1]Tabla_Probabilidad!$D$35,$L25=[1]Tabla_Probabilidad!$D$37,$L25=[1]Tabla_Probabilidad!$J$35),"Muy Baja",IF(OR($L25=[1]Tabla_Probabilidad!$E$33,$L25=[1]Tabla_Probabilidad!$E$35,$L25=[1]Tabla_Probabilidad!$E$37,$L25=[1]Tabla_Probabilidad!$K$35),"Baja",IF(OR($L25=[1]Tabla_Probabilidad!$F$33,$L25=[1]Tabla_Probabilidad!$F$35,$L25=[1]Tabla_Probabilidad!$F$37,$L25=[1]Tabla_Probabilidad!$L$35),"Media",IF(OR($L25=[1]Tabla_Probabilidad!$G$33,$L25=[1]Tabla_Probabilidad!$G$35,$L25=[1]Tabla_Probabilidad!$G$37,$L25=[1]Tabla_Probabilidad!$M$35),"Alta",IF(OR($L25=[1]Tabla_Probabilidad!$H$33,$L25=[1]Tabla_Probabilidad!$H$35,$L25=[1]Tabla_Probabilidad!$H$37,$L25=[1]Tabla_Probabilidad!$N$35),"Muy Alta","")))))</f>
        <v>Media</v>
      </c>
      <c r="N25" s="44">
        <f>IF(M25="","",IF(M25="Muy Baja",0.2,IF(M25="Baja",0.4,IF(M25="Media",0.6,IF(M25="Alta",0.8,IF(M25="Muy Alta",1,))))))</f>
        <v>0.6</v>
      </c>
      <c r="O25" s="45" t="s">
        <v>111</v>
      </c>
      <c r="P25" s="46" t="str">
        <f>IF(OR($O25=[1]Tabla_Impacto!$D$38,$O25=[1]Tabla_Impacto!$D$41,$O25=[1]Tabla_Impacto!$D$42,$O25=[1]Tabla_Impacto!$D$43,$O25=[1]Tabla_Impacto!$D$44,$O25=[1]Tabla_Impacto!$J$38,$O25=[1]Tabla_Impacto!$J$43,$O25=[1]Tabla_Impacto!$J$44,$O25=[1]Tabla_Impacto!$P$40,$O25=[1]Tabla_Impacto!$P$44,$O25=[1]Tabla_Impacto!$V$40,$O25=[1]Tabla_Impacto!$AB$40),"Leve",IF(OR($O25=[1]Tabla_Impacto!$E$38,$O25=[1]Tabla_Impacto!$E$41,$O25=[1]Tabla_Impacto!$E$42,$O25=[1]Tabla_Impacto!$E$43,$O25=[1]Tabla_Impacto!$E$44,$O25=[1]Tabla_Impacto!$K$38,$O25=[1]Tabla_Impacto!$K$43,$O25=[1]Tabla_Impacto!$K$44,$O25=[1]Tabla_Impacto!$Q$40,$O25=[1]Tabla_Impacto!$Q$44,$O25=[1]Tabla_Impacto!$W$40,$O25=[1]Tabla_Impacto!$AC$40),"Menor",IF(OR($O25=[1]Tabla_Impacto!$F$38,$O25=[1]Tabla_Impacto!$F$41,$O25=[1]Tabla_Impacto!$F$42,$O25=[1]Tabla_Impacto!$F$43,$O25=[1]Tabla_Impacto!$F$44,$O25=[1]Tabla_Impacto!$L$38,$O25=[1]Tabla_Impacto!$L$43,$O25=[1]Tabla_Impacto!$L$44,$O25=[1]Tabla_Impacto!$R$40,$O25=[1]Tabla_Impacto!$R$44,$O25=[1]Tabla_Impacto!$X$40,$O25=[1]Tabla_Impacto!$AD$40,$O25=[1]Tabla_Impacto!$F$41),"Moderado",IF(OR($O25=[1]Tabla_Impacto!$G$38,$O25=[1]Tabla_Impacto!$G$41,$O25=[1]Tabla_Impacto!$G$42,$O25=[1]Tabla_Impacto!$G$43,$O25=[1]Tabla_Impacto!$G$44,$O25=[1]Tabla_Impacto!$M$38,$O25=[1]Tabla_Impacto!$M$43,$O25=[1]Tabla_Impacto!$M$44,$O25=[1]Tabla_Impacto!$S$40,$O25=[1]Tabla_Impacto!$S$44,$O25=[1]Tabla_Impacto!$Y$40,$O25=[1]Tabla_Impacto!$AE$40,$O25=[1]Tabla_Impacto!$G$41),"Mayor",IF(OR($O25=[1]Tabla_Impacto!$H$38,$O25=[1]Tabla_Impacto!$H$41,$O25=[1]Tabla_Impacto!$H$42,$O25=[1]Tabla_Impacto!$H$43,$O25=[1]Tabla_Impacto!$H$44,$O25=[1]Tabla_Impacto!$N$38,$O25=[1]Tabla_Impacto!$N$43,$O25=[1]Tabla_Impacto!$N$44,$O25=[1]Tabla_Impacto!$T$40,$O25=[1]Tabla_Impacto!$T$44,$O25=[1]Tabla_Impacto!$Z$40,$O25=[1]Tabla_Impacto!$AF$40,$O25=[1]Tabla_Impacto!$H$41),"Catastrófico","")))))</f>
        <v>Moderado</v>
      </c>
      <c r="Q25" s="44">
        <f>IF(P25="","",IF(P25="Leve",0.2,IF(P25="Menor",0.4,IF(P25="Moderado",0.6,IF(P25="Mayor",0.8,IF(P25="Catastrófico",1,))))))</f>
        <v>0.6</v>
      </c>
      <c r="R25" s="47" t="str">
        <f>IF(OR(AND(M25="Muy Baja",P25="Leve"),AND(M25="Muy Baja",P25="Menor"),AND(M25="Baja",P25="Leve")),"Bajo",IF(OR(AND(M25="Muy baja",P25="Moderado"),AND(M25="Baja",P25="Menor"),AND(M25="Baja",P25="Moderado"),AND(M25="Media",P25="Leve"),AND(M25="Media",P25="Menor"),AND(M25="Media",P25="Moderado"),AND(M25="Alta",P25="Leve"),AND(M25="Alta",P25="Menor")),"Moderado",IF(OR(AND(M25="Muy Baja",P25="Mayor"),AND(M25="Baja",P25="Mayor"),AND(M25="Media",P25="Mayor"),AND(M25="Alta",P25="Moderado"),AND(M25="Alta",P25="Mayor"),AND(M25="Muy Alta",P25="Leve"),AND(M25="Muy Alta",P25="Menor"),AND(M25="Muy Alta",P25="Moderado"),AND(M25="Muy Alta",P25="Mayor")),"Alto",IF(OR(AND(M25="Muy Baja",P25="Catastrófico"),AND(M25="Baja",P25="Catastrófico"),AND(M25="Media",P25="Catastrófico"),AND(M25="Alta",P25="Catastrófico"),AND(M25="Muy Alta",P25="Catastrófico")),"Extremo",""))))</f>
        <v>Moderado</v>
      </c>
      <c r="S25" s="48" t="s">
        <v>64</v>
      </c>
      <c r="T25" s="20" t="s">
        <v>65</v>
      </c>
      <c r="U25" s="21" t="s">
        <v>112</v>
      </c>
      <c r="V25" s="22" t="s">
        <v>67</v>
      </c>
      <c r="W25" s="22"/>
      <c r="X25" s="23" t="str">
        <f>IF(OR(Y25="Preventivo",Y25="Detectivo"),"Probabilidad",IF(Y25="Correctivo","Impacto",""))</f>
        <v>Probabilidad</v>
      </c>
      <c r="Y25" s="24" t="s">
        <v>68</v>
      </c>
      <c r="Z25" s="24" t="s">
        <v>69</v>
      </c>
      <c r="AA25" s="25" t="str">
        <f>IF(AND(Y25="Preventivo",Z25="Automático"),"50%",IF(AND(Y25="Preventivo",Z25="Manual"),"40%",IF(AND(Y25="Detectivo",Z25="Automático"),"40%",IF(AND(Y25="Detectivo",Z25="Manual"),"30%",IF(AND(Y25="Correctivo",Z25="Automático"),"35%",IF(AND(Y25="Correctivo",Z25="Manual"),"25%",""))))))</f>
        <v>40%</v>
      </c>
      <c r="AB25" s="24" t="s">
        <v>76</v>
      </c>
      <c r="AC25" s="24" t="s">
        <v>71</v>
      </c>
      <c r="AD25" s="24" t="s">
        <v>72</v>
      </c>
      <c r="AE25" s="26">
        <f>IFERROR(IF(X25="Probabilidad",(N25-(+N25*AA25)),IF(X25="Impacto",N25,"")),"")</f>
        <v>0.36</v>
      </c>
      <c r="AF25" s="25">
        <f t="shared" si="1"/>
        <v>0.36</v>
      </c>
      <c r="AG25" s="38" t="str">
        <f>IFERROR(IF(AH25="","",IF(AH25&lt;=0.2,"Muy Baja",IF(AH25&lt;=0.4,"Baja",IF(AH25&lt;=0.6,"Media",IF(AH25&lt;=0.8,"Alta","Muy Alta"))))),"")</f>
        <v>Muy Baja</v>
      </c>
      <c r="AH25" s="39">
        <f>IFERROR(LOOKUP(MAX(AF25:AF31)+1,(AF25:AF31)),"")</f>
        <v>3.8102400000000002E-2</v>
      </c>
      <c r="AI25" s="25">
        <f>IFERROR(IF(X25="Impacto",(Q25-(+Q25*AA25)),IF(X25="Probabilidad",Q25,"")),"")</f>
        <v>0.6</v>
      </c>
      <c r="AJ25" s="38" t="str">
        <f>IFERROR(IF(AK25="","",IF(AK25&lt;=0.2,"Leve",IF(AK25&lt;=0.4,"Menor",IF(AK25&lt;=0.6,"Moderado",IF(AK25&lt;=0.8,"Mayor","Catastrófico"))))),"")</f>
        <v>Moderado</v>
      </c>
      <c r="AK25" s="39">
        <f>IFERROR(LOOKUP(MAX(AI25:AI31)+1,(AI25:AI31)),"")</f>
        <v>0.44999999999999996</v>
      </c>
      <c r="AL25" s="40" t="str">
        <f>IFERROR(IF(OR(AND(AG25="Muy Baja",AJ25="Leve"),AND(AG25="Muy Baja",AJ25="Menor"),AND(AG25="Baja",AJ25="Leve")),"Bajo",IF(OR(AND(AG25="Muy baja",AJ25="Moderado"),AND(AG25="Baja",AJ25="Menor"),AND(AG25="Baja",AJ25="Moderado"),AND(AG25="Media",AJ25="Leve"),AND(AG25="Media",AJ25="Menor"),AND(AG25="Media",AJ25="Moderado"),AND(AG25="Alta",AJ25="Leve"),AND(AG25="Alta",AJ25="Menor")),"Moderado",IF(OR(AND(AG25="Muy Baja",AJ25="Mayor"),AND(AG25="Baja",AJ25="Mayor"),AND(AG25="Media",AJ25="Mayor"),AND(AG25="Alta",AJ25="Moderado"),AND(AG25="Alta",AJ25="Mayor"),AND(AG25="Muy Alta",AJ25="Leve"),AND(AG25="Muy Alta",AJ25="Menor"),AND(AG25="Muy Alta",AJ25="Moderado"),AND(AG25="Muy Alta",AJ25="Mayor")),"Alto",IF(OR(AND(AG25="Muy Baja",AJ25="Catastrófico"),AND(AG25="Baja",AJ25="Catastrófico"),AND(AG25="Media",AJ25="Catastrófico"),AND(AG25="Alta",AJ25="Catastrófico"),AND(AG25="Muy Alta",AJ25="Catastrófico")),"Extremo","")))),"")</f>
        <v>Moderado</v>
      </c>
      <c r="AM25" s="23" t="s">
        <v>73</v>
      </c>
      <c r="AN25" s="27"/>
      <c r="AO25" s="21"/>
      <c r="AP25" s="21"/>
      <c r="AQ25" s="41"/>
      <c r="AR25" s="35"/>
      <c r="AS25" s="35"/>
      <c r="AT25" s="28"/>
    </row>
    <row r="26" spans="1:46" ht="66" x14ac:dyDescent="0.3">
      <c r="A26" s="52"/>
      <c r="B26" s="48"/>
      <c r="C26" s="48"/>
      <c r="D26" s="48"/>
      <c r="E26" s="54"/>
      <c r="F26" s="55"/>
      <c r="G26" s="48"/>
      <c r="H26" s="49"/>
      <c r="I26" s="50"/>
      <c r="J26" s="50"/>
      <c r="K26" s="50"/>
      <c r="L26" s="50"/>
      <c r="M26" s="46"/>
      <c r="N26" s="44"/>
      <c r="O26" s="45"/>
      <c r="P26" s="46"/>
      <c r="Q26" s="44"/>
      <c r="R26" s="47"/>
      <c r="S26" s="48"/>
      <c r="T26" s="20" t="s">
        <v>74</v>
      </c>
      <c r="U26" s="21" t="s">
        <v>113</v>
      </c>
      <c r="V26" s="22" t="s">
        <v>114</v>
      </c>
      <c r="W26" s="22"/>
      <c r="X26" s="23" t="str">
        <f t="shared" ref="X26:X31" si="8">IF(OR(Y26="Preventivo",Y26="Detectivo"),"Probabilidad",IF(Y26="Correctivo","Impacto",""))</f>
        <v>Probabilidad</v>
      </c>
      <c r="Y26" s="24" t="s">
        <v>115</v>
      </c>
      <c r="Z26" s="24" t="s">
        <v>69</v>
      </c>
      <c r="AA26" s="25" t="str">
        <f t="shared" si="0"/>
        <v>30%</v>
      </c>
      <c r="AB26" s="24" t="s">
        <v>76</v>
      </c>
      <c r="AC26" s="24" t="s">
        <v>71</v>
      </c>
      <c r="AD26" s="24" t="s">
        <v>72</v>
      </c>
      <c r="AE26" s="26">
        <f>IFERROR(IF(AND(X25="Probabilidad",X26="Probabilidad"),(AF25-(+AF25*AA26)),IF(AND(X26="Probabilidad",X25="Impacto"),(AF25-(+AF25*AA26)),IF(X26="Impacto",AF25,""))),"")</f>
        <v>0.252</v>
      </c>
      <c r="AF26" s="25">
        <f t="shared" si="1"/>
        <v>0.252</v>
      </c>
      <c r="AG26" s="38"/>
      <c r="AH26" s="39"/>
      <c r="AI26" s="25">
        <f t="shared" ref="AI26:AI31" si="9">IFERROR(IF(AND(X25="Impacto",X26="Impacto"),(AI25-(+AI25*AA26)),IF(AND(X26="Impacto",X25="Probabilidad"),(AI25-(+AI25*AA26)),IF(X26="Probabilidad",AI25,""))),"")</f>
        <v>0.6</v>
      </c>
      <c r="AJ26" s="38"/>
      <c r="AK26" s="39"/>
      <c r="AL26" s="40"/>
      <c r="AM26" s="23" t="s">
        <v>77</v>
      </c>
      <c r="AN26" s="27"/>
      <c r="AO26" s="21"/>
      <c r="AP26" s="21"/>
      <c r="AQ26" s="42"/>
      <c r="AR26" s="36"/>
      <c r="AS26" s="36"/>
      <c r="AT26" s="29"/>
    </row>
    <row r="27" spans="1:46" ht="66" x14ac:dyDescent="0.3">
      <c r="A27" s="52"/>
      <c r="B27" s="48"/>
      <c r="C27" s="48"/>
      <c r="D27" s="48"/>
      <c r="E27" s="54"/>
      <c r="F27" s="55"/>
      <c r="G27" s="48"/>
      <c r="H27" s="49"/>
      <c r="I27" s="50"/>
      <c r="J27" s="50"/>
      <c r="K27" s="50"/>
      <c r="L27" s="50"/>
      <c r="M27" s="46"/>
      <c r="N27" s="44"/>
      <c r="O27" s="45"/>
      <c r="P27" s="46"/>
      <c r="Q27" s="44"/>
      <c r="R27" s="47"/>
      <c r="S27" s="48"/>
      <c r="T27" s="20" t="s">
        <v>78</v>
      </c>
      <c r="U27" s="21" t="s">
        <v>116</v>
      </c>
      <c r="V27" s="22" t="s">
        <v>114</v>
      </c>
      <c r="W27" s="22"/>
      <c r="X27" s="23" t="str">
        <f t="shared" si="8"/>
        <v>Probabilidad</v>
      </c>
      <c r="Y27" s="24" t="s">
        <v>68</v>
      </c>
      <c r="Z27" s="24" t="s">
        <v>69</v>
      </c>
      <c r="AA27" s="25" t="str">
        <f t="shared" si="0"/>
        <v>40%</v>
      </c>
      <c r="AB27" s="24" t="s">
        <v>76</v>
      </c>
      <c r="AC27" s="24" t="s">
        <v>71</v>
      </c>
      <c r="AD27" s="24" t="s">
        <v>72</v>
      </c>
      <c r="AE27" s="26">
        <f>IFERROR(IF(AND(X26="Probabilidad",X27="Probabilidad"),(AF26-(+AF26*AA27)),IF(AND(X27="Probabilidad",X26="Impacto"),(AF26-(+AF26*AA27)),IF(X27="Impacto",AF26,""))),"")</f>
        <v>0.1512</v>
      </c>
      <c r="AF27" s="25">
        <f t="shared" si="1"/>
        <v>0.1512</v>
      </c>
      <c r="AG27" s="38"/>
      <c r="AH27" s="39"/>
      <c r="AI27" s="25">
        <f t="shared" si="9"/>
        <v>0.6</v>
      </c>
      <c r="AJ27" s="38"/>
      <c r="AK27" s="39"/>
      <c r="AL27" s="40"/>
      <c r="AM27" s="23" t="s">
        <v>81</v>
      </c>
      <c r="AN27" s="27"/>
      <c r="AO27" s="21"/>
      <c r="AP27" s="21"/>
      <c r="AQ27" s="42"/>
      <c r="AR27" s="36"/>
      <c r="AS27" s="36"/>
      <c r="AT27" s="29"/>
    </row>
    <row r="28" spans="1:46" ht="66" x14ac:dyDescent="0.3">
      <c r="A28" s="52"/>
      <c r="B28" s="48"/>
      <c r="C28" s="48"/>
      <c r="D28" s="48"/>
      <c r="E28" s="54"/>
      <c r="F28" s="55"/>
      <c r="G28" s="48"/>
      <c r="H28" s="49"/>
      <c r="I28" s="50"/>
      <c r="J28" s="50"/>
      <c r="K28" s="50"/>
      <c r="L28" s="50"/>
      <c r="M28" s="46"/>
      <c r="N28" s="44"/>
      <c r="O28" s="45"/>
      <c r="P28" s="46"/>
      <c r="Q28" s="44"/>
      <c r="R28" s="47"/>
      <c r="S28" s="48"/>
      <c r="T28" s="20" t="s">
        <v>82</v>
      </c>
      <c r="U28" s="21" t="s">
        <v>117</v>
      </c>
      <c r="V28" s="22" t="s">
        <v>114</v>
      </c>
      <c r="W28" s="22"/>
      <c r="X28" s="23" t="str">
        <f t="shared" si="8"/>
        <v>Probabilidad</v>
      </c>
      <c r="Y28" s="24" t="s">
        <v>68</v>
      </c>
      <c r="Z28" s="24" t="s">
        <v>69</v>
      </c>
      <c r="AA28" s="25" t="str">
        <f t="shared" si="0"/>
        <v>40%</v>
      </c>
      <c r="AB28" s="24" t="s">
        <v>76</v>
      </c>
      <c r="AC28" s="24" t="s">
        <v>71</v>
      </c>
      <c r="AD28" s="24" t="s">
        <v>72</v>
      </c>
      <c r="AE28" s="26">
        <f t="shared" ref="AE28:AE31" si="10">IFERROR(IF(AND(X27="Probabilidad",X28="Probabilidad"),(AF27-(+AF27*AA28)),IF(AND(X28="Probabilidad",X27="Impacto"),(AF27-(+AF27*AA28)),IF(X28="Impacto",AF27,""))),"")</f>
        <v>9.0719999999999995E-2</v>
      </c>
      <c r="AF28" s="25">
        <f t="shared" si="1"/>
        <v>9.0719999999999995E-2</v>
      </c>
      <c r="AG28" s="38"/>
      <c r="AH28" s="39"/>
      <c r="AI28" s="25">
        <f t="shared" si="9"/>
        <v>0.6</v>
      </c>
      <c r="AJ28" s="38"/>
      <c r="AK28" s="39"/>
      <c r="AL28" s="40"/>
      <c r="AM28" s="23" t="s">
        <v>84</v>
      </c>
      <c r="AN28" s="27"/>
      <c r="AO28" s="21"/>
      <c r="AP28" s="21"/>
      <c r="AQ28" s="42"/>
      <c r="AR28" s="36"/>
      <c r="AS28" s="36"/>
      <c r="AT28" s="29"/>
    </row>
    <row r="29" spans="1:46" ht="64.5" x14ac:dyDescent="0.3">
      <c r="A29" s="52"/>
      <c r="B29" s="48"/>
      <c r="C29" s="48"/>
      <c r="D29" s="48"/>
      <c r="E29" s="54"/>
      <c r="F29" s="55"/>
      <c r="G29" s="48"/>
      <c r="H29" s="49"/>
      <c r="I29" s="50"/>
      <c r="J29" s="50"/>
      <c r="K29" s="50"/>
      <c r="L29" s="50"/>
      <c r="M29" s="46"/>
      <c r="N29" s="44"/>
      <c r="O29" s="45"/>
      <c r="P29" s="46"/>
      <c r="Q29" s="44"/>
      <c r="R29" s="47"/>
      <c r="S29" s="48"/>
      <c r="T29" s="20" t="s">
        <v>85</v>
      </c>
      <c r="U29" s="21" t="s">
        <v>118</v>
      </c>
      <c r="V29" s="22" t="s">
        <v>67</v>
      </c>
      <c r="W29" s="22"/>
      <c r="X29" s="23" t="str">
        <f t="shared" si="8"/>
        <v>Probabilidad</v>
      </c>
      <c r="Y29" s="24" t="s">
        <v>115</v>
      </c>
      <c r="Z29" s="24" t="s">
        <v>69</v>
      </c>
      <c r="AA29" s="25" t="str">
        <f t="shared" si="0"/>
        <v>30%</v>
      </c>
      <c r="AB29" s="24" t="s">
        <v>76</v>
      </c>
      <c r="AC29" s="24" t="s">
        <v>71</v>
      </c>
      <c r="AD29" s="24" t="s">
        <v>72</v>
      </c>
      <c r="AE29" s="26">
        <f t="shared" si="10"/>
        <v>6.3504000000000005E-2</v>
      </c>
      <c r="AF29" s="25">
        <f t="shared" si="1"/>
        <v>6.3504000000000005E-2</v>
      </c>
      <c r="AG29" s="38"/>
      <c r="AH29" s="39"/>
      <c r="AI29" s="25">
        <f t="shared" si="9"/>
        <v>0.6</v>
      </c>
      <c r="AJ29" s="38"/>
      <c r="AK29" s="39"/>
      <c r="AL29" s="40"/>
      <c r="AM29" s="23" t="s">
        <v>89</v>
      </c>
      <c r="AN29" s="27"/>
      <c r="AO29" s="21"/>
      <c r="AP29" s="21"/>
      <c r="AQ29" s="42"/>
      <c r="AR29" s="36"/>
      <c r="AS29" s="36"/>
      <c r="AT29" s="29"/>
    </row>
    <row r="30" spans="1:46" ht="81.95" customHeight="1" x14ac:dyDescent="0.3">
      <c r="A30" s="52"/>
      <c r="B30" s="48"/>
      <c r="C30" s="48"/>
      <c r="D30" s="48"/>
      <c r="E30" s="54"/>
      <c r="F30" s="55"/>
      <c r="G30" s="48"/>
      <c r="H30" s="49"/>
      <c r="I30" s="50"/>
      <c r="J30" s="50"/>
      <c r="K30" s="50"/>
      <c r="L30" s="50"/>
      <c r="M30" s="46"/>
      <c r="N30" s="44"/>
      <c r="O30" s="45"/>
      <c r="P30" s="46"/>
      <c r="Q30" s="44"/>
      <c r="R30" s="47"/>
      <c r="S30" s="48"/>
      <c r="T30" s="20" t="s">
        <v>90</v>
      </c>
      <c r="U30" s="21" t="s">
        <v>119</v>
      </c>
      <c r="V30" s="22" t="s">
        <v>114</v>
      </c>
      <c r="W30" s="22"/>
      <c r="X30" s="23" t="str">
        <f t="shared" si="8"/>
        <v>Impacto</v>
      </c>
      <c r="Y30" s="24" t="s">
        <v>106</v>
      </c>
      <c r="Z30" s="24" t="s">
        <v>69</v>
      </c>
      <c r="AA30" s="25" t="str">
        <f t="shared" si="0"/>
        <v>25%</v>
      </c>
      <c r="AB30" s="24" t="s">
        <v>70</v>
      </c>
      <c r="AC30" s="24" t="s">
        <v>71</v>
      </c>
      <c r="AD30" s="24" t="s">
        <v>72</v>
      </c>
      <c r="AE30" s="26">
        <f t="shared" si="10"/>
        <v>6.3504000000000005E-2</v>
      </c>
      <c r="AF30" s="25">
        <f t="shared" si="1"/>
        <v>6.3504000000000005E-2</v>
      </c>
      <c r="AG30" s="38"/>
      <c r="AH30" s="39"/>
      <c r="AI30" s="25">
        <f t="shared" si="9"/>
        <v>0.44999999999999996</v>
      </c>
      <c r="AJ30" s="38"/>
      <c r="AK30" s="39"/>
      <c r="AL30" s="40"/>
      <c r="AM30" s="23" t="s">
        <v>92</v>
      </c>
      <c r="AN30" s="27"/>
      <c r="AO30" s="21"/>
      <c r="AP30" s="21"/>
      <c r="AQ30" s="42"/>
      <c r="AR30" s="36"/>
      <c r="AS30" s="36"/>
      <c r="AT30" s="29"/>
    </row>
    <row r="31" spans="1:46" ht="82.5" x14ac:dyDescent="0.3">
      <c r="A31" s="53"/>
      <c r="B31" s="48"/>
      <c r="C31" s="48"/>
      <c r="D31" s="48"/>
      <c r="E31" s="54"/>
      <c r="F31" s="55"/>
      <c r="G31" s="48"/>
      <c r="H31" s="49"/>
      <c r="I31" s="50"/>
      <c r="J31" s="50"/>
      <c r="K31" s="50"/>
      <c r="L31" s="50"/>
      <c r="M31" s="46"/>
      <c r="N31" s="44"/>
      <c r="O31" s="45"/>
      <c r="P31" s="46"/>
      <c r="Q31" s="44"/>
      <c r="R31" s="47"/>
      <c r="S31" s="48"/>
      <c r="T31" s="20" t="s">
        <v>93</v>
      </c>
      <c r="U31" s="21" t="s">
        <v>120</v>
      </c>
      <c r="V31" s="22" t="s">
        <v>67</v>
      </c>
      <c r="W31" s="22"/>
      <c r="X31" s="23" t="str">
        <f t="shared" si="8"/>
        <v>Probabilidad</v>
      </c>
      <c r="Y31" s="24" t="s">
        <v>68</v>
      </c>
      <c r="Z31" s="24" t="s">
        <v>69</v>
      </c>
      <c r="AA31" s="25" t="str">
        <f t="shared" si="0"/>
        <v>40%</v>
      </c>
      <c r="AB31" s="24" t="s">
        <v>76</v>
      </c>
      <c r="AC31" s="24" t="s">
        <v>71</v>
      </c>
      <c r="AD31" s="24" t="s">
        <v>72</v>
      </c>
      <c r="AE31" s="26">
        <f t="shared" si="10"/>
        <v>3.8102400000000002E-2</v>
      </c>
      <c r="AF31" s="25">
        <f t="shared" si="1"/>
        <v>3.8102400000000002E-2</v>
      </c>
      <c r="AG31" s="38"/>
      <c r="AH31" s="39"/>
      <c r="AI31" s="25">
        <f t="shared" si="9"/>
        <v>0.44999999999999996</v>
      </c>
      <c r="AJ31" s="38"/>
      <c r="AK31" s="39"/>
      <c r="AL31" s="40"/>
      <c r="AM31" s="23" t="s">
        <v>94</v>
      </c>
      <c r="AN31" s="27"/>
      <c r="AO31" s="21"/>
      <c r="AP31" s="21"/>
      <c r="AQ31" s="43"/>
      <c r="AR31" s="37"/>
      <c r="AS31" s="37"/>
      <c r="AT31" s="30"/>
    </row>
    <row r="32" spans="1:46" s="4" customFormat="1" ht="89.1" customHeight="1" x14ac:dyDescent="0.25">
      <c r="A32" s="51">
        <v>4</v>
      </c>
      <c r="B32" s="48" t="s">
        <v>54</v>
      </c>
      <c r="C32" s="48" t="s">
        <v>55</v>
      </c>
      <c r="D32" s="48" t="s">
        <v>56</v>
      </c>
      <c r="E32" s="54" t="s">
        <v>57</v>
      </c>
      <c r="F32" s="55"/>
      <c r="G32" s="48" t="s">
        <v>107</v>
      </c>
      <c r="H32" s="49" t="str">
        <f>IF(B32="Seguridad_Información","Posibilidad de "&amp;C32&amp;"con "&amp;K32&amp;" "&amp;"por"&amp;" "&amp;I32&amp;" "&amp;"debido a"&amp;" "&amp;J32,"Posibilidad de"&amp;" "&amp;K32&amp;" "&amp;"por"&amp;" "&amp;I32&amp;" debido a"&amp;" "&amp;J32)</f>
        <v>Posibilidad de Afectación del tiempo del proyecto por Retrasos en el cronograma  debido a disponibilidad de recursos humanos, físicos o tecnológicos para el desarrollo normal del proyecto</v>
      </c>
      <c r="I32" s="50" t="s">
        <v>121</v>
      </c>
      <c r="J32" s="50" t="s">
        <v>122</v>
      </c>
      <c r="K32" s="50" t="s">
        <v>98</v>
      </c>
      <c r="L32" s="50" t="s">
        <v>123</v>
      </c>
      <c r="M32" s="46" t="str">
        <f>IF(OR($L32=[1]Tabla_Probabilidad!$D$33,$L32=[1]Tabla_Probabilidad!$D$35,$L32=[1]Tabla_Probabilidad!$D$37,$L32=[1]Tabla_Probabilidad!$J$35),"Muy Baja",IF(OR($L32=[1]Tabla_Probabilidad!$E$33,$L32=[1]Tabla_Probabilidad!$E$35,$L32=[1]Tabla_Probabilidad!$E$37,$L32=[1]Tabla_Probabilidad!$K$35),"Baja",IF(OR($L32=[1]Tabla_Probabilidad!$F$33,$L32=[1]Tabla_Probabilidad!$F$35,$L32=[1]Tabla_Probabilidad!$F$37,$L32=[1]Tabla_Probabilidad!$L$35),"Media",IF(OR($L32=[1]Tabla_Probabilidad!$G$33,$L32=[1]Tabla_Probabilidad!$G$35,$L32=[1]Tabla_Probabilidad!$G$37,$L32=[1]Tabla_Probabilidad!$M$35),"Alta",IF(OR($L32=[1]Tabla_Probabilidad!$H$33,$L32=[1]Tabla_Probabilidad!$H$35,$L32=[1]Tabla_Probabilidad!$H$37,$L32=[1]Tabla_Probabilidad!$N$35),"Muy Alta","")))))</f>
        <v>Muy Alta</v>
      </c>
      <c r="N32" s="44">
        <f>IF(M32="","",IF(M32="Muy Baja",0.2,IF(M32="Baja",0.4,IF(M32="Media",0.6,IF(M32="Alta",0.8,IF(M32="Muy Alta",1,))))))</f>
        <v>1</v>
      </c>
      <c r="O32" s="45" t="s">
        <v>99</v>
      </c>
      <c r="P32" s="46" t="str">
        <f>IF(OR($O32=[1]Tabla_Impacto!$D$38,$O32=[1]Tabla_Impacto!$D$41,$O32=[1]Tabla_Impacto!$D$42,$O32=[1]Tabla_Impacto!$D$43,$O32=[1]Tabla_Impacto!$D$44,$O32=[1]Tabla_Impacto!$J$38,$O32=[1]Tabla_Impacto!$J$43,$O32=[1]Tabla_Impacto!$J$44,$O32=[1]Tabla_Impacto!$P$40,$O32=[1]Tabla_Impacto!$P$44,$O32=[1]Tabla_Impacto!$V$40,$O32=[1]Tabla_Impacto!$AB$40),"Leve",IF(OR($O32=[1]Tabla_Impacto!$E$38,$O32=[1]Tabla_Impacto!$E$41,$O32=[1]Tabla_Impacto!$E$42,$O32=[1]Tabla_Impacto!$E$43,$O32=[1]Tabla_Impacto!$E$44,$O32=[1]Tabla_Impacto!$K$38,$O32=[1]Tabla_Impacto!$K$43,$O32=[1]Tabla_Impacto!$K$44,$O32=[1]Tabla_Impacto!$Q$40,$O32=[1]Tabla_Impacto!$Q$44,$O32=[1]Tabla_Impacto!$W$40,$O32=[1]Tabla_Impacto!$AC$40),"Menor",IF(OR($O32=[1]Tabla_Impacto!$F$38,$O32=[1]Tabla_Impacto!$F$41,$O32=[1]Tabla_Impacto!$F$42,$O32=[1]Tabla_Impacto!$F$43,$O32=[1]Tabla_Impacto!$F$44,$O32=[1]Tabla_Impacto!$L$38,$O32=[1]Tabla_Impacto!$L$43,$O32=[1]Tabla_Impacto!$L$44,$O32=[1]Tabla_Impacto!$R$40,$O32=[1]Tabla_Impacto!$R$44,$O32=[1]Tabla_Impacto!$X$40,$O32=[1]Tabla_Impacto!$AD$40,$O32=[1]Tabla_Impacto!$F$41),"Moderado",IF(OR($O32=[1]Tabla_Impacto!$G$38,$O32=[1]Tabla_Impacto!$G$41,$O32=[1]Tabla_Impacto!$G$42,$O32=[1]Tabla_Impacto!$G$43,$O32=[1]Tabla_Impacto!$G$44,$O32=[1]Tabla_Impacto!$M$38,$O32=[1]Tabla_Impacto!$M$43,$O32=[1]Tabla_Impacto!$M$44,$O32=[1]Tabla_Impacto!$S$40,$O32=[1]Tabla_Impacto!$S$44,$O32=[1]Tabla_Impacto!$Y$40,$O32=[1]Tabla_Impacto!$AE$40,$O32=[1]Tabla_Impacto!$G$41),"Mayor",IF(OR($O32=[1]Tabla_Impacto!$H$38,$O32=[1]Tabla_Impacto!$H$41,$O32=[1]Tabla_Impacto!$H$42,$O32=[1]Tabla_Impacto!$H$43,$O32=[1]Tabla_Impacto!$H$44,$O32=[1]Tabla_Impacto!$N$38,$O32=[1]Tabla_Impacto!$N$43,$O32=[1]Tabla_Impacto!$N$44,$O32=[1]Tabla_Impacto!$T$40,$O32=[1]Tabla_Impacto!$T$44,$O32=[1]Tabla_Impacto!$Z$40,$O32=[1]Tabla_Impacto!$AF$40,$O32=[1]Tabla_Impacto!$H$41),"Catastrófico","")))))</f>
        <v>Moderado</v>
      </c>
      <c r="Q32" s="44">
        <f>IF(P32="","",IF(P32="Leve",0.2,IF(P32="Menor",0.4,IF(P32="Moderado",0.6,IF(P32="Mayor",0.8,IF(P32="Catastrófico",1,))))))</f>
        <v>0.6</v>
      </c>
      <c r="R32" s="47" t="str">
        <f>IF(OR(AND(M32="Muy Baja",P32="Leve"),AND(M32="Muy Baja",P32="Menor"),AND(M32="Baja",P32="Leve")),"Bajo",IF(OR(AND(M32="Muy baja",P32="Moderado"),AND(M32="Baja",P32="Menor"),AND(M32="Baja",P32="Moderado"),AND(M32="Media",P32="Leve"),AND(M32="Media",P32="Menor"),AND(M32="Media",P32="Moderado"),AND(M32="Alta",P32="Leve"),AND(M32="Alta",P32="Menor")),"Moderado",IF(OR(AND(M32="Muy Baja",P32="Mayor"),AND(M32="Baja",P32="Mayor"),AND(M32="Media",P32="Mayor"),AND(M32="Alta",P32="Moderado"),AND(M32="Alta",P32="Mayor"),AND(M32="Muy Alta",P32="Leve"),AND(M32="Muy Alta",P32="Menor"),AND(M32="Muy Alta",P32="Moderado"),AND(M32="Muy Alta",P32="Mayor")),"Alto",IF(OR(AND(M32="Muy Baja",P32="Catastrófico"),AND(M32="Baja",P32="Catastrófico"),AND(M32="Media",P32="Catastrófico"),AND(M32="Alta",P32="Catastrófico"),AND(M32="Muy Alta",P32="Catastrófico")),"Extremo",""))))</f>
        <v>Alto</v>
      </c>
      <c r="S32" s="48" t="s">
        <v>124</v>
      </c>
      <c r="T32" s="20" t="s">
        <v>65</v>
      </c>
      <c r="U32" s="21" t="s">
        <v>125</v>
      </c>
      <c r="V32" s="22" t="s">
        <v>126</v>
      </c>
      <c r="W32" s="22"/>
      <c r="X32" s="23" t="str">
        <f>IF(OR(Y32="Preventivo",Y32="Detectivo"),"Probabilidad",IF(Y32="Correctivo","Impacto",""))</f>
        <v>Probabilidad</v>
      </c>
      <c r="Y32" s="24" t="s">
        <v>68</v>
      </c>
      <c r="Z32" s="24" t="s">
        <v>69</v>
      </c>
      <c r="AA32" s="25" t="str">
        <f t="shared" si="0"/>
        <v>40%</v>
      </c>
      <c r="AB32" s="24" t="s">
        <v>76</v>
      </c>
      <c r="AC32" s="24" t="s">
        <v>71</v>
      </c>
      <c r="AD32" s="24" t="s">
        <v>72</v>
      </c>
      <c r="AE32" s="26">
        <f>IFERROR(IF(X32="Probabilidad",(N32-(+N32*AA32)),IF(X32="Impacto",N32,"")),"")</f>
        <v>0.6</v>
      </c>
      <c r="AF32" s="25">
        <f t="shared" si="1"/>
        <v>0.6</v>
      </c>
      <c r="AG32" s="38" t="str">
        <f>IFERROR(IF(AH32="","",IF(AH32&lt;=0.2,"Muy Baja",IF(AH32&lt;=0.4,"Baja",IF(AH32&lt;=0.6,"Media",IF(AH32&lt;=0.8,"Alta","Muy Alta"))))),"")</f>
        <v>Baja</v>
      </c>
      <c r="AH32" s="39">
        <f>IFERROR(LOOKUP(MAX(AF32:AF38)+1,(AF32:AF38)),"")</f>
        <v>0.252</v>
      </c>
      <c r="AI32" s="25">
        <f>IFERROR(IF(X32="Impacto",(Q32-(+Q32*AA32)),IF(X32="Probabilidad",Q32,"")),"")</f>
        <v>0.6</v>
      </c>
      <c r="AJ32" s="38" t="str">
        <f>IFERROR(IF(AK32="","",IF(AK32&lt;=0.2,"Leve",IF(AK32&lt;=0.4,"Menor",IF(AK32&lt;=0.6,"Moderado",IF(AK32&lt;=0.8,"Mayor","Catastrófico"))))),"")</f>
        <v>Menor</v>
      </c>
      <c r="AK32" s="39">
        <f>IFERROR(LOOKUP(MAX(AI32:AI38)+1,(AI32:AI38)),"")</f>
        <v>0.25312499999999999</v>
      </c>
      <c r="AL32" s="40" t="str">
        <f>IFERROR(IF(OR(AND(AG32="Muy Baja",AJ32="Leve"),AND(AG32="Muy Baja",AJ32="Menor"),AND(AG32="Baja",AJ32="Leve")),"Bajo",IF(OR(AND(AG32="Muy baja",AJ32="Moderado"),AND(AG32="Baja",AJ32="Menor"),AND(AG32="Baja",AJ32="Moderado"),AND(AG32="Media",AJ32="Leve"),AND(AG32="Media",AJ32="Menor"),AND(AG32="Media",AJ32="Moderado"),AND(AG32="Alta",AJ32="Leve"),AND(AG32="Alta",AJ32="Menor")),"Moderado",IF(OR(AND(AG32="Muy Baja",AJ32="Mayor"),AND(AG32="Baja",AJ32="Mayor"),AND(AG32="Media",AJ32="Mayor"),AND(AG32="Alta",AJ32="Moderado"),AND(AG32="Alta",AJ32="Mayor"),AND(AG32="Muy Alta",AJ32="Leve"),AND(AG32="Muy Alta",AJ32="Menor"),AND(AG32="Muy Alta",AJ32="Moderado"),AND(AG32="Muy Alta",AJ32="Mayor")),"Alto",IF(OR(AND(AG32="Muy Baja",AJ32="Catastrófico"),AND(AG32="Baja",AJ32="Catastrófico"),AND(AG32="Media",AJ32="Catastrófico"),AND(AG32="Alta",AJ32="Catastrófico"),AND(AG32="Muy Alta",AJ32="Catastrófico")),"Extremo","")))),"")</f>
        <v>Moderado</v>
      </c>
      <c r="AM32" s="23" t="s">
        <v>73</v>
      </c>
      <c r="AN32" s="27"/>
      <c r="AO32" s="21"/>
      <c r="AP32" s="21"/>
      <c r="AQ32" s="41"/>
      <c r="AR32" s="35"/>
      <c r="AS32" s="35"/>
      <c r="AT32" s="28"/>
    </row>
    <row r="33" spans="1:46" ht="93" customHeight="1" x14ac:dyDescent="0.3">
      <c r="A33" s="52"/>
      <c r="B33" s="48"/>
      <c r="C33" s="48"/>
      <c r="D33" s="48"/>
      <c r="E33" s="54"/>
      <c r="F33" s="55"/>
      <c r="G33" s="48"/>
      <c r="H33" s="49"/>
      <c r="I33" s="50"/>
      <c r="J33" s="50"/>
      <c r="K33" s="50"/>
      <c r="L33" s="50"/>
      <c r="M33" s="46"/>
      <c r="N33" s="44"/>
      <c r="O33" s="45"/>
      <c r="P33" s="46"/>
      <c r="Q33" s="44"/>
      <c r="R33" s="47"/>
      <c r="S33" s="48"/>
      <c r="T33" s="20" t="s">
        <v>74</v>
      </c>
      <c r="U33" s="21" t="s">
        <v>127</v>
      </c>
      <c r="V33" s="22" t="s">
        <v>114</v>
      </c>
      <c r="W33" s="22"/>
      <c r="X33" s="23" t="str">
        <f t="shared" ref="X33:X38" si="11">IF(OR(Y33="Preventivo",Y33="Detectivo"),"Probabilidad",IF(Y33="Correctivo","Impacto",""))</f>
        <v>Probabilidad</v>
      </c>
      <c r="Y33" s="24" t="s">
        <v>115</v>
      </c>
      <c r="Z33" s="24" t="s">
        <v>69</v>
      </c>
      <c r="AA33" s="25" t="str">
        <f t="shared" si="0"/>
        <v>30%</v>
      </c>
      <c r="AB33" s="24" t="s">
        <v>70</v>
      </c>
      <c r="AC33" s="24" t="s">
        <v>71</v>
      </c>
      <c r="AD33" s="24" t="s">
        <v>72</v>
      </c>
      <c r="AE33" s="26">
        <f>IFERROR(IF(AND(X32="Probabilidad",X33="Probabilidad"),(AF32-(+AF32*AA33)),IF(AND(X33="Probabilidad",X32="Impacto"),(AF32-(+AF32*AA33)),IF(X33="Impacto",AF32,""))),"")</f>
        <v>0.42</v>
      </c>
      <c r="AF33" s="25">
        <f t="shared" si="1"/>
        <v>0.42</v>
      </c>
      <c r="AG33" s="38"/>
      <c r="AH33" s="39"/>
      <c r="AI33" s="25">
        <f t="shared" ref="AI33:AI38" si="12">IFERROR(IF(AND(X32="Impacto",X33="Impacto"),(AI32-(+AI32*AA33)),IF(AND(X33="Impacto",X32="Probabilidad"),(AI32-(+AI32*AA33)),IF(X33="Probabilidad",AI32,""))),"")</f>
        <v>0.6</v>
      </c>
      <c r="AJ33" s="38"/>
      <c r="AK33" s="39"/>
      <c r="AL33" s="40"/>
      <c r="AM33" s="23" t="s">
        <v>77</v>
      </c>
      <c r="AN33" s="27"/>
      <c r="AO33" s="21"/>
      <c r="AP33" s="21"/>
      <c r="AQ33" s="42"/>
      <c r="AR33" s="36"/>
      <c r="AS33" s="36"/>
      <c r="AT33" s="29"/>
    </row>
    <row r="34" spans="1:46" ht="111" customHeight="1" x14ac:dyDescent="0.3">
      <c r="A34" s="52"/>
      <c r="B34" s="48"/>
      <c r="C34" s="48"/>
      <c r="D34" s="48"/>
      <c r="E34" s="54"/>
      <c r="F34" s="55"/>
      <c r="G34" s="48"/>
      <c r="H34" s="49"/>
      <c r="I34" s="50"/>
      <c r="J34" s="50"/>
      <c r="K34" s="50"/>
      <c r="L34" s="50"/>
      <c r="M34" s="46"/>
      <c r="N34" s="44"/>
      <c r="O34" s="45"/>
      <c r="P34" s="46"/>
      <c r="Q34" s="44"/>
      <c r="R34" s="47"/>
      <c r="S34" s="48"/>
      <c r="T34" s="20" t="s">
        <v>78</v>
      </c>
      <c r="U34" s="21" t="s">
        <v>128</v>
      </c>
      <c r="V34" s="22" t="s">
        <v>129</v>
      </c>
      <c r="W34" s="22"/>
      <c r="X34" s="23" t="str">
        <f t="shared" si="11"/>
        <v>Impacto</v>
      </c>
      <c r="Y34" s="24" t="s">
        <v>106</v>
      </c>
      <c r="Z34" s="24" t="s">
        <v>69</v>
      </c>
      <c r="AA34" s="25" t="str">
        <f t="shared" si="0"/>
        <v>25%</v>
      </c>
      <c r="AB34" s="24" t="s">
        <v>70</v>
      </c>
      <c r="AC34" s="24" t="s">
        <v>71</v>
      </c>
      <c r="AD34" s="24" t="s">
        <v>72</v>
      </c>
      <c r="AE34" s="26">
        <f>IFERROR(IF(AND(X33="Probabilidad",X34="Probabilidad"),(AF33-(+AF33*AA34)),IF(AND(X34="Probabilidad",X33="Impacto"),(AF33-(+AF33*AA34)),IF(X34="Impacto",AF33,""))),"")</f>
        <v>0.42</v>
      </c>
      <c r="AF34" s="25">
        <f t="shared" si="1"/>
        <v>0.42</v>
      </c>
      <c r="AG34" s="38"/>
      <c r="AH34" s="39"/>
      <c r="AI34" s="25">
        <f t="shared" si="12"/>
        <v>0.44999999999999996</v>
      </c>
      <c r="AJ34" s="38"/>
      <c r="AK34" s="39"/>
      <c r="AL34" s="40"/>
      <c r="AM34" s="23" t="s">
        <v>81</v>
      </c>
      <c r="AN34" s="27"/>
      <c r="AO34" s="21"/>
      <c r="AP34" s="21"/>
      <c r="AQ34" s="42"/>
      <c r="AR34" s="36"/>
      <c r="AS34" s="36"/>
      <c r="AT34" s="29"/>
    </row>
    <row r="35" spans="1:46" ht="51" customHeight="1" x14ac:dyDescent="0.3">
      <c r="A35" s="52"/>
      <c r="B35" s="48"/>
      <c r="C35" s="48"/>
      <c r="D35" s="48"/>
      <c r="E35" s="54"/>
      <c r="F35" s="55"/>
      <c r="G35" s="48"/>
      <c r="H35" s="49"/>
      <c r="I35" s="50"/>
      <c r="J35" s="50"/>
      <c r="K35" s="50"/>
      <c r="L35" s="50"/>
      <c r="M35" s="46"/>
      <c r="N35" s="44"/>
      <c r="O35" s="45"/>
      <c r="P35" s="46"/>
      <c r="Q35" s="44"/>
      <c r="R35" s="47"/>
      <c r="S35" s="48"/>
      <c r="T35" s="20" t="s">
        <v>82</v>
      </c>
      <c r="U35" s="21" t="s">
        <v>130</v>
      </c>
      <c r="V35" s="22" t="s">
        <v>67</v>
      </c>
      <c r="W35" s="22"/>
      <c r="X35" s="23" t="str">
        <f t="shared" si="11"/>
        <v>Impacto</v>
      </c>
      <c r="Y35" s="24" t="s">
        <v>106</v>
      </c>
      <c r="Z35" s="24" t="s">
        <v>69</v>
      </c>
      <c r="AA35" s="25" t="str">
        <f t="shared" si="0"/>
        <v>25%</v>
      </c>
      <c r="AB35" s="24" t="s">
        <v>76</v>
      </c>
      <c r="AC35" s="24" t="s">
        <v>71</v>
      </c>
      <c r="AD35" s="24" t="s">
        <v>72</v>
      </c>
      <c r="AE35" s="26">
        <f t="shared" ref="AE35:AE38" si="13">IFERROR(IF(AND(X34="Probabilidad",X35="Probabilidad"),(AF34-(+AF34*AA35)),IF(AND(X35="Probabilidad",X34="Impacto"),(AF34-(+AF34*AA35)),IF(X35="Impacto",AF34,""))),"")</f>
        <v>0.42</v>
      </c>
      <c r="AF35" s="25">
        <f t="shared" si="1"/>
        <v>0.42</v>
      </c>
      <c r="AG35" s="38"/>
      <c r="AH35" s="39"/>
      <c r="AI35" s="25">
        <f t="shared" si="12"/>
        <v>0.33749999999999997</v>
      </c>
      <c r="AJ35" s="38"/>
      <c r="AK35" s="39"/>
      <c r="AL35" s="40"/>
      <c r="AM35" s="23" t="s">
        <v>84</v>
      </c>
      <c r="AN35" s="27"/>
      <c r="AO35" s="21"/>
      <c r="AP35" s="21"/>
      <c r="AQ35" s="42"/>
      <c r="AR35" s="36"/>
      <c r="AS35" s="36"/>
      <c r="AT35" s="29"/>
    </row>
    <row r="36" spans="1:46" ht="142.5" customHeight="1" x14ac:dyDescent="0.3">
      <c r="A36" s="52"/>
      <c r="B36" s="48"/>
      <c r="C36" s="48"/>
      <c r="D36" s="48"/>
      <c r="E36" s="54"/>
      <c r="F36" s="55"/>
      <c r="G36" s="48"/>
      <c r="H36" s="49"/>
      <c r="I36" s="50"/>
      <c r="J36" s="50"/>
      <c r="K36" s="50"/>
      <c r="L36" s="50"/>
      <c r="M36" s="46"/>
      <c r="N36" s="44"/>
      <c r="O36" s="45"/>
      <c r="P36" s="46"/>
      <c r="Q36" s="44"/>
      <c r="R36" s="47"/>
      <c r="S36" s="48"/>
      <c r="T36" s="20" t="s">
        <v>85</v>
      </c>
      <c r="U36" s="21" t="s">
        <v>131</v>
      </c>
      <c r="V36" s="22" t="s">
        <v>67</v>
      </c>
      <c r="W36" s="22"/>
      <c r="X36" s="23" t="str">
        <f t="shared" si="11"/>
        <v>Probabilidad</v>
      </c>
      <c r="Y36" s="24" t="s">
        <v>68</v>
      </c>
      <c r="Z36" s="24" t="s">
        <v>69</v>
      </c>
      <c r="AA36" s="25" t="str">
        <f t="shared" si="0"/>
        <v>40%</v>
      </c>
      <c r="AB36" s="24" t="s">
        <v>76</v>
      </c>
      <c r="AC36" s="24" t="s">
        <v>71</v>
      </c>
      <c r="AD36" s="24" t="s">
        <v>72</v>
      </c>
      <c r="AE36" s="26">
        <f t="shared" si="13"/>
        <v>0.252</v>
      </c>
      <c r="AF36" s="25">
        <f t="shared" si="1"/>
        <v>0.252</v>
      </c>
      <c r="AG36" s="38"/>
      <c r="AH36" s="39"/>
      <c r="AI36" s="25">
        <f t="shared" si="12"/>
        <v>0.33749999999999997</v>
      </c>
      <c r="AJ36" s="38"/>
      <c r="AK36" s="39"/>
      <c r="AL36" s="40"/>
      <c r="AM36" s="23" t="s">
        <v>89</v>
      </c>
      <c r="AN36" s="27"/>
      <c r="AO36" s="21"/>
      <c r="AP36" s="21"/>
      <c r="AQ36" s="42"/>
      <c r="AR36" s="36"/>
      <c r="AS36" s="36"/>
      <c r="AT36" s="29"/>
    </row>
    <row r="37" spans="1:46" ht="75" customHeight="1" x14ac:dyDescent="0.3">
      <c r="A37" s="52"/>
      <c r="B37" s="48"/>
      <c r="C37" s="48"/>
      <c r="D37" s="48"/>
      <c r="E37" s="54"/>
      <c r="F37" s="55"/>
      <c r="G37" s="48"/>
      <c r="H37" s="49"/>
      <c r="I37" s="50"/>
      <c r="J37" s="50"/>
      <c r="K37" s="50"/>
      <c r="L37" s="50"/>
      <c r="M37" s="46"/>
      <c r="N37" s="44"/>
      <c r="O37" s="45"/>
      <c r="P37" s="46"/>
      <c r="Q37" s="44"/>
      <c r="R37" s="47"/>
      <c r="S37" s="48"/>
      <c r="T37" s="20" t="s">
        <v>90</v>
      </c>
      <c r="U37" s="21" t="s">
        <v>132</v>
      </c>
      <c r="V37" s="22" t="s">
        <v>133</v>
      </c>
      <c r="W37" s="22"/>
      <c r="X37" s="23" t="str">
        <f t="shared" si="11"/>
        <v>Impacto</v>
      </c>
      <c r="Y37" s="24" t="s">
        <v>106</v>
      </c>
      <c r="Z37" s="24" t="s">
        <v>69</v>
      </c>
      <c r="AA37" s="25" t="str">
        <f t="shared" si="0"/>
        <v>25%</v>
      </c>
      <c r="AB37" s="24" t="s">
        <v>76</v>
      </c>
      <c r="AC37" s="24" t="s">
        <v>71</v>
      </c>
      <c r="AD37" s="24" t="s">
        <v>72</v>
      </c>
      <c r="AE37" s="26">
        <f t="shared" si="13"/>
        <v>0.252</v>
      </c>
      <c r="AF37" s="25">
        <f t="shared" si="1"/>
        <v>0.252</v>
      </c>
      <c r="AG37" s="38"/>
      <c r="AH37" s="39"/>
      <c r="AI37" s="25">
        <f t="shared" si="12"/>
        <v>0.25312499999999999</v>
      </c>
      <c r="AJ37" s="38"/>
      <c r="AK37" s="39"/>
      <c r="AL37" s="40"/>
      <c r="AM37" s="23" t="s">
        <v>92</v>
      </c>
      <c r="AN37" s="27"/>
      <c r="AO37" s="21"/>
      <c r="AP37" s="21"/>
      <c r="AQ37" s="42"/>
      <c r="AR37" s="36"/>
      <c r="AS37" s="36"/>
      <c r="AT37" s="29"/>
    </row>
    <row r="38" spans="1:46" ht="23.1" customHeight="1" x14ac:dyDescent="0.3">
      <c r="A38" s="53"/>
      <c r="B38" s="48"/>
      <c r="C38" s="48"/>
      <c r="D38" s="48"/>
      <c r="E38" s="54"/>
      <c r="F38" s="55"/>
      <c r="G38" s="48"/>
      <c r="H38" s="49"/>
      <c r="I38" s="50"/>
      <c r="J38" s="50"/>
      <c r="K38" s="50"/>
      <c r="L38" s="50"/>
      <c r="M38" s="46"/>
      <c r="N38" s="44"/>
      <c r="O38" s="45"/>
      <c r="P38" s="46"/>
      <c r="Q38" s="44"/>
      <c r="R38" s="47"/>
      <c r="S38" s="48"/>
      <c r="T38" s="20" t="s">
        <v>93</v>
      </c>
      <c r="U38" s="21"/>
      <c r="V38" s="22"/>
      <c r="W38" s="22"/>
      <c r="X38" s="23" t="str">
        <f t="shared" si="11"/>
        <v/>
      </c>
      <c r="Y38" s="24"/>
      <c r="Z38" s="24"/>
      <c r="AA38" s="25" t="str">
        <f t="shared" si="0"/>
        <v/>
      </c>
      <c r="AB38" s="24"/>
      <c r="AC38" s="24"/>
      <c r="AD38" s="24"/>
      <c r="AE38" s="26" t="str">
        <f t="shared" si="13"/>
        <v/>
      </c>
      <c r="AF38" s="25" t="str">
        <f t="shared" si="1"/>
        <v/>
      </c>
      <c r="AG38" s="38"/>
      <c r="AH38" s="39"/>
      <c r="AI38" s="25" t="str">
        <f t="shared" si="12"/>
        <v/>
      </c>
      <c r="AJ38" s="38"/>
      <c r="AK38" s="39"/>
      <c r="AL38" s="40"/>
      <c r="AM38" s="23" t="s">
        <v>94</v>
      </c>
      <c r="AN38" s="27"/>
      <c r="AO38" s="21"/>
      <c r="AP38" s="21"/>
      <c r="AQ38" s="43"/>
      <c r="AR38" s="37"/>
      <c r="AS38" s="37"/>
      <c r="AT38" s="30"/>
    </row>
    <row r="39" spans="1:46" s="4" customFormat="1" ht="99" customHeight="1" x14ac:dyDescent="0.25">
      <c r="A39" s="51">
        <v>5</v>
      </c>
      <c r="B39" s="48" t="s">
        <v>54</v>
      </c>
      <c r="C39" s="48" t="s">
        <v>55</v>
      </c>
      <c r="D39" s="48" t="s">
        <v>56</v>
      </c>
      <c r="E39" s="54" t="s">
        <v>57</v>
      </c>
      <c r="F39" s="55"/>
      <c r="G39" s="48" t="s">
        <v>107</v>
      </c>
      <c r="H39" s="49" t="str">
        <f>IF(B39="Seguridad_Información","Posibilidad de "&amp;C39&amp;"con "&amp;K39&amp;" "&amp;"por"&amp;" "&amp;I39&amp;" "&amp;"debido a"&amp;" "&amp;J39,"Posibilidad de"&amp;" "&amp;K39&amp;" "&amp;"por"&amp;" "&amp;I39&amp;" debido a"&amp;" "&amp;J39)</f>
        <v>Posibilidad de Afectación del costo del proyecto por  presupuesto insuficiente para el desarrollo de los requerimientos técnicos y funcionales de SIGMA debido a que el desarrollo de historias de usuario sobrepasen la estimación de historias de usuario iniciales</v>
      </c>
      <c r="I39" s="50" t="s">
        <v>134</v>
      </c>
      <c r="J39" s="50" t="s">
        <v>135</v>
      </c>
      <c r="K39" s="50" t="s">
        <v>61</v>
      </c>
      <c r="L39" s="50" t="s">
        <v>62</v>
      </c>
      <c r="M39" s="46" t="str">
        <f>IF(OR($L39=[1]Tabla_Probabilidad!$D$33,$L39=[1]Tabla_Probabilidad!$D$35,$L39=[1]Tabla_Probabilidad!$D$37,$L39=[1]Tabla_Probabilidad!$J$35),"Muy Baja",IF(OR($L39=[1]Tabla_Probabilidad!$E$33,$L39=[1]Tabla_Probabilidad!$E$35,$L39=[1]Tabla_Probabilidad!$E$37,$L39=[1]Tabla_Probabilidad!$K$35),"Baja",IF(OR($L39=[1]Tabla_Probabilidad!$F$33,$L39=[1]Tabla_Probabilidad!$F$35,$L39=[1]Tabla_Probabilidad!$F$37,$L39=[1]Tabla_Probabilidad!$L$35),"Media",IF(OR($L39=[1]Tabla_Probabilidad!$G$33,$L39=[1]Tabla_Probabilidad!$G$35,$L39=[1]Tabla_Probabilidad!$G$37,$L39=[1]Tabla_Probabilidad!$M$35),"Alta",IF(OR($L39=[1]Tabla_Probabilidad!$H$33,$L39=[1]Tabla_Probabilidad!$H$35,$L39=[1]Tabla_Probabilidad!$H$37,$L39=[1]Tabla_Probabilidad!$N$35),"Muy Alta","")))))</f>
        <v>Media</v>
      </c>
      <c r="N39" s="44">
        <f>IF(M39="","",IF(M39="Muy Baja",0.2,IF(M39="Baja",0.4,IF(M39="Media",0.6,IF(M39="Alta",0.8,IF(M39="Muy Alta",1,))))))</f>
        <v>0.6</v>
      </c>
      <c r="O39" s="45" t="s">
        <v>136</v>
      </c>
      <c r="P39" s="46" t="str">
        <f>IF(OR($O39=[1]Tabla_Impacto!$D$38,$O39=[1]Tabla_Impacto!$D$41,$O39=[1]Tabla_Impacto!$D$42,$O39=[1]Tabla_Impacto!$D$43,$O39=[1]Tabla_Impacto!$D$44,$O39=[1]Tabla_Impacto!$J$38,$O39=[1]Tabla_Impacto!$J$43,$O39=[1]Tabla_Impacto!$J$44,$O39=[1]Tabla_Impacto!$P$40,$O39=[1]Tabla_Impacto!$P$44,$O39=[1]Tabla_Impacto!$V$40,$O39=[1]Tabla_Impacto!$AB$40),"Leve",IF(OR($O39=[1]Tabla_Impacto!$E$38,$O39=[1]Tabla_Impacto!$E$41,$O39=[1]Tabla_Impacto!$E$42,$O39=[1]Tabla_Impacto!$E$43,$O39=[1]Tabla_Impacto!$E$44,$O39=[1]Tabla_Impacto!$K$38,$O39=[1]Tabla_Impacto!$K$43,$O39=[1]Tabla_Impacto!$K$44,$O39=[1]Tabla_Impacto!$Q$40,$O39=[1]Tabla_Impacto!$Q$44,$O39=[1]Tabla_Impacto!$W$40,$O39=[1]Tabla_Impacto!$AC$40),"Menor",IF(OR($O39=[1]Tabla_Impacto!$F$38,$O39=[1]Tabla_Impacto!$F$41,$O39=[1]Tabla_Impacto!$F$42,$O39=[1]Tabla_Impacto!$F$43,$O39=[1]Tabla_Impacto!$F$44,$O39=[1]Tabla_Impacto!$L$38,$O39=[1]Tabla_Impacto!$L$43,$O39=[1]Tabla_Impacto!$L$44,$O39=[1]Tabla_Impacto!$R$40,$O39=[1]Tabla_Impacto!$R$44,$O39=[1]Tabla_Impacto!$X$40,$O39=[1]Tabla_Impacto!$AD$40,$O39=[1]Tabla_Impacto!$F$41),"Moderado",IF(OR($O39=[1]Tabla_Impacto!$G$38,$O39=[1]Tabla_Impacto!$G$41,$O39=[1]Tabla_Impacto!$G$42,$O39=[1]Tabla_Impacto!$G$43,$O39=[1]Tabla_Impacto!$G$44,$O39=[1]Tabla_Impacto!$M$38,$O39=[1]Tabla_Impacto!$M$43,$O39=[1]Tabla_Impacto!$M$44,$O39=[1]Tabla_Impacto!$S$40,$O39=[1]Tabla_Impacto!$S$44,$O39=[1]Tabla_Impacto!$Y$40,$O39=[1]Tabla_Impacto!$AE$40,$O39=[1]Tabla_Impacto!$G$41),"Mayor",IF(OR($O39=[1]Tabla_Impacto!$H$38,$O39=[1]Tabla_Impacto!$H$41,$O39=[1]Tabla_Impacto!$H$42,$O39=[1]Tabla_Impacto!$H$43,$O39=[1]Tabla_Impacto!$H$44,$O39=[1]Tabla_Impacto!$N$38,$O39=[1]Tabla_Impacto!$N$43,$O39=[1]Tabla_Impacto!$N$44,$O39=[1]Tabla_Impacto!$T$40,$O39=[1]Tabla_Impacto!$T$44,$O39=[1]Tabla_Impacto!$Z$40,$O39=[1]Tabla_Impacto!$AF$40,$O39=[1]Tabla_Impacto!$H$41),"Catastrófico","")))))</f>
        <v>Menor</v>
      </c>
      <c r="Q39" s="44">
        <f>IF(P39="","",IF(P39="Leve",0.2,IF(P39="Menor",0.4,IF(P39="Moderado",0.6,IF(P39="Mayor",0.8,IF(P39="Catastrófico",1,))))))</f>
        <v>0.4</v>
      </c>
      <c r="R39" s="47" t="str">
        <f>IF(OR(AND(M39="Muy Baja",P39="Leve"),AND(M39="Muy Baja",P39="Menor"),AND(M39="Baja",P39="Leve")),"Bajo",IF(OR(AND(M39="Muy baja",P39="Moderado"),AND(M39="Baja",P39="Menor"),AND(M39="Baja",P39="Moderado"),AND(M39="Media",P39="Leve"),AND(M39="Media",P39="Menor"),AND(M39="Media",P39="Moderado"),AND(M39="Alta",P39="Leve"),AND(M39="Alta",P39="Menor")),"Moderado",IF(OR(AND(M39="Muy Baja",P39="Mayor"),AND(M39="Baja",P39="Mayor"),AND(M39="Media",P39="Mayor"),AND(M39="Alta",P39="Moderado"),AND(M39="Alta",P39="Mayor"),AND(M39="Muy Alta",P39="Leve"),AND(M39="Muy Alta",P39="Menor"),AND(M39="Muy Alta",P39="Moderado"),AND(M39="Muy Alta",P39="Mayor")),"Alto",IF(OR(AND(M39="Muy Baja",P39="Catastrófico"),AND(M39="Baja",P39="Catastrófico"),AND(M39="Media",P39="Catastrófico"),AND(M39="Alta",P39="Catastrófico"),AND(M39="Muy Alta",P39="Catastrófico")),"Extremo",""))))</f>
        <v>Moderado</v>
      </c>
      <c r="S39" s="48"/>
      <c r="T39" s="20" t="s">
        <v>65</v>
      </c>
      <c r="U39" s="21" t="s">
        <v>66</v>
      </c>
      <c r="V39" s="22" t="s">
        <v>67</v>
      </c>
      <c r="W39" s="22"/>
      <c r="X39" s="23" t="str">
        <f>IF(OR(Y39="Preventivo",Y39="Detectivo"),"Probabilidad",IF(Y39="Correctivo","Impacto",""))</f>
        <v>Probabilidad</v>
      </c>
      <c r="Y39" s="24" t="s">
        <v>68</v>
      </c>
      <c r="Z39" s="24" t="s">
        <v>69</v>
      </c>
      <c r="AA39" s="25" t="str">
        <f t="shared" si="0"/>
        <v>40%</v>
      </c>
      <c r="AB39" s="24" t="s">
        <v>70</v>
      </c>
      <c r="AC39" s="24" t="s">
        <v>71</v>
      </c>
      <c r="AD39" s="24" t="s">
        <v>72</v>
      </c>
      <c r="AE39" s="26">
        <f>IFERROR(IF(X39="Probabilidad",(N39-(+N39*AA39)),IF(X39="Impacto",N39,"")),"")</f>
        <v>0.36</v>
      </c>
      <c r="AF39" s="25">
        <f t="shared" si="1"/>
        <v>0.36</v>
      </c>
      <c r="AG39" s="38" t="str">
        <f>IFERROR(IF(AH39="","",IF(AH39&lt;=0.2,"Muy Baja",IF(AH39&lt;=0.4,"Baja",IF(AH39&lt;=0.6,"Media",IF(AH39&lt;=0.8,"Alta","Muy Alta"))))),"")</f>
        <v>Baja</v>
      </c>
      <c r="AH39" s="39">
        <f>IFERROR(LOOKUP(MAX(AF39:AF45)+1,(AF39:AF45)),"")</f>
        <v>0.252</v>
      </c>
      <c r="AI39" s="25">
        <f>IFERROR(IF(X39="Impacto",(Q39-(+Q39*AA39)),IF(X39="Probabilidad",Q39,"")),"")</f>
        <v>0.4</v>
      </c>
      <c r="AJ39" s="38" t="str">
        <f>IFERROR(IF(AK39="","",IF(AK39&lt;=0.2,"Leve",IF(AK39&lt;=0.4,"Menor",IF(AK39&lt;=0.6,"Moderado",IF(AK39&lt;=0.8,"Mayor","Catastrófico"))))),"")</f>
        <v>Menor</v>
      </c>
      <c r="AK39" s="39">
        <f>IFERROR(LOOKUP(MAX(AI39:AI45)+1,(AI39:AI45)),"")</f>
        <v>0.30000000000000004</v>
      </c>
      <c r="AL39" s="40" t="str">
        <f>IFERROR(IF(OR(AND(AG39="Muy Baja",AJ39="Leve"),AND(AG39="Muy Baja",AJ39="Menor"),AND(AG39="Baja",AJ39="Leve")),"Bajo",IF(OR(AND(AG39="Muy baja",AJ39="Moderado"),AND(AG39="Baja",AJ39="Menor"),AND(AG39="Baja",AJ39="Moderado"),AND(AG39="Media",AJ39="Leve"),AND(AG39="Media",AJ39="Menor"),AND(AG39="Media",AJ39="Moderado"),AND(AG39="Alta",AJ39="Leve"),AND(AG39="Alta",AJ39="Menor")),"Moderado",IF(OR(AND(AG39="Muy Baja",AJ39="Mayor"),AND(AG39="Baja",AJ39="Mayor"),AND(AG39="Media",AJ39="Mayor"),AND(AG39="Alta",AJ39="Moderado"),AND(AG39="Alta",AJ39="Mayor"),AND(AG39="Muy Alta",AJ39="Leve"),AND(AG39="Muy Alta",AJ39="Menor"),AND(AG39="Muy Alta",AJ39="Moderado"),AND(AG39="Muy Alta",AJ39="Mayor")),"Alto",IF(OR(AND(AG39="Muy Baja",AJ39="Catastrófico"),AND(AG39="Baja",AJ39="Catastrófico"),AND(AG39="Media",AJ39="Catastrófico"),AND(AG39="Alta",AJ39="Catastrófico"),AND(AG39="Muy Alta",AJ39="Catastrófico")),"Extremo","")))),"")</f>
        <v>Moderado</v>
      </c>
      <c r="AM39" s="23" t="s">
        <v>73</v>
      </c>
      <c r="AN39" s="27"/>
      <c r="AO39" s="21"/>
      <c r="AP39" s="21"/>
      <c r="AQ39" s="41"/>
      <c r="AR39" s="35"/>
      <c r="AS39" s="35"/>
      <c r="AT39" s="28"/>
    </row>
    <row r="40" spans="1:46" ht="131.1" customHeight="1" x14ac:dyDescent="0.3">
      <c r="A40" s="52"/>
      <c r="B40" s="48"/>
      <c r="C40" s="48"/>
      <c r="D40" s="48"/>
      <c r="E40" s="54"/>
      <c r="F40" s="55"/>
      <c r="G40" s="48"/>
      <c r="H40" s="49"/>
      <c r="I40" s="50"/>
      <c r="J40" s="50"/>
      <c r="K40" s="50"/>
      <c r="L40" s="50"/>
      <c r="M40" s="46"/>
      <c r="N40" s="44"/>
      <c r="O40" s="45"/>
      <c r="P40" s="46"/>
      <c r="Q40" s="44"/>
      <c r="R40" s="47"/>
      <c r="S40" s="48"/>
      <c r="T40" s="20" t="s">
        <v>74</v>
      </c>
      <c r="U40" s="21" t="s">
        <v>137</v>
      </c>
      <c r="V40" s="22" t="s">
        <v>67</v>
      </c>
      <c r="W40" s="22"/>
      <c r="X40" s="23" t="str">
        <f t="shared" ref="X40:X45" si="14">IF(OR(Y40="Preventivo",Y40="Detectivo"),"Probabilidad",IF(Y40="Correctivo","Impacto",""))</f>
        <v>Impacto</v>
      </c>
      <c r="Y40" s="24" t="s">
        <v>106</v>
      </c>
      <c r="Z40" s="24" t="s">
        <v>69</v>
      </c>
      <c r="AA40" s="25" t="str">
        <f t="shared" si="0"/>
        <v>25%</v>
      </c>
      <c r="AB40" s="24" t="s">
        <v>70</v>
      </c>
      <c r="AC40" s="24" t="s">
        <v>71</v>
      </c>
      <c r="AD40" s="24" t="s">
        <v>72</v>
      </c>
      <c r="AE40" s="26">
        <f>IFERROR(IF(AND(X39="Probabilidad",X40="Probabilidad"),(AF39-(+AF39*AA40)),IF(AND(X40="Probabilidad",X39="Impacto"),(AF39-(+AF39*AA40)),IF(X40="Impacto",AF39,""))),"")</f>
        <v>0.36</v>
      </c>
      <c r="AF40" s="25">
        <f t="shared" si="1"/>
        <v>0.36</v>
      </c>
      <c r="AG40" s="38"/>
      <c r="AH40" s="39"/>
      <c r="AI40" s="25">
        <f t="shared" ref="AI40:AI45" si="15">IFERROR(IF(AND(X39="Impacto",X40="Impacto"),(AI39-(+AI39*AA40)),IF(AND(X40="Impacto",X39="Probabilidad"),(AI39-(+AI39*AA40)),IF(X40="Probabilidad",AI39,""))),"")</f>
        <v>0.30000000000000004</v>
      </c>
      <c r="AJ40" s="38"/>
      <c r="AK40" s="39"/>
      <c r="AL40" s="40"/>
      <c r="AM40" s="23" t="s">
        <v>77</v>
      </c>
      <c r="AN40" s="27"/>
      <c r="AO40" s="21"/>
      <c r="AP40" s="21"/>
      <c r="AQ40" s="42"/>
      <c r="AR40" s="36"/>
      <c r="AS40" s="36"/>
      <c r="AT40" s="29"/>
    </row>
    <row r="41" spans="1:46" ht="110.1" customHeight="1" x14ac:dyDescent="0.3">
      <c r="A41" s="52"/>
      <c r="B41" s="48"/>
      <c r="C41" s="48"/>
      <c r="D41" s="48"/>
      <c r="E41" s="54"/>
      <c r="F41" s="55"/>
      <c r="G41" s="48"/>
      <c r="H41" s="49"/>
      <c r="I41" s="50"/>
      <c r="J41" s="50"/>
      <c r="K41" s="50"/>
      <c r="L41" s="50"/>
      <c r="M41" s="46"/>
      <c r="N41" s="44"/>
      <c r="O41" s="45"/>
      <c r="P41" s="46"/>
      <c r="Q41" s="44"/>
      <c r="R41" s="47"/>
      <c r="S41" s="48"/>
      <c r="T41" s="20" t="s">
        <v>78</v>
      </c>
      <c r="U41" s="21" t="s">
        <v>138</v>
      </c>
      <c r="V41" s="22" t="s">
        <v>114</v>
      </c>
      <c r="W41" s="22"/>
      <c r="X41" s="23" t="str">
        <f t="shared" si="14"/>
        <v>Probabilidad</v>
      </c>
      <c r="Y41" s="24" t="s">
        <v>115</v>
      </c>
      <c r="Z41" s="24" t="s">
        <v>69</v>
      </c>
      <c r="AA41" s="25" t="str">
        <f t="shared" si="0"/>
        <v>30%</v>
      </c>
      <c r="AB41" s="24" t="s">
        <v>70</v>
      </c>
      <c r="AC41" s="24" t="s">
        <v>71</v>
      </c>
      <c r="AD41" s="24" t="s">
        <v>72</v>
      </c>
      <c r="AE41" s="26">
        <f>IFERROR(IF(AND(X40="Probabilidad",X41="Probabilidad"),(AF40-(+AF40*AA41)),IF(AND(X41="Probabilidad",X40="Impacto"),(AF40-(+AF40*AA41)),IF(X41="Impacto",AF40,""))),"")</f>
        <v>0.252</v>
      </c>
      <c r="AF41" s="25">
        <f t="shared" si="1"/>
        <v>0.252</v>
      </c>
      <c r="AG41" s="38"/>
      <c r="AH41" s="39"/>
      <c r="AI41" s="25">
        <f t="shared" si="15"/>
        <v>0.30000000000000004</v>
      </c>
      <c r="AJ41" s="38"/>
      <c r="AK41" s="39"/>
      <c r="AL41" s="40"/>
      <c r="AM41" s="23" t="s">
        <v>81</v>
      </c>
      <c r="AN41" s="27"/>
      <c r="AO41" s="21"/>
      <c r="AP41" s="21"/>
      <c r="AQ41" s="42"/>
      <c r="AR41" s="36"/>
      <c r="AS41" s="36"/>
      <c r="AT41" s="29"/>
    </row>
    <row r="42" spans="1:46" ht="63" customHeight="1" x14ac:dyDescent="0.3">
      <c r="A42" s="52"/>
      <c r="B42" s="48"/>
      <c r="C42" s="48"/>
      <c r="D42" s="48"/>
      <c r="E42" s="54"/>
      <c r="F42" s="55"/>
      <c r="G42" s="48"/>
      <c r="H42" s="49"/>
      <c r="I42" s="50"/>
      <c r="J42" s="50"/>
      <c r="K42" s="50"/>
      <c r="L42" s="50"/>
      <c r="M42" s="46"/>
      <c r="N42" s="44"/>
      <c r="O42" s="45"/>
      <c r="P42" s="46"/>
      <c r="Q42" s="44"/>
      <c r="R42" s="47"/>
      <c r="S42" s="48"/>
      <c r="T42" s="20" t="s">
        <v>82</v>
      </c>
      <c r="U42" s="21"/>
      <c r="V42" s="22"/>
      <c r="W42" s="22"/>
      <c r="X42" s="23" t="str">
        <f t="shared" si="14"/>
        <v/>
      </c>
      <c r="Y42" s="24"/>
      <c r="Z42" s="24"/>
      <c r="AA42" s="25" t="str">
        <f t="shared" si="0"/>
        <v/>
      </c>
      <c r="AB42" s="24"/>
      <c r="AC42" s="24"/>
      <c r="AD42" s="24"/>
      <c r="AE42" s="26" t="str">
        <f t="shared" ref="AE42:AE45" si="16">IFERROR(IF(AND(X41="Probabilidad",X42="Probabilidad"),(AF41-(+AF41*AA42)),IF(AND(X42="Probabilidad",X41="Impacto"),(AF41-(+AF41*AA42)),IF(X42="Impacto",AF41,""))),"")</f>
        <v/>
      </c>
      <c r="AF42" s="25" t="str">
        <f t="shared" si="1"/>
        <v/>
      </c>
      <c r="AG42" s="38"/>
      <c r="AH42" s="39"/>
      <c r="AI42" s="25" t="str">
        <f t="shared" si="15"/>
        <v/>
      </c>
      <c r="AJ42" s="38"/>
      <c r="AK42" s="39"/>
      <c r="AL42" s="40"/>
      <c r="AM42" s="23" t="s">
        <v>84</v>
      </c>
      <c r="AN42" s="27"/>
      <c r="AO42" s="21"/>
      <c r="AP42" s="21"/>
      <c r="AQ42" s="42"/>
      <c r="AR42" s="36"/>
      <c r="AS42" s="36"/>
      <c r="AT42" s="29"/>
    </row>
    <row r="43" spans="1:46" ht="96" customHeight="1" x14ac:dyDescent="0.3">
      <c r="A43" s="52"/>
      <c r="B43" s="48"/>
      <c r="C43" s="48"/>
      <c r="D43" s="48"/>
      <c r="E43" s="54"/>
      <c r="F43" s="55"/>
      <c r="G43" s="48"/>
      <c r="H43" s="49"/>
      <c r="I43" s="50"/>
      <c r="J43" s="50"/>
      <c r="K43" s="50"/>
      <c r="L43" s="50"/>
      <c r="M43" s="46"/>
      <c r="N43" s="44"/>
      <c r="O43" s="45"/>
      <c r="P43" s="46"/>
      <c r="Q43" s="44"/>
      <c r="R43" s="47"/>
      <c r="S43" s="48"/>
      <c r="T43" s="20" t="s">
        <v>85</v>
      </c>
      <c r="U43" s="21"/>
      <c r="V43" s="22"/>
      <c r="W43" s="22"/>
      <c r="X43" s="23" t="str">
        <f t="shared" si="14"/>
        <v/>
      </c>
      <c r="Y43" s="24"/>
      <c r="Z43" s="24"/>
      <c r="AA43" s="25" t="str">
        <f t="shared" si="0"/>
        <v/>
      </c>
      <c r="AB43" s="24"/>
      <c r="AC43" s="24"/>
      <c r="AD43" s="24"/>
      <c r="AE43" s="26" t="str">
        <f t="shared" si="16"/>
        <v/>
      </c>
      <c r="AF43" s="25" t="str">
        <f t="shared" si="1"/>
        <v/>
      </c>
      <c r="AG43" s="38"/>
      <c r="AH43" s="39"/>
      <c r="AI43" s="25" t="str">
        <f t="shared" si="15"/>
        <v/>
      </c>
      <c r="AJ43" s="38"/>
      <c r="AK43" s="39"/>
      <c r="AL43" s="40"/>
      <c r="AM43" s="23" t="s">
        <v>89</v>
      </c>
      <c r="AN43" s="27"/>
      <c r="AO43" s="21"/>
      <c r="AP43" s="21"/>
      <c r="AQ43" s="42"/>
      <c r="AR43" s="36"/>
      <c r="AS43" s="36"/>
      <c r="AT43" s="29"/>
    </row>
    <row r="44" spans="1:46" ht="69" customHeight="1" x14ac:dyDescent="0.3">
      <c r="A44" s="52"/>
      <c r="B44" s="48"/>
      <c r="C44" s="48"/>
      <c r="D44" s="48"/>
      <c r="E44" s="54"/>
      <c r="F44" s="55"/>
      <c r="G44" s="48"/>
      <c r="H44" s="49"/>
      <c r="I44" s="50"/>
      <c r="J44" s="50"/>
      <c r="K44" s="50"/>
      <c r="L44" s="50"/>
      <c r="M44" s="46"/>
      <c r="N44" s="44"/>
      <c r="O44" s="45"/>
      <c r="P44" s="46"/>
      <c r="Q44" s="44"/>
      <c r="R44" s="47"/>
      <c r="S44" s="48"/>
      <c r="T44" s="20" t="s">
        <v>90</v>
      </c>
      <c r="U44" s="21"/>
      <c r="V44" s="22"/>
      <c r="W44" s="22"/>
      <c r="X44" s="23" t="str">
        <f t="shared" si="14"/>
        <v/>
      </c>
      <c r="Y44" s="24"/>
      <c r="Z44" s="24"/>
      <c r="AA44" s="25" t="str">
        <f t="shared" si="0"/>
        <v/>
      </c>
      <c r="AB44" s="24"/>
      <c r="AC44" s="24"/>
      <c r="AD44" s="24"/>
      <c r="AE44" s="26" t="str">
        <f t="shared" si="16"/>
        <v/>
      </c>
      <c r="AF44" s="25" t="str">
        <f t="shared" si="1"/>
        <v/>
      </c>
      <c r="AG44" s="38"/>
      <c r="AH44" s="39"/>
      <c r="AI44" s="25" t="str">
        <f t="shared" si="15"/>
        <v/>
      </c>
      <c r="AJ44" s="38"/>
      <c r="AK44" s="39"/>
      <c r="AL44" s="40"/>
      <c r="AM44" s="23" t="s">
        <v>92</v>
      </c>
      <c r="AN44" s="27"/>
      <c r="AO44" s="21"/>
      <c r="AP44" s="21"/>
      <c r="AQ44" s="42"/>
      <c r="AR44" s="36"/>
      <c r="AS44" s="36"/>
      <c r="AT44" s="29"/>
    </row>
    <row r="45" spans="1:46" ht="23.1" customHeight="1" x14ac:dyDescent="0.3">
      <c r="A45" s="53"/>
      <c r="B45" s="48"/>
      <c r="C45" s="48"/>
      <c r="D45" s="48"/>
      <c r="E45" s="54"/>
      <c r="F45" s="55"/>
      <c r="G45" s="48"/>
      <c r="H45" s="49"/>
      <c r="I45" s="50"/>
      <c r="J45" s="50"/>
      <c r="K45" s="50"/>
      <c r="L45" s="50"/>
      <c r="M45" s="46"/>
      <c r="N45" s="44"/>
      <c r="O45" s="45"/>
      <c r="P45" s="46"/>
      <c r="Q45" s="44"/>
      <c r="R45" s="47"/>
      <c r="S45" s="48"/>
      <c r="T45" s="20" t="s">
        <v>93</v>
      </c>
      <c r="U45" s="21"/>
      <c r="V45" s="22"/>
      <c r="W45" s="22"/>
      <c r="X45" s="23" t="str">
        <f t="shared" si="14"/>
        <v/>
      </c>
      <c r="Y45" s="24"/>
      <c r="Z45" s="24"/>
      <c r="AA45" s="25" t="str">
        <f t="shared" si="0"/>
        <v/>
      </c>
      <c r="AB45" s="24"/>
      <c r="AC45" s="24"/>
      <c r="AD45" s="24"/>
      <c r="AE45" s="26" t="str">
        <f t="shared" si="16"/>
        <v/>
      </c>
      <c r="AF45" s="25" t="str">
        <f t="shared" si="1"/>
        <v/>
      </c>
      <c r="AG45" s="38"/>
      <c r="AH45" s="39"/>
      <c r="AI45" s="25" t="str">
        <f t="shared" si="15"/>
        <v/>
      </c>
      <c r="AJ45" s="38"/>
      <c r="AK45" s="39"/>
      <c r="AL45" s="40"/>
      <c r="AM45" s="23" t="s">
        <v>94</v>
      </c>
      <c r="AN45" s="27"/>
      <c r="AO45" s="21"/>
      <c r="AP45" s="21"/>
      <c r="AQ45" s="43"/>
      <c r="AR45" s="37"/>
      <c r="AS45" s="37"/>
      <c r="AT45" s="30"/>
    </row>
    <row r="46" spans="1:46" s="4" customFormat="1" ht="98.1" customHeight="1" x14ac:dyDescent="0.25">
      <c r="A46" s="51"/>
      <c r="B46" s="48" t="s">
        <v>54</v>
      </c>
      <c r="C46" s="48" t="s">
        <v>55</v>
      </c>
      <c r="D46" s="48" t="s">
        <v>56</v>
      </c>
      <c r="E46" s="54" t="s">
        <v>57</v>
      </c>
      <c r="F46" s="55"/>
      <c r="G46" s="48"/>
      <c r="H46" s="49" t="str">
        <f>IF(B46="Seguridad_Información","Posibilidad de "&amp;C46&amp;"con "&amp;K46&amp;" "&amp;"por"&amp;" "&amp;I46&amp;" "&amp;"debido a"&amp;" "&amp;J46,"Posibilidad de"&amp;" "&amp;K46&amp;" "&amp;"por"&amp;" "&amp;I46&amp;" debido a"&amp;" "&amp;J46)</f>
        <v xml:space="preserve">Posibilidad de  por  debido a </v>
      </c>
      <c r="I46" s="50"/>
      <c r="J46" s="50"/>
      <c r="K46" s="50"/>
      <c r="L46" s="50"/>
      <c r="M46" s="46" t="str">
        <f>IF(OR($L46=[1]Tabla_Probabilidad!$D$33,$L46=[1]Tabla_Probabilidad!$D$35,$L46=[1]Tabla_Probabilidad!$D$37,$L46=[1]Tabla_Probabilidad!$J$35),"Muy Baja",IF(OR($L46=[1]Tabla_Probabilidad!$E$33,$L46=[1]Tabla_Probabilidad!$E$35,$L46=[1]Tabla_Probabilidad!$E$37,$L46=[1]Tabla_Probabilidad!$K$35),"Baja",IF(OR($L46=[1]Tabla_Probabilidad!$F$33,$L46=[1]Tabla_Probabilidad!$F$35,$L46=[1]Tabla_Probabilidad!$F$37,$L46=[1]Tabla_Probabilidad!$L$35),"Media",IF(OR($L46=[1]Tabla_Probabilidad!$G$33,$L46=[1]Tabla_Probabilidad!$G$35,$L46=[1]Tabla_Probabilidad!$G$37,$L46=[1]Tabla_Probabilidad!$M$35),"Alta",IF(OR($L46=[1]Tabla_Probabilidad!$H$33,$L46=[1]Tabla_Probabilidad!$H$35,$L46=[1]Tabla_Probabilidad!$H$37,$L46=[1]Tabla_Probabilidad!$N$35),"Muy Alta","")))))</f>
        <v/>
      </c>
      <c r="N46" s="44" t="str">
        <f>IF(M46="","",IF(M46="Muy Baja",0.2,IF(M46="Baja",0.4,IF(M46="Media",0.6,IF(M46="Alta",0.8,IF(M46="Muy Alta",1,))))))</f>
        <v/>
      </c>
      <c r="O46" s="45"/>
      <c r="P46" s="46" t="str">
        <f>IF(OR($O46=[1]Tabla_Impacto!$D$38,$O46=[1]Tabla_Impacto!$D$41,$O46=[1]Tabla_Impacto!$D$42,$O46=[1]Tabla_Impacto!$D$43,$O46=[1]Tabla_Impacto!$D$44,$O46=[1]Tabla_Impacto!$J$38,$O46=[1]Tabla_Impacto!$J$43,$O46=[1]Tabla_Impacto!$J$44,$O46=[1]Tabla_Impacto!$P$40,$O46=[1]Tabla_Impacto!$P$44,$O46=[1]Tabla_Impacto!$V$40,$O46=[1]Tabla_Impacto!$AB$40),"Leve",IF(OR($O46=[1]Tabla_Impacto!$E$38,$O46=[1]Tabla_Impacto!$E$41,$O46=[1]Tabla_Impacto!$E$42,$O46=[1]Tabla_Impacto!$E$43,$O46=[1]Tabla_Impacto!$E$44,$O46=[1]Tabla_Impacto!$K$38,$O46=[1]Tabla_Impacto!$K$43,$O46=[1]Tabla_Impacto!$K$44,$O46=[1]Tabla_Impacto!$Q$40,$O46=[1]Tabla_Impacto!$Q$44,$O46=[1]Tabla_Impacto!$W$40,$O46=[1]Tabla_Impacto!$AC$40),"Menor",IF(OR($O46=[1]Tabla_Impacto!$F$38,$O46=[1]Tabla_Impacto!$F$41,$O46=[1]Tabla_Impacto!$F$42,$O46=[1]Tabla_Impacto!$F$43,$O46=[1]Tabla_Impacto!$F$44,$O46=[1]Tabla_Impacto!$L$38,$O46=[1]Tabla_Impacto!$L$43,$O46=[1]Tabla_Impacto!$L$44,$O46=[1]Tabla_Impacto!$R$40,$O46=[1]Tabla_Impacto!$R$44,$O46=[1]Tabla_Impacto!$X$40,$O46=[1]Tabla_Impacto!$AD$40,$O46=[1]Tabla_Impacto!$F$41),"Moderado",IF(OR($O46=[1]Tabla_Impacto!$G$38,$O46=[1]Tabla_Impacto!$G$41,$O46=[1]Tabla_Impacto!$G$42,$O46=[1]Tabla_Impacto!$G$43,$O46=[1]Tabla_Impacto!$G$44,$O46=[1]Tabla_Impacto!$M$38,$O46=[1]Tabla_Impacto!$M$43,$O46=[1]Tabla_Impacto!$M$44,$O46=[1]Tabla_Impacto!$S$40,$O46=[1]Tabla_Impacto!$S$44,$O46=[1]Tabla_Impacto!$Y$40,$O46=[1]Tabla_Impacto!$AE$40,$O46=[1]Tabla_Impacto!$G$41),"Mayor",IF(OR($O46=[1]Tabla_Impacto!$H$38,$O46=[1]Tabla_Impacto!$H$41,$O46=[1]Tabla_Impacto!$H$42,$O46=[1]Tabla_Impacto!$H$43,$O46=[1]Tabla_Impacto!$H$44,$O46=[1]Tabla_Impacto!$N$38,$O46=[1]Tabla_Impacto!$N$43,$O46=[1]Tabla_Impacto!$N$44,$O46=[1]Tabla_Impacto!$T$40,$O46=[1]Tabla_Impacto!$T$44,$O46=[1]Tabla_Impacto!$Z$40,$O46=[1]Tabla_Impacto!$AF$40,$O46=[1]Tabla_Impacto!$H$41),"Catastrófico","")))))</f>
        <v/>
      </c>
      <c r="Q46" s="44" t="str">
        <f>IF(P46="","",IF(P46="Leve",0.2,IF(P46="Menor",0.4,IF(P46="Moderado",0.6,IF(P46="Mayor",0.8,IF(P46="Catastrófico",1,))))))</f>
        <v/>
      </c>
      <c r="R46" s="47" t="str">
        <f>IF(OR(AND(M46="Muy Baja",P46="Leve"),AND(M46="Muy Baja",P46="Menor"),AND(M46="Baja",P46="Leve")),"Bajo",IF(OR(AND(M46="Muy baja",P46="Moderado"),AND(M46="Baja",P46="Menor"),AND(M46="Baja",P46="Moderado"),AND(M46="Media",P46="Leve"),AND(M46="Media",P46="Menor"),AND(M46="Media",P46="Moderado"),AND(M46="Alta",P46="Leve"),AND(M46="Alta",P46="Menor")),"Moderado",IF(OR(AND(M46="Muy Baja",P46="Mayor"),AND(M46="Baja",P46="Mayor"),AND(M46="Media",P46="Mayor"),AND(M46="Alta",P46="Moderado"),AND(M46="Alta",P46="Mayor"),AND(M46="Muy Alta",P46="Leve"),AND(M46="Muy Alta",P46="Menor"),AND(M46="Muy Alta",P46="Moderado"),AND(M46="Muy Alta",P46="Mayor")),"Alto",IF(OR(AND(M46="Muy Baja",P46="Catastrófico"),AND(M46="Baja",P46="Catastrófico"),AND(M46="Media",P46="Catastrófico"),AND(M46="Alta",P46="Catastrófico"),AND(M46="Muy Alta",P46="Catastrófico")),"Extremo",""))))</f>
        <v/>
      </c>
      <c r="S46" s="48"/>
      <c r="T46" s="20" t="s">
        <v>65</v>
      </c>
      <c r="U46" s="21"/>
      <c r="V46" s="22"/>
      <c r="W46" s="22"/>
      <c r="X46" s="23" t="str">
        <f>IF(OR(Y46="Preventivo",Y46="Detectivo"),"Probabilidad",IF(Y46="Correctivo","Impacto",""))</f>
        <v/>
      </c>
      <c r="Y46" s="24"/>
      <c r="Z46" s="24"/>
      <c r="AA46" s="25" t="str">
        <f t="shared" si="0"/>
        <v/>
      </c>
      <c r="AB46" s="24"/>
      <c r="AC46" s="24"/>
      <c r="AD46" s="24"/>
      <c r="AE46" s="26" t="str">
        <f>IFERROR(IF(X46="Probabilidad",(N46-(+N46*AA46)),IF(X46="Impacto",N46,"")),"")</f>
        <v/>
      </c>
      <c r="AF46" s="25" t="str">
        <f t="shared" si="1"/>
        <v/>
      </c>
      <c r="AG46" s="38" t="str">
        <f>IFERROR(IF(AH46="","",IF(AH46&lt;=0.2,"Muy Baja",IF(AH46&lt;=0.4,"Baja",IF(AH46&lt;=0.6,"Media",IF(AH46&lt;=0.8,"Alta","Muy Alta"))))),"")</f>
        <v/>
      </c>
      <c r="AH46" s="39" t="str">
        <f>IFERROR(LOOKUP(MAX(AF46:AF52)+1,(AF46:AF52)),"")</f>
        <v/>
      </c>
      <c r="AI46" s="25" t="str">
        <f>IFERROR(IF(X46="Impacto",(Q46-(+Q46*AA46)),IF(X46="Probabilidad",Q46,"")),"")</f>
        <v/>
      </c>
      <c r="AJ46" s="38" t="str">
        <f>IFERROR(IF(AK46="","",IF(AK46&lt;=0.2,"Leve",IF(AK46&lt;=0.4,"Menor",IF(AK46&lt;=0.6,"Moderado",IF(AK46&lt;=0.8,"Mayor","Catastrófico"))))),"")</f>
        <v/>
      </c>
      <c r="AK46" s="39" t="str">
        <f>IFERROR(LOOKUP(MAX(AI46:AI52)+1,(AI46:AI52)),"")</f>
        <v/>
      </c>
      <c r="AL46" s="40" t="str">
        <f>IFERROR(IF(OR(AND(AG46="Muy Baja",AJ46="Leve"),AND(AG46="Muy Baja",AJ46="Menor"),AND(AG46="Baja",AJ46="Leve")),"Bajo",IF(OR(AND(AG46="Muy baja",AJ46="Moderado"),AND(AG46="Baja",AJ46="Menor"),AND(AG46="Baja",AJ46="Moderado"),AND(AG46="Media",AJ46="Leve"),AND(AG46="Media",AJ46="Menor"),AND(AG46="Media",AJ46="Moderado"),AND(AG46="Alta",AJ46="Leve"),AND(AG46="Alta",AJ46="Menor")),"Moderado",IF(OR(AND(AG46="Muy Baja",AJ46="Mayor"),AND(AG46="Baja",AJ46="Mayor"),AND(AG46="Media",AJ46="Mayor"),AND(AG46="Alta",AJ46="Moderado"),AND(AG46="Alta",AJ46="Mayor"),AND(AG46="Muy Alta",AJ46="Leve"),AND(AG46="Muy Alta",AJ46="Menor"),AND(AG46="Muy Alta",AJ46="Moderado"),AND(AG46="Muy Alta",AJ46="Mayor")),"Alto",IF(OR(AND(AG46="Muy Baja",AJ46="Catastrófico"),AND(AG46="Baja",AJ46="Catastrófico"),AND(AG46="Media",AJ46="Catastrófico"),AND(AG46="Alta",AJ46="Catastrófico"),AND(AG46="Muy Alta",AJ46="Catastrófico")),"Extremo","")))),"")</f>
        <v/>
      </c>
      <c r="AM46" s="23" t="s">
        <v>73</v>
      </c>
      <c r="AN46" s="27"/>
      <c r="AO46" s="21"/>
      <c r="AP46" s="21"/>
      <c r="AQ46" s="41"/>
      <c r="AR46" s="35"/>
      <c r="AS46" s="35"/>
      <c r="AT46" s="28"/>
    </row>
    <row r="47" spans="1:46" ht="99" customHeight="1" x14ac:dyDescent="0.3">
      <c r="A47" s="52"/>
      <c r="B47" s="48"/>
      <c r="C47" s="48"/>
      <c r="D47" s="48"/>
      <c r="E47" s="54"/>
      <c r="F47" s="55"/>
      <c r="G47" s="48"/>
      <c r="H47" s="49"/>
      <c r="I47" s="50"/>
      <c r="J47" s="50"/>
      <c r="K47" s="50"/>
      <c r="L47" s="50"/>
      <c r="M47" s="46"/>
      <c r="N47" s="44"/>
      <c r="O47" s="45"/>
      <c r="P47" s="46"/>
      <c r="Q47" s="44"/>
      <c r="R47" s="47"/>
      <c r="S47" s="48"/>
      <c r="T47" s="20" t="s">
        <v>74</v>
      </c>
      <c r="U47" s="21"/>
      <c r="V47" s="22"/>
      <c r="W47" s="22"/>
      <c r="X47" s="23" t="str">
        <f t="shared" ref="X47:X52" si="17">IF(OR(Y47="Preventivo",Y47="Detectivo"),"Probabilidad",IF(Y47="Correctivo","Impacto",""))</f>
        <v/>
      </c>
      <c r="Y47" s="24"/>
      <c r="Z47" s="24"/>
      <c r="AA47" s="25" t="str">
        <f t="shared" si="0"/>
        <v/>
      </c>
      <c r="AB47" s="24"/>
      <c r="AC47" s="24"/>
      <c r="AD47" s="24"/>
      <c r="AE47" s="26" t="str">
        <f>IFERROR(IF(AND(X46="Probabilidad",X47="Probabilidad"),(AF46-(+AF46*AA47)),IF(AND(X47="Probabilidad",X46="Impacto"),(AF46-(+AF46*AA47)),IF(X47="Impacto",AF46,""))),"")</f>
        <v/>
      </c>
      <c r="AF47" s="25" t="str">
        <f t="shared" si="1"/>
        <v/>
      </c>
      <c r="AG47" s="38"/>
      <c r="AH47" s="39"/>
      <c r="AI47" s="25" t="str">
        <f t="shared" ref="AI47:AI52" si="18">IFERROR(IF(AND(X46="Impacto",X47="Impacto"),(AI46-(+AI46*AA47)),IF(AND(X47="Impacto",X46="Probabilidad"),(AI46-(+AI46*AA47)),IF(X47="Probabilidad",AI46,""))),"")</f>
        <v/>
      </c>
      <c r="AJ47" s="38"/>
      <c r="AK47" s="39"/>
      <c r="AL47" s="40"/>
      <c r="AM47" s="23" t="s">
        <v>77</v>
      </c>
      <c r="AN47" s="27"/>
      <c r="AO47" s="21"/>
      <c r="AP47" s="21"/>
      <c r="AQ47" s="42"/>
      <c r="AR47" s="36"/>
      <c r="AS47" s="36"/>
      <c r="AT47" s="29"/>
    </row>
    <row r="48" spans="1:46" ht="74.099999999999994" customHeight="1" x14ac:dyDescent="0.3">
      <c r="A48" s="52"/>
      <c r="B48" s="48"/>
      <c r="C48" s="48"/>
      <c r="D48" s="48"/>
      <c r="E48" s="54"/>
      <c r="F48" s="55"/>
      <c r="G48" s="48"/>
      <c r="H48" s="49"/>
      <c r="I48" s="50"/>
      <c r="J48" s="50"/>
      <c r="K48" s="50"/>
      <c r="L48" s="50"/>
      <c r="M48" s="46"/>
      <c r="N48" s="44"/>
      <c r="O48" s="45"/>
      <c r="P48" s="46"/>
      <c r="Q48" s="44"/>
      <c r="R48" s="47"/>
      <c r="S48" s="48"/>
      <c r="T48" s="20" t="s">
        <v>78</v>
      </c>
      <c r="U48" s="21"/>
      <c r="V48" s="22"/>
      <c r="W48" s="22"/>
      <c r="X48" s="23" t="str">
        <f t="shared" si="17"/>
        <v/>
      </c>
      <c r="Y48" s="24"/>
      <c r="Z48" s="24"/>
      <c r="AA48" s="25" t="str">
        <f t="shared" si="0"/>
        <v/>
      </c>
      <c r="AB48" s="24"/>
      <c r="AC48" s="24"/>
      <c r="AD48" s="24"/>
      <c r="AE48" s="26" t="str">
        <f>IFERROR(IF(AND(X47="Probabilidad",X48="Probabilidad"),(AF47-(+AF47*AA48)),IF(AND(X48="Probabilidad",X47="Impacto"),(AF47-(+AF47*AA48)),IF(X48="Impacto",AF47,""))),"")</f>
        <v/>
      </c>
      <c r="AF48" s="25" t="str">
        <f t="shared" si="1"/>
        <v/>
      </c>
      <c r="AG48" s="38"/>
      <c r="AH48" s="39"/>
      <c r="AI48" s="25" t="str">
        <f t="shared" si="18"/>
        <v/>
      </c>
      <c r="AJ48" s="38"/>
      <c r="AK48" s="39"/>
      <c r="AL48" s="40"/>
      <c r="AM48" s="23" t="s">
        <v>81</v>
      </c>
      <c r="AN48" s="27"/>
      <c r="AO48" s="21"/>
      <c r="AP48" s="21"/>
      <c r="AQ48" s="42"/>
      <c r="AR48" s="36"/>
      <c r="AS48" s="36"/>
      <c r="AT48" s="29"/>
    </row>
    <row r="49" spans="1:46" ht="93.95" customHeight="1" x14ac:dyDescent="0.3">
      <c r="A49" s="52"/>
      <c r="B49" s="48"/>
      <c r="C49" s="48"/>
      <c r="D49" s="48"/>
      <c r="E49" s="54"/>
      <c r="F49" s="55"/>
      <c r="G49" s="48"/>
      <c r="H49" s="49"/>
      <c r="I49" s="50"/>
      <c r="J49" s="50"/>
      <c r="K49" s="50"/>
      <c r="L49" s="50"/>
      <c r="M49" s="46"/>
      <c r="N49" s="44"/>
      <c r="O49" s="45"/>
      <c r="P49" s="46"/>
      <c r="Q49" s="44"/>
      <c r="R49" s="47"/>
      <c r="S49" s="48"/>
      <c r="T49" s="20" t="s">
        <v>82</v>
      </c>
      <c r="U49" s="21"/>
      <c r="V49" s="22"/>
      <c r="W49" s="22"/>
      <c r="X49" s="23" t="str">
        <f t="shared" si="17"/>
        <v/>
      </c>
      <c r="Y49" s="24"/>
      <c r="Z49" s="24"/>
      <c r="AA49" s="25" t="str">
        <f t="shared" si="0"/>
        <v/>
      </c>
      <c r="AB49" s="24"/>
      <c r="AC49" s="24"/>
      <c r="AD49" s="24"/>
      <c r="AE49" s="26" t="str">
        <f t="shared" ref="AE49:AE52" si="19">IFERROR(IF(AND(X48="Probabilidad",X49="Probabilidad"),(AF48-(+AF48*AA49)),IF(AND(X49="Probabilidad",X48="Impacto"),(AF48-(+AF48*AA49)),IF(X49="Impacto",AF48,""))),"")</f>
        <v/>
      </c>
      <c r="AF49" s="25" t="str">
        <f t="shared" si="1"/>
        <v/>
      </c>
      <c r="AG49" s="38"/>
      <c r="AH49" s="39"/>
      <c r="AI49" s="25" t="str">
        <f t="shared" si="18"/>
        <v/>
      </c>
      <c r="AJ49" s="38"/>
      <c r="AK49" s="39"/>
      <c r="AL49" s="40"/>
      <c r="AM49" s="23" t="s">
        <v>84</v>
      </c>
      <c r="AN49" s="27"/>
      <c r="AO49" s="21"/>
      <c r="AP49" s="21"/>
      <c r="AQ49" s="42"/>
      <c r="AR49" s="36"/>
      <c r="AS49" s="36"/>
      <c r="AT49" s="29"/>
    </row>
    <row r="50" spans="1:46" ht="93.95" customHeight="1" x14ac:dyDescent="0.3">
      <c r="A50" s="52"/>
      <c r="B50" s="48"/>
      <c r="C50" s="48"/>
      <c r="D50" s="48"/>
      <c r="E50" s="54"/>
      <c r="F50" s="55"/>
      <c r="G50" s="48"/>
      <c r="H50" s="49"/>
      <c r="I50" s="50"/>
      <c r="J50" s="50"/>
      <c r="K50" s="50"/>
      <c r="L50" s="50"/>
      <c r="M50" s="46"/>
      <c r="N50" s="44"/>
      <c r="O50" s="45"/>
      <c r="P50" s="46"/>
      <c r="Q50" s="44"/>
      <c r="R50" s="47"/>
      <c r="S50" s="48"/>
      <c r="T50" s="20" t="s">
        <v>85</v>
      </c>
      <c r="U50" s="21"/>
      <c r="V50" s="22"/>
      <c r="W50" s="22"/>
      <c r="X50" s="23" t="str">
        <f t="shared" si="17"/>
        <v/>
      </c>
      <c r="Y50" s="24"/>
      <c r="Z50" s="24"/>
      <c r="AA50" s="25" t="str">
        <f t="shared" si="0"/>
        <v/>
      </c>
      <c r="AB50" s="24"/>
      <c r="AC50" s="24"/>
      <c r="AD50" s="24"/>
      <c r="AE50" s="26" t="str">
        <f t="shared" si="19"/>
        <v/>
      </c>
      <c r="AF50" s="25" t="str">
        <f t="shared" si="1"/>
        <v/>
      </c>
      <c r="AG50" s="38"/>
      <c r="AH50" s="39"/>
      <c r="AI50" s="25" t="str">
        <f t="shared" si="18"/>
        <v/>
      </c>
      <c r="AJ50" s="38"/>
      <c r="AK50" s="39"/>
      <c r="AL50" s="40"/>
      <c r="AM50" s="23" t="s">
        <v>89</v>
      </c>
      <c r="AN50" s="27"/>
      <c r="AO50" s="21"/>
      <c r="AP50" s="21"/>
      <c r="AQ50" s="42"/>
      <c r="AR50" s="36"/>
      <c r="AS50" s="36"/>
      <c r="AT50" s="29"/>
    </row>
    <row r="51" spans="1:46" ht="86.1" customHeight="1" x14ac:dyDescent="0.3">
      <c r="A51" s="52"/>
      <c r="B51" s="48"/>
      <c r="C51" s="48"/>
      <c r="D51" s="48"/>
      <c r="E51" s="54"/>
      <c r="F51" s="55"/>
      <c r="G51" s="48"/>
      <c r="H51" s="49"/>
      <c r="I51" s="50"/>
      <c r="J51" s="50"/>
      <c r="K51" s="50"/>
      <c r="L51" s="50"/>
      <c r="M51" s="46"/>
      <c r="N51" s="44"/>
      <c r="O51" s="45"/>
      <c r="P51" s="46"/>
      <c r="Q51" s="44"/>
      <c r="R51" s="47"/>
      <c r="S51" s="48"/>
      <c r="T51" s="20" t="s">
        <v>90</v>
      </c>
      <c r="U51" s="21"/>
      <c r="V51" s="22"/>
      <c r="W51" s="22"/>
      <c r="X51" s="23" t="str">
        <f t="shared" si="17"/>
        <v/>
      </c>
      <c r="Y51" s="24"/>
      <c r="Z51" s="24"/>
      <c r="AA51" s="25" t="str">
        <f t="shared" si="0"/>
        <v/>
      </c>
      <c r="AB51" s="24"/>
      <c r="AC51" s="24"/>
      <c r="AD51" s="24"/>
      <c r="AE51" s="26" t="str">
        <f t="shared" si="19"/>
        <v/>
      </c>
      <c r="AF51" s="25" t="str">
        <f t="shared" si="1"/>
        <v/>
      </c>
      <c r="AG51" s="38"/>
      <c r="AH51" s="39"/>
      <c r="AI51" s="25" t="str">
        <f t="shared" si="18"/>
        <v/>
      </c>
      <c r="AJ51" s="38"/>
      <c r="AK51" s="39"/>
      <c r="AL51" s="40"/>
      <c r="AM51" s="23" t="s">
        <v>92</v>
      </c>
      <c r="AN51" s="27"/>
      <c r="AO51" s="21"/>
      <c r="AP51" s="21"/>
      <c r="AQ51" s="42"/>
      <c r="AR51" s="36"/>
      <c r="AS51" s="36"/>
      <c r="AT51" s="29"/>
    </row>
    <row r="52" spans="1:46" ht="23.1" customHeight="1" x14ac:dyDescent="0.3">
      <c r="A52" s="53"/>
      <c r="B52" s="48"/>
      <c r="C52" s="48"/>
      <c r="D52" s="48"/>
      <c r="E52" s="54"/>
      <c r="F52" s="55"/>
      <c r="G52" s="48"/>
      <c r="H52" s="49"/>
      <c r="I52" s="50"/>
      <c r="J52" s="50"/>
      <c r="K52" s="50"/>
      <c r="L52" s="50"/>
      <c r="M52" s="46"/>
      <c r="N52" s="44"/>
      <c r="O52" s="45"/>
      <c r="P52" s="46"/>
      <c r="Q52" s="44"/>
      <c r="R52" s="47"/>
      <c r="S52" s="48"/>
      <c r="T52" s="20" t="s">
        <v>93</v>
      </c>
      <c r="U52" s="21"/>
      <c r="V52" s="22"/>
      <c r="W52" s="22"/>
      <c r="X52" s="23" t="str">
        <f t="shared" si="17"/>
        <v/>
      </c>
      <c r="Y52" s="24"/>
      <c r="Z52" s="24"/>
      <c r="AA52" s="25" t="str">
        <f t="shared" si="0"/>
        <v/>
      </c>
      <c r="AB52" s="24"/>
      <c r="AC52" s="24"/>
      <c r="AD52" s="24"/>
      <c r="AE52" s="26" t="str">
        <f t="shared" si="19"/>
        <v/>
      </c>
      <c r="AF52" s="25" t="str">
        <f t="shared" si="1"/>
        <v/>
      </c>
      <c r="AG52" s="38"/>
      <c r="AH52" s="39"/>
      <c r="AI52" s="25" t="str">
        <f t="shared" si="18"/>
        <v/>
      </c>
      <c r="AJ52" s="38"/>
      <c r="AK52" s="39"/>
      <c r="AL52" s="40"/>
      <c r="AM52" s="23" t="s">
        <v>94</v>
      </c>
      <c r="AN52" s="27"/>
      <c r="AO52" s="21"/>
      <c r="AP52" s="21"/>
      <c r="AQ52" s="43"/>
      <c r="AR52" s="37"/>
      <c r="AS52" s="37"/>
      <c r="AT52" s="30"/>
    </row>
    <row r="53" spans="1:46" s="4" customFormat="1" ht="98.1" customHeight="1" x14ac:dyDescent="0.25">
      <c r="A53" s="51"/>
      <c r="B53" s="48" t="s">
        <v>54</v>
      </c>
      <c r="C53" s="48" t="s">
        <v>55</v>
      </c>
      <c r="D53" s="48" t="s">
        <v>56</v>
      </c>
      <c r="E53" s="54" t="s">
        <v>57</v>
      </c>
      <c r="F53" s="55"/>
      <c r="G53" s="48"/>
      <c r="H53" s="49" t="str">
        <f>IF(B53="Seguridad_Información","Posibilidad de "&amp;C53&amp;"con "&amp;K53&amp;" "&amp;"por"&amp;" "&amp;I53&amp;" "&amp;"debido a"&amp;" "&amp;J53,"Posibilidad de"&amp;" "&amp;K53&amp;" "&amp;"por"&amp;" "&amp;I53&amp;" debido a"&amp;" "&amp;J53)</f>
        <v xml:space="preserve">Posibilidad de  por  debido a </v>
      </c>
      <c r="I53" s="50"/>
      <c r="J53" s="50"/>
      <c r="K53" s="50"/>
      <c r="L53" s="50"/>
      <c r="M53" s="46" t="str">
        <f>IF(OR($L53=[1]Tabla_Probabilidad!$D$33,$L53=[1]Tabla_Probabilidad!$D$35,$L53=[1]Tabla_Probabilidad!$D$37,$L53=[1]Tabla_Probabilidad!$J$35),"Muy Baja",IF(OR($L53=[1]Tabla_Probabilidad!$E$33,$L53=[1]Tabla_Probabilidad!$E$35,$L53=[1]Tabla_Probabilidad!$E$37,$L53=[1]Tabla_Probabilidad!$K$35),"Baja",IF(OR($L53=[1]Tabla_Probabilidad!$F$33,$L53=[1]Tabla_Probabilidad!$F$35,$L53=[1]Tabla_Probabilidad!$F$37,$L53=[1]Tabla_Probabilidad!$L$35),"Media",IF(OR($L53=[1]Tabla_Probabilidad!$G$33,$L53=[1]Tabla_Probabilidad!$G$35,$L53=[1]Tabla_Probabilidad!$G$37,$L53=[1]Tabla_Probabilidad!$M$35),"Alta",IF(OR($L53=[1]Tabla_Probabilidad!$H$33,$L53=[1]Tabla_Probabilidad!$H$35,$L53=[1]Tabla_Probabilidad!$H$37,$L53=[1]Tabla_Probabilidad!$N$35),"Muy Alta","")))))</f>
        <v/>
      </c>
      <c r="N53" s="44" t="str">
        <f>IF(M53="","",IF(M53="Muy Baja",0.2,IF(M53="Baja",0.4,IF(M53="Media",0.6,IF(M53="Alta",0.8,IF(M53="Muy Alta",1,))))))</f>
        <v/>
      </c>
      <c r="O53" s="45"/>
      <c r="P53" s="46" t="str">
        <f>IF(OR($O53=[1]Tabla_Impacto!$D$38,$O53=[1]Tabla_Impacto!$D$41,$O53=[1]Tabla_Impacto!$D$42,$O53=[1]Tabla_Impacto!$D$43,$O53=[1]Tabla_Impacto!$D$44,$O53=[1]Tabla_Impacto!$J$38,$O53=[1]Tabla_Impacto!$J$43,$O53=[1]Tabla_Impacto!$J$44,$O53=[1]Tabla_Impacto!$P$40,$O53=[1]Tabla_Impacto!$P$44,$O53=[1]Tabla_Impacto!$V$40,$O53=[1]Tabla_Impacto!$AB$40),"Leve",IF(OR($O53=[1]Tabla_Impacto!$E$38,$O53=[1]Tabla_Impacto!$E$41,$O53=[1]Tabla_Impacto!$E$42,$O53=[1]Tabla_Impacto!$E$43,$O53=[1]Tabla_Impacto!$E$44,$O53=[1]Tabla_Impacto!$K$38,$O53=[1]Tabla_Impacto!$K$43,$O53=[1]Tabla_Impacto!$K$44,$O53=[1]Tabla_Impacto!$Q$40,$O53=[1]Tabla_Impacto!$Q$44,$O53=[1]Tabla_Impacto!$W$40,$O53=[1]Tabla_Impacto!$AC$40),"Menor",IF(OR($O53=[1]Tabla_Impacto!$F$38,$O53=[1]Tabla_Impacto!$F$41,$O53=[1]Tabla_Impacto!$F$42,$O53=[1]Tabla_Impacto!$F$43,$O53=[1]Tabla_Impacto!$F$44,$O53=[1]Tabla_Impacto!$L$38,$O53=[1]Tabla_Impacto!$L$43,$O53=[1]Tabla_Impacto!$L$44,$O53=[1]Tabla_Impacto!$R$40,$O53=[1]Tabla_Impacto!$R$44,$O53=[1]Tabla_Impacto!$X$40,$O53=[1]Tabla_Impacto!$AD$40,$O53=[1]Tabla_Impacto!$F$41),"Moderado",IF(OR($O53=[1]Tabla_Impacto!$G$38,$O53=[1]Tabla_Impacto!$G$41,$O53=[1]Tabla_Impacto!$G$42,$O53=[1]Tabla_Impacto!$G$43,$O53=[1]Tabla_Impacto!$G$44,$O53=[1]Tabla_Impacto!$M$38,$O53=[1]Tabla_Impacto!$M$43,$O53=[1]Tabla_Impacto!$M$44,$O53=[1]Tabla_Impacto!$S$40,$O53=[1]Tabla_Impacto!$S$44,$O53=[1]Tabla_Impacto!$Y$40,$O53=[1]Tabla_Impacto!$AE$40,$O53=[1]Tabla_Impacto!$G$41),"Mayor",IF(OR($O53=[1]Tabla_Impacto!$H$38,$O53=[1]Tabla_Impacto!$H$41,$O53=[1]Tabla_Impacto!$H$42,$O53=[1]Tabla_Impacto!$H$43,$O53=[1]Tabla_Impacto!$H$44,$O53=[1]Tabla_Impacto!$N$38,$O53=[1]Tabla_Impacto!$N$43,$O53=[1]Tabla_Impacto!$N$44,$O53=[1]Tabla_Impacto!$T$40,$O53=[1]Tabla_Impacto!$T$44,$O53=[1]Tabla_Impacto!$Z$40,$O53=[1]Tabla_Impacto!$AF$40,$O53=[1]Tabla_Impacto!$H$41),"Catastrófico","")))))</f>
        <v/>
      </c>
      <c r="Q53" s="44" t="str">
        <f>IF(P53="","",IF(P53="Leve",0.2,IF(P53="Menor",0.4,IF(P53="Moderado",0.6,IF(P53="Mayor",0.8,IF(P53="Catastrófico",1,))))))</f>
        <v/>
      </c>
      <c r="R53" s="47" t="str">
        <f>IF(OR(AND(M53="Muy Baja",P53="Leve"),AND(M53="Muy Baja",P53="Menor"),AND(M53="Baja",P53="Leve")),"Bajo",IF(OR(AND(M53="Muy baja",P53="Moderado"),AND(M53="Baja",P53="Menor"),AND(M53="Baja",P53="Moderado"),AND(M53="Media",P53="Leve"),AND(M53="Media",P53="Menor"),AND(M53="Media",P53="Moderado"),AND(M53="Alta",P53="Leve"),AND(M53="Alta",P53="Menor")),"Moderado",IF(OR(AND(M53="Muy Baja",P53="Mayor"),AND(M53="Baja",P53="Mayor"),AND(M53="Media",P53="Mayor"),AND(M53="Alta",P53="Moderado"),AND(M53="Alta",P53="Mayor"),AND(M53="Muy Alta",P53="Leve"),AND(M53="Muy Alta",P53="Menor"),AND(M53="Muy Alta",P53="Moderado"),AND(M53="Muy Alta",P53="Mayor")),"Alto",IF(OR(AND(M53="Muy Baja",P53="Catastrófico"),AND(M53="Baja",P53="Catastrófico"),AND(M53="Media",P53="Catastrófico"),AND(M53="Alta",P53="Catastrófico"),AND(M53="Muy Alta",P53="Catastrófico")),"Extremo",""))))</f>
        <v/>
      </c>
      <c r="S53" s="48"/>
      <c r="T53" s="20" t="s">
        <v>65</v>
      </c>
      <c r="U53" s="21"/>
      <c r="V53" s="22"/>
      <c r="W53" s="22"/>
      <c r="X53" s="23" t="str">
        <f>IF(OR(Y53="Preventivo",Y53="Detectivo"),"Probabilidad",IF(Y53="Correctivo","Impacto",""))</f>
        <v/>
      </c>
      <c r="Y53" s="24"/>
      <c r="Z53" s="24"/>
      <c r="AA53" s="25" t="str">
        <f t="shared" si="0"/>
        <v/>
      </c>
      <c r="AB53" s="24"/>
      <c r="AC53" s="24"/>
      <c r="AD53" s="24"/>
      <c r="AE53" s="26" t="str">
        <f>IFERROR(IF(X53="Probabilidad",(N53-(+N53*AA53)),IF(X53="Impacto",N53,"")),"")</f>
        <v/>
      </c>
      <c r="AF53" s="25" t="str">
        <f t="shared" si="1"/>
        <v/>
      </c>
      <c r="AG53" s="38" t="str">
        <f>IFERROR(IF(AH53="","",IF(AH53&lt;=0.2,"Muy Baja",IF(AH53&lt;=0.4,"Baja",IF(AH53&lt;=0.6,"Media",IF(AH53&lt;=0.8,"Alta","Muy Alta"))))),"")</f>
        <v/>
      </c>
      <c r="AH53" s="39" t="str">
        <f>IFERROR(LOOKUP(MAX(AF53:AF59)+1,(AF53:AF59)),"")</f>
        <v/>
      </c>
      <c r="AI53" s="25" t="str">
        <f>IFERROR(IF(X53="Impacto",(Q53-(+Q53*AA53)),IF(X53="Probabilidad",Q53,"")),"")</f>
        <v/>
      </c>
      <c r="AJ53" s="38" t="str">
        <f>IFERROR(IF(AK53="","",IF(AK53&lt;=0.2,"Leve",IF(AK53&lt;=0.4,"Menor",IF(AK53&lt;=0.6,"Moderado",IF(AK53&lt;=0.8,"Mayor","Catastrófico"))))),"")</f>
        <v/>
      </c>
      <c r="AK53" s="39" t="str">
        <f>IFERROR(LOOKUP(MAX(AI53:AI59)+1,(AI53:AI59)),"")</f>
        <v/>
      </c>
      <c r="AL53" s="40" t="str">
        <f>IFERROR(IF(OR(AND(AG53="Muy Baja",AJ53="Leve"),AND(AG53="Muy Baja",AJ53="Menor"),AND(AG53="Baja",AJ53="Leve")),"Bajo",IF(OR(AND(AG53="Muy baja",AJ53="Moderado"),AND(AG53="Baja",AJ53="Menor"),AND(AG53="Baja",AJ53="Moderado"),AND(AG53="Media",AJ53="Leve"),AND(AG53="Media",AJ53="Menor"),AND(AG53="Media",AJ53="Moderado"),AND(AG53="Alta",AJ53="Leve"),AND(AG53="Alta",AJ53="Menor")),"Moderado",IF(OR(AND(AG53="Muy Baja",AJ53="Mayor"),AND(AG53="Baja",AJ53="Mayor"),AND(AG53="Media",AJ53="Mayor"),AND(AG53="Alta",AJ53="Moderado"),AND(AG53="Alta",AJ53="Mayor"),AND(AG53="Muy Alta",AJ53="Leve"),AND(AG53="Muy Alta",AJ53="Menor"),AND(AG53="Muy Alta",AJ53="Moderado"),AND(AG53="Muy Alta",AJ53="Mayor")),"Alto",IF(OR(AND(AG53="Muy Baja",AJ53="Catastrófico"),AND(AG53="Baja",AJ53="Catastrófico"),AND(AG53="Media",AJ53="Catastrófico"),AND(AG53="Alta",AJ53="Catastrófico"),AND(AG53="Muy Alta",AJ53="Catastrófico")),"Extremo","")))),"")</f>
        <v/>
      </c>
      <c r="AM53" s="23" t="s">
        <v>73</v>
      </c>
      <c r="AN53" s="27"/>
      <c r="AO53" s="21"/>
      <c r="AP53" s="21"/>
      <c r="AQ53" s="41"/>
      <c r="AR53" s="35"/>
      <c r="AS53" s="35"/>
      <c r="AT53" s="28"/>
    </row>
    <row r="54" spans="1:46" ht="125.1" customHeight="1" x14ac:dyDescent="0.3">
      <c r="A54" s="52"/>
      <c r="B54" s="48"/>
      <c r="C54" s="48"/>
      <c r="D54" s="48"/>
      <c r="E54" s="54"/>
      <c r="F54" s="55"/>
      <c r="G54" s="48"/>
      <c r="H54" s="49"/>
      <c r="I54" s="50"/>
      <c r="J54" s="50"/>
      <c r="K54" s="50"/>
      <c r="L54" s="50"/>
      <c r="M54" s="46"/>
      <c r="N54" s="44"/>
      <c r="O54" s="45"/>
      <c r="P54" s="46"/>
      <c r="Q54" s="44"/>
      <c r="R54" s="47"/>
      <c r="S54" s="48"/>
      <c r="T54" s="31" t="s">
        <v>74</v>
      </c>
      <c r="U54" s="21"/>
      <c r="V54" s="22"/>
      <c r="W54" s="22"/>
      <c r="X54" s="23" t="str">
        <f t="shared" ref="X54:X59" si="20">IF(OR(Y54="Preventivo",Y54="Detectivo"),"Probabilidad",IF(Y54="Correctivo","Impacto",""))</f>
        <v/>
      </c>
      <c r="Y54" s="24"/>
      <c r="Z54" s="24"/>
      <c r="AA54" s="25" t="str">
        <f t="shared" si="0"/>
        <v/>
      </c>
      <c r="AB54" s="24"/>
      <c r="AC54" s="24"/>
      <c r="AD54" s="24"/>
      <c r="AE54" s="26" t="str">
        <f>IFERROR(IF(AND(X53="Probabilidad",X54="Probabilidad"),(AF53-(+AF53*AA54)),IF(AND(X54="Probabilidad",X53="Impacto"),(AF53-(+AF53*AA54)),IF(X54="Impacto",AF53,""))),"")</f>
        <v/>
      </c>
      <c r="AF54" s="25" t="str">
        <f t="shared" si="1"/>
        <v/>
      </c>
      <c r="AG54" s="38"/>
      <c r="AH54" s="39"/>
      <c r="AI54" s="25" t="str">
        <f t="shared" ref="AI54:AI59" si="21">IFERROR(IF(AND(X53="Impacto",X54="Impacto"),(AI53-(+AI53*AA54)),IF(AND(X54="Impacto",X53="Probabilidad"),(AI53-(+AI53*AA54)),IF(X54="Probabilidad",AI53,""))),"")</f>
        <v/>
      </c>
      <c r="AJ54" s="38"/>
      <c r="AK54" s="39"/>
      <c r="AL54" s="40"/>
      <c r="AM54" s="23" t="s">
        <v>77</v>
      </c>
      <c r="AN54" s="27"/>
      <c r="AO54" s="21"/>
      <c r="AP54" s="21"/>
      <c r="AQ54" s="42"/>
      <c r="AR54" s="36"/>
      <c r="AS54" s="36"/>
      <c r="AT54" s="29"/>
    </row>
    <row r="55" spans="1:46" ht="117.95" customHeight="1" x14ac:dyDescent="0.3">
      <c r="A55" s="52"/>
      <c r="B55" s="48"/>
      <c r="C55" s="48"/>
      <c r="D55" s="48"/>
      <c r="E55" s="54"/>
      <c r="F55" s="55"/>
      <c r="G55" s="48"/>
      <c r="H55" s="49"/>
      <c r="I55" s="50"/>
      <c r="J55" s="50"/>
      <c r="K55" s="50"/>
      <c r="L55" s="50"/>
      <c r="M55" s="46"/>
      <c r="N55" s="44"/>
      <c r="O55" s="45"/>
      <c r="P55" s="46"/>
      <c r="Q55" s="44"/>
      <c r="R55" s="47"/>
      <c r="S55" s="48"/>
      <c r="T55" s="31" t="s">
        <v>78</v>
      </c>
      <c r="U55" s="21"/>
      <c r="V55" s="22"/>
      <c r="W55" s="22"/>
      <c r="X55" s="23" t="str">
        <f t="shared" si="20"/>
        <v/>
      </c>
      <c r="Y55" s="24"/>
      <c r="Z55" s="24"/>
      <c r="AA55" s="25" t="str">
        <f t="shared" si="0"/>
        <v/>
      </c>
      <c r="AB55" s="24"/>
      <c r="AC55" s="24"/>
      <c r="AD55" s="24"/>
      <c r="AE55" s="26" t="str">
        <f>IFERROR(IF(AND(X54="Probabilidad",X55="Probabilidad"),(AF54-(+AF54*AA55)),IF(AND(X55="Probabilidad",X54="Impacto"),(AF54-(+AF54*AA55)),IF(X55="Impacto",AF54,""))),"")</f>
        <v/>
      </c>
      <c r="AF55" s="25" t="str">
        <f t="shared" si="1"/>
        <v/>
      </c>
      <c r="AG55" s="38"/>
      <c r="AH55" s="39"/>
      <c r="AI55" s="25" t="str">
        <f t="shared" si="21"/>
        <v/>
      </c>
      <c r="AJ55" s="38"/>
      <c r="AK55" s="39"/>
      <c r="AL55" s="40"/>
      <c r="AM55" s="23" t="s">
        <v>81</v>
      </c>
      <c r="AN55" s="27"/>
      <c r="AO55" s="21"/>
      <c r="AP55" s="21"/>
      <c r="AQ55" s="42"/>
      <c r="AR55" s="36"/>
      <c r="AS55" s="36"/>
      <c r="AT55" s="29"/>
    </row>
    <row r="56" spans="1:46" ht="30" customHeight="1" x14ac:dyDescent="0.3">
      <c r="A56" s="52"/>
      <c r="B56" s="48"/>
      <c r="C56" s="48"/>
      <c r="D56" s="48"/>
      <c r="E56" s="54"/>
      <c r="F56" s="55"/>
      <c r="G56" s="48"/>
      <c r="H56" s="49"/>
      <c r="I56" s="50"/>
      <c r="J56" s="50"/>
      <c r="K56" s="50"/>
      <c r="L56" s="50"/>
      <c r="M56" s="46"/>
      <c r="N56" s="44"/>
      <c r="O56" s="45"/>
      <c r="P56" s="46"/>
      <c r="Q56" s="44"/>
      <c r="R56" s="47"/>
      <c r="S56" s="48"/>
      <c r="T56" s="20" t="s">
        <v>82</v>
      </c>
      <c r="U56" s="21"/>
      <c r="V56" s="22"/>
      <c r="W56" s="22"/>
      <c r="X56" s="23" t="str">
        <f t="shared" si="20"/>
        <v/>
      </c>
      <c r="Y56" s="24"/>
      <c r="Z56" s="24"/>
      <c r="AA56" s="25" t="str">
        <f t="shared" si="0"/>
        <v/>
      </c>
      <c r="AB56" s="24"/>
      <c r="AC56" s="24"/>
      <c r="AD56" s="24"/>
      <c r="AE56" s="26" t="str">
        <f t="shared" ref="AE56:AE59" si="22">IFERROR(IF(AND(X55="Probabilidad",X56="Probabilidad"),(AF55-(+AF55*AA56)),IF(AND(X56="Probabilidad",X55="Impacto"),(AF55-(+AF55*AA56)),IF(X56="Impacto",AF55,""))),"")</f>
        <v/>
      </c>
      <c r="AF56" s="25" t="str">
        <f t="shared" si="1"/>
        <v/>
      </c>
      <c r="AG56" s="38"/>
      <c r="AH56" s="39"/>
      <c r="AI56" s="25" t="str">
        <f t="shared" si="21"/>
        <v/>
      </c>
      <c r="AJ56" s="38"/>
      <c r="AK56" s="39"/>
      <c r="AL56" s="40"/>
      <c r="AM56" s="23" t="s">
        <v>84</v>
      </c>
      <c r="AN56" s="27"/>
      <c r="AO56" s="21"/>
      <c r="AP56" s="21"/>
      <c r="AQ56" s="42"/>
      <c r="AR56" s="36"/>
      <c r="AS56" s="36"/>
      <c r="AT56" s="29"/>
    </row>
    <row r="57" spans="1:46" ht="18.95" customHeight="1" x14ac:dyDescent="0.3">
      <c r="A57" s="52"/>
      <c r="B57" s="48"/>
      <c r="C57" s="48"/>
      <c r="D57" s="48"/>
      <c r="E57" s="54"/>
      <c r="F57" s="55"/>
      <c r="G57" s="48"/>
      <c r="H57" s="49"/>
      <c r="I57" s="50"/>
      <c r="J57" s="50"/>
      <c r="K57" s="50"/>
      <c r="L57" s="50"/>
      <c r="M57" s="46"/>
      <c r="N57" s="44"/>
      <c r="O57" s="45"/>
      <c r="P57" s="46"/>
      <c r="Q57" s="44"/>
      <c r="R57" s="47"/>
      <c r="S57" s="48"/>
      <c r="T57" s="20" t="s">
        <v>85</v>
      </c>
      <c r="U57" s="21"/>
      <c r="V57" s="22"/>
      <c r="W57" s="22"/>
      <c r="X57" s="23" t="str">
        <f t="shared" si="20"/>
        <v/>
      </c>
      <c r="Y57" s="24"/>
      <c r="Z57" s="24"/>
      <c r="AA57" s="25" t="str">
        <f t="shared" si="0"/>
        <v/>
      </c>
      <c r="AB57" s="24"/>
      <c r="AC57" s="24"/>
      <c r="AD57" s="24"/>
      <c r="AE57" s="26" t="str">
        <f t="shared" si="22"/>
        <v/>
      </c>
      <c r="AF57" s="25" t="str">
        <f t="shared" si="1"/>
        <v/>
      </c>
      <c r="AG57" s="38"/>
      <c r="AH57" s="39"/>
      <c r="AI57" s="25" t="str">
        <f t="shared" si="21"/>
        <v/>
      </c>
      <c r="AJ57" s="38"/>
      <c r="AK57" s="39"/>
      <c r="AL57" s="40"/>
      <c r="AM57" s="23" t="s">
        <v>89</v>
      </c>
      <c r="AN57" s="27"/>
      <c r="AO57" s="21"/>
      <c r="AP57" s="21"/>
      <c r="AQ57" s="42"/>
      <c r="AR57" s="36"/>
      <c r="AS57" s="36"/>
      <c r="AT57" s="29"/>
    </row>
    <row r="58" spans="1:46" ht="18.95" customHeight="1" x14ac:dyDescent="0.3">
      <c r="A58" s="52"/>
      <c r="B58" s="48"/>
      <c r="C58" s="48"/>
      <c r="D58" s="48"/>
      <c r="E58" s="54"/>
      <c r="F58" s="55"/>
      <c r="G58" s="48"/>
      <c r="H58" s="49"/>
      <c r="I58" s="50"/>
      <c r="J58" s="50"/>
      <c r="K58" s="50"/>
      <c r="L58" s="50"/>
      <c r="M58" s="46"/>
      <c r="N58" s="44"/>
      <c r="O58" s="45"/>
      <c r="P58" s="46"/>
      <c r="Q58" s="44"/>
      <c r="R58" s="47"/>
      <c r="S58" s="48"/>
      <c r="T58" s="20" t="s">
        <v>90</v>
      </c>
      <c r="U58" s="21"/>
      <c r="V58" s="22"/>
      <c r="W58" s="22"/>
      <c r="X58" s="23" t="str">
        <f t="shared" si="20"/>
        <v/>
      </c>
      <c r="Y58" s="24"/>
      <c r="Z58" s="24"/>
      <c r="AA58" s="25" t="str">
        <f t="shared" si="0"/>
        <v/>
      </c>
      <c r="AB58" s="24"/>
      <c r="AC58" s="24"/>
      <c r="AD58" s="24"/>
      <c r="AE58" s="26" t="str">
        <f t="shared" si="22"/>
        <v/>
      </c>
      <c r="AF58" s="25" t="str">
        <f t="shared" si="1"/>
        <v/>
      </c>
      <c r="AG58" s="38"/>
      <c r="AH58" s="39"/>
      <c r="AI58" s="25" t="str">
        <f t="shared" si="21"/>
        <v/>
      </c>
      <c r="AJ58" s="38"/>
      <c r="AK58" s="39"/>
      <c r="AL58" s="40"/>
      <c r="AM58" s="23" t="s">
        <v>92</v>
      </c>
      <c r="AN58" s="27"/>
      <c r="AO58" s="21"/>
      <c r="AP58" s="21"/>
      <c r="AQ58" s="42"/>
      <c r="AR58" s="36"/>
      <c r="AS58" s="36"/>
      <c r="AT58" s="29"/>
    </row>
    <row r="59" spans="1:46" ht="23.1" customHeight="1" x14ac:dyDescent="0.3">
      <c r="A59" s="53"/>
      <c r="B59" s="48"/>
      <c r="C59" s="48"/>
      <c r="D59" s="48"/>
      <c r="E59" s="54"/>
      <c r="F59" s="55"/>
      <c r="G59" s="48"/>
      <c r="H59" s="49"/>
      <c r="I59" s="50"/>
      <c r="J59" s="50"/>
      <c r="K59" s="50"/>
      <c r="L59" s="50"/>
      <c r="M59" s="46"/>
      <c r="N59" s="44"/>
      <c r="O59" s="45"/>
      <c r="P59" s="46"/>
      <c r="Q59" s="44"/>
      <c r="R59" s="47"/>
      <c r="S59" s="48"/>
      <c r="T59" s="20" t="s">
        <v>93</v>
      </c>
      <c r="U59" s="21"/>
      <c r="V59" s="22"/>
      <c r="W59" s="22"/>
      <c r="X59" s="23" t="str">
        <f t="shared" si="20"/>
        <v/>
      </c>
      <c r="Y59" s="24"/>
      <c r="Z59" s="24"/>
      <c r="AA59" s="25" t="str">
        <f t="shared" si="0"/>
        <v/>
      </c>
      <c r="AB59" s="24"/>
      <c r="AC59" s="24"/>
      <c r="AD59" s="24"/>
      <c r="AE59" s="26" t="str">
        <f t="shared" si="22"/>
        <v/>
      </c>
      <c r="AF59" s="25" t="str">
        <f t="shared" si="1"/>
        <v/>
      </c>
      <c r="AG59" s="38"/>
      <c r="AH59" s="39"/>
      <c r="AI59" s="25" t="str">
        <f t="shared" si="21"/>
        <v/>
      </c>
      <c r="AJ59" s="38"/>
      <c r="AK59" s="39"/>
      <c r="AL59" s="40"/>
      <c r="AM59" s="23" t="s">
        <v>94</v>
      </c>
      <c r="AN59" s="27"/>
      <c r="AO59" s="21"/>
      <c r="AP59" s="21"/>
      <c r="AQ59" s="43"/>
      <c r="AR59" s="37"/>
      <c r="AS59" s="37"/>
      <c r="AT59" s="30"/>
    </row>
    <row r="60" spans="1:46" s="4" customFormat="1" ht="95.1" customHeight="1" x14ac:dyDescent="0.25">
      <c r="A60" s="51"/>
      <c r="B60" s="48" t="s">
        <v>54</v>
      </c>
      <c r="C60" s="48" t="s">
        <v>55</v>
      </c>
      <c r="D60" s="48" t="s">
        <v>56</v>
      </c>
      <c r="E60" s="54" t="s">
        <v>57</v>
      </c>
      <c r="F60" s="55"/>
      <c r="G60" s="48"/>
      <c r="H60" s="49" t="str">
        <f>IF(B60="Seguridad_Información","Posibilidad de "&amp;C60&amp;"con "&amp;K60&amp;" "&amp;"por"&amp;" "&amp;I60&amp;" "&amp;"debido a"&amp;" "&amp;J60,"Posibilidad de"&amp;" "&amp;K60&amp;" "&amp;"por"&amp;" "&amp;I60&amp;" debido a"&amp;" "&amp;J60)</f>
        <v xml:space="preserve">Posibilidad de  por  debido a </v>
      </c>
      <c r="I60" s="50"/>
      <c r="J60" s="50"/>
      <c r="K60" s="50"/>
      <c r="L60" s="50"/>
      <c r="M60" s="46" t="str">
        <f>IF(OR($L60=[1]Tabla_Probabilidad!$D$33,$L60=[1]Tabla_Probabilidad!$D$35,$L60=[1]Tabla_Probabilidad!$D$37,$L60=[1]Tabla_Probabilidad!$J$35),"Muy Baja",IF(OR($L60=[1]Tabla_Probabilidad!$E$33,$L60=[1]Tabla_Probabilidad!$E$35,$L60=[1]Tabla_Probabilidad!$E$37,$L60=[1]Tabla_Probabilidad!$K$35),"Baja",IF(OR($L60=[1]Tabla_Probabilidad!$F$33,$L60=[1]Tabla_Probabilidad!$F$35,$L60=[1]Tabla_Probabilidad!$F$37,$L60=[1]Tabla_Probabilidad!$L$35),"Media",IF(OR($L60=[1]Tabla_Probabilidad!$G$33,$L60=[1]Tabla_Probabilidad!$G$35,$L60=[1]Tabla_Probabilidad!$G$37,$L60=[1]Tabla_Probabilidad!$M$35),"Alta",IF(OR($L60=[1]Tabla_Probabilidad!$H$33,$L60=[1]Tabla_Probabilidad!$H$35,$L60=[1]Tabla_Probabilidad!$H$37,$L60=[1]Tabla_Probabilidad!$N$35),"Muy Alta","")))))</f>
        <v/>
      </c>
      <c r="N60" s="44" t="str">
        <f>IF(M60="","",IF(M60="Muy Baja",0.2,IF(M60="Baja",0.4,IF(M60="Media",0.6,IF(M60="Alta",0.8,IF(M60="Muy Alta",1,))))))</f>
        <v/>
      </c>
      <c r="O60" s="45"/>
      <c r="P60" s="46" t="str">
        <f>IF(OR($O60=[1]Tabla_Impacto!$D$38,$O60=[1]Tabla_Impacto!$D$41,$O60=[1]Tabla_Impacto!$D$42,$O60=[1]Tabla_Impacto!$D$43,$O60=[1]Tabla_Impacto!$D$44,$O60=[1]Tabla_Impacto!$J$38,$O60=[1]Tabla_Impacto!$J$43,$O60=[1]Tabla_Impacto!$J$44,$O60=[1]Tabla_Impacto!$P$40,$O60=[1]Tabla_Impacto!$P$44,$O60=[1]Tabla_Impacto!$V$40,$O60=[1]Tabla_Impacto!$AB$40),"Leve",IF(OR($O60=[1]Tabla_Impacto!$E$38,$O60=[1]Tabla_Impacto!$E$41,$O60=[1]Tabla_Impacto!$E$42,$O60=[1]Tabla_Impacto!$E$43,$O60=[1]Tabla_Impacto!$E$44,$O60=[1]Tabla_Impacto!$K$38,$O60=[1]Tabla_Impacto!$K$43,$O60=[1]Tabla_Impacto!$K$44,$O60=[1]Tabla_Impacto!$Q$40,$O60=[1]Tabla_Impacto!$Q$44,$O60=[1]Tabla_Impacto!$W$40,$O60=[1]Tabla_Impacto!$AC$40),"Menor",IF(OR($O60=[1]Tabla_Impacto!$F$38,$O60=[1]Tabla_Impacto!$F$41,$O60=[1]Tabla_Impacto!$F$42,$O60=[1]Tabla_Impacto!$F$43,$O60=[1]Tabla_Impacto!$F$44,$O60=[1]Tabla_Impacto!$L$38,$O60=[1]Tabla_Impacto!$L$43,$O60=[1]Tabla_Impacto!$L$44,$O60=[1]Tabla_Impacto!$R$40,$O60=[1]Tabla_Impacto!$R$44,$O60=[1]Tabla_Impacto!$X$40,$O60=[1]Tabla_Impacto!$AD$40,$O60=[1]Tabla_Impacto!$F$41),"Moderado",IF(OR($O60=[1]Tabla_Impacto!$G$38,$O60=[1]Tabla_Impacto!$G$41,$O60=[1]Tabla_Impacto!$G$42,$O60=[1]Tabla_Impacto!$G$43,$O60=[1]Tabla_Impacto!$G$44,$O60=[1]Tabla_Impacto!$M$38,$O60=[1]Tabla_Impacto!$M$43,$O60=[1]Tabla_Impacto!$M$44,$O60=[1]Tabla_Impacto!$S$40,$O60=[1]Tabla_Impacto!$S$44,$O60=[1]Tabla_Impacto!$Y$40,$O60=[1]Tabla_Impacto!$AE$40,$O60=[1]Tabla_Impacto!$G$41),"Mayor",IF(OR($O60=[1]Tabla_Impacto!$H$38,$O60=[1]Tabla_Impacto!$H$41,$O60=[1]Tabla_Impacto!$H$42,$O60=[1]Tabla_Impacto!$H$43,$O60=[1]Tabla_Impacto!$H$44,$O60=[1]Tabla_Impacto!$N$38,$O60=[1]Tabla_Impacto!$N$43,$O60=[1]Tabla_Impacto!$N$44,$O60=[1]Tabla_Impacto!$T$40,$O60=[1]Tabla_Impacto!$T$44,$O60=[1]Tabla_Impacto!$Z$40,$O60=[1]Tabla_Impacto!$AF$40,$O60=[1]Tabla_Impacto!$H$41),"Catastrófico","")))))</f>
        <v/>
      </c>
      <c r="Q60" s="44" t="str">
        <f>IF(P60="","",IF(P60="Leve",0.2,IF(P60="Menor",0.4,IF(P60="Moderado",0.6,IF(P60="Mayor",0.8,IF(P60="Catastrófico",1,))))))</f>
        <v/>
      </c>
      <c r="R60" s="47" t="str">
        <f>IF(OR(AND(M60="Muy Baja",P60="Leve"),AND(M60="Muy Baja",P60="Menor"),AND(M60="Baja",P60="Leve")),"Bajo",IF(OR(AND(M60="Muy baja",P60="Moderado"),AND(M60="Baja",P60="Menor"),AND(M60="Baja",P60="Moderado"),AND(M60="Media",P60="Leve"),AND(M60="Media",P60="Menor"),AND(M60="Media",P60="Moderado"),AND(M60="Alta",P60="Leve"),AND(M60="Alta",P60="Menor")),"Moderado",IF(OR(AND(M60="Muy Baja",P60="Mayor"),AND(M60="Baja",P60="Mayor"),AND(M60="Media",P60="Mayor"),AND(M60="Alta",P60="Moderado"),AND(M60="Alta",P60="Mayor"),AND(M60="Muy Alta",P60="Leve"),AND(M60="Muy Alta",P60="Menor"),AND(M60="Muy Alta",P60="Moderado"),AND(M60="Muy Alta",P60="Mayor")),"Alto",IF(OR(AND(M60="Muy Baja",P60="Catastrófico"),AND(M60="Baja",P60="Catastrófico"),AND(M60="Media",P60="Catastrófico"),AND(M60="Alta",P60="Catastrófico"),AND(M60="Muy Alta",P60="Catastrófico")),"Extremo",""))))</f>
        <v/>
      </c>
      <c r="S60" s="48"/>
      <c r="T60" s="20" t="s">
        <v>65</v>
      </c>
      <c r="U60" s="21"/>
      <c r="V60" s="22"/>
      <c r="W60" s="22"/>
      <c r="X60" s="23" t="str">
        <f>IF(OR(Y60="Preventivo",Y60="Detectivo"),"Probabilidad",IF(Y60="Correctivo","Impacto",""))</f>
        <v/>
      </c>
      <c r="Y60" s="24"/>
      <c r="Z60" s="24"/>
      <c r="AA60" s="25" t="str">
        <f t="shared" si="0"/>
        <v/>
      </c>
      <c r="AB60" s="24"/>
      <c r="AC60" s="24"/>
      <c r="AD60" s="24"/>
      <c r="AE60" s="26" t="str">
        <f>IFERROR(IF(X60="Probabilidad",(N60-(+N60*AA60)),IF(X60="Impacto",N60,"")),"")</f>
        <v/>
      </c>
      <c r="AF60" s="25" t="str">
        <f t="shared" si="1"/>
        <v/>
      </c>
      <c r="AG60" s="38" t="str">
        <f>IFERROR(IF(AH60="","",IF(AH60&lt;=0.2,"Muy Baja",IF(AH60&lt;=0.4,"Baja",IF(AH60&lt;=0.6,"Media",IF(AH60&lt;=0.8,"Alta","Muy Alta"))))),"")</f>
        <v/>
      </c>
      <c r="AH60" s="39" t="str">
        <f>IFERROR(LOOKUP(MAX(AF60:AF66)+1,(AF60:AF66)),"")</f>
        <v/>
      </c>
      <c r="AI60" s="25" t="str">
        <f>IFERROR(IF(X60="Impacto",(Q60-(+Q60*AA60)),IF(X60="Probabilidad",Q60,"")),"")</f>
        <v/>
      </c>
      <c r="AJ60" s="38" t="str">
        <f>IFERROR(IF(AK60="","",IF(AK60&lt;=0.2,"Leve",IF(AK60&lt;=0.4,"Menor",IF(AK60&lt;=0.6,"Moderado",IF(AK60&lt;=0.8,"Mayor","Catastrófico"))))),"")</f>
        <v/>
      </c>
      <c r="AK60" s="39" t="str">
        <f>IFERROR(LOOKUP(MAX(AI60:AI66)+1,(AI60:AI66)),"")</f>
        <v/>
      </c>
      <c r="AL60" s="40" t="str">
        <f>IFERROR(IF(OR(AND(AG60="Muy Baja",AJ60="Leve"),AND(AG60="Muy Baja",AJ60="Menor"),AND(AG60="Baja",AJ60="Leve")),"Bajo",IF(OR(AND(AG60="Muy baja",AJ60="Moderado"),AND(AG60="Baja",AJ60="Menor"),AND(AG60="Baja",AJ60="Moderado"),AND(AG60="Media",AJ60="Leve"),AND(AG60="Media",AJ60="Menor"),AND(AG60="Media",AJ60="Moderado"),AND(AG60="Alta",AJ60="Leve"),AND(AG60="Alta",AJ60="Menor")),"Moderado",IF(OR(AND(AG60="Muy Baja",AJ60="Mayor"),AND(AG60="Baja",AJ60="Mayor"),AND(AG60="Media",AJ60="Mayor"),AND(AG60="Alta",AJ60="Moderado"),AND(AG60="Alta",AJ60="Mayor"),AND(AG60="Muy Alta",AJ60="Leve"),AND(AG60="Muy Alta",AJ60="Menor"),AND(AG60="Muy Alta",AJ60="Moderado"),AND(AG60="Muy Alta",AJ60="Mayor")),"Alto",IF(OR(AND(AG60="Muy Baja",AJ60="Catastrófico"),AND(AG60="Baja",AJ60="Catastrófico"),AND(AG60="Media",AJ60="Catastrófico"),AND(AG60="Alta",AJ60="Catastrófico"),AND(AG60="Muy Alta",AJ60="Catastrófico")),"Extremo","")))),"")</f>
        <v/>
      </c>
      <c r="AM60" s="23" t="s">
        <v>73</v>
      </c>
      <c r="AN60" s="27"/>
      <c r="AO60" s="21"/>
      <c r="AP60" s="21"/>
      <c r="AQ60" s="41"/>
      <c r="AR60" s="35"/>
      <c r="AS60" s="35"/>
      <c r="AT60" s="28"/>
    </row>
    <row r="61" spans="1:46" ht="108" customHeight="1" x14ac:dyDescent="0.3">
      <c r="A61" s="52"/>
      <c r="B61" s="48"/>
      <c r="C61" s="48"/>
      <c r="D61" s="48"/>
      <c r="E61" s="54"/>
      <c r="F61" s="55"/>
      <c r="G61" s="48"/>
      <c r="H61" s="49"/>
      <c r="I61" s="50"/>
      <c r="J61" s="50"/>
      <c r="K61" s="50"/>
      <c r="L61" s="50"/>
      <c r="M61" s="46"/>
      <c r="N61" s="44"/>
      <c r="O61" s="45"/>
      <c r="P61" s="46"/>
      <c r="Q61" s="44"/>
      <c r="R61" s="47"/>
      <c r="S61" s="48"/>
      <c r="T61" s="20" t="s">
        <v>74</v>
      </c>
      <c r="U61" s="21"/>
      <c r="V61" s="22"/>
      <c r="W61" s="22"/>
      <c r="X61" s="23" t="str">
        <f t="shared" ref="X61:X66" si="23">IF(OR(Y61="Preventivo",Y61="Detectivo"),"Probabilidad",IF(Y61="Correctivo","Impacto",""))</f>
        <v/>
      </c>
      <c r="Y61" s="24"/>
      <c r="Z61" s="24"/>
      <c r="AA61" s="25" t="str">
        <f t="shared" si="0"/>
        <v/>
      </c>
      <c r="AB61" s="24"/>
      <c r="AC61" s="24"/>
      <c r="AD61" s="24"/>
      <c r="AE61" s="26" t="str">
        <f>IFERROR(IF(AND(X60="Probabilidad",X61="Probabilidad"),(AF60-(+AF60*AA61)),IF(AND(X61="Probabilidad",X60="Impacto"),(AF60-(+AF60*AA61)),IF(X61="Impacto",AF60,""))),"")</f>
        <v/>
      </c>
      <c r="AF61" s="25" t="str">
        <f t="shared" si="1"/>
        <v/>
      </c>
      <c r="AG61" s="38"/>
      <c r="AH61" s="39"/>
      <c r="AI61" s="25" t="str">
        <f t="shared" ref="AI61:AI66" si="24">IFERROR(IF(AND(X60="Impacto",X61="Impacto"),(AI60-(+AI60*AA61)),IF(AND(X61="Impacto",X60="Probabilidad"),(AI60-(+AI60*AA61)),IF(X61="Probabilidad",AI60,""))),"")</f>
        <v/>
      </c>
      <c r="AJ61" s="38"/>
      <c r="AK61" s="39"/>
      <c r="AL61" s="40"/>
      <c r="AM61" s="23" t="s">
        <v>77</v>
      </c>
      <c r="AN61" s="27"/>
      <c r="AO61" s="21"/>
      <c r="AP61" s="21"/>
      <c r="AQ61" s="42"/>
      <c r="AR61" s="36"/>
      <c r="AS61" s="36"/>
      <c r="AT61" s="29"/>
    </row>
    <row r="62" spans="1:46" ht="74.099999999999994" customHeight="1" x14ac:dyDescent="0.3">
      <c r="A62" s="52"/>
      <c r="B62" s="48"/>
      <c r="C62" s="48"/>
      <c r="D62" s="48"/>
      <c r="E62" s="54"/>
      <c r="F62" s="55"/>
      <c r="G62" s="48"/>
      <c r="H62" s="49"/>
      <c r="I62" s="50"/>
      <c r="J62" s="50"/>
      <c r="K62" s="50"/>
      <c r="L62" s="50"/>
      <c r="M62" s="46"/>
      <c r="N62" s="44"/>
      <c r="O62" s="45"/>
      <c r="P62" s="46"/>
      <c r="Q62" s="44"/>
      <c r="R62" s="47"/>
      <c r="S62" s="48"/>
      <c r="T62" s="20" t="s">
        <v>78</v>
      </c>
      <c r="U62" s="21"/>
      <c r="V62" s="22"/>
      <c r="W62" s="22"/>
      <c r="X62" s="23" t="str">
        <f t="shared" si="23"/>
        <v/>
      </c>
      <c r="Y62" s="24"/>
      <c r="Z62" s="24"/>
      <c r="AA62" s="25" t="str">
        <f t="shared" si="0"/>
        <v/>
      </c>
      <c r="AB62" s="24"/>
      <c r="AC62" s="24"/>
      <c r="AD62" s="24"/>
      <c r="AE62" s="26" t="str">
        <f>IFERROR(IF(AND(X61="Probabilidad",X62="Probabilidad"),(AF61-(+AF61*AA62)),IF(AND(X62="Probabilidad",X61="Impacto"),(AF61-(+AF61*AA62)),IF(X62="Impacto",AF61,""))),"")</f>
        <v/>
      </c>
      <c r="AF62" s="25" t="str">
        <f t="shared" si="1"/>
        <v/>
      </c>
      <c r="AG62" s="38"/>
      <c r="AH62" s="39"/>
      <c r="AI62" s="25" t="str">
        <f t="shared" si="24"/>
        <v/>
      </c>
      <c r="AJ62" s="38"/>
      <c r="AK62" s="39"/>
      <c r="AL62" s="40"/>
      <c r="AM62" s="23" t="s">
        <v>81</v>
      </c>
      <c r="AN62" s="27"/>
      <c r="AO62" s="21"/>
      <c r="AP62" s="21"/>
      <c r="AQ62" s="42"/>
      <c r="AR62" s="36"/>
      <c r="AS62" s="36"/>
      <c r="AT62" s="29"/>
    </row>
    <row r="63" spans="1:46" ht="30" customHeight="1" x14ac:dyDescent="0.3">
      <c r="A63" s="52"/>
      <c r="B63" s="48"/>
      <c r="C63" s="48"/>
      <c r="D63" s="48"/>
      <c r="E63" s="54"/>
      <c r="F63" s="55"/>
      <c r="G63" s="48"/>
      <c r="H63" s="49"/>
      <c r="I63" s="50"/>
      <c r="J63" s="50"/>
      <c r="K63" s="50"/>
      <c r="L63" s="50"/>
      <c r="M63" s="46"/>
      <c r="N63" s="44"/>
      <c r="O63" s="45"/>
      <c r="P63" s="46"/>
      <c r="Q63" s="44"/>
      <c r="R63" s="47"/>
      <c r="S63" s="48"/>
      <c r="T63" s="20" t="s">
        <v>82</v>
      </c>
      <c r="U63" s="21"/>
      <c r="V63" s="22"/>
      <c r="W63" s="22"/>
      <c r="X63" s="23" t="str">
        <f t="shared" si="23"/>
        <v/>
      </c>
      <c r="Y63" s="24"/>
      <c r="Z63" s="24"/>
      <c r="AA63" s="25" t="str">
        <f t="shared" si="0"/>
        <v/>
      </c>
      <c r="AB63" s="24"/>
      <c r="AC63" s="24"/>
      <c r="AD63" s="24"/>
      <c r="AE63" s="26" t="str">
        <f t="shared" ref="AE63:AE66" si="25">IFERROR(IF(AND(X62="Probabilidad",X63="Probabilidad"),(AF62-(+AF62*AA63)),IF(AND(X63="Probabilidad",X62="Impacto"),(AF62-(+AF62*AA63)),IF(X63="Impacto",AF62,""))),"")</f>
        <v/>
      </c>
      <c r="AF63" s="25" t="str">
        <f t="shared" si="1"/>
        <v/>
      </c>
      <c r="AG63" s="38"/>
      <c r="AH63" s="39"/>
      <c r="AI63" s="25" t="str">
        <f t="shared" si="24"/>
        <v/>
      </c>
      <c r="AJ63" s="38"/>
      <c r="AK63" s="39"/>
      <c r="AL63" s="40"/>
      <c r="AM63" s="23" t="s">
        <v>84</v>
      </c>
      <c r="AN63" s="27"/>
      <c r="AO63" s="21"/>
      <c r="AP63" s="21"/>
      <c r="AQ63" s="42"/>
      <c r="AR63" s="36"/>
      <c r="AS63" s="36"/>
      <c r="AT63" s="29"/>
    </row>
    <row r="64" spans="1:46" ht="18.95" customHeight="1" x14ac:dyDescent="0.3">
      <c r="A64" s="52"/>
      <c r="B64" s="48"/>
      <c r="C64" s="48"/>
      <c r="D64" s="48"/>
      <c r="E64" s="54"/>
      <c r="F64" s="55"/>
      <c r="G64" s="48"/>
      <c r="H64" s="49"/>
      <c r="I64" s="50"/>
      <c r="J64" s="50"/>
      <c r="K64" s="50"/>
      <c r="L64" s="50"/>
      <c r="M64" s="46"/>
      <c r="N64" s="44"/>
      <c r="O64" s="45"/>
      <c r="P64" s="46"/>
      <c r="Q64" s="44"/>
      <c r="R64" s="47"/>
      <c r="S64" s="48"/>
      <c r="T64" s="20" t="s">
        <v>85</v>
      </c>
      <c r="U64" s="21"/>
      <c r="V64" s="22"/>
      <c r="W64" s="22"/>
      <c r="X64" s="23" t="str">
        <f t="shared" si="23"/>
        <v/>
      </c>
      <c r="Y64" s="24"/>
      <c r="Z64" s="24"/>
      <c r="AA64" s="25" t="str">
        <f t="shared" si="0"/>
        <v/>
      </c>
      <c r="AB64" s="24"/>
      <c r="AC64" s="24"/>
      <c r="AD64" s="24"/>
      <c r="AE64" s="26" t="str">
        <f t="shared" si="25"/>
        <v/>
      </c>
      <c r="AF64" s="25" t="str">
        <f t="shared" si="1"/>
        <v/>
      </c>
      <c r="AG64" s="38"/>
      <c r="AH64" s="39"/>
      <c r="AI64" s="25" t="str">
        <f t="shared" si="24"/>
        <v/>
      </c>
      <c r="AJ64" s="38"/>
      <c r="AK64" s="39"/>
      <c r="AL64" s="40"/>
      <c r="AM64" s="23" t="s">
        <v>89</v>
      </c>
      <c r="AN64" s="27"/>
      <c r="AO64" s="21"/>
      <c r="AP64" s="21"/>
      <c r="AQ64" s="42"/>
      <c r="AR64" s="36"/>
      <c r="AS64" s="36"/>
      <c r="AT64" s="29"/>
    </row>
    <row r="65" spans="1:46" ht="18.95" customHeight="1" x14ac:dyDescent="0.3">
      <c r="A65" s="52"/>
      <c r="B65" s="48"/>
      <c r="C65" s="48"/>
      <c r="D65" s="48"/>
      <c r="E65" s="54"/>
      <c r="F65" s="55"/>
      <c r="G65" s="48"/>
      <c r="H65" s="49"/>
      <c r="I65" s="50"/>
      <c r="J65" s="50"/>
      <c r="K65" s="50"/>
      <c r="L65" s="50"/>
      <c r="M65" s="46"/>
      <c r="N65" s="44"/>
      <c r="O65" s="45"/>
      <c r="P65" s="46"/>
      <c r="Q65" s="44"/>
      <c r="R65" s="47"/>
      <c r="S65" s="48"/>
      <c r="T65" s="20" t="s">
        <v>90</v>
      </c>
      <c r="U65" s="21"/>
      <c r="V65" s="22"/>
      <c r="W65" s="22"/>
      <c r="X65" s="23" t="str">
        <f t="shared" si="23"/>
        <v/>
      </c>
      <c r="Y65" s="24"/>
      <c r="Z65" s="24"/>
      <c r="AA65" s="25" t="str">
        <f t="shared" si="0"/>
        <v/>
      </c>
      <c r="AB65" s="24"/>
      <c r="AC65" s="24"/>
      <c r="AD65" s="24"/>
      <c r="AE65" s="26" t="str">
        <f t="shared" si="25"/>
        <v/>
      </c>
      <c r="AF65" s="25" t="str">
        <f t="shared" si="1"/>
        <v/>
      </c>
      <c r="AG65" s="38"/>
      <c r="AH65" s="39"/>
      <c r="AI65" s="25" t="str">
        <f t="shared" si="24"/>
        <v/>
      </c>
      <c r="AJ65" s="38"/>
      <c r="AK65" s="39"/>
      <c r="AL65" s="40"/>
      <c r="AM65" s="23" t="s">
        <v>92</v>
      </c>
      <c r="AN65" s="27"/>
      <c r="AO65" s="21"/>
      <c r="AP65" s="21"/>
      <c r="AQ65" s="42"/>
      <c r="AR65" s="36"/>
      <c r="AS65" s="36"/>
      <c r="AT65" s="29"/>
    </row>
    <row r="66" spans="1:46" ht="23.1" customHeight="1" x14ac:dyDescent="0.3">
      <c r="A66" s="53"/>
      <c r="B66" s="48"/>
      <c r="C66" s="48"/>
      <c r="D66" s="48"/>
      <c r="E66" s="54"/>
      <c r="F66" s="55"/>
      <c r="G66" s="48"/>
      <c r="H66" s="49"/>
      <c r="I66" s="50"/>
      <c r="J66" s="50"/>
      <c r="K66" s="50"/>
      <c r="L66" s="50"/>
      <c r="M66" s="46"/>
      <c r="N66" s="44"/>
      <c r="O66" s="45"/>
      <c r="P66" s="46"/>
      <c r="Q66" s="44"/>
      <c r="R66" s="47"/>
      <c r="S66" s="48"/>
      <c r="T66" s="20" t="s">
        <v>93</v>
      </c>
      <c r="U66" s="21"/>
      <c r="V66" s="22"/>
      <c r="W66" s="22"/>
      <c r="X66" s="23" t="str">
        <f t="shared" si="23"/>
        <v/>
      </c>
      <c r="Y66" s="24"/>
      <c r="Z66" s="24"/>
      <c r="AA66" s="25" t="str">
        <f t="shared" si="0"/>
        <v/>
      </c>
      <c r="AB66" s="24"/>
      <c r="AC66" s="24"/>
      <c r="AD66" s="24"/>
      <c r="AE66" s="26" t="str">
        <f t="shared" si="25"/>
        <v/>
      </c>
      <c r="AF66" s="25" t="str">
        <f t="shared" si="1"/>
        <v/>
      </c>
      <c r="AG66" s="38"/>
      <c r="AH66" s="39"/>
      <c r="AI66" s="25" t="str">
        <f t="shared" si="24"/>
        <v/>
      </c>
      <c r="AJ66" s="38"/>
      <c r="AK66" s="39"/>
      <c r="AL66" s="40"/>
      <c r="AM66" s="23" t="s">
        <v>94</v>
      </c>
      <c r="AN66" s="27"/>
      <c r="AO66" s="21"/>
      <c r="AP66" s="21"/>
      <c r="AQ66" s="43"/>
      <c r="AR66" s="37"/>
      <c r="AS66" s="37"/>
      <c r="AT66" s="30"/>
    </row>
    <row r="67" spans="1:46" s="4" customFormat="1" ht="126.95" customHeight="1" x14ac:dyDescent="0.25">
      <c r="A67" s="51"/>
      <c r="B67" s="48" t="s">
        <v>54</v>
      </c>
      <c r="C67" s="48" t="s">
        <v>55</v>
      </c>
      <c r="D67" s="48" t="s">
        <v>56</v>
      </c>
      <c r="E67" s="54" t="s">
        <v>57</v>
      </c>
      <c r="F67" s="55"/>
      <c r="G67" s="48"/>
      <c r="H67" s="49" t="str">
        <f>IF(B67="Seguridad_Información","Posibilidad de "&amp;C67&amp;"con "&amp;K67&amp;" "&amp;"por"&amp;" "&amp;I67&amp;" "&amp;"debido a"&amp;" "&amp;J67,"Posibilidad de"&amp;" "&amp;K67&amp;" "&amp;"por"&amp;" "&amp;I67&amp;" debido a"&amp;" "&amp;J67)</f>
        <v xml:space="preserve">Posibilidad de  por  debido a </v>
      </c>
      <c r="I67" s="50"/>
      <c r="J67" s="50"/>
      <c r="K67" s="50"/>
      <c r="L67" s="50"/>
      <c r="M67" s="46" t="str">
        <f>IF(OR($L67=[1]Tabla_Probabilidad!$D$33,$L67=[1]Tabla_Probabilidad!$D$35,$L67=[1]Tabla_Probabilidad!$D$37,$L67=[1]Tabla_Probabilidad!$J$35),"Muy Baja",IF(OR($L67=[1]Tabla_Probabilidad!$E$33,$L67=[1]Tabla_Probabilidad!$E$35,$L67=[1]Tabla_Probabilidad!$E$37,$L67=[1]Tabla_Probabilidad!$K$35),"Baja",IF(OR($L67=[1]Tabla_Probabilidad!$F$33,$L67=[1]Tabla_Probabilidad!$F$35,$L67=[1]Tabla_Probabilidad!$F$37,$L67=[1]Tabla_Probabilidad!$L$35),"Media",IF(OR($L67=[1]Tabla_Probabilidad!$G$33,$L67=[1]Tabla_Probabilidad!$G$35,$L67=[1]Tabla_Probabilidad!$G$37,$L67=[1]Tabla_Probabilidad!$M$35),"Alta",IF(OR($L67=[1]Tabla_Probabilidad!$H$33,$L67=[1]Tabla_Probabilidad!$H$35,$L67=[1]Tabla_Probabilidad!$H$37,$L67=[1]Tabla_Probabilidad!$N$35),"Muy Alta","")))))</f>
        <v/>
      </c>
      <c r="N67" s="44" t="str">
        <f>IF(M67="","",IF(M67="Muy Baja",0.2,IF(M67="Baja",0.4,IF(M67="Media",0.6,IF(M67="Alta",0.8,IF(M67="Muy Alta",1,))))))</f>
        <v/>
      </c>
      <c r="O67" s="45"/>
      <c r="P67" s="46" t="str">
        <f>IF(OR($O67=[1]Tabla_Impacto!$D$38,$O67=[1]Tabla_Impacto!$D$41,$O67=[1]Tabla_Impacto!$D$42,$O67=[1]Tabla_Impacto!$D$43,$O67=[1]Tabla_Impacto!$D$44,$O67=[1]Tabla_Impacto!$J$38,$O67=[1]Tabla_Impacto!$J$43,$O67=[1]Tabla_Impacto!$J$44,$O67=[1]Tabla_Impacto!$P$40,$O67=[1]Tabla_Impacto!$P$44,$O67=[1]Tabla_Impacto!$V$40,$O67=[1]Tabla_Impacto!$AB$40),"Leve",IF(OR($O67=[1]Tabla_Impacto!$E$38,$O67=[1]Tabla_Impacto!$E$41,$O67=[1]Tabla_Impacto!$E$42,$O67=[1]Tabla_Impacto!$E$43,$O67=[1]Tabla_Impacto!$E$44,$O67=[1]Tabla_Impacto!$K$38,$O67=[1]Tabla_Impacto!$K$43,$O67=[1]Tabla_Impacto!$K$44,$O67=[1]Tabla_Impacto!$Q$40,$O67=[1]Tabla_Impacto!$Q$44,$O67=[1]Tabla_Impacto!$W$40,$O67=[1]Tabla_Impacto!$AC$40),"Menor",IF(OR($O67=[1]Tabla_Impacto!$F$38,$O67=[1]Tabla_Impacto!$F$41,$O67=[1]Tabla_Impacto!$F$42,$O67=[1]Tabla_Impacto!$F$43,$O67=[1]Tabla_Impacto!$F$44,$O67=[1]Tabla_Impacto!$L$38,$O67=[1]Tabla_Impacto!$L$43,$O67=[1]Tabla_Impacto!$L$44,$O67=[1]Tabla_Impacto!$R$40,$O67=[1]Tabla_Impacto!$R$44,$O67=[1]Tabla_Impacto!$X$40,$O67=[1]Tabla_Impacto!$AD$40,$O67=[1]Tabla_Impacto!$F$41),"Moderado",IF(OR($O67=[1]Tabla_Impacto!$G$38,$O67=[1]Tabla_Impacto!$G$41,$O67=[1]Tabla_Impacto!$G$42,$O67=[1]Tabla_Impacto!$G$43,$O67=[1]Tabla_Impacto!$G$44,$O67=[1]Tabla_Impacto!$M$38,$O67=[1]Tabla_Impacto!$M$43,$O67=[1]Tabla_Impacto!$M$44,$O67=[1]Tabla_Impacto!$S$40,$O67=[1]Tabla_Impacto!$S$44,$O67=[1]Tabla_Impacto!$Y$40,$O67=[1]Tabla_Impacto!$AE$40,$O67=[1]Tabla_Impacto!$G$41),"Mayor",IF(OR($O67=[1]Tabla_Impacto!$H$38,$O67=[1]Tabla_Impacto!$H$41,$O67=[1]Tabla_Impacto!$H$42,$O67=[1]Tabla_Impacto!$H$43,$O67=[1]Tabla_Impacto!$H$44,$O67=[1]Tabla_Impacto!$N$38,$O67=[1]Tabla_Impacto!$N$43,$O67=[1]Tabla_Impacto!$N$44,$O67=[1]Tabla_Impacto!$T$40,$O67=[1]Tabla_Impacto!$T$44,$O67=[1]Tabla_Impacto!$Z$40,$O67=[1]Tabla_Impacto!$AF$40,$O67=[1]Tabla_Impacto!$H$41),"Catastrófico","")))))</f>
        <v/>
      </c>
      <c r="Q67" s="44" t="str">
        <f>IF(P67="","",IF(P67="Leve",0.2,IF(P67="Menor",0.4,IF(P67="Moderado",0.6,IF(P67="Mayor",0.8,IF(P67="Catastrófico",1,))))))</f>
        <v/>
      </c>
      <c r="R67" s="47" t="str">
        <f>IF(OR(AND(M67="Muy Baja",P67="Leve"),AND(M67="Muy Baja",P67="Menor"),AND(M67="Baja",P67="Leve")),"Bajo",IF(OR(AND(M67="Muy baja",P67="Moderado"),AND(M67="Baja",P67="Menor"),AND(M67="Baja",P67="Moderado"),AND(M67="Media",P67="Leve"),AND(M67="Media",P67="Menor"),AND(M67="Media",P67="Moderado"),AND(M67="Alta",P67="Leve"),AND(M67="Alta",P67="Menor")),"Moderado",IF(OR(AND(M67="Muy Baja",P67="Mayor"),AND(M67="Baja",P67="Mayor"),AND(M67="Media",P67="Mayor"),AND(M67="Alta",P67="Moderado"),AND(M67="Alta",P67="Mayor"),AND(M67="Muy Alta",P67="Leve"),AND(M67="Muy Alta",P67="Menor"),AND(M67="Muy Alta",P67="Moderado"),AND(M67="Muy Alta",P67="Mayor")),"Alto",IF(OR(AND(M67="Muy Baja",P67="Catastrófico"),AND(M67="Baja",P67="Catastrófico"),AND(M67="Media",P67="Catastrófico"),AND(M67="Alta",P67="Catastrófico"),AND(M67="Muy Alta",P67="Catastrófico")),"Extremo",""))))</f>
        <v/>
      </c>
      <c r="S67" s="48"/>
      <c r="T67" s="20" t="s">
        <v>65</v>
      </c>
      <c r="U67" s="21"/>
      <c r="V67" s="22"/>
      <c r="W67" s="22"/>
      <c r="X67" s="23" t="str">
        <f>IF(OR(Y67="Preventivo",Y67="Detectivo"),"Probabilidad",IF(Y67="Correctivo","Impacto",""))</f>
        <v/>
      </c>
      <c r="Y67" s="24"/>
      <c r="Z67" s="24"/>
      <c r="AA67" s="25" t="str">
        <f t="shared" si="0"/>
        <v/>
      </c>
      <c r="AB67" s="24"/>
      <c r="AC67" s="24"/>
      <c r="AD67" s="24"/>
      <c r="AE67" s="26" t="str">
        <f>IFERROR(IF(X67="Probabilidad",(N67-(+N67*AA67)),IF(X67="Impacto",N67,"")),"")</f>
        <v/>
      </c>
      <c r="AF67" s="25" t="str">
        <f t="shared" si="1"/>
        <v/>
      </c>
      <c r="AG67" s="38" t="str">
        <f>IFERROR(IF(AH67="","",IF(AH67&lt;=0.2,"Muy Baja",IF(AH67&lt;=0.4,"Baja",IF(AH67&lt;=0.6,"Media",IF(AH67&lt;=0.8,"Alta","Muy Alta"))))),"")</f>
        <v/>
      </c>
      <c r="AH67" s="39" t="str">
        <f>IFERROR(LOOKUP(MAX(AF67:AF73)+1,(AF67:AF73)),"")</f>
        <v/>
      </c>
      <c r="AI67" s="25" t="str">
        <f>IFERROR(IF(X67="Impacto",(Q67-(+Q67*AA67)),IF(X67="Probabilidad",Q67,"")),"")</f>
        <v/>
      </c>
      <c r="AJ67" s="38" t="str">
        <f>IFERROR(IF(AK67="","",IF(AK67&lt;=0.2,"Leve",IF(AK67&lt;=0.4,"Menor",IF(AK67&lt;=0.6,"Moderado",IF(AK67&lt;=0.8,"Mayor","Catastrófico"))))),"")</f>
        <v/>
      </c>
      <c r="AK67" s="39" t="str">
        <f>IFERROR(LOOKUP(MAX(AI67:AI73)+1,(AI67:AI73)),"")</f>
        <v/>
      </c>
      <c r="AL67" s="40" t="str">
        <f>IFERROR(IF(OR(AND(AG67="Muy Baja",AJ67="Leve"),AND(AG67="Muy Baja",AJ67="Menor"),AND(AG67="Baja",AJ67="Leve")),"Bajo",IF(OR(AND(AG67="Muy baja",AJ67="Moderado"),AND(AG67="Baja",AJ67="Menor"),AND(AG67="Baja",AJ67="Moderado"),AND(AG67="Media",AJ67="Leve"),AND(AG67="Media",AJ67="Menor"),AND(AG67="Media",AJ67="Moderado"),AND(AG67="Alta",AJ67="Leve"),AND(AG67="Alta",AJ67="Menor")),"Moderado",IF(OR(AND(AG67="Muy Baja",AJ67="Mayor"),AND(AG67="Baja",AJ67="Mayor"),AND(AG67="Media",AJ67="Mayor"),AND(AG67="Alta",AJ67="Moderado"),AND(AG67="Alta",AJ67="Mayor"),AND(AG67="Muy Alta",AJ67="Leve"),AND(AG67="Muy Alta",AJ67="Menor"),AND(AG67="Muy Alta",AJ67="Moderado"),AND(AG67="Muy Alta",AJ67="Mayor")),"Alto",IF(OR(AND(AG67="Muy Baja",AJ67="Catastrófico"),AND(AG67="Baja",AJ67="Catastrófico"),AND(AG67="Media",AJ67="Catastrófico"),AND(AG67="Alta",AJ67="Catastrófico"),AND(AG67="Muy Alta",AJ67="Catastrófico")),"Extremo","")))),"")</f>
        <v/>
      </c>
      <c r="AM67" s="23" t="s">
        <v>73</v>
      </c>
      <c r="AN67" s="27"/>
      <c r="AO67" s="21"/>
      <c r="AP67" s="21"/>
      <c r="AQ67" s="41"/>
      <c r="AR67" s="35"/>
      <c r="AS67" s="35"/>
      <c r="AT67" s="28"/>
    </row>
    <row r="68" spans="1:46" ht="143.1" customHeight="1" x14ac:dyDescent="0.3">
      <c r="A68" s="52"/>
      <c r="B68" s="48"/>
      <c r="C68" s="48"/>
      <c r="D68" s="48"/>
      <c r="E68" s="54"/>
      <c r="F68" s="55"/>
      <c r="G68" s="48"/>
      <c r="H68" s="49"/>
      <c r="I68" s="50"/>
      <c r="J68" s="50"/>
      <c r="K68" s="50"/>
      <c r="L68" s="50"/>
      <c r="M68" s="46"/>
      <c r="N68" s="44"/>
      <c r="O68" s="45"/>
      <c r="P68" s="46"/>
      <c r="Q68" s="44"/>
      <c r="R68" s="47"/>
      <c r="S68" s="48"/>
      <c r="T68" s="20" t="s">
        <v>74</v>
      </c>
      <c r="U68" s="21"/>
      <c r="V68" s="22"/>
      <c r="W68" s="22"/>
      <c r="X68" s="23" t="str">
        <f t="shared" ref="X68:X73" si="26">IF(OR(Y68="Preventivo",Y68="Detectivo"),"Probabilidad",IF(Y68="Correctivo","Impacto",""))</f>
        <v/>
      </c>
      <c r="Y68" s="24"/>
      <c r="Z68" s="24"/>
      <c r="AA68" s="25" t="str">
        <f t="shared" si="0"/>
        <v/>
      </c>
      <c r="AB68" s="24"/>
      <c r="AC68" s="24"/>
      <c r="AD68" s="24"/>
      <c r="AE68" s="26" t="str">
        <f>IFERROR(IF(AND(X67="Probabilidad",X68="Probabilidad"),(AF67-(+AF67*AA68)),IF(AND(X68="Probabilidad",X67="Impacto"),(AF67-(+AF67*AA68)),IF(X68="Impacto",AF67,""))),"")</f>
        <v/>
      </c>
      <c r="AF68" s="25" t="str">
        <f t="shared" si="1"/>
        <v/>
      </c>
      <c r="AG68" s="38"/>
      <c r="AH68" s="39"/>
      <c r="AI68" s="25" t="str">
        <f t="shared" ref="AI68:AI73" si="27">IFERROR(IF(AND(X67="Impacto",X68="Impacto"),(AI67-(+AI67*AA68)),IF(AND(X68="Impacto",X67="Probabilidad"),(AI67-(+AI67*AA68)),IF(X68="Probabilidad",AI67,""))),"")</f>
        <v/>
      </c>
      <c r="AJ68" s="38"/>
      <c r="AK68" s="39"/>
      <c r="AL68" s="40"/>
      <c r="AM68" s="23" t="s">
        <v>77</v>
      </c>
      <c r="AN68" s="27"/>
      <c r="AO68" s="21"/>
      <c r="AP68" s="21"/>
      <c r="AQ68" s="42"/>
      <c r="AR68" s="36"/>
      <c r="AS68" s="36"/>
      <c r="AT68" s="29"/>
    </row>
    <row r="69" spans="1:46" ht="75" customHeight="1" x14ac:dyDescent="0.3">
      <c r="A69" s="52"/>
      <c r="B69" s="48"/>
      <c r="C69" s="48"/>
      <c r="D69" s="48"/>
      <c r="E69" s="54"/>
      <c r="F69" s="55"/>
      <c r="G69" s="48"/>
      <c r="H69" s="49"/>
      <c r="I69" s="50"/>
      <c r="J69" s="50"/>
      <c r="K69" s="50"/>
      <c r="L69" s="50"/>
      <c r="M69" s="46"/>
      <c r="N69" s="44"/>
      <c r="O69" s="45"/>
      <c r="P69" s="46"/>
      <c r="Q69" s="44"/>
      <c r="R69" s="47"/>
      <c r="S69" s="48"/>
      <c r="T69" s="20" t="s">
        <v>78</v>
      </c>
      <c r="U69" s="21"/>
      <c r="V69" s="22"/>
      <c r="W69" s="22"/>
      <c r="X69" s="23" t="str">
        <f t="shared" si="26"/>
        <v/>
      </c>
      <c r="Y69" s="24"/>
      <c r="Z69" s="24"/>
      <c r="AA69" s="25" t="str">
        <f t="shared" si="0"/>
        <v/>
      </c>
      <c r="AB69" s="24"/>
      <c r="AC69" s="24"/>
      <c r="AD69" s="24"/>
      <c r="AE69" s="26" t="str">
        <f>IFERROR(IF(AND(X68="Probabilidad",X69="Probabilidad"),(AF68-(+AF68*AA69)),IF(AND(X69="Probabilidad",X68="Impacto"),(AF68-(+AF68*AA69)),IF(X69="Impacto",AF68,""))),"")</f>
        <v/>
      </c>
      <c r="AF69" s="25" t="str">
        <f t="shared" si="1"/>
        <v/>
      </c>
      <c r="AG69" s="38"/>
      <c r="AH69" s="39"/>
      <c r="AI69" s="25" t="str">
        <f t="shared" si="27"/>
        <v/>
      </c>
      <c r="AJ69" s="38"/>
      <c r="AK69" s="39"/>
      <c r="AL69" s="40"/>
      <c r="AM69" s="23" t="s">
        <v>81</v>
      </c>
      <c r="AN69" s="27"/>
      <c r="AO69" s="21"/>
      <c r="AP69" s="21"/>
      <c r="AQ69" s="42"/>
      <c r="AR69" s="36"/>
      <c r="AS69" s="36"/>
      <c r="AT69" s="29"/>
    </row>
    <row r="70" spans="1:46" ht="66" customHeight="1" x14ac:dyDescent="0.3">
      <c r="A70" s="52"/>
      <c r="B70" s="48"/>
      <c r="C70" s="48"/>
      <c r="D70" s="48"/>
      <c r="E70" s="54"/>
      <c r="F70" s="55"/>
      <c r="G70" s="48"/>
      <c r="H70" s="49"/>
      <c r="I70" s="50"/>
      <c r="J70" s="50"/>
      <c r="K70" s="50"/>
      <c r="L70" s="50"/>
      <c r="M70" s="46"/>
      <c r="N70" s="44"/>
      <c r="O70" s="45"/>
      <c r="P70" s="46"/>
      <c r="Q70" s="44"/>
      <c r="R70" s="47"/>
      <c r="S70" s="48"/>
      <c r="T70" s="20" t="s">
        <v>82</v>
      </c>
      <c r="U70" s="21"/>
      <c r="V70" s="22"/>
      <c r="W70" s="22"/>
      <c r="X70" s="23" t="str">
        <f t="shared" si="26"/>
        <v/>
      </c>
      <c r="Y70" s="24"/>
      <c r="Z70" s="24"/>
      <c r="AA70" s="25" t="str">
        <f t="shared" si="0"/>
        <v/>
      </c>
      <c r="AB70" s="24"/>
      <c r="AC70" s="24"/>
      <c r="AD70" s="24"/>
      <c r="AE70" s="26" t="str">
        <f t="shared" ref="AE70:AE73" si="28">IFERROR(IF(AND(X69="Probabilidad",X70="Probabilidad"),(AF69-(+AF69*AA70)),IF(AND(X70="Probabilidad",X69="Impacto"),(AF69-(+AF69*AA70)),IF(X70="Impacto",AF69,""))),"")</f>
        <v/>
      </c>
      <c r="AF70" s="25" t="str">
        <f t="shared" si="1"/>
        <v/>
      </c>
      <c r="AG70" s="38"/>
      <c r="AH70" s="39"/>
      <c r="AI70" s="25" t="str">
        <f t="shared" si="27"/>
        <v/>
      </c>
      <c r="AJ70" s="38"/>
      <c r="AK70" s="39"/>
      <c r="AL70" s="40"/>
      <c r="AM70" s="23" t="s">
        <v>84</v>
      </c>
      <c r="AN70" s="27"/>
      <c r="AO70" s="21"/>
      <c r="AP70" s="21"/>
      <c r="AQ70" s="42"/>
      <c r="AR70" s="36"/>
      <c r="AS70" s="36"/>
      <c r="AT70" s="29"/>
    </row>
    <row r="71" spans="1:46" ht="18.95" customHeight="1" x14ac:dyDescent="0.3">
      <c r="A71" s="52"/>
      <c r="B71" s="48"/>
      <c r="C71" s="48"/>
      <c r="D71" s="48"/>
      <c r="E71" s="54"/>
      <c r="F71" s="55"/>
      <c r="G71" s="48"/>
      <c r="H71" s="49"/>
      <c r="I71" s="50"/>
      <c r="J71" s="50"/>
      <c r="K71" s="50"/>
      <c r="L71" s="50"/>
      <c r="M71" s="46"/>
      <c r="N71" s="44"/>
      <c r="O71" s="45"/>
      <c r="P71" s="46"/>
      <c r="Q71" s="44"/>
      <c r="R71" s="47"/>
      <c r="S71" s="48"/>
      <c r="T71" s="20" t="s">
        <v>85</v>
      </c>
      <c r="U71" s="21"/>
      <c r="V71" s="22"/>
      <c r="W71" s="22"/>
      <c r="X71" s="23" t="str">
        <f t="shared" si="26"/>
        <v/>
      </c>
      <c r="Y71" s="24"/>
      <c r="Z71" s="24"/>
      <c r="AA71" s="25" t="str">
        <f t="shared" si="0"/>
        <v/>
      </c>
      <c r="AB71" s="24"/>
      <c r="AC71" s="24"/>
      <c r="AD71" s="24"/>
      <c r="AE71" s="26" t="str">
        <f t="shared" si="28"/>
        <v/>
      </c>
      <c r="AF71" s="25" t="str">
        <f t="shared" si="1"/>
        <v/>
      </c>
      <c r="AG71" s="38"/>
      <c r="AH71" s="39"/>
      <c r="AI71" s="25" t="str">
        <f t="shared" si="27"/>
        <v/>
      </c>
      <c r="AJ71" s="38"/>
      <c r="AK71" s="39"/>
      <c r="AL71" s="40"/>
      <c r="AM71" s="23" t="s">
        <v>89</v>
      </c>
      <c r="AN71" s="27"/>
      <c r="AO71" s="21"/>
      <c r="AP71" s="21"/>
      <c r="AQ71" s="42"/>
      <c r="AR71" s="36"/>
      <c r="AS71" s="36"/>
      <c r="AT71" s="29"/>
    </row>
    <row r="72" spans="1:46" ht="18.95" customHeight="1" x14ac:dyDescent="0.3">
      <c r="A72" s="52"/>
      <c r="B72" s="48"/>
      <c r="C72" s="48"/>
      <c r="D72" s="48"/>
      <c r="E72" s="54"/>
      <c r="F72" s="55"/>
      <c r="G72" s="48"/>
      <c r="H72" s="49"/>
      <c r="I72" s="50"/>
      <c r="J72" s="50"/>
      <c r="K72" s="50"/>
      <c r="L72" s="50"/>
      <c r="M72" s="46"/>
      <c r="N72" s="44"/>
      <c r="O72" s="45"/>
      <c r="P72" s="46"/>
      <c r="Q72" s="44"/>
      <c r="R72" s="47"/>
      <c r="S72" s="48"/>
      <c r="T72" s="20" t="s">
        <v>90</v>
      </c>
      <c r="U72" s="21"/>
      <c r="V72" s="22"/>
      <c r="W72" s="22"/>
      <c r="X72" s="23" t="str">
        <f t="shared" si="26"/>
        <v/>
      </c>
      <c r="Y72" s="24"/>
      <c r="Z72" s="24"/>
      <c r="AA72" s="25" t="str">
        <f t="shared" si="0"/>
        <v/>
      </c>
      <c r="AB72" s="24"/>
      <c r="AC72" s="24"/>
      <c r="AD72" s="24"/>
      <c r="AE72" s="26" t="str">
        <f t="shared" si="28"/>
        <v/>
      </c>
      <c r="AF72" s="25" t="str">
        <f t="shared" si="1"/>
        <v/>
      </c>
      <c r="AG72" s="38"/>
      <c r="AH72" s="39"/>
      <c r="AI72" s="25" t="str">
        <f t="shared" si="27"/>
        <v/>
      </c>
      <c r="AJ72" s="38"/>
      <c r="AK72" s="39"/>
      <c r="AL72" s="40"/>
      <c r="AM72" s="23" t="s">
        <v>92</v>
      </c>
      <c r="AN72" s="27"/>
      <c r="AO72" s="21"/>
      <c r="AP72" s="21"/>
      <c r="AQ72" s="42"/>
      <c r="AR72" s="36"/>
      <c r="AS72" s="36"/>
      <c r="AT72" s="29"/>
    </row>
    <row r="73" spans="1:46" ht="23.1" customHeight="1" x14ac:dyDescent="0.3">
      <c r="A73" s="53"/>
      <c r="B73" s="48"/>
      <c r="C73" s="48"/>
      <c r="D73" s="48"/>
      <c r="E73" s="54"/>
      <c r="F73" s="55"/>
      <c r="G73" s="48"/>
      <c r="H73" s="49"/>
      <c r="I73" s="50"/>
      <c r="J73" s="50"/>
      <c r="K73" s="50"/>
      <c r="L73" s="50"/>
      <c r="M73" s="46"/>
      <c r="N73" s="44"/>
      <c r="O73" s="45"/>
      <c r="P73" s="46"/>
      <c r="Q73" s="44"/>
      <c r="R73" s="47"/>
      <c r="S73" s="48"/>
      <c r="T73" s="20" t="s">
        <v>93</v>
      </c>
      <c r="U73" s="21"/>
      <c r="V73" s="22"/>
      <c r="W73" s="22"/>
      <c r="X73" s="23" t="str">
        <f t="shared" si="26"/>
        <v/>
      </c>
      <c r="Y73" s="24"/>
      <c r="Z73" s="24"/>
      <c r="AA73" s="25" t="str">
        <f t="shared" si="0"/>
        <v/>
      </c>
      <c r="AB73" s="24"/>
      <c r="AC73" s="24"/>
      <c r="AD73" s="24"/>
      <c r="AE73" s="26" t="str">
        <f t="shared" si="28"/>
        <v/>
      </c>
      <c r="AF73" s="25" t="str">
        <f t="shared" si="1"/>
        <v/>
      </c>
      <c r="AG73" s="38"/>
      <c r="AH73" s="39"/>
      <c r="AI73" s="25" t="str">
        <f t="shared" si="27"/>
        <v/>
      </c>
      <c r="AJ73" s="38"/>
      <c r="AK73" s="39"/>
      <c r="AL73" s="40"/>
      <c r="AM73" s="23" t="s">
        <v>94</v>
      </c>
      <c r="AN73" s="27"/>
      <c r="AO73" s="21"/>
      <c r="AP73" s="21"/>
      <c r="AQ73" s="43"/>
      <c r="AR73" s="37"/>
      <c r="AS73" s="37"/>
      <c r="AT73" s="30"/>
    </row>
    <row r="74" spans="1:46" s="4" customFormat="1" ht="69.95" customHeight="1" x14ac:dyDescent="0.25">
      <c r="A74" s="51"/>
      <c r="B74" s="48"/>
      <c r="C74" s="48"/>
      <c r="D74" s="48"/>
      <c r="E74" s="54"/>
      <c r="F74" s="55"/>
      <c r="G74" s="48"/>
      <c r="H74" s="49" t="str">
        <f>IF(B74="Seguridad_Información","Posibilidad de "&amp;C74&amp;"con "&amp;K74&amp;" "&amp;"por"&amp;" "&amp;I74&amp;" "&amp;"debido a"&amp;" "&amp;J74,"Posibilidad de"&amp;" "&amp;K74&amp;" "&amp;"por"&amp;" "&amp;I74&amp;" debido a"&amp;" "&amp;J74)</f>
        <v xml:space="preserve">Posibilidad de  por  debido a </v>
      </c>
      <c r="I74" s="50"/>
      <c r="J74" s="50"/>
      <c r="K74" s="50"/>
      <c r="L74" s="50"/>
      <c r="M74" s="46" t="str">
        <f>IF(OR($L74=[1]Tabla_Probabilidad!$D$33,$L74=[1]Tabla_Probabilidad!$D$35,$L74=[1]Tabla_Probabilidad!$D$37,$L74=[1]Tabla_Probabilidad!$J$35),"Muy Baja",IF(OR($L74=[1]Tabla_Probabilidad!$E$33,$L74=[1]Tabla_Probabilidad!$E$35,$L74=[1]Tabla_Probabilidad!$E$37,$L74=[1]Tabla_Probabilidad!$K$35),"Baja",IF(OR($L74=[1]Tabla_Probabilidad!$F$33,$L74=[1]Tabla_Probabilidad!$F$35,$L74=[1]Tabla_Probabilidad!$F$37,$L74=[1]Tabla_Probabilidad!$L$35),"Media",IF(OR($L74=[1]Tabla_Probabilidad!$G$33,$L74=[1]Tabla_Probabilidad!$G$35,$L74=[1]Tabla_Probabilidad!$G$37,$L74=[1]Tabla_Probabilidad!$M$35),"Alta",IF(OR($L74=[1]Tabla_Probabilidad!$H$33,$L74=[1]Tabla_Probabilidad!$H$35,$L74=[1]Tabla_Probabilidad!$H$37,$L74=[1]Tabla_Probabilidad!$N$35),"Muy Alta","")))))</f>
        <v/>
      </c>
      <c r="N74" s="44" t="str">
        <f>IF(M74="","",IF(M74="Muy Baja",0.2,IF(M74="Baja",0.4,IF(M74="Media",0.6,IF(M74="Alta",0.8,IF(M74="Muy Alta",1,))))))</f>
        <v/>
      </c>
      <c r="O74" s="45"/>
      <c r="P74" s="46" t="str">
        <f>IF(OR($O74=[1]Tabla_Impacto!$D$38,$O74=[1]Tabla_Impacto!$D$41,$O74=[1]Tabla_Impacto!$D$42,$O74=[1]Tabla_Impacto!$D$43,$O74=[1]Tabla_Impacto!$D$44,$O74=[1]Tabla_Impacto!$J$38,$O74=[1]Tabla_Impacto!$J$43,$O74=[1]Tabla_Impacto!$J$44,$O74=[1]Tabla_Impacto!$P$40,$O74=[1]Tabla_Impacto!$P$44,$O74=[1]Tabla_Impacto!$V$40,$O74=[1]Tabla_Impacto!$AB$40),"Leve",IF(OR($O74=[1]Tabla_Impacto!$E$38,$O74=[1]Tabla_Impacto!$E$41,$O74=[1]Tabla_Impacto!$E$42,$O74=[1]Tabla_Impacto!$E$43,$O74=[1]Tabla_Impacto!$E$44,$O74=[1]Tabla_Impacto!$K$38,$O74=[1]Tabla_Impacto!$K$43,$O74=[1]Tabla_Impacto!$K$44,$O74=[1]Tabla_Impacto!$Q$40,$O74=[1]Tabla_Impacto!$Q$44,$O74=[1]Tabla_Impacto!$W$40,$O74=[1]Tabla_Impacto!$AC$40),"Menor",IF(OR($O74=[1]Tabla_Impacto!$F$38,$O74=[1]Tabla_Impacto!$F$41,$O74=[1]Tabla_Impacto!$F$42,$O74=[1]Tabla_Impacto!$F$43,$O74=[1]Tabla_Impacto!$F$44,$O74=[1]Tabla_Impacto!$L$38,$O74=[1]Tabla_Impacto!$L$43,$O74=[1]Tabla_Impacto!$L$44,$O74=[1]Tabla_Impacto!$R$40,$O74=[1]Tabla_Impacto!$R$44,$O74=[1]Tabla_Impacto!$X$40,$O74=[1]Tabla_Impacto!$AD$40,$O74=[1]Tabla_Impacto!$F$41),"Moderado",IF(OR($O74=[1]Tabla_Impacto!$G$38,$O74=[1]Tabla_Impacto!$G$41,$O74=[1]Tabla_Impacto!$G$42,$O74=[1]Tabla_Impacto!$G$43,$O74=[1]Tabla_Impacto!$G$44,$O74=[1]Tabla_Impacto!$M$38,$O74=[1]Tabla_Impacto!$M$43,$O74=[1]Tabla_Impacto!$M$44,$O74=[1]Tabla_Impacto!$S$40,$O74=[1]Tabla_Impacto!$S$44,$O74=[1]Tabla_Impacto!$Y$40,$O74=[1]Tabla_Impacto!$AE$40,$O74=[1]Tabla_Impacto!$G$41),"Mayor",IF(OR($O74=[1]Tabla_Impacto!$H$38,$O74=[1]Tabla_Impacto!$H$41,$O74=[1]Tabla_Impacto!$H$42,$O74=[1]Tabla_Impacto!$H$43,$O74=[1]Tabla_Impacto!$H$44,$O74=[1]Tabla_Impacto!$N$38,$O74=[1]Tabla_Impacto!$N$43,$O74=[1]Tabla_Impacto!$N$44,$O74=[1]Tabla_Impacto!$T$40,$O74=[1]Tabla_Impacto!$T$44,$O74=[1]Tabla_Impacto!$Z$40,$O74=[1]Tabla_Impacto!$AF$40,$O74=[1]Tabla_Impacto!$H$41),"Catastrófico","")))))</f>
        <v/>
      </c>
      <c r="Q74" s="44" t="str">
        <f>IF(P74="","",IF(P74="Leve",0.2,IF(P74="Menor",0.4,IF(P74="Moderado",0.6,IF(P74="Mayor",0.8,IF(P74="Catastrófico",1,))))))</f>
        <v/>
      </c>
      <c r="R74" s="47" t="str">
        <f>IF(OR(AND(M74="Muy Baja",P74="Leve"),AND(M74="Muy Baja",P74="Menor"),AND(M74="Baja",P74="Leve")),"Bajo",IF(OR(AND(M74="Muy baja",P74="Moderado"),AND(M74="Baja",P74="Menor"),AND(M74="Baja",P74="Moderado"),AND(M74="Media",P74="Leve"),AND(M74="Media",P74="Menor"),AND(M74="Media",P74="Moderado"),AND(M74="Alta",P74="Leve"),AND(M74="Alta",P74="Menor")),"Moderado",IF(OR(AND(M74="Muy Baja",P74="Mayor"),AND(M74="Baja",P74="Mayor"),AND(M74="Media",P74="Mayor"),AND(M74="Alta",P74="Moderado"),AND(M74="Alta",P74="Mayor"),AND(M74="Muy Alta",P74="Leve"),AND(M74="Muy Alta",P74="Menor"),AND(M74="Muy Alta",P74="Moderado"),AND(M74="Muy Alta",P74="Mayor")),"Alto",IF(OR(AND(M74="Muy Baja",P74="Catastrófico"),AND(M74="Baja",P74="Catastrófico"),AND(M74="Media",P74="Catastrófico"),AND(M74="Alta",P74="Catastrófico"),AND(M74="Muy Alta",P74="Catastrófico")),"Extremo",""))))</f>
        <v/>
      </c>
      <c r="S74" s="48"/>
      <c r="T74" s="20" t="s">
        <v>65</v>
      </c>
      <c r="U74" s="21"/>
      <c r="V74" s="22"/>
      <c r="W74" s="22"/>
      <c r="X74" s="23" t="str">
        <f>IF(OR(Y74="Preventivo",Y74="Detectivo"),"Probabilidad",IF(Y74="Correctivo","Impacto",""))</f>
        <v/>
      </c>
      <c r="Y74" s="24"/>
      <c r="Z74" s="24"/>
      <c r="AA74" s="25" t="str">
        <f t="shared" si="0"/>
        <v/>
      </c>
      <c r="AB74" s="24"/>
      <c r="AC74" s="24"/>
      <c r="AD74" s="24"/>
      <c r="AE74" s="26" t="str">
        <f>IFERROR(IF(X74="Probabilidad",(N74-(+N74*AA74)),IF(X74="Impacto",N74,"")),"")</f>
        <v/>
      </c>
      <c r="AF74" s="25" t="str">
        <f t="shared" si="1"/>
        <v/>
      </c>
      <c r="AG74" s="38" t="str">
        <f>IFERROR(IF(AH74="","",IF(AH74&lt;=0.2,"Muy Baja",IF(AH74&lt;=0.4,"Baja",IF(AH74&lt;=0.6,"Media",IF(AH74&lt;=0.8,"Alta","Muy Alta"))))),"")</f>
        <v/>
      </c>
      <c r="AH74" s="39" t="str">
        <f>IFERROR(LOOKUP(MAX(AF74:AF80)+1,(AF74:AF80)),"")</f>
        <v/>
      </c>
      <c r="AI74" s="25" t="str">
        <f>IFERROR(IF(X74="Impacto",(Q74-(+Q74*AA74)),IF(X74="Probabilidad",Q74,"")),"")</f>
        <v/>
      </c>
      <c r="AJ74" s="38" t="str">
        <f>IFERROR(IF(AK74="","",IF(AK74&lt;=0.2,"Leve",IF(AK74&lt;=0.4,"Menor",IF(AK74&lt;=0.6,"Moderado",IF(AK74&lt;=0.8,"Mayor","Catastrófico"))))),"")</f>
        <v/>
      </c>
      <c r="AK74" s="39" t="str">
        <f>IFERROR(LOOKUP(MAX(AI74:AI80)+1,(AI74:AI80)),"")</f>
        <v/>
      </c>
      <c r="AL74" s="40" t="str">
        <f>IFERROR(IF(OR(AND(AG74="Muy Baja",AJ74="Leve"),AND(AG74="Muy Baja",AJ74="Menor"),AND(AG74="Baja",AJ74="Leve")),"Bajo",IF(OR(AND(AG74="Muy baja",AJ74="Moderado"),AND(AG74="Baja",AJ74="Menor"),AND(AG74="Baja",AJ74="Moderado"),AND(AG74="Media",AJ74="Leve"),AND(AG74="Media",AJ74="Menor"),AND(AG74="Media",AJ74="Moderado"),AND(AG74="Alta",AJ74="Leve"),AND(AG74="Alta",AJ74="Menor")),"Moderado",IF(OR(AND(AG74="Muy Baja",AJ74="Mayor"),AND(AG74="Baja",AJ74="Mayor"),AND(AG74="Media",AJ74="Mayor"),AND(AG74="Alta",AJ74="Moderado"),AND(AG74="Alta",AJ74="Mayor"),AND(AG74="Muy Alta",AJ74="Leve"),AND(AG74="Muy Alta",AJ74="Menor"),AND(AG74="Muy Alta",AJ74="Moderado"),AND(AG74="Muy Alta",AJ74="Mayor")),"Alto",IF(OR(AND(AG74="Muy Baja",AJ74="Catastrófico"),AND(AG74="Baja",AJ74="Catastrófico"),AND(AG74="Media",AJ74="Catastrófico"),AND(AG74="Alta",AJ74="Catastrófico"),AND(AG74="Muy Alta",AJ74="Catastrófico")),"Extremo","")))),"")</f>
        <v/>
      </c>
      <c r="AM74" s="23" t="s">
        <v>73</v>
      </c>
      <c r="AN74" s="27"/>
      <c r="AO74" s="21"/>
      <c r="AP74" s="21"/>
      <c r="AQ74" s="41"/>
      <c r="AR74" s="35"/>
      <c r="AS74" s="35"/>
      <c r="AT74" s="28"/>
    </row>
    <row r="75" spans="1:46" ht="74.099999999999994" customHeight="1" x14ac:dyDescent="0.3">
      <c r="A75" s="52"/>
      <c r="B75" s="48"/>
      <c r="C75" s="48"/>
      <c r="D75" s="48"/>
      <c r="E75" s="54"/>
      <c r="F75" s="55"/>
      <c r="G75" s="48"/>
      <c r="H75" s="49"/>
      <c r="I75" s="50"/>
      <c r="J75" s="50"/>
      <c r="K75" s="50"/>
      <c r="L75" s="50"/>
      <c r="M75" s="46"/>
      <c r="N75" s="44"/>
      <c r="O75" s="45"/>
      <c r="P75" s="46"/>
      <c r="Q75" s="44"/>
      <c r="R75" s="47"/>
      <c r="S75" s="48"/>
      <c r="T75" s="20" t="s">
        <v>74</v>
      </c>
      <c r="U75" s="21"/>
      <c r="V75" s="22"/>
      <c r="W75" s="22"/>
      <c r="X75" s="23" t="str">
        <f t="shared" ref="X75:X80" si="29">IF(OR(Y75="Preventivo",Y75="Detectivo"),"Probabilidad",IF(Y75="Correctivo","Impacto",""))</f>
        <v/>
      </c>
      <c r="Y75" s="24"/>
      <c r="Z75" s="24"/>
      <c r="AA75" s="25" t="str">
        <f t="shared" ref="AA75:AA138" si="30">IF(AND(Y75="Preventivo",Z75="Automático"),"50%",IF(AND(Y75="Preventivo",Z75="Manual"),"40%",IF(AND(Y75="Detectivo",Z75="Automático"),"40%",IF(AND(Y75="Detectivo",Z75="Manual"),"30%",IF(AND(Y75="Correctivo",Z75="Automático"),"35%",IF(AND(Y75="Correctivo",Z75="Manual"),"25%",""))))))</f>
        <v/>
      </c>
      <c r="AB75" s="24"/>
      <c r="AC75" s="24"/>
      <c r="AD75" s="24"/>
      <c r="AE75" s="26" t="str">
        <f>IFERROR(IF(AND(X74="Probabilidad",X75="Probabilidad"),(AF74-(+AF74*AA75)),IF(AND(X75="Probabilidad",X74="Impacto"),(AF74-(+AF74*AA75)),IF(X75="Impacto",AF74,""))),"")</f>
        <v/>
      </c>
      <c r="AF75" s="25" t="str">
        <f t="shared" ref="AF75:AF138" si="31">+AE75</f>
        <v/>
      </c>
      <c r="AG75" s="38"/>
      <c r="AH75" s="39"/>
      <c r="AI75" s="25" t="str">
        <f t="shared" ref="AI75:AI80" si="32">IFERROR(IF(AND(X74="Impacto",X75="Impacto"),(AI74-(+AI74*AA75)),IF(AND(X75="Impacto",X74="Probabilidad"),(AI74-(+AI74*AA75)),IF(X75="Probabilidad",AI74,""))),"")</f>
        <v/>
      </c>
      <c r="AJ75" s="38"/>
      <c r="AK75" s="39"/>
      <c r="AL75" s="40"/>
      <c r="AM75" s="23" t="s">
        <v>77</v>
      </c>
      <c r="AN75" s="27"/>
      <c r="AO75" s="21"/>
      <c r="AP75" s="21"/>
      <c r="AQ75" s="42"/>
      <c r="AR75" s="36"/>
      <c r="AS75" s="36"/>
      <c r="AT75" s="29"/>
    </row>
    <row r="76" spans="1:46" ht="45" customHeight="1" x14ac:dyDescent="0.3">
      <c r="A76" s="52"/>
      <c r="B76" s="48"/>
      <c r="C76" s="48"/>
      <c r="D76" s="48"/>
      <c r="E76" s="54"/>
      <c r="F76" s="55"/>
      <c r="G76" s="48"/>
      <c r="H76" s="49"/>
      <c r="I76" s="50"/>
      <c r="J76" s="50"/>
      <c r="K76" s="50"/>
      <c r="L76" s="50"/>
      <c r="M76" s="46"/>
      <c r="N76" s="44"/>
      <c r="O76" s="45"/>
      <c r="P76" s="46"/>
      <c r="Q76" s="44"/>
      <c r="R76" s="47"/>
      <c r="S76" s="48"/>
      <c r="T76" s="20" t="s">
        <v>78</v>
      </c>
      <c r="U76" s="21"/>
      <c r="V76" s="22"/>
      <c r="W76" s="22"/>
      <c r="X76" s="23" t="str">
        <f t="shared" si="29"/>
        <v/>
      </c>
      <c r="Y76" s="24"/>
      <c r="Z76" s="24"/>
      <c r="AA76" s="25" t="str">
        <f t="shared" si="30"/>
        <v/>
      </c>
      <c r="AB76" s="24"/>
      <c r="AC76" s="24"/>
      <c r="AD76" s="24"/>
      <c r="AE76" s="26" t="str">
        <f>IFERROR(IF(AND(X75="Probabilidad",X76="Probabilidad"),(AF75-(+AF75*AA76)),IF(AND(X76="Probabilidad",X75="Impacto"),(AF75-(+AF75*AA76)),IF(X76="Impacto",AF75,""))),"")</f>
        <v/>
      </c>
      <c r="AF76" s="25" t="str">
        <f t="shared" si="31"/>
        <v/>
      </c>
      <c r="AG76" s="38"/>
      <c r="AH76" s="39"/>
      <c r="AI76" s="25" t="str">
        <f t="shared" si="32"/>
        <v/>
      </c>
      <c r="AJ76" s="38"/>
      <c r="AK76" s="39"/>
      <c r="AL76" s="40"/>
      <c r="AM76" s="23" t="s">
        <v>81</v>
      </c>
      <c r="AN76" s="27"/>
      <c r="AO76" s="21"/>
      <c r="AP76" s="21"/>
      <c r="AQ76" s="42"/>
      <c r="AR76" s="36"/>
      <c r="AS76" s="36"/>
      <c r="AT76" s="29"/>
    </row>
    <row r="77" spans="1:46" ht="30" customHeight="1" x14ac:dyDescent="0.3">
      <c r="A77" s="52"/>
      <c r="B77" s="48"/>
      <c r="C77" s="48"/>
      <c r="D77" s="48"/>
      <c r="E77" s="54"/>
      <c r="F77" s="55"/>
      <c r="G77" s="48"/>
      <c r="H77" s="49"/>
      <c r="I77" s="50"/>
      <c r="J77" s="50"/>
      <c r="K77" s="50"/>
      <c r="L77" s="50"/>
      <c r="M77" s="46"/>
      <c r="N77" s="44"/>
      <c r="O77" s="45"/>
      <c r="P77" s="46"/>
      <c r="Q77" s="44"/>
      <c r="R77" s="47"/>
      <c r="S77" s="48"/>
      <c r="T77" s="20" t="s">
        <v>82</v>
      </c>
      <c r="U77" s="21"/>
      <c r="V77" s="22"/>
      <c r="W77" s="22"/>
      <c r="X77" s="23" t="str">
        <f t="shared" si="29"/>
        <v/>
      </c>
      <c r="Y77" s="24"/>
      <c r="Z77" s="24"/>
      <c r="AA77" s="25" t="str">
        <f t="shared" si="30"/>
        <v/>
      </c>
      <c r="AB77" s="24"/>
      <c r="AC77" s="24"/>
      <c r="AD77" s="24"/>
      <c r="AE77" s="26" t="str">
        <f t="shared" ref="AE77:AE80" si="33">IFERROR(IF(AND(X76="Probabilidad",X77="Probabilidad"),(AF76-(+AF76*AA77)),IF(AND(X77="Probabilidad",X76="Impacto"),(AF76-(+AF76*AA77)),IF(X77="Impacto",AF76,""))),"")</f>
        <v/>
      </c>
      <c r="AF77" s="25" t="str">
        <f t="shared" si="31"/>
        <v/>
      </c>
      <c r="AG77" s="38"/>
      <c r="AH77" s="39"/>
      <c r="AI77" s="25" t="str">
        <f t="shared" si="32"/>
        <v/>
      </c>
      <c r="AJ77" s="38"/>
      <c r="AK77" s="39"/>
      <c r="AL77" s="40"/>
      <c r="AM77" s="23" t="s">
        <v>84</v>
      </c>
      <c r="AN77" s="27"/>
      <c r="AO77" s="21"/>
      <c r="AP77" s="21"/>
      <c r="AQ77" s="42"/>
      <c r="AR77" s="36"/>
      <c r="AS77" s="36"/>
      <c r="AT77" s="29"/>
    </row>
    <row r="78" spans="1:46" ht="18.95" customHeight="1" x14ac:dyDescent="0.3">
      <c r="A78" s="52"/>
      <c r="B78" s="48"/>
      <c r="C78" s="48"/>
      <c r="D78" s="48"/>
      <c r="E78" s="54"/>
      <c r="F78" s="55"/>
      <c r="G78" s="48"/>
      <c r="H78" s="49"/>
      <c r="I78" s="50"/>
      <c r="J78" s="50"/>
      <c r="K78" s="50"/>
      <c r="L78" s="50"/>
      <c r="M78" s="46"/>
      <c r="N78" s="44"/>
      <c r="O78" s="45"/>
      <c r="P78" s="46"/>
      <c r="Q78" s="44"/>
      <c r="R78" s="47"/>
      <c r="S78" s="48"/>
      <c r="T78" s="20" t="s">
        <v>85</v>
      </c>
      <c r="U78" s="21"/>
      <c r="V78" s="22"/>
      <c r="W78" s="22"/>
      <c r="X78" s="23" t="str">
        <f t="shared" si="29"/>
        <v/>
      </c>
      <c r="Y78" s="24"/>
      <c r="Z78" s="24"/>
      <c r="AA78" s="25" t="str">
        <f t="shared" si="30"/>
        <v/>
      </c>
      <c r="AB78" s="24"/>
      <c r="AC78" s="24"/>
      <c r="AD78" s="24"/>
      <c r="AE78" s="26" t="str">
        <f t="shared" si="33"/>
        <v/>
      </c>
      <c r="AF78" s="25" t="str">
        <f t="shared" si="31"/>
        <v/>
      </c>
      <c r="AG78" s="38"/>
      <c r="AH78" s="39"/>
      <c r="AI78" s="25" t="str">
        <f t="shared" si="32"/>
        <v/>
      </c>
      <c r="AJ78" s="38"/>
      <c r="AK78" s="39"/>
      <c r="AL78" s="40"/>
      <c r="AM78" s="23" t="s">
        <v>89</v>
      </c>
      <c r="AN78" s="27"/>
      <c r="AO78" s="21"/>
      <c r="AP78" s="21"/>
      <c r="AQ78" s="42"/>
      <c r="AR78" s="36"/>
      <c r="AS78" s="36"/>
      <c r="AT78" s="29"/>
    </row>
    <row r="79" spans="1:46" ht="18.95" customHeight="1" x14ac:dyDescent="0.3">
      <c r="A79" s="52"/>
      <c r="B79" s="48"/>
      <c r="C79" s="48"/>
      <c r="D79" s="48"/>
      <c r="E79" s="54"/>
      <c r="F79" s="55"/>
      <c r="G79" s="48"/>
      <c r="H79" s="49"/>
      <c r="I79" s="50"/>
      <c r="J79" s="50"/>
      <c r="K79" s="50"/>
      <c r="L79" s="50"/>
      <c r="M79" s="46"/>
      <c r="N79" s="44"/>
      <c r="O79" s="45"/>
      <c r="P79" s="46"/>
      <c r="Q79" s="44"/>
      <c r="R79" s="47"/>
      <c r="S79" s="48"/>
      <c r="T79" s="20" t="s">
        <v>90</v>
      </c>
      <c r="U79" s="21"/>
      <c r="V79" s="22"/>
      <c r="W79" s="22"/>
      <c r="X79" s="23" t="str">
        <f t="shared" si="29"/>
        <v/>
      </c>
      <c r="Y79" s="24"/>
      <c r="Z79" s="24"/>
      <c r="AA79" s="25" t="str">
        <f t="shared" si="30"/>
        <v/>
      </c>
      <c r="AB79" s="24"/>
      <c r="AC79" s="24"/>
      <c r="AD79" s="24"/>
      <c r="AE79" s="26" t="str">
        <f t="shared" si="33"/>
        <v/>
      </c>
      <c r="AF79" s="25" t="str">
        <f t="shared" si="31"/>
        <v/>
      </c>
      <c r="AG79" s="38"/>
      <c r="AH79" s="39"/>
      <c r="AI79" s="25" t="str">
        <f t="shared" si="32"/>
        <v/>
      </c>
      <c r="AJ79" s="38"/>
      <c r="AK79" s="39"/>
      <c r="AL79" s="40"/>
      <c r="AM79" s="23" t="s">
        <v>92</v>
      </c>
      <c r="AN79" s="27"/>
      <c r="AO79" s="21"/>
      <c r="AP79" s="21"/>
      <c r="AQ79" s="42"/>
      <c r="AR79" s="36"/>
      <c r="AS79" s="36"/>
      <c r="AT79" s="29"/>
    </row>
    <row r="80" spans="1:46" ht="23.1" customHeight="1" x14ac:dyDescent="0.3">
      <c r="A80" s="53"/>
      <c r="B80" s="48"/>
      <c r="C80" s="48"/>
      <c r="D80" s="48"/>
      <c r="E80" s="54"/>
      <c r="F80" s="55"/>
      <c r="G80" s="48"/>
      <c r="H80" s="49"/>
      <c r="I80" s="50"/>
      <c r="J80" s="50"/>
      <c r="K80" s="50"/>
      <c r="L80" s="50"/>
      <c r="M80" s="46"/>
      <c r="N80" s="44"/>
      <c r="O80" s="45"/>
      <c r="P80" s="46"/>
      <c r="Q80" s="44"/>
      <c r="R80" s="47"/>
      <c r="S80" s="48"/>
      <c r="T80" s="20" t="s">
        <v>93</v>
      </c>
      <c r="U80" s="21"/>
      <c r="V80" s="22"/>
      <c r="W80" s="22"/>
      <c r="X80" s="23" t="str">
        <f t="shared" si="29"/>
        <v/>
      </c>
      <c r="Y80" s="24"/>
      <c r="Z80" s="24"/>
      <c r="AA80" s="25" t="str">
        <f t="shared" si="30"/>
        <v/>
      </c>
      <c r="AB80" s="24"/>
      <c r="AC80" s="24"/>
      <c r="AD80" s="24"/>
      <c r="AE80" s="26" t="str">
        <f t="shared" si="33"/>
        <v/>
      </c>
      <c r="AF80" s="25" t="str">
        <f t="shared" si="31"/>
        <v/>
      </c>
      <c r="AG80" s="38"/>
      <c r="AH80" s="39"/>
      <c r="AI80" s="25" t="str">
        <f t="shared" si="32"/>
        <v/>
      </c>
      <c r="AJ80" s="38"/>
      <c r="AK80" s="39"/>
      <c r="AL80" s="40"/>
      <c r="AM80" s="23" t="s">
        <v>94</v>
      </c>
      <c r="AN80" s="27"/>
      <c r="AO80" s="21"/>
      <c r="AP80" s="21"/>
      <c r="AQ80" s="43"/>
      <c r="AR80" s="37"/>
      <c r="AS80" s="37"/>
      <c r="AT80" s="30"/>
    </row>
    <row r="81" spans="1:46" s="4" customFormat="1" ht="69.95" customHeight="1" x14ac:dyDescent="0.25">
      <c r="A81" s="51"/>
      <c r="B81" s="48"/>
      <c r="C81" s="48"/>
      <c r="D81" s="48"/>
      <c r="E81" s="54"/>
      <c r="F81" s="55"/>
      <c r="G81" s="48"/>
      <c r="H81" s="49" t="str">
        <f>IF(B81="Seguridad_Información","Posibilidad de "&amp;C81&amp;"con "&amp;K81&amp;" "&amp;"por"&amp;" "&amp;I81&amp;" "&amp;"debido a"&amp;" "&amp;J81,"Posibilidad de"&amp;" "&amp;K81&amp;" "&amp;"por"&amp;" "&amp;I81&amp;" debido a"&amp;" "&amp;J81)</f>
        <v xml:space="preserve">Posibilidad de  por  debido a </v>
      </c>
      <c r="I81" s="50"/>
      <c r="J81" s="50"/>
      <c r="K81" s="50"/>
      <c r="L81" s="50"/>
      <c r="M81" s="46" t="str">
        <f>IF(OR($L81=[1]Tabla_Probabilidad!$D$33,$L81=[1]Tabla_Probabilidad!$D$35,$L81=[1]Tabla_Probabilidad!$D$37,$L81=[1]Tabla_Probabilidad!$J$35),"Muy Baja",IF(OR($L81=[1]Tabla_Probabilidad!$E$33,$L81=[1]Tabla_Probabilidad!$E$35,$L81=[1]Tabla_Probabilidad!$E$37,$L81=[1]Tabla_Probabilidad!$K$35),"Baja",IF(OR($L81=[1]Tabla_Probabilidad!$F$33,$L81=[1]Tabla_Probabilidad!$F$35,$L81=[1]Tabla_Probabilidad!$F$37,$L81=[1]Tabla_Probabilidad!$L$35),"Media",IF(OR($L81=[1]Tabla_Probabilidad!$G$33,$L81=[1]Tabla_Probabilidad!$G$35,$L81=[1]Tabla_Probabilidad!$G$37,$L81=[1]Tabla_Probabilidad!$M$35),"Alta",IF(OR($L81=[1]Tabla_Probabilidad!$H$33,$L81=[1]Tabla_Probabilidad!$H$35,$L81=[1]Tabla_Probabilidad!$H$37,$L81=[1]Tabla_Probabilidad!$N$35),"Muy Alta","")))))</f>
        <v/>
      </c>
      <c r="N81" s="44" t="str">
        <f>IF(M81="","",IF(M81="Muy Baja",0.2,IF(M81="Baja",0.4,IF(M81="Media",0.6,IF(M81="Alta",0.8,IF(M81="Muy Alta",1,))))))</f>
        <v/>
      </c>
      <c r="O81" s="45"/>
      <c r="P81" s="46" t="str">
        <f>IF(OR($O81=[1]Tabla_Impacto!$D$38,$O81=[1]Tabla_Impacto!$D$41,$O81=[1]Tabla_Impacto!$D$42,$O81=[1]Tabla_Impacto!$D$43,$O81=[1]Tabla_Impacto!$D$44,$O81=[1]Tabla_Impacto!$J$38,$O81=[1]Tabla_Impacto!$J$43,$O81=[1]Tabla_Impacto!$J$44,$O81=[1]Tabla_Impacto!$P$40,$O81=[1]Tabla_Impacto!$P$44,$O81=[1]Tabla_Impacto!$V$40,$O81=[1]Tabla_Impacto!$AB$40),"Leve",IF(OR($O81=[1]Tabla_Impacto!$E$38,$O81=[1]Tabla_Impacto!$E$41,$O81=[1]Tabla_Impacto!$E$42,$O81=[1]Tabla_Impacto!$E$43,$O81=[1]Tabla_Impacto!$E$44,$O81=[1]Tabla_Impacto!$K$38,$O81=[1]Tabla_Impacto!$K$43,$O81=[1]Tabla_Impacto!$K$44,$O81=[1]Tabla_Impacto!$Q$40,$O81=[1]Tabla_Impacto!$Q$44,$O81=[1]Tabla_Impacto!$W$40,$O81=[1]Tabla_Impacto!$AC$40),"Menor",IF(OR($O81=[1]Tabla_Impacto!$F$38,$O81=[1]Tabla_Impacto!$F$41,$O81=[1]Tabla_Impacto!$F$42,$O81=[1]Tabla_Impacto!$F$43,$O81=[1]Tabla_Impacto!$F$44,$O81=[1]Tabla_Impacto!$L$38,$O81=[1]Tabla_Impacto!$L$43,$O81=[1]Tabla_Impacto!$L$44,$O81=[1]Tabla_Impacto!$R$40,$O81=[1]Tabla_Impacto!$R$44,$O81=[1]Tabla_Impacto!$X$40,$O81=[1]Tabla_Impacto!$AD$40,$O81=[1]Tabla_Impacto!$F$41),"Moderado",IF(OR($O81=[1]Tabla_Impacto!$G$38,$O81=[1]Tabla_Impacto!$G$41,$O81=[1]Tabla_Impacto!$G$42,$O81=[1]Tabla_Impacto!$G$43,$O81=[1]Tabla_Impacto!$G$44,$O81=[1]Tabla_Impacto!$M$38,$O81=[1]Tabla_Impacto!$M$43,$O81=[1]Tabla_Impacto!$M$44,$O81=[1]Tabla_Impacto!$S$40,$O81=[1]Tabla_Impacto!$S$44,$O81=[1]Tabla_Impacto!$Y$40,$O81=[1]Tabla_Impacto!$AE$40,$O81=[1]Tabla_Impacto!$G$41),"Mayor",IF(OR($O81=[1]Tabla_Impacto!$H$38,$O81=[1]Tabla_Impacto!$H$41,$O81=[1]Tabla_Impacto!$H$42,$O81=[1]Tabla_Impacto!$H$43,$O81=[1]Tabla_Impacto!$H$44,$O81=[1]Tabla_Impacto!$N$38,$O81=[1]Tabla_Impacto!$N$43,$O81=[1]Tabla_Impacto!$N$44,$O81=[1]Tabla_Impacto!$T$40,$O81=[1]Tabla_Impacto!$T$44,$O81=[1]Tabla_Impacto!$Z$40,$O81=[1]Tabla_Impacto!$AF$40,$O81=[1]Tabla_Impacto!$H$41),"Catastrófico","")))))</f>
        <v/>
      </c>
      <c r="Q81" s="44" t="str">
        <f>IF(P81="","",IF(P81="Leve",0.2,IF(P81="Menor",0.4,IF(P81="Moderado",0.6,IF(P81="Mayor",0.8,IF(P81="Catastrófico",1,))))))</f>
        <v/>
      </c>
      <c r="R81" s="47" t="str">
        <f>IF(OR(AND(M81="Muy Baja",P81="Leve"),AND(M81="Muy Baja",P81="Menor"),AND(M81="Baja",P81="Leve")),"Bajo",IF(OR(AND(M81="Muy baja",P81="Moderado"),AND(M81="Baja",P81="Menor"),AND(M81="Baja",P81="Moderado"),AND(M81="Media",P81="Leve"),AND(M81="Media",P81="Menor"),AND(M81="Media",P81="Moderado"),AND(M81="Alta",P81="Leve"),AND(M81="Alta",P81="Menor")),"Moderado",IF(OR(AND(M81="Muy Baja",P81="Mayor"),AND(M81="Baja",P81="Mayor"),AND(M81="Media",P81="Mayor"),AND(M81="Alta",P81="Moderado"),AND(M81="Alta",P81="Mayor"),AND(M81="Muy Alta",P81="Leve"),AND(M81="Muy Alta",P81="Menor"),AND(M81="Muy Alta",P81="Moderado"),AND(M81="Muy Alta",P81="Mayor")),"Alto",IF(OR(AND(M81="Muy Baja",P81="Catastrófico"),AND(M81="Baja",P81="Catastrófico"),AND(M81="Media",P81="Catastrófico"),AND(M81="Alta",P81="Catastrófico"),AND(M81="Muy Alta",P81="Catastrófico")),"Extremo",""))))</f>
        <v/>
      </c>
      <c r="S81" s="48"/>
      <c r="T81" s="20" t="s">
        <v>65</v>
      </c>
      <c r="U81" s="21"/>
      <c r="V81" s="22"/>
      <c r="W81" s="22"/>
      <c r="X81" s="23" t="str">
        <f>IF(OR(Y81="Preventivo",Y81="Detectivo"),"Probabilidad",IF(Y81="Correctivo","Impacto",""))</f>
        <v/>
      </c>
      <c r="Y81" s="24"/>
      <c r="Z81" s="24"/>
      <c r="AA81" s="25" t="str">
        <f t="shared" si="30"/>
        <v/>
      </c>
      <c r="AB81" s="24"/>
      <c r="AC81" s="24"/>
      <c r="AD81" s="24"/>
      <c r="AE81" s="26" t="str">
        <f>IFERROR(IF(X81="Probabilidad",(N81-(+N81*AA81)),IF(X81="Impacto",N81,"")),"")</f>
        <v/>
      </c>
      <c r="AF81" s="25" t="str">
        <f t="shared" si="31"/>
        <v/>
      </c>
      <c r="AG81" s="38" t="str">
        <f>IFERROR(IF(AH81="","",IF(AH81&lt;=0.2,"Muy Baja",IF(AH81&lt;=0.4,"Baja",IF(AH81&lt;=0.6,"Media",IF(AH81&lt;=0.8,"Alta","Muy Alta"))))),"")</f>
        <v/>
      </c>
      <c r="AH81" s="39" t="str">
        <f>IFERROR(LOOKUP(MAX(AF81:AF87)+1,(AF81:AF87)),"")</f>
        <v/>
      </c>
      <c r="AI81" s="25" t="str">
        <f>IFERROR(IF(X81="Impacto",(Q81-(+Q81*AA81)),IF(X81="Probabilidad",Q81,"")),"")</f>
        <v/>
      </c>
      <c r="AJ81" s="38" t="str">
        <f>IFERROR(IF(AK81="","",IF(AK81&lt;=0.2,"Leve",IF(AK81&lt;=0.4,"Menor",IF(AK81&lt;=0.6,"Moderado",IF(AK81&lt;=0.8,"Mayor","Catastrófico"))))),"")</f>
        <v/>
      </c>
      <c r="AK81" s="39" t="str">
        <f>IFERROR(LOOKUP(MAX(AI81:AI87)+1,(AI81:AI87)),"")</f>
        <v/>
      </c>
      <c r="AL81" s="40" t="str">
        <f>IFERROR(IF(OR(AND(AG81="Muy Baja",AJ81="Leve"),AND(AG81="Muy Baja",AJ81="Menor"),AND(AG81="Baja",AJ81="Leve")),"Bajo",IF(OR(AND(AG81="Muy baja",AJ81="Moderado"),AND(AG81="Baja",AJ81="Menor"),AND(AG81="Baja",AJ81="Moderado"),AND(AG81="Media",AJ81="Leve"),AND(AG81="Media",AJ81="Menor"),AND(AG81="Media",AJ81="Moderado"),AND(AG81="Alta",AJ81="Leve"),AND(AG81="Alta",AJ81="Menor")),"Moderado",IF(OR(AND(AG81="Muy Baja",AJ81="Mayor"),AND(AG81="Baja",AJ81="Mayor"),AND(AG81="Media",AJ81="Mayor"),AND(AG81="Alta",AJ81="Moderado"),AND(AG81="Alta",AJ81="Mayor"),AND(AG81="Muy Alta",AJ81="Leve"),AND(AG81="Muy Alta",AJ81="Menor"),AND(AG81="Muy Alta",AJ81="Moderado"),AND(AG81="Muy Alta",AJ81="Mayor")),"Alto",IF(OR(AND(AG81="Muy Baja",AJ81="Catastrófico"),AND(AG81="Baja",AJ81="Catastrófico"),AND(AG81="Media",AJ81="Catastrófico"),AND(AG81="Alta",AJ81="Catastrófico"),AND(AG81="Muy Alta",AJ81="Catastrófico")),"Extremo","")))),"")</f>
        <v/>
      </c>
      <c r="AM81" s="23" t="s">
        <v>73</v>
      </c>
      <c r="AN81" s="27"/>
      <c r="AO81" s="21"/>
      <c r="AP81" s="21"/>
      <c r="AQ81" s="41"/>
      <c r="AR81" s="35"/>
      <c r="AS81" s="35"/>
      <c r="AT81" s="28"/>
    </row>
    <row r="82" spans="1:46" ht="74.099999999999994" customHeight="1" x14ac:dyDescent="0.3">
      <c r="A82" s="52"/>
      <c r="B82" s="48"/>
      <c r="C82" s="48"/>
      <c r="D82" s="48"/>
      <c r="E82" s="54"/>
      <c r="F82" s="55"/>
      <c r="G82" s="48"/>
      <c r="H82" s="49"/>
      <c r="I82" s="50"/>
      <c r="J82" s="50"/>
      <c r="K82" s="50"/>
      <c r="L82" s="50"/>
      <c r="M82" s="46"/>
      <c r="N82" s="44"/>
      <c r="O82" s="45"/>
      <c r="P82" s="46"/>
      <c r="Q82" s="44"/>
      <c r="R82" s="47"/>
      <c r="S82" s="48"/>
      <c r="T82" s="20" t="s">
        <v>74</v>
      </c>
      <c r="U82" s="21"/>
      <c r="V82" s="22"/>
      <c r="W82" s="22"/>
      <c r="X82" s="23" t="str">
        <f t="shared" ref="X82:X87" si="34">IF(OR(Y82="Preventivo",Y82="Detectivo"),"Probabilidad",IF(Y82="Correctivo","Impacto",""))</f>
        <v/>
      </c>
      <c r="Y82" s="24"/>
      <c r="Z82" s="24"/>
      <c r="AA82" s="25" t="str">
        <f t="shared" si="30"/>
        <v/>
      </c>
      <c r="AB82" s="24"/>
      <c r="AC82" s="24"/>
      <c r="AD82" s="24"/>
      <c r="AE82" s="26" t="str">
        <f>IFERROR(IF(AND(X81="Probabilidad",X82="Probabilidad"),(AF81-(+AF81*AA82)),IF(AND(X82="Probabilidad",X81="Impacto"),(AF81-(+AF81*AA82)),IF(X82="Impacto",AF81,""))),"")</f>
        <v/>
      </c>
      <c r="AF82" s="25" t="str">
        <f t="shared" si="31"/>
        <v/>
      </c>
      <c r="AG82" s="38"/>
      <c r="AH82" s="39"/>
      <c r="AI82" s="25" t="str">
        <f t="shared" ref="AI82:AI87" si="35">IFERROR(IF(AND(X81="Impacto",X82="Impacto"),(AI81-(+AI81*AA82)),IF(AND(X82="Impacto",X81="Probabilidad"),(AI81-(+AI81*AA82)),IF(X82="Probabilidad",AI81,""))),"")</f>
        <v/>
      </c>
      <c r="AJ82" s="38"/>
      <c r="AK82" s="39"/>
      <c r="AL82" s="40"/>
      <c r="AM82" s="23" t="s">
        <v>77</v>
      </c>
      <c r="AN82" s="27"/>
      <c r="AO82" s="21"/>
      <c r="AP82" s="21"/>
      <c r="AQ82" s="42"/>
      <c r="AR82" s="36"/>
      <c r="AS82" s="36"/>
      <c r="AT82" s="29"/>
    </row>
    <row r="83" spans="1:46" ht="45" customHeight="1" x14ac:dyDescent="0.3">
      <c r="A83" s="52"/>
      <c r="B83" s="48"/>
      <c r="C83" s="48"/>
      <c r="D83" s="48"/>
      <c r="E83" s="54"/>
      <c r="F83" s="55"/>
      <c r="G83" s="48"/>
      <c r="H83" s="49"/>
      <c r="I83" s="50"/>
      <c r="J83" s="50"/>
      <c r="K83" s="50"/>
      <c r="L83" s="50"/>
      <c r="M83" s="46"/>
      <c r="N83" s="44"/>
      <c r="O83" s="45"/>
      <c r="P83" s="46"/>
      <c r="Q83" s="44"/>
      <c r="R83" s="47"/>
      <c r="S83" s="48"/>
      <c r="T83" s="20" t="s">
        <v>78</v>
      </c>
      <c r="U83" s="21"/>
      <c r="V83" s="22"/>
      <c r="W83" s="22"/>
      <c r="X83" s="23" t="str">
        <f t="shared" si="34"/>
        <v/>
      </c>
      <c r="Y83" s="24"/>
      <c r="Z83" s="24"/>
      <c r="AA83" s="25" t="str">
        <f t="shared" si="30"/>
        <v/>
      </c>
      <c r="AB83" s="24"/>
      <c r="AC83" s="24"/>
      <c r="AD83" s="24"/>
      <c r="AE83" s="26" t="str">
        <f>IFERROR(IF(AND(X82="Probabilidad",X83="Probabilidad"),(AF82-(+AF82*AA83)),IF(AND(X83="Probabilidad",X82="Impacto"),(AF82-(+AF82*AA83)),IF(X83="Impacto",AF82,""))),"")</f>
        <v/>
      </c>
      <c r="AF83" s="25" t="str">
        <f t="shared" si="31"/>
        <v/>
      </c>
      <c r="AG83" s="38"/>
      <c r="AH83" s="39"/>
      <c r="AI83" s="25" t="str">
        <f t="shared" si="35"/>
        <v/>
      </c>
      <c r="AJ83" s="38"/>
      <c r="AK83" s="39"/>
      <c r="AL83" s="40"/>
      <c r="AM83" s="23" t="s">
        <v>81</v>
      </c>
      <c r="AN83" s="27"/>
      <c r="AO83" s="21"/>
      <c r="AP83" s="21"/>
      <c r="AQ83" s="42"/>
      <c r="AR83" s="36"/>
      <c r="AS83" s="36"/>
      <c r="AT83" s="29"/>
    </row>
    <row r="84" spans="1:46" ht="30" customHeight="1" x14ac:dyDescent="0.3">
      <c r="A84" s="52"/>
      <c r="B84" s="48"/>
      <c r="C84" s="48"/>
      <c r="D84" s="48"/>
      <c r="E84" s="54"/>
      <c r="F84" s="55"/>
      <c r="G84" s="48"/>
      <c r="H84" s="49"/>
      <c r="I84" s="50"/>
      <c r="J84" s="50"/>
      <c r="K84" s="50"/>
      <c r="L84" s="50"/>
      <c r="M84" s="46"/>
      <c r="N84" s="44"/>
      <c r="O84" s="45"/>
      <c r="P84" s="46"/>
      <c r="Q84" s="44"/>
      <c r="R84" s="47"/>
      <c r="S84" s="48"/>
      <c r="T84" s="20" t="s">
        <v>82</v>
      </c>
      <c r="U84" s="21"/>
      <c r="V84" s="22"/>
      <c r="W84" s="22"/>
      <c r="X84" s="23" t="str">
        <f t="shared" si="34"/>
        <v/>
      </c>
      <c r="Y84" s="24"/>
      <c r="Z84" s="24"/>
      <c r="AA84" s="25" t="str">
        <f t="shared" si="30"/>
        <v/>
      </c>
      <c r="AB84" s="24"/>
      <c r="AC84" s="24"/>
      <c r="AD84" s="24"/>
      <c r="AE84" s="26" t="str">
        <f t="shared" ref="AE84:AE87" si="36">IFERROR(IF(AND(X83="Probabilidad",X84="Probabilidad"),(AF83-(+AF83*AA84)),IF(AND(X84="Probabilidad",X83="Impacto"),(AF83-(+AF83*AA84)),IF(X84="Impacto",AF83,""))),"")</f>
        <v/>
      </c>
      <c r="AF84" s="25" t="str">
        <f t="shared" si="31"/>
        <v/>
      </c>
      <c r="AG84" s="38"/>
      <c r="AH84" s="39"/>
      <c r="AI84" s="25" t="str">
        <f t="shared" si="35"/>
        <v/>
      </c>
      <c r="AJ84" s="38"/>
      <c r="AK84" s="39"/>
      <c r="AL84" s="40"/>
      <c r="AM84" s="23" t="s">
        <v>84</v>
      </c>
      <c r="AN84" s="27"/>
      <c r="AO84" s="21"/>
      <c r="AP84" s="21"/>
      <c r="AQ84" s="42"/>
      <c r="AR84" s="36"/>
      <c r="AS84" s="36"/>
      <c r="AT84" s="29"/>
    </row>
    <row r="85" spans="1:46" ht="18.95" customHeight="1" x14ac:dyDescent="0.3">
      <c r="A85" s="52"/>
      <c r="B85" s="48"/>
      <c r="C85" s="48"/>
      <c r="D85" s="48"/>
      <c r="E85" s="54"/>
      <c r="F85" s="55"/>
      <c r="G85" s="48"/>
      <c r="H85" s="49"/>
      <c r="I85" s="50"/>
      <c r="J85" s="50"/>
      <c r="K85" s="50"/>
      <c r="L85" s="50"/>
      <c r="M85" s="46"/>
      <c r="N85" s="44"/>
      <c r="O85" s="45"/>
      <c r="P85" s="46"/>
      <c r="Q85" s="44"/>
      <c r="R85" s="47"/>
      <c r="S85" s="48"/>
      <c r="T85" s="20" t="s">
        <v>85</v>
      </c>
      <c r="U85" s="21"/>
      <c r="V85" s="22"/>
      <c r="W85" s="22"/>
      <c r="X85" s="23" t="str">
        <f t="shared" si="34"/>
        <v/>
      </c>
      <c r="Y85" s="24"/>
      <c r="Z85" s="24"/>
      <c r="AA85" s="25" t="str">
        <f t="shared" si="30"/>
        <v/>
      </c>
      <c r="AB85" s="24"/>
      <c r="AC85" s="24"/>
      <c r="AD85" s="24"/>
      <c r="AE85" s="26" t="str">
        <f t="shared" si="36"/>
        <v/>
      </c>
      <c r="AF85" s="25" t="str">
        <f t="shared" si="31"/>
        <v/>
      </c>
      <c r="AG85" s="38"/>
      <c r="AH85" s="39"/>
      <c r="AI85" s="25" t="str">
        <f t="shared" si="35"/>
        <v/>
      </c>
      <c r="AJ85" s="38"/>
      <c r="AK85" s="39"/>
      <c r="AL85" s="40"/>
      <c r="AM85" s="23" t="s">
        <v>89</v>
      </c>
      <c r="AN85" s="27"/>
      <c r="AO85" s="21"/>
      <c r="AP85" s="21"/>
      <c r="AQ85" s="42"/>
      <c r="AR85" s="36"/>
      <c r="AS85" s="36"/>
      <c r="AT85" s="29"/>
    </row>
    <row r="86" spans="1:46" ht="18.95" customHeight="1" x14ac:dyDescent="0.3">
      <c r="A86" s="52"/>
      <c r="B86" s="48"/>
      <c r="C86" s="48"/>
      <c r="D86" s="48"/>
      <c r="E86" s="54"/>
      <c r="F86" s="55"/>
      <c r="G86" s="48"/>
      <c r="H86" s="49"/>
      <c r="I86" s="50"/>
      <c r="J86" s="50"/>
      <c r="K86" s="50"/>
      <c r="L86" s="50"/>
      <c r="M86" s="46"/>
      <c r="N86" s="44"/>
      <c r="O86" s="45"/>
      <c r="P86" s="46"/>
      <c r="Q86" s="44"/>
      <c r="R86" s="47"/>
      <c r="S86" s="48"/>
      <c r="T86" s="20" t="s">
        <v>90</v>
      </c>
      <c r="U86" s="21"/>
      <c r="V86" s="22"/>
      <c r="W86" s="22"/>
      <c r="X86" s="23" t="str">
        <f t="shared" si="34"/>
        <v/>
      </c>
      <c r="Y86" s="24"/>
      <c r="Z86" s="24"/>
      <c r="AA86" s="25" t="str">
        <f t="shared" si="30"/>
        <v/>
      </c>
      <c r="AB86" s="24"/>
      <c r="AC86" s="24"/>
      <c r="AD86" s="24"/>
      <c r="AE86" s="26" t="str">
        <f t="shared" si="36"/>
        <v/>
      </c>
      <c r="AF86" s="25" t="str">
        <f t="shared" si="31"/>
        <v/>
      </c>
      <c r="AG86" s="38"/>
      <c r="AH86" s="39"/>
      <c r="AI86" s="25" t="str">
        <f t="shared" si="35"/>
        <v/>
      </c>
      <c r="AJ86" s="38"/>
      <c r="AK86" s="39"/>
      <c r="AL86" s="40"/>
      <c r="AM86" s="23" t="s">
        <v>92</v>
      </c>
      <c r="AN86" s="27"/>
      <c r="AO86" s="21"/>
      <c r="AP86" s="21"/>
      <c r="AQ86" s="42"/>
      <c r="AR86" s="36"/>
      <c r="AS86" s="36"/>
      <c r="AT86" s="29"/>
    </row>
    <row r="87" spans="1:46" ht="23.1" customHeight="1" x14ac:dyDescent="0.3">
      <c r="A87" s="53"/>
      <c r="B87" s="48"/>
      <c r="C87" s="48"/>
      <c r="D87" s="48"/>
      <c r="E87" s="54"/>
      <c r="F87" s="55"/>
      <c r="G87" s="48"/>
      <c r="H87" s="49"/>
      <c r="I87" s="50"/>
      <c r="J87" s="50"/>
      <c r="K87" s="50"/>
      <c r="L87" s="50"/>
      <c r="M87" s="46"/>
      <c r="N87" s="44"/>
      <c r="O87" s="45"/>
      <c r="P87" s="46"/>
      <c r="Q87" s="44"/>
      <c r="R87" s="47"/>
      <c r="S87" s="48"/>
      <c r="T87" s="20" t="s">
        <v>93</v>
      </c>
      <c r="U87" s="21"/>
      <c r="V87" s="22"/>
      <c r="W87" s="22"/>
      <c r="X87" s="23" t="str">
        <f t="shared" si="34"/>
        <v/>
      </c>
      <c r="Y87" s="24"/>
      <c r="Z87" s="24"/>
      <c r="AA87" s="25" t="str">
        <f t="shared" si="30"/>
        <v/>
      </c>
      <c r="AB87" s="24"/>
      <c r="AC87" s="24"/>
      <c r="AD87" s="24"/>
      <c r="AE87" s="26" t="str">
        <f t="shared" si="36"/>
        <v/>
      </c>
      <c r="AF87" s="25" t="str">
        <f t="shared" si="31"/>
        <v/>
      </c>
      <c r="AG87" s="38"/>
      <c r="AH87" s="39"/>
      <c r="AI87" s="25" t="str">
        <f t="shared" si="35"/>
        <v/>
      </c>
      <c r="AJ87" s="38"/>
      <c r="AK87" s="39"/>
      <c r="AL87" s="40"/>
      <c r="AM87" s="23" t="s">
        <v>94</v>
      </c>
      <c r="AN87" s="27"/>
      <c r="AO87" s="21"/>
      <c r="AP87" s="21"/>
      <c r="AQ87" s="43"/>
      <c r="AR87" s="37"/>
      <c r="AS87" s="37"/>
      <c r="AT87" s="30"/>
    </row>
    <row r="88" spans="1:46" s="4" customFormat="1" ht="69.95" customHeight="1" x14ac:dyDescent="0.25">
      <c r="A88" s="51"/>
      <c r="B88" s="48"/>
      <c r="C88" s="48"/>
      <c r="D88" s="48"/>
      <c r="E88" s="54"/>
      <c r="F88" s="55"/>
      <c r="G88" s="48"/>
      <c r="H88" s="49" t="str">
        <f>IF(B88="Seguridad_Información","Posibilidad de "&amp;C88&amp;"con "&amp;K88&amp;" "&amp;"por"&amp;" "&amp;I88&amp;" "&amp;"debido a"&amp;" "&amp;J88,"Posibilidad de"&amp;" "&amp;K88&amp;" "&amp;"por"&amp;" "&amp;I88&amp;" debido a"&amp;" "&amp;J88)</f>
        <v xml:space="preserve">Posibilidad de  por  debido a </v>
      </c>
      <c r="I88" s="50"/>
      <c r="J88" s="50"/>
      <c r="K88" s="50"/>
      <c r="L88" s="50"/>
      <c r="M88" s="46" t="str">
        <f>IF(OR($L88=[1]Tabla_Probabilidad!$D$33,$L88=[1]Tabla_Probabilidad!$D$35,$L88=[1]Tabla_Probabilidad!$D$37,$L88=[1]Tabla_Probabilidad!$J$35),"Muy Baja",IF(OR($L88=[1]Tabla_Probabilidad!$E$33,$L88=[1]Tabla_Probabilidad!$E$35,$L88=[1]Tabla_Probabilidad!$E$37,$L88=[1]Tabla_Probabilidad!$K$35),"Baja",IF(OR($L88=[1]Tabla_Probabilidad!$F$33,$L88=[1]Tabla_Probabilidad!$F$35,$L88=[1]Tabla_Probabilidad!$F$37,$L88=[1]Tabla_Probabilidad!$L$35),"Media",IF(OR($L88=[1]Tabla_Probabilidad!$G$33,$L88=[1]Tabla_Probabilidad!$G$35,$L88=[1]Tabla_Probabilidad!$G$37,$L88=[1]Tabla_Probabilidad!$M$35),"Alta",IF(OR($L88=[1]Tabla_Probabilidad!$H$33,$L88=[1]Tabla_Probabilidad!$H$35,$L88=[1]Tabla_Probabilidad!$H$37,$L88=[1]Tabla_Probabilidad!$N$35),"Muy Alta","")))))</f>
        <v/>
      </c>
      <c r="N88" s="44" t="str">
        <f>IF(M88="","",IF(M88="Muy Baja",0.2,IF(M88="Baja",0.4,IF(M88="Media",0.6,IF(M88="Alta",0.8,IF(M88="Muy Alta",1,))))))</f>
        <v/>
      </c>
      <c r="O88" s="45"/>
      <c r="P88" s="46" t="str">
        <f>IF(OR($O88=[1]Tabla_Impacto!$D$38,$O88=[1]Tabla_Impacto!$D$41,$O88=[1]Tabla_Impacto!$D$42,$O88=[1]Tabla_Impacto!$D$43,$O88=[1]Tabla_Impacto!$D$44,$O88=[1]Tabla_Impacto!$J$38,$O88=[1]Tabla_Impacto!$J$43,$O88=[1]Tabla_Impacto!$J$44,$O88=[1]Tabla_Impacto!$P$40,$O88=[1]Tabla_Impacto!$P$44,$O88=[1]Tabla_Impacto!$V$40,$O88=[1]Tabla_Impacto!$AB$40),"Leve",IF(OR($O88=[1]Tabla_Impacto!$E$38,$O88=[1]Tabla_Impacto!$E$41,$O88=[1]Tabla_Impacto!$E$42,$O88=[1]Tabla_Impacto!$E$43,$O88=[1]Tabla_Impacto!$E$44,$O88=[1]Tabla_Impacto!$K$38,$O88=[1]Tabla_Impacto!$K$43,$O88=[1]Tabla_Impacto!$K$44,$O88=[1]Tabla_Impacto!$Q$40,$O88=[1]Tabla_Impacto!$Q$44,$O88=[1]Tabla_Impacto!$W$40,$O88=[1]Tabla_Impacto!$AC$40),"Menor",IF(OR($O88=[1]Tabla_Impacto!$F$38,$O88=[1]Tabla_Impacto!$F$41,$O88=[1]Tabla_Impacto!$F$42,$O88=[1]Tabla_Impacto!$F$43,$O88=[1]Tabla_Impacto!$F$44,$O88=[1]Tabla_Impacto!$L$38,$O88=[1]Tabla_Impacto!$L$43,$O88=[1]Tabla_Impacto!$L$44,$O88=[1]Tabla_Impacto!$R$40,$O88=[1]Tabla_Impacto!$R$44,$O88=[1]Tabla_Impacto!$X$40,$O88=[1]Tabla_Impacto!$AD$40,$O88=[1]Tabla_Impacto!$F$41),"Moderado",IF(OR($O88=[1]Tabla_Impacto!$G$38,$O88=[1]Tabla_Impacto!$G$41,$O88=[1]Tabla_Impacto!$G$42,$O88=[1]Tabla_Impacto!$G$43,$O88=[1]Tabla_Impacto!$G$44,$O88=[1]Tabla_Impacto!$M$38,$O88=[1]Tabla_Impacto!$M$43,$O88=[1]Tabla_Impacto!$M$44,$O88=[1]Tabla_Impacto!$S$40,$O88=[1]Tabla_Impacto!$S$44,$O88=[1]Tabla_Impacto!$Y$40,$O88=[1]Tabla_Impacto!$AE$40,$O88=[1]Tabla_Impacto!$G$41),"Mayor",IF(OR($O88=[1]Tabla_Impacto!$H$38,$O88=[1]Tabla_Impacto!$H$41,$O88=[1]Tabla_Impacto!$H$42,$O88=[1]Tabla_Impacto!$H$43,$O88=[1]Tabla_Impacto!$H$44,$O88=[1]Tabla_Impacto!$N$38,$O88=[1]Tabla_Impacto!$N$43,$O88=[1]Tabla_Impacto!$N$44,$O88=[1]Tabla_Impacto!$T$40,$O88=[1]Tabla_Impacto!$T$44,$O88=[1]Tabla_Impacto!$Z$40,$O88=[1]Tabla_Impacto!$AF$40,$O88=[1]Tabla_Impacto!$H$41),"Catastrófico","")))))</f>
        <v/>
      </c>
      <c r="Q88" s="44" t="str">
        <f>IF(P88="","",IF(P88="Leve",0.2,IF(P88="Menor",0.4,IF(P88="Moderado",0.6,IF(P88="Mayor",0.8,IF(P88="Catastrófico",1,))))))</f>
        <v/>
      </c>
      <c r="R88" s="47" t="str">
        <f>IF(OR(AND(M88="Muy Baja",P88="Leve"),AND(M88="Muy Baja",P88="Menor"),AND(M88="Baja",P88="Leve")),"Bajo",IF(OR(AND(M88="Muy baja",P88="Moderado"),AND(M88="Baja",P88="Menor"),AND(M88="Baja",P88="Moderado"),AND(M88="Media",P88="Leve"),AND(M88="Media",P88="Menor"),AND(M88="Media",P88="Moderado"),AND(M88="Alta",P88="Leve"),AND(M88="Alta",P88="Menor")),"Moderado",IF(OR(AND(M88="Muy Baja",P88="Mayor"),AND(M88="Baja",P88="Mayor"),AND(M88="Media",P88="Mayor"),AND(M88="Alta",P88="Moderado"),AND(M88="Alta",P88="Mayor"),AND(M88="Muy Alta",P88="Leve"),AND(M88="Muy Alta",P88="Menor"),AND(M88="Muy Alta",P88="Moderado"),AND(M88="Muy Alta",P88="Mayor")),"Alto",IF(OR(AND(M88="Muy Baja",P88="Catastrófico"),AND(M88="Baja",P88="Catastrófico"),AND(M88="Media",P88="Catastrófico"),AND(M88="Alta",P88="Catastrófico"),AND(M88="Muy Alta",P88="Catastrófico")),"Extremo",""))))</f>
        <v/>
      </c>
      <c r="S88" s="48"/>
      <c r="T88" s="20" t="s">
        <v>65</v>
      </c>
      <c r="U88" s="21"/>
      <c r="V88" s="22"/>
      <c r="W88" s="22"/>
      <c r="X88" s="23" t="str">
        <f>IF(OR(Y88="Preventivo",Y88="Detectivo"),"Probabilidad",IF(Y88="Correctivo","Impacto",""))</f>
        <v/>
      </c>
      <c r="Y88" s="24"/>
      <c r="Z88" s="24"/>
      <c r="AA88" s="25" t="str">
        <f t="shared" si="30"/>
        <v/>
      </c>
      <c r="AB88" s="24"/>
      <c r="AC88" s="24"/>
      <c r="AD88" s="24"/>
      <c r="AE88" s="26" t="str">
        <f>IFERROR(IF(X88="Probabilidad",(N88-(+N88*AA88)),IF(X88="Impacto",N88,"")),"")</f>
        <v/>
      </c>
      <c r="AF88" s="25" t="str">
        <f t="shared" si="31"/>
        <v/>
      </c>
      <c r="AG88" s="38" t="str">
        <f>IFERROR(IF(AH88="","",IF(AH88&lt;=0.2,"Muy Baja",IF(AH88&lt;=0.4,"Baja",IF(AH88&lt;=0.6,"Media",IF(AH88&lt;=0.8,"Alta","Muy Alta"))))),"")</f>
        <v/>
      </c>
      <c r="AH88" s="39" t="str">
        <f>IFERROR(LOOKUP(MAX(AF88:AF94)+1,(AF88:AF94)),"")</f>
        <v/>
      </c>
      <c r="AI88" s="25" t="str">
        <f>IFERROR(IF(X88="Impacto",(Q88-(+Q88*AA88)),IF(X88="Probabilidad",Q88,"")),"")</f>
        <v/>
      </c>
      <c r="AJ88" s="38" t="str">
        <f>IFERROR(IF(AK88="","",IF(AK88&lt;=0.2,"Leve",IF(AK88&lt;=0.4,"Menor",IF(AK88&lt;=0.6,"Moderado",IF(AK88&lt;=0.8,"Mayor","Catastrófico"))))),"")</f>
        <v/>
      </c>
      <c r="AK88" s="39" t="str">
        <f>IFERROR(LOOKUP(MAX(AI88:AI94)+1,(AI88:AI94)),"")</f>
        <v/>
      </c>
      <c r="AL88" s="40" t="str">
        <f>IFERROR(IF(OR(AND(AG88="Muy Baja",AJ88="Leve"),AND(AG88="Muy Baja",AJ88="Menor"),AND(AG88="Baja",AJ88="Leve")),"Bajo",IF(OR(AND(AG88="Muy baja",AJ88="Moderado"),AND(AG88="Baja",AJ88="Menor"),AND(AG88="Baja",AJ88="Moderado"),AND(AG88="Media",AJ88="Leve"),AND(AG88="Media",AJ88="Menor"),AND(AG88="Media",AJ88="Moderado"),AND(AG88="Alta",AJ88="Leve"),AND(AG88="Alta",AJ88="Menor")),"Moderado",IF(OR(AND(AG88="Muy Baja",AJ88="Mayor"),AND(AG88="Baja",AJ88="Mayor"),AND(AG88="Media",AJ88="Mayor"),AND(AG88="Alta",AJ88="Moderado"),AND(AG88="Alta",AJ88="Mayor"),AND(AG88="Muy Alta",AJ88="Leve"),AND(AG88="Muy Alta",AJ88="Menor"),AND(AG88="Muy Alta",AJ88="Moderado"),AND(AG88="Muy Alta",AJ88="Mayor")),"Alto",IF(OR(AND(AG88="Muy Baja",AJ88="Catastrófico"),AND(AG88="Baja",AJ88="Catastrófico"),AND(AG88="Media",AJ88="Catastrófico"),AND(AG88="Alta",AJ88="Catastrófico"),AND(AG88="Muy Alta",AJ88="Catastrófico")),"Extremo","")))),"")</f>
        <v/>
      </c>
      <c r="AM88" s="23" t="s">
        <v>73</v>
      </c>
      <c r="AN88" s="27"/>
      <c r="AO88" s="21"/>
      <c r="AP88" s="21"/>
      <c r="AQ88" s="41"/>
      <c r="AR88" s="35"/>
      <c r="AS88" s="35"/>
      <c r="AT88" s="28"/>
    </row>
    <row r="89" spans="1:46" ht="74.099999999999994" customHeight="1" x14ac:dyDescent="0.3">
      <c r="A89" s="52"/>
      <c r="B89" s="48"/>
      <c r="C89" s="48"/>
      <c r="D89" s="48"/>
      <c r="E89" s="54"/>
      <c r="F89" s="55"/>
      <c r="G89" s="48"/>
      <c r="H89" s="49"/>
      <c r="I89" s="50"/>
      <c r="J89" s="50"/>
      <c r="K89" s="50"/>
      <c r="L89" s="50"/>
      <c r="M89" s="46"/>
      <c r="N89" s="44"/>
      <c r="O89" s="45"/>
      <c r="P89" s="46"/>
      <c r="Q89" s="44"/>
      <c r="R89" s="47"/>
      <c r="S89" s="48"/>
      <c r="T89" s="20" t="s">
        <v>74</v>
      </c>
      <c r="U89" s="21"/>
      <c r="V89" s="22"/>
      <c r="W89" s="22"/>
      <c r="X89" s="23" t="str">
        <f t="shared" ref="X89:X94" si="37">IF(OR(Y89="Preventivo",Y89="Detectivo"),"Probabilidad",IF(Y89="Correctivo","Impacto",""))</f>
        <v/>
      </c>
      <c r="Y89" s="24"/>
      <c r="Z89" s="24"/>
      <c r="AA89" s="25" t="str">
        <f t="shared" si="30"/>
        <v/>
      </c>
      <c r="AB89" s="24"/>
      <c r="AC89" s="24"/>
      <c r="AD89" s="24"/>
      <c r="AE89" s="26" t="str">
        <f>IFERROR(IF(AND(X88="Probabilidad",X89="Probabilidad"),(AF88-(+AF88*AA89)),IF(AND(X89="Probabilidad",X88="Impacto"),(AF88-(+AF88*AA89)),IF(X89="Impacto",AF88,""))),"")</f>
        <v/>
      </c>
      <c r="AF89" s="25" t="str">
        <f t="shared" si="31"/>
        <v/>
      </c>
      <c r="AG89" s="38"/>
      <c r="AH89" s="39"/>
      <c r="AI89" s="25" t="str">
        <f t="shared" ref="AI89:AI94" si="38">IFERROR(IF(AND(X88="Impacto",X89="Impacto"),(AI88-(+AI88*AA89)),IF(AND(X89="Impacto",X88="Probabilidad"),(AI88-(+AI88*AA89)),IF(X89="Probabilidad",AI88,""))),"")</f>
        <v/>
      </c>
      <c r="AJ89" s="38"/>
      <c r="AK89" s="39"/>
      <c r="AL89" s="40"/>
      <c r="AM89" s="23" t="s">
        <v>77</v>
      </c>
      <c r="AN89" s="27"/>
      <c r="AO89" s="21"/>
      <c r="AP89" s="21"/>
      <c r="AQ89" s="42"/>
      <c r="AR89" s="36"/>
      <c r="AS89" s="36"/>
      <c r="AT89" s="29"/>
    </row>
    <row r="90" spans="1:46" ht="45" customHeight="1" x14ac:dyDescent="0.3">
      <c r="A90" s="52"/>
      <c r="B90" s="48"/>
      <c r="C90" s="48"/>
      <c r="D90" s="48"/>
      <c r="E90" s="54"/>
      <c r="F90" s="55"/>
      <c r="G90" s="48"/>
      <c r="H90" s="49"/>
      <c r="I90" s="50"/>
      <c r="J90" s="50"/>
      <c r="K90" s="50"/>
      <c r="L90" s="50"/>
      <c r="M90" s="46"/>
      <c r="N90" s="44"/>
      <c r="O90" s="45"/>
      <c r="P90" s="46"/>
      <c r="Q90" s="44"/>
      <c r="R90" s="47"/>
      <c r="S90" s="48"/>
      <c r="T90" s="20" t="s">
        <v>78</v>
      </c>
      <c r="U90" s="21"/>
      <c r="V90" s="22"/>
      <c r="W90" s="22"/>
      <c r="X90" s="23" t="str">
        <f t="shared" si="37"/>
        <v/>
      </c>
      <c r="Y90" s="24"/>
      <c r="Z90" s="24"/>
      <c r="AA90" s="25" t="str">
        <f t="shared" si="30"/>
        <v/>
      </c>
      <c r="AB90" s="24"/>
      <c r="AC90" s="24"/>
      <c r="AD90" s="24"/>
      <c r="AE90" s="26" t="str">
        <f>IFERROR(IF(AND(X89="Probabilidad",X90="Probabilidad"),(AF89-(+AF89*AA90)),IF(AND(X90="Probabilidad",X89="Impacto"),(AF89-(+AF89*AA90)),IF(X90="Impacto",AF89,""))),"")</f>
        <v/>
      </c>
      <c r="AF90" s="25" t="str">
        <f t="shared" si="31"/>
        <v/>
      </c>
      <c r="AG90" s="38"/>
      <c r="AH90" s="39"/>
      <c r="AI90" s="25" t="str">
        <f t="shared" si="38"/>
        <v/>
      </c>
      <c r="AJ90" s="38"/>
      <c r="AK90" s="39"/>
      <c r="AL90" s="40"/>
      <c r="AM90" s="23" t="s">
        <v>81</v>
      </c>
      <c r="AN90" s="27"/>
      <c r="AO90" s="21"/>
      <c r="AP90" s="21"/>
      <c r="AQ90" s="42"/>
      <c r="AR90" s="36"/>
      <c r="AS90" s="36"/>
      <c r="AT90" s="29"/>
    </row>
    <row r="91" spans="1:46" ht="30" customHeight="1" x14ac:dyDescent="0.3">
      <c r="A91" s="52"/>
      <c r="B91" s="48"/>
      <c r="C91" s="48"/>
      <c r="D91" s="48"/>
      <c r="E91" s="54"/>
      <c r="F91" s="55"/>
      <c r="G91" s="48"/>
      <c r="H91" s="49"/>
      <c r="I91" s="50"/>
      <c r="J91" s="50"/>
      <c r="K91" s="50"/>
      <c r="L91" s="50"/>
      <c r="M91" s="46"/>
      <c r="N91" s="44"/>
      <c r="O91" s="45"/>
      <c r="P91" s="46"/>
      <c r="Q91" s="44"/>
      <c r="R91" s="47"/>
      <c r="S91" s="48"/>
      <c r="T91" s="20" t="s">
        <v>82</v>
      </c>
      <c r="U91" s="21"/>
      <c r="V91" s="22"/>
      <c r="W91" s="22"/>
      <c r="X91" s="23" t="str">
        <f t="shared" si="37"/>
        <v/>
      </c>
      <c r="Y91" s="24"/>
      <c r="Z91" s="24"/>
      <c r="AA91" s="25" t="str">
        <f t="shared" si="30"/>
        <v/>
      </c>
      <c r="AB91" s="24"/>
      <c r="AC91" s="24"/>
      <c r="AD91" s="24"/>
      <c r="AE91" s="26" t="str">
        <f t="shared" ref="AE91:AE94" si="39">IFERROR(IF(AND(X90="Probabilidad",X91="Probabilidad"),(AF90-(+AF90*AA91)),IF(AND(X91="Probabilidad",X90="Impacto"),(AF90-(+AF90*AA91)),IF(X91="Impacto",AF90,""))),"")</f>
        <v/>
      </c>
      <c r="AF91" s="25" t="str">
        <f t="shared" si="31"/>
        <v/>
      </c>
      <c r="AG91" s="38"/>
      <c r="AH91" s="39"/>
      <c r="AI91" s="25" t="str">
        <f t="shared" si="38"/>
        <v/>
      </c>
      <c r="AJ91" s="38"/>
      <c r="AK91" s="39"/>
      <c r="AL91" s="40"/>
      <c r="AM91" s="23" t="s">
        <v>84</v>
      </c>
      <c r="AN91" s="27"/>
      <c r="AO91" s="21"/>
      <c r="AP91" s="21"/>
      <c r="AQ91" s="42"/>
      <c r="AR91" s="36"/>
      <c r="AS91" s="36"/>
      <c r="AT91" s="29"/>
    </row>
    <row r="92" spans="1:46" ht="18.95" customHeight="1" x14ac:dyDescent="0.3">
      <c r="A92" s="52"/>
      <c r="B92" s="48"/>
      <c r="C92" s="48"/>
      <c r="D92" s="48"/>
      <c r="E92" s="54"/>
      <c r="F92" s="55"/>
      <c r="G92" s="48"/>
      <c r="H92" s="49"/>
      <c r="I92" s="50"/>
      <c r="J92" s="50"/>
      <c r="K92" s="50"/>
      <c r="L92" s="50"/>
      <c r="M92" s="46"/>
      <c r="N92" s="44"/>
      <c r="O92" s="45"/>
      <c r="P92" s="46"/>
      <c r="Q92" s="44"/>
      <c r="R92" s="47"/>
      <c r="S92" s="48"/>
      <c r="T92" s="20" t="s">
        <v>85</v>
      </c>
      <c r="U92" s="21"/>
      <c r="V92" s="22"/>
      <c r="W92" s="22"/>
      <c r="X92" s="23" t="str">
        <f t="shared" si="37"/>
        <v/>
      </c>
      <c r="Y92" s="24"/>
      <c r="Z92" s="24"/>
      <c r="AA92" s="25" t="str">
        <f t="shared" si="30"/>
        <v/>
      </c>
      <c r="AB92" s="24"/>
      <c r="AC92" s="24"/>
      <c r="AD92" s="24"/>
      <c r="AE92" s="26" t="str">
        <f t="shared" si="39"/>
        <v/>
      </c>
      <c r="AF92" s="25" t="str">
        <f t="shared" si="31"/>
        <v/>
      </c>
      <c r="AG92" s="38"/>
      <c r="AH92" s="39"/>
      <c r="AI92" s="25" t="str">
        <f t="shared" si="38"/>
        <v/>
      </c>
      <c r="AJ92" s="38"/>
      <c r="AK92" s="39"/>
      <c r="AL92" s="40"/>
      <c r="AM92" s="23" t="s">
        <v>89</v>
      </c>
      <c r="AN92" s="27"/>
      <c r="AO92" s="21"/>
      <c r="AP92" s="21"/>
      <c r="AQ92" s="42"/>
      <c r="AR92" s="36"/>
      <c r="AS92" s="36"/>
      <c r="AT92" s="29"/>
    </row>
    <row r="93" spans="1:46" ht="18.95" customHeight="1" x14ac:dyDescent="0.3">
      <c r="A93" s="52"/>
      <c r="B93" s="48"/>
      <c r="C93" s="48"/>
      <c r="D93" s="48"/>
      <c r="E93" s="54"/>
      <c r="F93" s="55"/>
      <c r="G93" s="48"/>
      <c r="H93" s="49"/>
      <c r="I93" s="50"/>
      <c r="J93" s="50"/>
      <c r="K93" s="50"/>
      <c r="L93" s="50"/>
      <c r="M93" s="46"/>
      <c r="N93" s="44"/>
      <c r="O93" s="45"/>
      <c r="P93" s="46"/>
      <c r="Q93" s="44"/>
      <c r="R93" s="47"/>
      <c r="S93" s="48"/>
      <c r="T93" s="20" t="s">
        <v>90</v>
      </c>
      <c r="U93" s="21"/>
      <c r="V93" s="22"/>
      <c r="W93" s="22"/>
      <c r="X93" s="23" t="str">
        <f t="shared" si="37"/>
        <v/>
      </c>
      <c r="Y93" s="24"/>
      <c r="Z93" s="24"/>
      <c r="AA93" s="25" t="str">
        <f t="shared" si="30"/>
        <v/>
      </c>
      <c r="AB93" s="24"/>
      <c r="AC93" s="24"/>
      <c r="AD93" s="24"/>
      <c r="AE93" s="26" t="str">
        <f t="shared" si="39"/>
        <v/>
      </c>
      <c r="AF93" s="25" t="str">
        <f t="shared" si="31"/>
        <v/>
      </c>
      <c r="AG93" s="38"/>
      <c r="AH93" s="39"/>
      <c r="AI93" s="25" t="str">
        <f t="shared" si="38"/>
        <v/>
      </c>
      <c r="AJ93" s="38"/>
      <c r="AK93" s="39"/>
      <c r="AL93" s="40"/>
      <c r="AM93" s="23" t="s">
        <v>92</v>
      </c>
      <c r="AN93" s="27"/>
      <c r="AO93" s="21"/>
      <c r="AP93" s="21"/>
      <c r="AQ93" s="42"/>
      <c r="AR93" s="36"/>
      <c r="AS93" s="36"/>
      <c r="AT93" s="29"/>
    </row>
    <row r="94" spans="1:46" ht="23.1" customHeight="1" x14ac:dyDescent="0.3">
      <c r="A94" s="53"/>
      <c r="B94" s="48"/>
      <c r="C94" s="48"/>
      <c r="D94" s="48"/>
      <c r="E94" s="54"/>
      <c r="F94" s="55"/>
      <c r="G94" s="48"/>
      <c r="H94" s="49"/>
      <c r="I94" s="50"/>
      <c r="J94" s="50"/>
      <c r="K94" s="50"/>
      <c r="L94" s="50"/>
      <c r="M94" s="46"/>
      <c r="N94" s="44"/>
      <c r="O94" s="45"/>
      <c r="P94" s="46"/>
      <c r="Q94" s="44"/>
      <c r="R94" s="47"/>
      <c r="S94" s="48"/>
      <c r="T94" s="20" t="s">
        <v>93</v>
      </c>
      <c r="U94" s="21"/>
      <c r="V94" s="22"/>
      <c r="W94" s="22"/>
      <c r="X94" s="23" t="str">
        <f t="shared" si="37"/>
        <v/>
      </c>
      <c r="Y94" s="24"/>
      <c r="Z94" s="24"/>
      <c r="AA94" s="25" t="str">
        <f t="shared" si="30"/>
        <v/>
      </c>
      <c r="AB94" s="24"/>
      <c r="AC94" s="24"/>
      <c r="AD94" s="24"/>
      <c r="AE94" s="26" t="str">
        <f t="shared" si="39"/>
        <v/>
      </c>
      <c r="AF94" s="25" t="str">
        <f t="shared" si="31"/>
        <v/>
      </c>
      <c r="AG94" s="38"/>
      <c r="AH94" s="39"/>
      <c r="AI94" s="25" t="str">
        <f t="shared" si="38"/>
        <v/>
      </c>
      <c r="AJ94" s="38"/>
      <c r="AK94" s="39"/>
      <c r="AL94" s="40"/>
      <c r="AM94" s="23" t="s">
        <v>94</v>
      </c>
      <c r="AN94" s="27"/>
      <c r="AO94" s="21"/>
      <c r="AP94" s="21"/>
      <c r="AQ94" s="43"/>
      <c r="AR94" s="37"/>
      <c r="AS94" s="37"/>
      <c r="AT94" s="30"/>
    </row>
    <row r="95" spans="1:46" s="4" customFormat="1" ht="69.95" customHeight="1" x14ac:dyDescent="0.25">
      <c r="A95" s="51"/>
      <c r="B95" s="48"/>
      <c r="C95" s="48"/>
      <c r="D95" s="48"/>
      <c r="E95" s="54"/>
      <c r="F95" s="55"/>
      <c r="G95" s="48"/>
      <c r="H95" s="49" t="str">
        <f>IF(B95="Seguridad_Información","Posibilidad de "&amp;C95&amp;"con "&amp;K95&amp;" "&amp;"por"&amp;" "&amp;I95&amp;" "&amp;"debido a"&amp;" "&amp;J95,"Posibilidad de"&amp;" "&amp;K95&amp;" "&amp;"por"&amp;" "&amp;I95&amp;" debido a"&amp;" "&amp;J95)</f>
        <v xml:space="preserve">Posibilidad de  por  debido a </v>
      </c>
      <c r="I95" s="50"/>
      <c r="J95" s="50"/>
      <c r="K95" s="50"/>
      <c r="L95" s="50"/>
      <c r="M95" s="46" t="str">
        <f>IF(OR($L95=[1]Tabla_Probabilidad!$D$33,$L95=[1]Tabla_Probabilidad!$D$35,$L95=[1]Tabla_Probabilidad!$D$37,$L95=[1]Tabla_Probabilidad!$J$35),"Muy Baja",IF(OR($L95=[1]Tabla_Probabilidad!$E$33,$L95=[1]Tabla_Probabilidad!$E$35,$L95=[1]Tabla_Probabilidad!$E$37,$L95=[1]Tabla_Probabilidad!$K$35),"Baja",IF(OR($L95=[1]Tabla_Probabilidad!$F$33,$L95=[1]Tabla_Probabilidad!$F$35,$L95=[1]Tabla_Probabilidad!$F$37,$L95=[1]Tabla_Probabilidad!$L$35),"Media",IF(OR($L95=[1]Tabla_Probabilidad!$G$33,$L95=[1]Tabla_Probabilidad!$G$35,$L95=[1]Tabla_Probabilidad!$G$37,$L95=[1]Tabla_Probabilidad!$M$35),"Alta",IF(OR($L95=[1]Tabla_Probabilidad!$H$33,$L95=[1]Tabla_Probabilidad!$H$35,$L95=[1]Tabla_Probabilidad!$H$37,$L95=[1]Tabla_Probabilidad!$N$35),"Muy Alta","")))))</f>
        <v/>
      </c>
      <c r="N95" s="44" t="str">
        <f>IF(M95="","",IF(M95="Muy Baja",0.2,IF(M95="Baja",0.4,IF(M95="Media",0.6,IF(M95="Alta",0.8,IF(M95="Muy Alta",1,))))))</f>
        <v/>
      </c>
      <c r="O95" s="45"/>
      <c r="P95" s="46" t="str">
        <f>IF(OR($O95=[1]Tabla_Impacto!$D$38,$O95=[1]Tabla_Impacto!$D$41,$O95=[1]Tabla_Impacto!$D$42,$O95=[1]Tabla_Impacto!$D$43,$O95=[1]Tabla_Impacto!$D$44,$O95=[1]Tabla_Impacto!$J$38,$O95=[1]Tabla_Impacto!$J$43,$O95=[1]Tabla_Impacto!$J$44,$O95=[1]Tabla_Impacto!$P$40,$O95=[1]Tabla_Impacto!$P$44,$O95=[1]Tabla_Impacto!$V$40,$O95=[1]Tabla_Impacto!$AB$40),"Leve",IF(OR($O95=[1]Tabla_Impacto!$E$38,$O95=[1]Tabla_Impacto!$E$41,$O95=[1]Tabla_Impacto!$E$42,$O95=[1]Tabla_Impacto!$E$43,$O95=[1]Tabla_Impacto!$E$44,$O95=[1]Tabla_Impacto!$K$38,$O95=[1]Tabla_Impacto!$K$43,$O95=[1]Tabla_Impacto!$K$44,$O95=[1]Tabla_Impacto!$Q$40,$O95=[1]Tabla_Impacto!$Q$44,$O95=[1]Tabla_Impacto!$W$40,$O95=[1]Tabla_Impacto!$AC$40),"Menor",IF(OR($O95=[1]Tabla_Impacto!$F$38,$O95=[1]Tabla_Impacto!$F$41,$O95=[1]Tabla_Impacto!$F$42,$O95=[1]Tabla_Impacto!$F$43,$O95=[1]Tabla_Impacto!$F$44,$O95=[1]Tabla_Impacto!$L$38,$O95=[1]Tabla_Impacto!$L$43,$O95=[1]Tabla_Impacto!$L$44,$O95=[1]Tabla_Impacto!$R$40,$O95=[1]Tabla_Impacto!$R$44,$O95=[1]Tabla_Impacto!$X$40,$O95=[1]Tabla_Impacto!$AD$40,$O95=[1]Tabla_Impacto!$F$41),"Moderado",IF(OR($O95=[1]Tabla_Impacto!$G$38,$O95=[1]Tabla_Impacto!$G$41,$O95=[1]Tabla_Impacto!$G$42,$O95=[1]Tabla_Impacto!$G$43,$O95=[1]Tabla_Impacto!$G$44,$O95=[1]Tabla_Impacto!$M$38,$O95=[1]Tabla_Impacto!$M$43,$O95=[1]Tabla_Impacto!$M$44,$O95=[1]Tabla_Impacto!$S$40,$O95=[1]Tabla_Impacto!$S$44,$O95=[1]Tabla_Impacto!$Y$40,$O95=[1]Tabla_Impacto!$AE$40,$O95=[1]Tabla_Impacto!$G$41),"Mayor",IF(OR($O95=[1]Tabla_Impacto!$H$38,$O95=[1]Tabla_Impacto!$H$41,$O95=[1]Tabla_Impacto!$H$42,$O95=[1]Tabla_Impacto!$H$43,$O95=[1]Tabla_Impacto!$H$44,$O95=[1]Tabla_Impacto!$N$38,$O95=[1]Tabla_Impacto!$N$43,$O95=[1]Tabla_Impacto!$N$44,$O95=[1]Tabla_Impacto!$T$40,$O95=[1]Tabla_Impacto!$T$44,$O95=[1]Tabla_Impacto!$Z$40,$O95=[1]Tabla_Impacto!$AF$40,$O95=[1]Tabla_Impacto!$H$41),"Catastrófico","")))))</f>
        <v/>
      </c>
      <c r="Q95" s="44" t="str">
        <f>IF(P95="","",IF(P95="Leve",0.2,IF(P95="Menor",0.4,IF(P95="Moderado",0.6,IF(P95="Mayor",0.8,IF(P95="Catastrófico",1,))))))</f>
        <v/>
      </c>
      <c r="R95" s="47" t="str">
        <f>IF(OR(AND(M95="Muy Baja",P95="Leve"),AND(M95="Muy Baja",P95="Menor"),AND(M95="Baja",P95="Leve")),"Bajo",IF(OR(AND(M95="Muy baja",P95="Moderado"),AND(M95="Baja",P95="Menor"),AND(M95="Baja",P95="Moderado"),AND(M95="Media",P95="Leve"),AND(M95="Media",P95="Menor"),AND(M95="Media",P95="Moderado"),AND(M95="Alta",P95="Leve"),AND(M95="Alta",P95="Menor")),"Moderado",IF(OR(AND(M95="Muy Baja",P95="Mayor"),AND(M95="Baja",P95="Mayor"),AND(M95="Media",P95="Mayor"),AND(M95="Alta",P95="Moderado"),AND(M95="Alta",P95="Mayor"),AND(M95="Muy Alta",P95="Leve"),AND(M95="Muy Alta",P95="Menor"),AND(M95="Muy Alta",P95="Moderado"),AND(M95="Muy Alta",P95="Mayor")),"Alto",IF(OR(AND(M95="Muy Baja",P95="Catastrófico"),AND(M95="Baja",P95="Catastrófico"),AND(M95="Media",P95="Catastrófico"),AND(M95="Alta",P95="Catastrófico"),AND(M95="Muy Alta",P95="Catastrófico")),"Extremo",""))))</f>
        <v/>
      </c>
      <c r="S95" s="48"/>
      <c r="T95" s="20" t="s">
        <v>65</v>
      </c>
      <c r="U95" s="21"/>
      <c r="V95" s="22"/>
      <c r="W95" s="22"/>
      <c r="X95" s="23" t="str">
        <f>IF(OR(Y95="Preventivo",Y95="Detectivo"),"Probabilidad",IF(Y95="Correctivo","Impacto",""))</f>
        <v/>
      </c>
      <c r="Y95" s="24"/>
      <c r="Z95" s="24"/>
      <c r="AA95" s="25" t="str">
        <f t="shared" si="30"/>
        <v/>
      </c>
      <c r="AB95" s="24"/>
      <c r="AC95" s="24"/>
      <c r="AD95" s="24"/>
      <c r="AE95" s="26" t="str">
        <f>IFERROR(IF(X95="Probabilidad",(N95-(+N95*AA95)),IF(X95="Impacto",N95,"")),"")</f>
        <v/>
      </c>
      <c r="AF95" s="25" t="str">
        <f t="shared" si="31"/>
        <v/>
      </c>
      <c r="AG95" s="38" t="str">
        <f>IFERROR(IF(AH95="","",IF(AH95&lt;=0.2,"Muy Baja",IF(AH95&lt;=0.4,"Baja",IF(AH95&lt;=0.6,"Media",IF(AH95&lt;=0.8,"Alta","Muy Alta"))))),"")</f>
        <v/>
      </c>
      <c r="AH95" s="39" t="str">
        <f>IFERROR(LOOKUP(MAX(AF95:AF101)+1,(AF95:AF101)),"")</f>
        <v/>
      </c>
      <c r="AI95" s="25" t="str">
        <f>IFERROR(IF(X95="Impacto",(Q95-(+Q95*AA95)),IF(X95="Probabilidad",Q95,"")),"")</f>
        <v/>
      </c>
      <c r="AJ95" s="38" t="str">
        <f>IFERROR(IF(AK95="","",IF(AK95&lt;=0.2,"Leve",IF(AK95&lt;=0.4,"Menor",IF(AK95&lt;=0.6,"Moderado",IF(AK95&lt;=0.8,"Mayor","Catastrófico"))))),"")</f>
        <v/>
      </c>
      <c r="AK95" s="39" t="str">
        <f>IFERROR(LOOKUP(MAX(AI95:AI101)+1,(AI95:AI101)),"")</f>
        <v/>
      </c>
      <c r="AL95" s="40" t="str">
        <f>IFERROR(IF(OR(AND(AG95="Muy Baja",AJ95="Leve"),AND(AG95="Muy Baja",AJ95="Menor"),AND(AG95="Baja",AJ95="Leve")),"Bajo",IF(OR(AND(AG95="Muy baja",AJ95="Moderado"),AND(AG95="Baja",AJ95="Menor"),AND(AG95="Baja",AJ95="Moderado"),AND(AG95="Media",AJ95="Leve"),AND(AG95="Media",AJ95="Menor"),AND(AG95="Media",AJ95="Moderado"),AND(AG95="Alta",AJ95="Leve"),AND(AG95="Alta",AJ95="Menor")),"Moderado",IF(OR(AND(AG95="Muy Baja",AJ95="Mayor"),AND(AG95="Baja",AJ95="Mayor"),AND(AG95="Media",AJ95="Mayor"),AND(AG95="Alta",AJ95="Moderado"),AND(AG95="Alta",AJ95="Mayor"),AND(AG95="Muy Alta",AJ95="Leve"),AND(AG95="Muy Alta",AJ95="Menor"),AND(AG95="Muy Alta",AJ95="Moderado"),AND(AG95="Muy Alta",AJ95="Mayor")),"Alto",IF(OR(AND(AG95="Muy Baja",AJ95="Catastrófico"),AND(AG95="Baja",AJ95="Catastrófico"),AND(AG95="Media",AJ95="Catastrófico"),AND(AG95="Alta",AJ95="Catastrófico"),AND(AG95="Muy Alta",AJ95="Catastrófico")),"Extremo","")))),"")</f>
        <v/>
      </c>
      <c r="AM95" s="23" t="s">
        <v>73</v>
      </c>
      <c r="AN95" s="27"/>
      <c r="AO95" s="21"/>
      <c r="AP95" s="21"/>
      <c r="AQ95" s="41"/>
      <c r="AR95" s="35"/>
      <c r="AS95" s="35"/>
      <c r="AT95" s="28"/>
    </row>
    <row r="96" spans="1:46" ht="74.099999999999994" customHeight="1" x14ac:dyDescent="0.3">
      <c r="A96" s="52"/>
      <c r="B96" s="48"/>
      <c r="C96" s="48"/>
      <c r="D96" s="48"/>
      <c r="E96" s="54"/>
      <c r="F96" s="55"/>
      <c r="G96" s="48"/>
      <c r="H96" s="49"/>
      <c r="I96" s="50"/>
      <c r="J96" s="50"/>
      <c r="K96" s="50"/>
      <c r="L96" s="50"/>
      <c r="M96" s="46"/>
      <c r="N96" s="44"/>
      <c r="O96" s="45"/>
      <c r="P96" s="46"/>
      <c r="Q96" s="44"/>
      <c r="R96" s="47"/>
      <c r="S96" s="48"/>
      <c r="T96" s="20" t="s">
        <v>74</v>
      </c>
      <c r="U96" s="21"/>
      <c r="V96" s="22"/>
      <c r="W96" s="22"/>
      <c r="X96" s="23" t="str">
        <f t="shared" ref="X96:X101" si="40">IF(OR(Y96="Preventivo",Y96="Detectivo"),"Probabilidad",IF(Y96="Correctivo","Impacto",""))</f>
        <v/>
      </c>
      <c r="Y96" s="24"/>
      <c r="Z96" s="24"/>
      <c r="AA96" s="25" t="str">
        <f t="shared" si="30"/>
        <v/>
      </c>
      <c r="AB96" s="24"/>
      <c r="AC96" s="24"/>
      <c r="AD96" s="24"/>
      <c r="AE96" s="26" t="str">
        <f>IFERROR(IF(AND(X95="Probabilidad",X96="Probabilidad"),(AF95-(+AF95*AA96)),IF(AND(X96="Probabilidad",X95="Impacto"),(AF95-(+AF95*AA96)),IF(X96="Impacto",AF95,""))),"")</f>
        <v/>
      </c>
      <c r="AF96" s="25" t="str">
        <f t="shared" si="31"/>
        <v/>
      </c>
      <c r="AG96" s="38"/>
      <c r="AH96" s="39"/>
      <c r="AI96" s="25" t="str">
        <f t="shared" ref="AI96:AI101" si="41">IFERROR(IF(AND(X95="Impacto",X96="Impacto"),(AI95-(+AI95*AA96)),IF(AND(X96="Impacto",X95="Probabilidad"),(AI95-(+AI95*AA96)),IF(X96="Probabilidad",AI95,""))),"")</f>
        <v/>
      </c>
      <c r="AJ96" s="38"/>
      <c r="AK96" s="39"/>
      <c r="AL96" s="40"/>
      <c r="AM96" s="23" t="s">
        <v>77</v>
      </c>
      <c r="AN96" s="27"/>
      <c r="AO96" s="21"/>
      <c r="AP96" s="21"/>
      <c r="AQ96" s="42"/>
      <c r="AR96" s="36"/>
      <c r="AS96" s="36"/>
      <c r="AT96" s="29"/>
    </row>
    <row r="97" spans="1:46" ht="45" customHeight="1" x14ac:dyDescent="0.3">
      <c r="A97" s="52"/>
      <c r="B97" s="48"/>
      <c r="C97" s="48"/>
      <c r="D97" s="48"/>
      <c r="E97" s="54"/>
      <c r="F97" s="55"/>
      <c r="G97" s="48"/>
      <c r="H97" s="49"/>
      <c r="I97" s="50"/>
      <c r="J97" s="50"/>
      <c r="K97" s="50"/>
      <c r="L97" s="50"/>
      <c r="M97" s="46"/>
      <c r="N97" s="44"/>
      <c r="O97" s="45"/>
      <c r="P97" s="46"/>
      <c r="Q97" s="44"/>
      <c r="R97" s="47"/>
      <c r="S97" s="48"/>
      <c r="T97" s="20" t="s">
        <v>78</v>
      </c>
      <c r="U97" s="21"/>
      <c r="V97" s="22"/>
      <c r="W97" s="22"/>
      <c r="X97" s="23" t="str">
        <f t="shared" si="40"/>
        <v/>
      </c>
      <c r="Y97" s="24"/>
      <c r="Z97" s="24"/>
      <c r="AA97" s="25" t="str">
        <f t="shared" si="30"/>
        <v/>
      </c>
      <c r="AB97" s="24"/>
      <c r="AC97" s="24"/>
      <c r="AD97" s="24"/>
      <c r="AE97" s="26" t="str">
        <f>IFERROR(IF(AND(X96="Probabilidad",X97="Probabilidad"),(AF96-(+AF96*AA97)),IF(AND(X97="Probabilidad",X96="Impacto"),(AF96-(+AF96*AA97)),IF(X97="Impacto",AF96,""))),"")</f>
        <v/>
      </c>
      <c r="AF97" s="25" t="str">
        <f t="shared" si="31"/>
        <v/>
      </c>
      <c r="AG97" s="38"/>
      <c r="AH97" s="39"/>
      <c r="AI97" s="25" t="str">
        <f t="shared" si="41"/>
        <v/>
      </c>
      <c r="AJ97" s="38"/>
      <c r="AK97" s="39"/>
      <c r="AL97" s="40"/>
      <c r="AM97" s="23" t="s">
        <v>81</v>
      </c>
      <c r="AN97" s="27"/>
      <c r="AO97" s="21"/>
      <c r="AP97" s="21"/>
      <c r="AQ97" s="42"/>
      <c r="AR97" s="36"/>
      <c r="AS97" s="36"/>
      <c r="AT97" s="29"/>
    </row>
    <row r="98" spans="1:46" ht="30" customHeight="1" x14ac:dyDescent="0.3">
      <c r="A98" s="52"/>
      <c r="B98" s="48"/>
      <c r="C98" s="48"/>
      <c r="D98" s="48"/>
      <c r="E98" s="54"/>
      <c r="F98" s="55"/>
      <c r="G98" s="48"/>
      <c r="H98" s="49"/>
      <c r="I98" s="50"/>
      <c r="J98" s="50"/>
      <c r="K98" s="50"/>
      <c r="L98" s="50"/>
      <c r="M98" s="46"/>
      <c r="N98" s="44"/>
      <c r="O98" s="45"/>
      <c r="P98" s="46"/>
      <c r="Q98" s="44"/>
      <c r="R98" s="47"/>
      <c r="S98" s="48"/>
      <c r="T98" s="20" t="s">
        <v>82</v>
      </c>
      <c r="U98" s="21"/>
      <c r="V98" s="22"/>
      <c r="W98" s="22"/>
      <c r="X98" s="23" t="str">
        <f t="shared" si="40"/>
        <v/>
      </c>
      <c r="Y98" s="24"/>
      <c r="Z98" s="24"/>
      <c r="AA98" s="25" t="str">
        <f t="shared" si="30"/>
        <v/>
      </c>
      <c r="AB98" s="24"/>
      <c r="AC98" s="24"/>
      <c r="AD98" s="24"/>
      <c r="AE98" s="26" t="str">
        <f t="shared" ref="AE98:AE101" si="42">IFERROR(IF(AND(X97="Probabilidad",X98="Probabilidad"),(AF97-(+AF97*AA98)),IF(AND(X98="Probabilidad",X97="Impacto"),(AF97-(+AF97*AA98)),IF(X98="Impacto",AF97,""))),"")</f>
        <v/>
      </c>
      <c r="AF98" s="25" t="str">
        <f t="shared" si="31"/>
        <v/>
      </c>
      <c r="AG98" s="38"/>
      <c r="AH98" s="39"/>
      <c r="AI98" s="25" t="str">
        <f t="shared" si="41"/>
        <v/>
      </c>
      <c r="AJ98" s="38"/>
      <c r="AK98" s="39"/>
      <c r="AL98" s="40"/>
      <c r="AM98" s="23" t="s">
        <v>84</v>
      </c>
      <c r="AN98" s="27"/>
      <c r="AO98" s="21"/>
      <c r="AP98" s="21"/>
      <c r="AQ98" s="42"/>
      <c r="AR98" s="36"/>
      <c r="AS98" s="36"/>
      <c r="AT98" s="29"/>
    </row>
    <row r="99" spans="1:46" ht="18.95" customHeight="1" x14ac:dyDescent="0.3">
      <c r="A99" s="52"/>
      <c r="B99" s="48"/>
      <c r="C99" s="48"/>
      <c r="D99" s="48"/>
      <c r="E99" s="54"/>
      <c r="F99" s="55"/>
      <c r="G99" s="48"/>
      <c r="H99" s="49"/>
      <c r="I99" s="50"/>
      <c r="J99" s="50"/>
      <c r="K99" s="50"/>
      <c r="L99" s="50"/>
      <c r="M99" s="46"/>
      <c r="N99" s="44"/>
      <c r="O99" s="45"/>
      <c r="P99" s="46"/>
      <c r="Q99" s="44"/>
      <c r="R99" s="47"/>
      <c r="S99" s="48"/>
      <c r="T99" s="20" t="s">
        <v>85</v>
      </c>
      <c r="U99" s="21"/>
      <c r="V99" s="22"/>
      <c r="W99" s="22"/>
      <c r="X99" s="23" t="str">
        <f t="shared" si="40"/>
        <v/>
      </c>
      <c r="Y99" s="24"/>
      <c r="Z99" s="24"/>
      <c r="AA99" s="25" t="str">
        <f t="shared" si="30"/>
        <v/>
      </c>
      <c r="AB99" s="24"/>
      <c r="AC99" s="24"/>
      <c r="AD99" s="24"/>
      <c r="AE99" s="26" t="str">
        <f t="shared" si="42"/>
        <v/>
      </c>
      <c r="AF99" s="25" t="str">
        <f t="shared" si="31"/>
        <v/>
      </c>
      <c r="AG99" s="38"/>
      <c r="AH99" s="39"/>
      <c r="AI99" s="25" t="str">
        <f t="shared" si="41"/>
        <v/>
      </c>
      <c r="AJ99" s="38"/>
      <c r="AK99" s="39"/>
      <c r="AL99" s="40"/>
      <c r="AM99" s="23" t="s">
        <v>89</v>
      </c>
      <c r="AN99" s="27"/>
      <c r="AO99" s="21"/>
      <c r="AP99" s="21"/>
      <c r="AQ99" s="42"/>
      <c r="AR99" s="36"/>
      <c r="AS99" s="36"/>
      <c r="AT99" s="29"/>
    </row>
    <row r="100" spans="1:46" ht="18.95" customHeight="1" x14ac:dyDescent="0.3">
      <c r="A100" s="52"/>
      <c r="B100" s="48"/>
      <c r="C100" s="48"/>
      <c r="D100" s="48"/>
      <c r="E100" s="54"/>
      <c r="F100" s="55"/>
      <c r="G100" s="48"/>
      <c r="H100" s="49"/>
      <c r="I100" s="50"/>
      <c r="J100" s="50"/>
      <c r="K100" s="50"/>
      <c r="L100" s="50"/>
      <c r="M100" s="46"/>
      <c r="N100" s="44"/>
      <c r="O100" s="45"/>
      <c r="P100" s="46"/>
      <c r="Q100" s="44"/>
      <c r="R100" s="47"/>
      <c r="S100" s="48"/>
      <c r="T100" s="20" t="s">
        <v>90</v>
      </c>
      <c r="U100" s="21"/>
      <c r="V100" s="22"/>
      <c r="W100" s="22"/>
      <c r="X100" s="23" t="str">
        <f t="shared" si="40"/>
        <v/>
      </c>
      <c r="Y100" s="24"/>
      <c r="Z100" s="24"/>
      <c r="AA100" s="25" t="str">
        <f t="shared" si="30"/>
        <v/>
      </c>
      <c r="AB100" s="24"/>
      <c r="AC100" s="24"/>
      <c r="AD100" s="24"/>
      <c r="AE100" s="26" t="str">
        <f t="shared" si="42"/>
        <v/>
      </c>
      <c r="AF100" s="25" t="str">
        <f t="shared" si="31"/>
        <v/>
      </c>
      <c r="AG100" s="38"/>
      <c r="AH100" s="39"/>
      <c r="AI100" s="25" t="str">
        <f t="shared" si="41"/>
        <v/>
      </c>
      <c r="AJ100" s="38"/>
      <c r="AK100" s="39"/>
      <c r="AL100" s="40"/>
      <c r="AM100" s="23" t="s">
        <v>92</v>
      </c>
      <c r="AN100" s="27"/>
      <c r="AO100" s="21"/>
      <c r="AP100" s="21"/>
      <c r="AQ100" s="42"/>
      <c r="AR100" s="36"/>
      <c r="AS100" s="36"/>
      <c r="AT100" s="29"/>
    </row>
    <row r="101" spans="1:46" ht="23.1" customHeight="1" x14ac:dyDescent="0.3">
      <c r="A101" s="53"/>
      <c r="B101" s="48"/>
      <c r="C101" s="48"/>
      <c r="D101" s="48"/>
      <c r="E101" s="54"/>
      <c r="F101" s="55"/>
      <c r="G101" s="48"/>
      <c r="H101" s="49"/>
      <c r="I101" s="50"/>
      <c r="J101" s="50"/>
      <c r="K101" s="50"/>
      <c r="L101" s="50"/>
      <c r="M101" s="46"/>
      <c r="N101" s="44"/>
      <c r="O101" s="45"/>
      <c r="P101" s="46"/>
      <c r="Q101" s="44"/>
      <c r="R101" s="47"/>
      <c r="S101" s="48"/>
      <c r="T101" s="20" t="s">
        <v>93</v>
      </c>
      <c r="U101" s="21"/>
      <c r="V101" s="22"/>
      <c r="W101" s="22"/>
      <c r="X101" s="23" t="str">
        <f t="shared" si="40"/>
        <v/>
      </c>
      <c r="Y101" s="24"/>
      <c r="Z101" s="24"/>
      <c r="AA101" s="25" t="str">
        <f t="shared" si="30"/>
        <v/>
      </c>
      <c r="AB101" s="24"/>
      <c r="AC101" s="24"/>
      <c r="AD101" s="24"/>
      <c r="AE101" s="26" t="str">
        <f t="shared" si="42"/>
        <v/>
      </c>
      <c r="AF101" s="25" t="str">
        <f t="shared" si="31"/>
        <v/>
      </c>
      <c r="AG101" s="38"/>
      <c r="AH101" s="39"/>
      <c r="AI101" s="25" t="str">
        <f t="shared" si="41"/>
        <v/>
      </c>
      <c r="AJ101" s="38"/>
      <c r="AK101" s="39"/>
      <c r="AL101" s="40"/>
      <c r="AM101" s="23" t="s">
        <v>94</v>
      </c>
      <c r="AN101" s="27"/>
      <c r="AO101" s="21"/>
      <c r="AP101" s="21"/>
      <c r="AQ101" s="43"/>
      <c r="AR101" s="37"/>
      <c r="AS101" s="37"/>
      <c r="AT101" s="30"/>
    </row>
    <row r="102" spans="1:46" s="4" customFormat="1" ht="69.95" customHeight="1" x14ac:dyDescent="0.25">
      <c r="A102" s="51"/>
      <c r="B102" s="48"/>
      <c r="C102" s="48"/>
      <c r="D102" s="48"/>
      <c r="E102" s="54"/>
      <c r="F102" s="55"/>
      <c r="G102" s="48"/>
      <c r="H102" s="49" t="str">
        <f>IF(B102="Seguridad_Información","Posibilidad de "&amp;C102&amp;"con "&amp;K102&amp;" "&amp;"por"&amp;" "&amp;I102&amp;" "&amp;"debido a"&amp;" "&amp;J102,"Posibilidad de"&amp;" "&amp;K102&amp;" "&amp;"por"&amp;" "&amp;I102&amp;" debido a"&amp;" "&amp;J102)</f>
        <v xml:space="preserve">Posibilidad de  por  debido a </v>
      </c>
      <c r="I102" s="50"/>
      <c r="J102" s="50"/>
      <c r="K102" s="50"/>
      <c r="L102" s="50"/>
      <c r="M102" s="46" t="str">
        <f>IF(OR($L102=[1]Tabla_Probabilidad!$D$33,$L102=[1]Tabla_Probabilidad!$D$35,$L102=[1]Tabla_Probabilidad!$D$37,$L102=[1]Tabla_Probabilidad!$J$35),"Muy Baja",IF(OR($L102=[1]Tabla_Probabilidad!$E$33,$L102=[1]Tabla_Probabilidad!$E$35,$L102=[1]Tabla_Probabilidad!$E$37,$L102=[1]Tabla_Probabilidad!$K$35),"Baja",IF(OR($L102=[1]Tabla_Probabilidad!$F$33,$L102=[1]Tabla_Probabilidad!$F$35,$L102=[1]Tabla_Probabilidad!$F$37,$L102=[1]Tabla_Probabilidad!$L$35),"Media",IF(OR($L102=[1]Tabla_Probabilidad!$G$33,$L102=[1]Tabla_Probabilidad!$G$35,$L102=[1]Tabla_Probabilidad!$G$37,$L102=[1]Tabla_Probabilidad!$M$35),"Alta",IF(OR($L102=[1]Tabla_Probabilidad!$H$33,$L102=[1]Tabla_Probabilidad!$H$35,$L102=[1]Tabla_Probabilidad!$H$37,$L102=[1]Tabla_Probabilidad!$N$35),"Muy Alta","")))))</f>
        <v/>
      </c>
      <c r="N102" s="44" t="str">
        <f>IF(M102="","",IF(M102="Muy Baja",0.2,IF(M102="Baja",0.4,IF(M102="Media",0.6,IF(M102="Alta",0.8,IF(M102="Muy Alta",1,))))))</f>
        <v/>
      </c>
      <c r="O102" s="45"/>
      <c r="P102" s="46" t="str">
        <f>IF(OR($O102=[1]Tabla_Impacto!$D$38,$O102=[1]Tabla_Impacto!$D$41,$O102=[1]Tabla_Impacto!$D$42,$O102=[1]Tabla_Impacto!$D$43,$O102=[1]Tabla_Impacto!$D$44,$O102=[1]Tabla_Impacto!$J$38,$O102=[1]Tabla_Impacto!$J$43,$O102=[1]Tabla_Impacto!$J$44,$O102=[1]Tabla_Impacto!$P$40,$O102=[1]Tabla_Impacto!$P$44,$O102=[1]Tabla_Impacto!$V$40,$O102=[1]Tabla_Impacto!$AB$40),"Leve",IF(OR($O102=[1]Tabla_Impacto!$E$38,$O102=[1]Tabla_Impacto!$E$41,$O102=[1]Tabla_Impacto!$E$42,$O102=[1]Tabla_Impacto!$E$43,$O102=[1]Tabla_Impacto!$E$44,$O102=[1]Tabla_Impacto!$K$38,$O102=[1]Tabla_Impacto!$K$43,$O102=[1]Tabla_Impacto!$K$44,$O102=[1]Tabla_Impacto!$Q$40,$O102=[1]Tabla_Impacto!$Q$44,$O102=[1]Tabla_Impacto!$W$40,$O102=[1]Tabla_Impacto!$AC$40),"Menor",IF(OR($O102=[1]Tabla_Impacto!$F$38,$O102=[1]Tabla_Impacto!$F$41,$O102=[1]Tabla_Impacto!$F$42,$O102=[1]Tabla_Impacto!$F$43,$O102=[1]Tabla_Impacto!$F$44,$O102=[1]Tabla_Impacto!$L$38,$O102=[1]Tabla_Impacto!$L$43,$O102=[1]Tabla_Impacto!$L$44,$O102=[1]Tabla_Impacto!$R$40,$O102=[1]Tabla_Impacto!$R$44,$O102=[1]Tabla_Impacto!$X$40,$O102=[1]Tabla_Impacto!$AD$40,$O102=[1]Tabla_Impacto!$F$41),"Moderado",IF(OR($O102=[1]Tabla_Impacto!$G$38,$O102=[1]Tabla_Impacto!$G$41,$O102=[1]Tabla_Impacto!$G$42,$O102=[1]Tabla_Impacto!$G$43,$O102=[1]Tabla_Impacto!$G$44,$O102=[1]Tabla_Impacto!$M$38,$O102=[1]Tabla_Impacto!$M$43,$O102=[1]Tabla_Impacto!$M$44,$O102=[1]Tabla_Impacto!$S$40,$O102=[1]Tabla_Impacto!$S$44,$O102=[1]Tabla_Impacto!$Y$40,$O102=[1]Tabla_Impacto!$AE$40,$O102=[1]Tabla_Impacto!$G$41),"Mayor",IF(OR($O102=[1]Tabla_Impacto!$H$38,$O102=[1]Tabla_Impacto!$H$41,$O102=[1]Tabla_Impacto!$H$42,$O102=[1]Tabla_Impacto!$H$43,$O102=[1]Tabla_Impacto!$H$44,$O102=[1]Tabla_Impacto!$N$38,$O102=[1]Tabla_Impacto!$N$43,$O102=[1]Tabla_Impacto!$N$44,$O102=[1]Tabla_Impacto!$T$40,$O102=[1]Tabla_Impacto!$T$44,$O102=[1]Tabla_Impacto!$Z$40,$O102=[1]Tabla_Impacto!$AF$40,$O102=[1]Tabla_Impacto!$H$41),"Catastrófico","")))))</f>
        <v/>
      </c>
      <c r="Q102" s="44" t="str">
        <f>IF(P102="","",IF(P102="Leve",0.2,IF(P102="Menor",0.4,IF(P102="Moderado",0.6,IF(P102="Mayor",0.8,IF(P102="Catastrófico",1,))))))</f>
        <v/>
      </c>
      <c r="R102" s="47" t="str">
        <f>IF(OR(AND(M102="Muy Baja",P102="Leve"),AND(M102="Muy Baja",P102="Menor"),AND(M102="Baja",P102="Leve")),"Bajo",IF(OR(AND(M102="Muy baja",P102="Moderado"),AND(M102="Baja",P102="Menor"),AND(M102="Baja",P102="Moderado"),AND(M102="Media",P102="Leve"),AND(M102="Media",P102="Menor"),AND(M102="Media",P102="Moderado"),AND(M102="Alta",P102="Leve"),AND(M102="Alta",P102="Menor")),"Moderado",IF(OR(AND(M102="Muy Baja",P102="Mayor"),AND(M102="Baja",P102="Mayor"),AND(M102="Media",P102="Mayor"),AND(M102="Alta",P102="Moderado"),AND(M102="Alta",P102="Mayor"),AND(M102="Muy Alta",P102="Leve"),AND(M102="Muy Alta",P102="Menor"),AND(M102="Muy Alta",P102="Moderado"),AND(M102="Muy Alta",P102="Mayor")),"Alto",IF(OR(AND(M102="Muy Baja",P102="Catastrófico"),AND(M102="Baja",P102="Catastrófico"),AND(M102="Media",P102="Catastrófico"),AND(M102="Alta",P102="Catastrófico"),AND(M102="Muy Alta",P102="Catastrófico")),"Extremo",""))))</f>
        <v/>
      </c>
      <c r="S102" s="48"/>
      <c r="T102" s="20" t="s">
        <v>65</v>
      </c>
      <c r="U102" s="21"/>
      <c r="V102" s="22"/>
      <c r="W102" s="22"/>
      <c r="X102" s="23" t="str">
        <f>IF(OR(Y102="Preventivo",Y102="Detectivo"),"Probabilidad",IF(Y102="Correctivo","Impacto",""))</f>
        <v/>
      </c>
      <c r="Y102" s="24"/>
      <c r="Z102" s="24"/>
      <c r="AA102" s="25" t="str">
        <f t="shared" si="30"/>
        <v/>
      </c>
      <c r="AB102" s="24"/>
      <c r="AC102" s="24"/>
      <c r="AD102" s="24"/>
      <c r="AE102" s="26" t="str">
        <f>IFERROR(IF(X102="Probabilidad",(N102-(+N102*AA102)),IF(X102="Impacto",N102,"")),"")</f>
        <v/>
      </c>
      <c r="AF102" s="25" t="str">
        <f t="shared" si="31"/>
        <v/>
      </c>
      <c r="AG102" s="38" t="str">
        <f>IFERROR(IF(AH102="","",IF(AH102&lt;=0.2,"Muy Baja",IF(AH102&lt;=0.4,"Baja",IF(AH102&lt;=0.6,"Media",IF(AH102&lt;=0.8,"Alta","Muy Alta"))))),"")</f>
        <v/>
      </c>
      <c r="AH102" s="39" t="str">
        <f>IFERROR(LOOKUP(MAX(AF102:AF108)+1,(AF102:AF108)),"")</f>
        <v/>
      </c>
      <c r="AI102" s="25" t="str">
        <f>IFERROR(IF(X102="Impacto",(Q102-(+Q102*AA102)),IF(X102="Probabilidad",Q102,"")),"")</f>
        <v/>
      </c>
      <c r="AJ102" s="38" t="str">
        <f>IFERROR(IF(AK102="","",IF(AK102&lt;=0.2,"Leve",IF(AK102&lt;=0.4,"Menor",IF(AK102&lt;=0.6,"Moderado",IF(AK102&lt;=0.8,"Mayor","Catastrófico"))))),"")</f>
        <v/>
      </c>
      <c r="AK102" s="39" t="str">
        <f>IFERROR(LOOKUP(MAX(AI102:AI108)+1,(AI102:AI108)),"")</f>
        <v/>
      </c>
      <c r="AL102" s="40" t="str">
        <f>IFERROR(IF(OR(AND(AG102="Muy Baja",AJ102="Leve"),AND(AG102="Muy Baja",AJ102="Menor"),AND(AG102="Baja",AJ102="Leve")),"Bajo",IF(OR(AND(AG102="Muy baja",AJ102="Moderado"),AND(AG102="Baja",AJ102="Menor"),AND(AG102="Baja",AJ102="Moderado"),AND(AG102="Media",AJ102="Leve"),AND(AG102="Media",AJ102="Menor"),AND(AG102="Media",AJ102="Moderado"),AND(AG102="Alta",AJ102="Leve"),AND(AG102="Alta",AJ102="Menor")),"Moderado",IF(OR(AND(AG102="Muy Baja",AJ102="Mayor"),AND(AG102="Baja",AJ102="Mayor"),AND(AG102="Media",AJ102="Mayor"),AND(AG102="Alta",AJ102="Moderado"),AND(AG102="Alta",AJ102="Mayor"),AND(AG102="Muy Alta",AJ102="Leve"),AND(AG102="Muy Alta",AJ102="Menor"),AND(AG102="Muy Alta",AJ102="Moderado"),AND(AG102="Muy Alta",AJ102="Mayor")),"Alto",IF(OR(AND(AG102="Muy Baja",AJ102="Catastrófico"),AND(AG102="Baja",AJ102="Catastrófico"),AND(AG102="Media",AJ102="Catastrófico"),AND(AG102="Alta",AJ102="Catastrófico"),AND(AG102="Muy Alta",AJ102="Catastrófico")),"Extremo","")))),"")</f>
        <v/>
      </c>
      <c r="AM102" s="23" t="s">
        <v>73</v>
      </c>
      <c r="AN102" s="27"/>
      <c r="AO102" s="21"/>
      <c r="AP102" s="21"/>
      <c r="AQ102" s="41"/>
      <c r="AR102" s="35"/>
      <c r="AS102" s="35"/>
      <c r="AT102" s="28"/>
    </row>
    <row r="103" spans="1:46" ht="74.099999999999994" customHeight="1" x14ac:dyDescent="0.3">
      <c r="A103" s="52"/>
      <c r="B103" s="48"/>
      <c r="C103" s="48"/>
      <c r="D103" s="48"/>
      <c r="E103" s="54"/>
      <c r="F103" s="55"/>
      <c r="G103" s="48"/>
      <c r="H103" s="49"/>
      <c r="I103" s="50"/>
      <c r="J103" s="50"/>
      <c r="K103" s="50"/>
      <c r="L103" s="50"/>
      <c r="M103" s="46"/>
      <c r="N103" s="44"/>
      <c r="O103" s="45"/>
      <c r="P103" s="46"/>
      <c r="Q103" s="44"/>
      <c r="R103" s="47"/>
      <c r="S103" s="48"/>
      <c r="T103" s="20" t="s">
        <v>74</v>
      </c>
      <c r="U103" s="21"/>
      <c r="V103" s="22"/>
      <c r="W103" s="22"/>
      <c r="X103" s="23" t="str">
        <f t="shared" ref="X103:X108" si="43">IF(OR(Y103="Preventivo",Y103="Detectivo"),"Probabilidad",IF(Y103="Correctivo","Impacto",""))</f>
        <v/>
      </c>
      <c r="Y103" s="24"/>
      <c r="Z103" s="24"/>
      <c r="AA103" s="25" t="str">
        <f t="shared" si="30"/>
        <v/>
      </c>
      <c r="AB103" s="24"/>
      <c r="AC103" s="24"/>
      <c r="AD103" s="24"/>
      <c r="AE103" s="26" t="str">
        <f>IFERROR(IF(AND(X102="Probabilidad",X103="Probabilidad"),(AF102-(+AF102*AA103)),IF(AND(X103="Probabilidad",X102="Impacto"),(AF102-(+AF102*AA103)),IF(X103="Impacto",AF102,""))),"")</f>
        <v/>
      </c>
      <c r="AF103" s="25" t="str">
        <f t="shared" si="31"/>
        <v/>
      </c>
      <c r="AG103" s="38"/>
      <c r="AH103" s="39"/>
      <c r="AI103" s="25" t="str">
        <f t="shared" ref="AI103:AI108" si="44">IFERROR(IF(AND(X102="Impacto",X103="Impacto"),(AI102-(+AI102*AA103)),IF(AND(X103="Impacto",X102="Probabilidad"),(AI102-(+AI102*AA103)),IF(X103="Probabilidad",AI102,""))),"")</f>
        <v/>
      </c>
      <c r="AJ103" s="38"/>
      <c r="AK103" s="39"/>
      <c r="AL103" s="40"/>
      <c r="AM103" s="23" t="s">
        <v>77</v>
      </c>
      <c r="AN103" s="27"/>
      <c r="AO103" s="21"/>
      <c r="AP103" s="21"/>
      <c r="AQ103" s="42"/>
      <c r="AR103" s="36"/>
      <c r="AS103" s="36"/>
      <c r="AT103" s="29"/>
    </row>
    <row r="104" spans="1:46" ht="45" customHeight="1" x14ac:dyDescent="0.3">
      <c r="A104" s="52"/>
      <c r="B104" s="48"/>
      <c r="C104" s="48"/>
      <c r="D104" s="48"/>
      <c r="E104" s="54"/>
      <c r="F104" s="55"/>
      <c r="G104" s="48"/>
      <c r="H104" s="49"/>
      <c r="I104" s="50"/>
      <c r="J104" s="50"/>
      <c r="K104" s="50"/>
      <c r="L104" s="50"/>
      <c r="M104" s="46"/>
      <c r="N104" s="44"/>
      <c r="O104" s="45"/>
      <c r="P104" s="46"/>
      <c r="Q104" s="44"/>
      <c r="R104" s="47"/>
      <c r="S104" s="48"/>
      <c r="T104" s="20" t="s">
        <v>78</v>
      </c>
      <c r="U104" s="21"/>
      <c r="V104" s="22"/>
      <c r="W104" s="22"/>
      <c r="X104" s="23" t="str">
        <f t="shared" si="43"/>
        <v/>
      </c>
      <c r="Y104" s="24"/>
      <c r="Z104" s="24"/>
      <c r="AA104" s="25" t="str">
        <f t="shared" si="30"/>
        <v/>
      </c>
      <c r="AB104" s="24"/>
      <c r="AC104" s="24"/>
      <c r="AD104" s="24"/>
      <c r="AE104" s="26" t="str">
        <f>IFERROR(IF(AND(X103="Probabilidad",X104="Probabilidad"),(AF103-(+AF103*AA104)),IF(AND(X104="Probabilidad",X103="Impacto"),(AF103-(+AF103*AA104)),IF(X104="Impacto",AF103,""))),"")</f>
        <v/>
      </c>
      <c r="AF104" s="25" t="str">
        <f t="shared" si="31"/>
        <v/>
      </c>
      <c r="AG104" s="38"/>
      <c r="AH104" s="39"/>
      <c r="AI104" s="25" t="str">
        <f t="shared" si="44"/>
        <v/>
      </c>
      <c r="AJ104" s="38"/>
      <c r="AK104" s="39"/>
      <c r="AL104" s="40"/>
      <c r="AM104" s="23" t="s">
        <v>81</v>
      </c>
      <c r="AN104" s="27"/>
      <c r="AO104" s="21"/>
      <c r="AP104" s="21"/>
      <c r="AQ104" s="42"/>
      <c r="AR104" s="36"/>
      <c r="AS104" s="36"/>
      <c r="AT104" s="29"/>
    </row>
    <row r="105" spans="1:46" ht="30" customHeight="1" x14ac:dyDescent="0.3">
      <c r="A105" s="52"/>
      <c r="B105" s="48"/>
      <c r="C105" s="48"/>
      <c r="D105" s="48"/>
      <c r="E105" s="54"/>
      <c r="F105" s="55"/>
      <c r="G105" s="48"/>
      <c r="H105" s="49"/>
      <c r="I105" s="50"/>
      <c r="J105" s="50"/>
      <c r="K105" s="50"/>
      <c r="L105" s="50"/>
      <c r="M105" s="46"/>
      <c r="N105" s="44"/>
      <c r="O105" s="45"/>
      <c r="P105" s="46"/>
      <c r="Q105" s="44"/>
      <c r="R105" s="47"/>
      <c r="S105" s="48"/>
      <c r="T105" s="20" t="s">
        <v>82</v>
      </c>
      <c r="U105" s="21"/>
      <c r="V105" s="22"/>
      <c r="W105" s="22"/>
      <c r="X105" s="23" t="str">
        <f t="shared" si="43"/>
        <v/>
      </c>
      <c r="Y105" s="24"/>
      <c r="Z105" s="24"/>
      <c r="AA105" s="25" t="str">
        <f t="shared" si="30"/>
        <v/>
      </c>
      <c r="AB105" s="24"/>
      <c r="AC105" s="24"/>
      <c r="AD105" s="24"/>
      <c r="AE105" s="26" t="str">
        <f t="shared" ref="AE105:AE108" si="45">IFERROR(IF(AND(X104="Probabilidad",X105="Probabilidad"),(AF104-(+AF104*AA105)),IF(AND(X105="Probabilidad",X104="Impacto"),(AF104-(+AF104*AA105)),IF(X105="Impacto",AF104,""))),"")</f>
        <v/>
      </c>
      <c r="AF105" s="25" t="str">
        <f t="shared" si="31"/>
        <v/>
      </c>
      <c r="AG105" s="38"/>
      <c r="AH105" s="39"/>
      <c r="AI105" s="25" t="str">
        <f t="shared" si="44"/>
        <v/>
      </c>
      <c r="AJ105" s="38"/>
      <c r="AK105" s="39"/>
      <c r="AL105" s="40"/>
      <c r="AM105" s="23" t="s">
        <v>84</v>
      </c>
      <c r="AN105" s="27"/>
      <c r="AO105" s="21"/>
      <c r="AP105" s="21"/>
      <c r="AQ105" s="42"/>
      <c r="AR105" s="36"/>
      <c r="AS105" s="36"/>
      <c r="AT105" s="29"/>
    </row>
    <row r="106" spans="1:46" ht="18.95" customHeight="1" x14ac:dyDescent="0.3">
      <c r="A106" s="52"/>
      <c r="B106" s="48"/>
      <c r="C106" s="48"/>
      <c r="D106" s="48"/>
      <c r="E106" s="54"/>
      <c r="F106" s="55"/>
      <c r="G106" s="48"/>
      <c r="H106" s="49"/>
      <c r="I106" s="50"/>
      <c r="J106" s="50"/>
      <c r="K106" s="50"/>
      <c r="L106" s="50"/>
      <c r="M106" s="46"/>
      <c r="N106" s="44"/>
      <c r="O106" s="45"/>
      <c r="P106" s="46"/>
      <c r="Q106" s="44"/>
      <c r="R106" s="47"/>
      <c r="S106" s="48"/>
      <c r="T106" s="20" t="s">
        <v>85</v>
      </c>
      <c r="U106" s="21"/>
      <c r="V106" s="22"/>
      <c r="W106" s="22"/>
      <c r="X106" s="23" t="str">
        <f t="shared" si="43"/>
        <v/>
      </c>
      <c r="Y106" s="24"/>
      <c r="Z106" s="24"/>
      <c r="AA106" s="25" t="str">
        <f t="shared" si="30"/>
        <v/>
      </c>
      <c r="AB106" s="24"/>
      <c r="AC106" s="24"/>
      <c r="AD106" s="24"/>
      <c r="AE106" s="26" t="str">
        <f t="shared" si="45"/>
        <v/>
      </c>
      <c r="AF106" s="25" t="str">
        <f t="shared" si="31"/>
        <v/>
      </c>
      <c r="AG106" s="38"/>
      <c r="AH106" s="39"/>
      <c r="AI106" s="25" t="str">
        <f t="shared" si="44"/>
        <v/>
      </c>
      <c r="AJ106" s="38"/>
      <c r="AK106" s="39"/>
      <c r="AL106" s="40"/>
      <c r="AM106" s="23" t="s">
        <v>89</v>
      </c>
      <c r="AN106" s="27"/>
      <c r="AO106" s="21"/>
      <c r="AP106" s="21"/>
      <c r="AQ106" s="42"/>
      <c r="AR106" s="36"/>
      <c r="AS106" s="36"/>
      <c r="AT106" s="29"/>
    </row>
    <row r="107" spans="1:46" ht="18.95" customHeight="1" x14ac:dyDescent="0.3">
      <c r="A107" s="52"/>
      <c r="B107" s="48"/>
      <c r="C107" s="48"/>
      <c r="D107" s="48"/>
      <c r="E107" s="54"/>
      <c r="F107" s="55"/>
      <c r="G107" s="48"/>
      <c r="H107" s="49"/>
      <c r="I107" s="50"/>
      <c r="J107" s="50"/>
      <c r="K107" s="50"/>
      <c r="L107" s="50"/>
      <c r="M107" s="46"/>
      <c r="N107" s="44"/>
      <c r="O107" s="45"/>
      <c r="P107" s="46"/>
      <c r="Q107" s="44"/>
      <c r="R107" s="47"/>
      <c r="S107" s="48"/>
      <c r="T107" s="20" t="s">
        <v>90</v>
      </c>
      <c r="U107" s="21"/>
      <c r="V107" s="22"/>
      <c r="W107" s="22"/>
      <c r="X107" s="23" t="str">
        <f t="shared" si="43"/>
        <v/>
      </c>
      <c r="Y107" s="24"/>
      <c r="Z107" s="24"/>
      <c r="AA107" s="25" t="str">
        <f t="shared" si="30"/>
        <v/>
      </c>
      <c r="AB107" s="24"/>
      <c r="AC107" s="24"/>
      <c r="AD107" s="24"/>
      <c r="AE107" s="26" t="str">
        <f t="shared" si="45"/>
        <v/>
      </c>
      <c r="AF107" s="25" t="str">
        <f t="shared" si="31"/>
        <v/>
      </c>
      <c r="AG107" s="38"/>
      <c r="AH107" s="39"/>
      <c r="AI107" s="25" t="str">
        <f t="shared" si="44"/>
        <v/>
      </c>
      <c r="AJ107" s="38"/>
      <c r="AK107" s="39"/>
      <c r="AL107" s="40"/>
      <c r="AM107" s="23" t="s">
        <v>92</v>
      </c>
      <c r="AN107" s="27"/>
      <c r="AO107" s="21"/>
      <c r="AP107" s="21"/>
      <c r="AQ107" s="42"/>
      <c r="AR107" s="36"/>
      <c r="AS107" s="36"/>
      <c r="AT107" s="29"/>
    </row>
    <row r="108" spans="1:46" ht="23.1" customHeight="1" x14ac:dyDescent="0.3">
      <c r="A108" s="53"/>
      <c r="B108" s="48"/>
      <c r="C108" s="48"/>
      <c r="D108" s="48"/>
      <c r="E108" s="54"/>
      <c r="F108" s="55"/>
      <c r="G108" s="48"/>
      <c r="H108" s="49"/>
      <c r="I108" s="50"/>
      <c r="J108" s="50"/>
      <c r="K108" s="50"/>
      <c r="L108" s="50"/>
      <c r="M108" s="46"/>
      <c r="N108" s="44"/>
      <c r="O108" s="45"/>
      <c r="P108" s="46"/>
      <c r="Q108" s="44"/>
      <c r="R108" s="47"/>
      <c r="S108" s="48"/>
      <c r="T108" s="20" t="s">
        <v>93</v>
      </c>
      <c r="U108" s="21"/>
      <c r="V108" s="22"/>
      <c r="W108" s="22"/>
      <c r="X108" s="23" t="str">
        <f t="shared" si="43"/>
        <v/>
      </c>
      <c r="Y108" s="24"/>
      <c r="Z108" s="24"/>
      <c r="AA108" s="25" t="str">
        <f t="shared" si="30"/>
        <v/>
      </c>
      <c r="AB108" s="24"/>
      <c r="AC108" s="24"/>
      <c r="AD108" s="24"/>
      <c r="AE108" s="26" t="str">
        <f t="shared" si="45"/>
        <v/>
      </c>
      <c r="AF108" s="25" t="str">
        <f t="shared" si="31"/>
        <v/>
      </c>
      <c r="AG108" s="38"/>
      <c r="AH108" s="39"/>
      <c r="AI108" s="25" t="str">
        <f t="shared" si="44"/>
        <v/>
      </c>
      <c r="AJ108" s="38"/>
      <c r="AK108" s="39"/>
      <c r="AL108" s="40"/>
      <c r="AM108" s="23" t="s">
        <v>94</v>
      </c>
      <c r="AN108" s="27"/>
      <c r="AO108" s="21"/>
      <c r="AP108" s="21"/>
      <c r="AQ108" s="43"/>
      <c r="AR108" s="37"/>
      <c r="AS108" s="37"/>
      <c r="AT108" s="30"/>
    </row>
    <row r="109" spans="1:46" s="4" customFormat="1" ht="69.95" customHeight="1" x14ac:dyDescent="0.25">
      <c r="A109" s="51"/>
      <c r="B109" s="48"/>
      <c r="C109" s="48"/>
      <c r="D109" s="48"/>
      <c r="E109" s="54"/>
      <c r="F109" s="55"/>
      <c r="G109" s="48"/>
      <c r="H109" s="49" t="str">
        <f>IF(B109="Seguridad_Información","Posibilidad de "&amp;C109&amp;"con "&amp;K109&amp;" "&amp;"por"&amp;" "&amp;I109&amp;" "&amp;"debido a"&amp;" "&amp;J109,"Posibilidad de"&amp;" "&amp;K109&amp;" "&amp;"por"&amp;" "&amp;I109&amp;" debido a"&amp;" "&amp;J109)</f>
        <v xml:space="preserve">Posibilidad de  por  debido a </v>
      </c>
      <c r="I109" s="50"/>
      <c r="J109" s="50"/>
      <c r="K109" s="50"/>
      <c r="L109" s="50"/>
      <c r="M109" s="46" t="str">
        <f>IF(OR($L109=[1]Tabla_Probabilidad!$D$33,$L109=[1]Tabla_Probabilidad!$D$35,$L109=[1]Tabla_Probabilidad!$D$37,$L109=[1]Tabla_Probabilidad!$J$35),"Muy Baja",IF(OR($L109=[1]Tabla_Probabilidad!$E$33,$L109=[1]Tabla_Probabilidad!$E$35,$L109=[1]Tabla_Probabilidad!$E$37,$L109=[1]Tabla_Probabilidad!$K$35),"Baja",IF(OR($L109=[1]Tabla_Probabilidad!$F$33,$L109=[1]Tabla_Probabilidad!$F$35,$L109=[1]Tabla_Probabilidad!$F$37,$L109=[1]Tabla_Probabilidad!$L$35),"Media",IF(OR($L109=[1]Tabla_Probabilidad!$G$33,$L109=[1]Tabla_Probabilidad!$G$35,$L109=[1]Tabla_Probabilidad!$G$37,$L109=[1]Tabla_Probabilidad!$M$35),"Alta",IF(OR($L109=[1]Tabla_Probabilidad!$H$33,$L109=[1]Tabla_Probabilidad!$H$35,$L109=[1]Tabla_Probabilidad!$H$37,$L109=[1]Tabla_Probabilidad!$N$35),"Muy Alta","")))))</f>
        <v/>
      </c>
      <c r="N109" s="44" t="str">
        <f>IF(M109="","",IF(M109="Muy Baja",0.2,IF(M109="Baja",0.4,IF(M109="Media",0.6,IF(M109="Alta",0.8,IF(M109="Muy Alta",1,))))))</f>
        <v/>
      </c>
      <c r="O109" s="45"/>
      <c r="P109" s="46" t="str">
        <f>IF(OR($O109=[1]Tabla_Impacto!$D$38,$O109=[1]Tabla_Impacto!$D$41,$O109=[1]Tabla_Impacto!$D$42,$O109=[1]Tabla_Impacto!$D$43,$O109=[1]Tabla_Impacto!$D$44,$O109=[1]Tabla_Impacto!$J$38,$O109=[1]Tabla_Impacto!$J$43,$O109=[1]Tabla_Impacto!$J$44,$O109=[1]Tabla_Impacto!$P$40,$O109=[1]Tabla_Impacto!$P$44,$O109=[1]Tabla_Impacto!$V$40,$O109=[1]Tabla_Impacto!$AB$40),"Leve",IF(OR($O109=[1]Tabla_Impacto!$E$38,$O109=[1]Tabla_Impacto!$E$41,$O109=[1]Tabla_Impacto!$E$42,$O109=[1]Tabla_Impacto!$E$43,$O109=[1]Tabla_Impacto!$E$44,$O109=[1]Tabla_Impacto!$K$38,$O109=[1]Tabla_Impacto!$K$43,$O109=[1]Tabla_Impacto!$K$44,$O109=[1]Tabla_Impacto!$Q$40,$O109=[1]Tabla_Impacto!$Q$44,$O109=[1]Tabla_Impacto!$W$40,$O109=[1]Tabla_Impacto!$AC$40),"Menor",IF(OR($O109=[1]Tabla_Impacto!$F$38,$O109=[1]Tabla_Impacto!$F$41,$O109=[1]Tabla_Impacto!$F$42,$O109=[1]Tabla_Impacto!$F$43,$O109=[1]Tabla_Impacto!$F$44,$O109=[1]Tabla_Impacto!$L$38,$O109=[1]Tabla_Impacto!$L$43,$O109=[1]Tabla_Impacto!$L$44,$O109=[1]Tabla_Impacto!$R$40,$O109=[1]Tabla_Impacto!$R$44,$O109=[1]Tabla_Impacto!$X$40,$O109=[1]Tabla_Impacto!$AD$40,$O109=[1]Tabla_Impacto!$F$41),"Moderado",IF(OR($O109=[1]Tabla_Impacto!$G$38,$O109=[1]Tabla_Impacto!$G$41,$O109=[1]Tabla_Impacto!$G$42,$O109=[1]Tabla_Impacto!$G$43,$O109=[1]Tabla_Impacto!$G$44,$O109=[1]Tabla_Impacto!$M$38,$O109=[1]Tabla_Impacto!$M$43,$O109=[1]Tabla_Impacto!$M$44,$O109=[1]Tabla_Impacto!$S$40,$O109=[1]Tabla_Impacto!$S$44,$O109=[1]Tabla_Impacto!$Y$40,$O109=[1]Tabla_Impacto!$AE$40,$O109=[1]Tabla_Impacto!$G$41),"Mayor",IF(OR($O109=[1]Tabla_Impacto!$H$38,$O109=[1]Tabla_Impacto!$H$41,$O109=[1]Tabla_Impacto!$H$42,$O109=[1]Tabla_Impacto!$H$43,$O109=[1]Tabla_Impacto!$H$44,$O109=[1]Tabla_Impacto!$N$38,$O109=[1]Tabla_Impacto!$N$43,$O109=[1]Tabla_Impacto!$N$44,$O109=[1]Tabla_Impacto!$T$40,$O109=[1]Tabla_Impacto!$T$44,$O109=[1]Tabla_Impacto!$Z$40,$O109=[1]Tabla_Impacto!$AF$40,$O109=[1]Tabla_Impacto!$H$41),"Catastrófico","")))))</f>
        <v/>
      </c>
      <c r="Q109" s="44" t="str">
        <f>IF(P109="","",IF(P109="Leve",0.2,IF(P109="Menor",0.4,IF(P109="Moderado",0.6,IF(P109="Mayor",0.8,IF(P109="Catastrófico",1,))))))</f>
        <v/>
      </c>
      <c r="R109" s="47" t="str">
        <f>IF(OR(AND(M109="Muy Baja",P109="Leve"),AND(M109="Muy Baja",P109="Menor"),AND(M109="Baja",P109="Leve")),"Bajo",IF(OR(AND(M109="Muy baja",P109="Moderado"),AND(M109="Baja",P109="Menor"),AND(M109="Baja",P109="Moderado"),AND(M109="Media",P109="Leve"),AND(M109="Media",P109="Menor"),AND(M109="Media",P109="Moderado"),AND(M109="Alta",P109="Leve"),AND(M109="Alta",P109="Menor")),"Moderado",IF(OR(AND(M109="Muy Baja",P109="Mayor"),AND(M109="Baja",P109="Mayor"),AND(M109="Media",P109="Mayor"),AND(M109="Alta",P109="Moderado"),AND(M109="Alta",P109="Mayor"),AND(M109="Muy Alta",P109="Leve"),AND(M109="Muy Alta",P109="Menor"),AND(M109="Muy Alta",P109="Moderado"),AND(M109="Muy Alta",P109="Mayor")),"Alto",IF(OR(AND(M109="Muy Baja",P109="Catastrófico"),AND(M109="Baja",P109="Catastrófico"),AND(M109="Media",P109="Catastrófico"),AND(M109="Alta",P109="Catastrófico"),AND(M109="Muy Alta",P109="Catastrófico")),"Extremo",""))))</f>
        <v/>
      </c>
      <c r="S109" s="48"/>
      <c r="T109" s="20" t="s">
        <v>65</v>
      </c>
      <c r="U109" s="21"/>
      <c r="V109" s="22"/>
      <c r="W109" s="22"/>
      <c r="X109" s="23" t="str">
        <f>IF(OR(Y109="Preventivo",Y109="Detectivo"),"Probabilidad",IF(Y109="Correctivo","Impacto",""))</f>
        <v/>
      </c>
      <c r="Y109" s="24"/>
      <c r="Z109" s="24"/>
      <c r="AA109" s="25" t="str">
        <f t="shared" si="30"/>
        <v/>
      </c>
      <c r="AB109" s="24"/>
      <c r="AC109" s="24"/>
      <c r="AD109" s="24"/>
      <c r="AE109" s="26" t="str">
        <f>IFERROR(IF(X109="Probabilidad",(N109-(+N109*AA109)),IF(X109="Impacto",N109,"")),"")</f>
        <v/>
      </c>
      <c r="AF109" s="25" t="str">
        <f t="shared" si="31"/>
        <v/>
      </c>
      <c r="AG109" s="38" t="str">
        <f>IFERROR(IF(AH109="","",IF(AH109&lt;=0.2,"Muy Baja",IF(AH109&lt;=0.4,"Baja",IF(AH109&lt;=0.6,"Media",IF(AH109&lt;=0.8,"Alta","Muy Alta"))))),"")</f>
        <v/>
      </c>
      <c r="AH109" s="39" t="str">
        <f>IFERROR(LOOKUP(MAX(AF109:AF115)+1,(AF109:AF115)),"")</f>
        <v/>
      </c>
      <c r="AI109" s="25" t="str">
        <f>IFERROR(IF(X109="Impacto",(Q109-(+Q109*AA109)),IF(X109="Probabilidad",Q109,"")),"")</f>
        <v/>
      </c>
      <c r="AJ109" s="38" t="str">
        <f>IFERROR(IF(AK109="","",IF(AK109&lt;=0.2,"Leve",IF(AK109&lt;=0.4,"Menor",IF(AK109&lt;=0.6,"Moderado",IF(AK109&lt;=0.8,"Mayor","Catastrófico"))))),"")</f>
        <v/>
      </c>
      <c r="AK109" s="39" t="str">
        <f>IFERROR(LOOKUP(MAX(AI109:AI115)+1,(AI109:AI115)),"")</f>
        <v/>
      </c>
      <c r="AL109" s="40" t="str">
        <f>IFERROR(IF(OR(AND(AG109="Muy Baja",AJ109="Leve"),AND(AG109="Muy Baja",AJ109="Menor"),AND(AG109="Baja",AJ109="Leve")),"Bajo",IF(OR(AND(AG109="Muy baja",AJ109="Moderado"),AND(AG109="Baja",AJ109="Menor"),AND(AG109="Baja",AJ109="Moderado"),AND(AG109="Media",AJ109="Leve"),AND(AG109="Media",AJ109="Menor"),AND(AG109="Media",AJ109="Moderado"),AND(AG109="Alta",AJ109="Leve"),AND(AG109="Alta",AJ109="Menor")),"Moderado",IF(OR(AND(AG109="Muy Baja",AJ109="Mayor"),AND(AG109="Baja",AJ109="Mayor"),AND(AG109="Media",AJ109="Mayor"),AND(AG109="Alta",AJ109="Moderado"),AND(AG109="Alta",AJ109="Mayor"),AND(AG109="Muy Alta",AJ109="Leve"),AND(AG109="Muy Alta",AJ109="Menor"),AND(AG109="Muy Alta",AJ109="Moderado"),AND(AG109="Muy Alta",AJ109="Mayor")),"Alto",IF(OR(AND(AG109="Muy Baja",AJ109="Catastrófico"),AND(AG109="Baja",AJ109="Catastrófico"),AND(AG109="Media",AJ109="Catastrófico"),AND(AG109="Alta",AJ109="Catastrófico"),AND(AG109="Muy Alta",AJ109="Catastrófico")),"Extremo","")))),"")</f>
        <v/>
      </c>
      <c r="AM109" s="23" t="s">
        <v>73</v>
      </c>
      <c r="AN109" s="27"/>
      <c r="AO109" s="21"/>
      <c r="AP109" s="21"/>
      <c r="AQ109" s="41"/>
      <c r="AR109" s="35"/>
      <c r="AS109" s="35"/>
      <c r="AT109" s="28"/>
    </row>
    <row r="110" spans="1:46" ht="74.099999999999994" customHeight="1" x14ac:dyDescent="0.3">
      <c r="A110" s="52"/>
      <c r="B110" s="48"/>
      <c r="C110" s="48"/>
      <c r="D110" s="48"/>
      <c r="E110" s="54"/>
      <c r="F110" s="55"/>
      <c r="G110" s="48"/>
      <c r="H110" s="49"/>
      <c r="I110" s="50"/>
      <c r="J110" s="50"/>
      <c r="K110" s="50"/>
      <c r="L110" s="50"/>
      <c r="M110" s="46"/>
      <c r="N110" s="44"/>
      <c r="O110" s="45"/>
      <c r="P110" s="46"/>
      <c r="Q110" s="44"/>
      <c r="R110" s="47"/>
      <c r="S110" s="48"/>
      <c r="T110" s="20" t="s">
        <v>74</v>
      </c>
      <c r="U110" s="21"/>
      <c r="V110" s="22"/>
      <c r="W110" s="22"/>
      <c r="X110" s="23" t="str">
        <f t="shared" ref="X110:X115" si="46">IF(OR(Y110="Preventivo",Y110="Detectivo"),"Probabilidad",IF(Y110="Correctivo","Impacto",""))</f>
        <v/>
      </c>
      <c r="Y110" s="24"/>
      <c r="Z110" s="24"/>
      <c r="AA110" s="25" t="str">
        <f t="shared" si="30"/>
        <v/>
      </c>
      <c r="AB110" s="24"/>
      <c r="AC110" s="24"/>
      <c r="AD110" s="24"/>
      <c r="AE110" s="26" t="str">
        <f>IFERROR(IF(AND(X109="Probabilidad",X110="Probabilidad"),(AF109-(+AF109*AA110)),IF(AND(X110="Probabilidad",X109="Impacto"),(AF109-(+AF109*AA110)),IF(X110="Impacto",AF109,""))),"")</f>
        <v/>
      </c>
      <c r="AF110" s="25" t="str">
        <f t="shared" si="31"/>
        <v/>
      </c>
      <c r="AG110" s="38"/>
      <c r="AH110" s="39"/>
      <c r="AI110" s="25" t="str">
        <f t="shared" ref="AI110:AI115" si="47">IFERROR(IF(AND(X109="Impacto",X110="Impacto"),(AI109-(+AI109*AA110)),IF(AND(X110="Impacto",X109="Probabilidad"),(AI109-(+AI109*AA110)),IF(X110="Probabilidad",AI109,""))),"")</f>
        <v/>
      </c>
      <c r="AJ110" s="38"/>
      <c r="AK110" s="39"/>
      <c r="AL110" s="40"/>
      <c r="AM110" s="23" t="s">
        <v>77</v>
      </c>
      <c r="AN110" s="27"/>
      <c r="AO110" s="21"/>
      <c r="AP110" s="21"/>
      <c r="AQ110" s="42"/>
      <c r="AR110" s="36"/>
      <c r="AS110" s="36"/>
      <c r="AT110" s="29"/>
    </row>
    <row r="111" spans="1:46" ht="45" customHeight="1" x14ac:dyDescent="0.3">
      <c r="A111" s="52"/>
      <c r="B111" s="48"/>
      <c r="C111" s="48"/>
      <c r="D111" s="48"/>
      <c r="E111" s="54"/>
      <c r="F111" s="55"/>
      <c r="G111" s="48"/>
      <c r="H111" s="49"/>
      <c r="I111" s="50"/>
      <c r="J111" s="50"/>
      <c r="K111" s="50"/>
      <c r="L111" s="50"/>
      <c r="M111" s="46"/>
      <c r="N111" s="44"/>
      <c r="O111" s="45"/>
      <c r="P111" s="46"/>
      <c r="Q111" s="44"/>
      <c r="R111" s="47"/>
      <c r="S111" s="48"/>
      <c r="T111" s="20" t="s">
        <v>78</v>
      </c>
      <c r="U111" s="21"/>
      <c r="V111" s="22"/>
      <c r="W111" s="22"/>
      <c r="X111" s="23" t="str">
        <f t="shared" si="46"/>
        <v/>
      </c>
      <c r="Y111" s="24"/>
      <c r="Z111" s="24"/>
      <c r="AA111" s="25" t="str">
        <f t="shared" si="30"/>
        <v/>
      </c>
      <c r="AB111" s="24"/>
      <c r="AC111" s="24"/>
      <c r="AD111" s="24"/>
      <c r="AE111" s="26" t="str">
        <f>IFERROR(IF(AND(X110="Probabilidad",X111="Probabilidad"),(AF110-(+AF110*AA111)),IF(AND(X111="Probabilidad",X110="Impacto"),(AF110-(+AF110*AA111)),IF(X111="Impacto",AF110,""))),"")</f>
        <v/>
      </c>
      <c r="AF111" s="25" t="str">
        <f t="shared" si="31"/>
        <v/>
      </c>
      <c r="AG111" s="38"/>
      <c r="AH111" s="39"/>
      <c r="AI111" s="25" t="str">
        <f t="shared" si="47"/>
        <v/>
      </c>
      <c r="AJ111" s="38"/>
      <c r="AK111" s="39"/>
      <c r="AL111" s="40"/>
      <c r="AM111" s="23" t="s">
        <v>81</v>
      </c>
      <c r="AN111" s="27"/>
      <c r="AO111" s="21"/>
      <c r="AP111" s="21"/>
      <c r="AQ111" s="42"/>
      <c r="AR111" s="36"/>
      <c r="AS111" s="36"/>
      <c r="AT111" s="29"/>
    </row>
    <row r="112" spans="1:46" ht="30" customHeight="1" x14ac:dyDescent="0.3">
      <c r="A112" s="52"/>
      <c r="B112" s="48"/>
      <c r="C112" s="48"/>
      <c r="D112" s="48"/>
      <c r="E112" s="54"/>
      <c r="F112" s="55"/>
      <c r="G112" s="48"/>
      <c r="H112" s="49"/>
      <c r="I112" s="50"/>
      <c r="J112" s="50"/>
      <c r="K112" s="50"/>
      <c r="L112" s="50"/>
      <c r="M112" s="46"/>
      <c r="N112" s="44"/>
      <c r="O112" s="45"/>
      <c r="P112" s="46"/>
      <c r="Q112" s="44"/>
      <c r="R112" s="47"/>
      <c r="S112" s="48"/>
      <c r="T112" s="20" t="s">
        <v>82</v>
      </c>
      <c r="U112" s="21"/>
      <c r="V112" s="22"/>
      <c r="W112" s="22"/>
      <c r="X112" s="23" t="str">
        <f t="shared" si="46"/>
        <v/>
      </c>
      <c r="Y112" s="24"/>
      <c r="Z112" s="24"/>
      <c r="AA112" s="25" t="str">
        <f t="shared" si="30"/>
        <v/>
      </c>
      <c r="AB112" s="24"/>
      <c r="AC112" s="24"/>
      <c r="AD112" s="24"/>
      <c r="AE112" s="26" t="str">
        <f t="shared" ref="AE112:AE115" si="48">IFERROR(IF(AND(X111="Probabilidad",X112="Probabilidad"),(AF111-(+AF111*AA112)),IF(AND(X112="Probabilidad",X111="Impacto"),(AF111-(+AF111*AA112)),IF(X112="Impacto",AF111,""))),"")</f>
        <v/>
      </c>
      <c r="AF112" s="25" t="str">
        <f t="shared" si="31"/>
        <v/>
      </c>
      <c r="AG112" s="38"/>
      <c r="AH112" s="39"/>
      <c r="AI112" s="25" t="str">
        <f t="shared" si="47"/>
        <v/>
      </c>
      <c r="AJ112" s="38"/>
      <c r="AK112" s="39"/>
      <c r="AL112" s="40"/>
      <c r="AM112" s="23" t="s">
        <v>84</v>
      </c>
      <c r="AN112" s="27"/>
      <c r="AO112" s="21"/>
      <c r="AP112" s="21"/>
      <c r="AQ112" s="42"/>
      <c r="AR112" s="36"/>
      <c r="AS112" s="36"/>
      <c r="AT112" s="29"/>
    </row>
    <row r="113" spans="1:46" ht="18.95" customHeight="1" x14ac:dyDescent="0.3">
      <c r="A113" s="52"/>
      <c r="B113" s="48"/>
      <c r="C113" s="48"/>
      <c r="D113" s="48"/>
      <c r="E113" s="54"/>
      <c r="F113" s="55"/>
      <c r="G113" s="48"/>
      <c r="H113" s="49"/>
      <c r="I113" s="50"/>
      <c r="J113" s="50"/>
      <c r="K113" s="50"/>
      <c r="L113" s="50"/>
      <c r="M113" s="46"/>
      <c r="N113" s="44"/>
      <c r="O113" s="45"/>
      <c r="P113" s="46"/>
      <c r="Q113" s="44"/>
      <c r="R113" s="47"/>
      <c r="S113" s="48"/>
      <c r="T113" s="20" t="s">
        <v>85</v>
      </c>
      <c r="U113" s="21"/>
      <c r="V113" s="22"/>
      <c r="W113" s="22"/>
      <c r="X113" s="23" t="str">
        <f t="shared" si="46"/>
        <v/>
      </c>
      <c r="Y113" s="24"/>
      <c r="Z113" s="24"/>
      <c r="AA113" s="25" t="str">
        <f t="shared" si="30"/>
        <v/>
      </c>
      <c r="AB113" s="24"/>
      <c r="AC113" s="24"/>
      <c r="AD113" s="24"/>
      <c r="AE113" s="26" t="str">
        <f t="shared" si="48"/>
        <v/>
      </c>
      <c r="AF113" s="25" t="str">
        <f t="shared" si="31"/>
        <v/>
      </c>
      <c r="AG113" s="38"/>
      <c r="AH113" s="39"/>
      <c r="AI113" s="25" t="str">
        <f t="shared" si="47"/>
        <v/>
      </c>
      <c r="AJ113" s="38"/>
      <c r="AK113" s="39"/>
      <c r="AL113" s="40"/>
      <c r="AM113" s="23" t="s">
        <v>89</v>
      </c>
      <c r="AN113" s="27"/>
      <c r="AO113" s="21"/>
      <c r="AP113" s="21"/>
      <c r="AQ113" s="42"/>
      <c r="AR113" s="36"/>
      <c r="AS113" s="36"/>
      <c r="AT113" s="29"/>
    </row>
    <row r="114" spans="1:46" ht="18.95" customHeight="1" x14ac:dyDescent="0.3">
      <c r="A114" s="52"/>
      <c r="B114" s="48"/>
      <c r="C114" s="48"/>
      <c r="D114" s="48"/>
      <c r="E114" s="54"/>
      <c r="F114" s="55"/>
      <c r="G114" s="48"/>
      <c r="H114" s="49"/>
      <c r="I114" s="50"/>
      <c r="J114" s="50"/>
      <c r="K114" s="50"/>
      <c r="L114" s="50"/>
      <c r="M114" s="46"/>
      <c r="N114" s="44"/>
      <c r="O114" s="45"/>
      <c r="P114" s="46"/>
      <c r="Q114" s="44"/>
      <c r="R114" s="47"/>
      <c r="S114" s="48"/>
      <c r="T114" s="20" t="s">
        <v>90</v>
      </c>
      <c r="U114" s="21"/>
      <c r="V114" s="22"/>
      <c r="W114" s="22"/>
      <c r="X114" s="23" t="str">
        <f t="shared" si="46"/>
        <v/>
      </c>
      <c r="Y114" s="24"/>
      <c r="Z114" s="24"/>
      <c r="AA114" s="25" t="str">
        <f t="shared" si="30"/>
        <v/>
      </c>
      <c r="AB114" s="24"/>
      <c r="AC114" s="24"/>
      <c r="AD114" s="24"/>
      <c r="AE114" s="26" t="str">
        <f t="shared" si="48"/>
        <v/>
      </c>
      <c r="AF114" s="25" t="str">
        <f t="shared" si="31"/>
        <v/>
      </c>
      <c r="AG114" s="38"/>
      <c r="AH114" s="39"/>
      <c r="AI114" s="25" t="str">
        <f t="shared" si="47"/>
        <v/>
      </c>
      <c r="AJ114" s="38"/>
      <c r="AK114" s="39"/>
      <c r="AL114" s="40"/>
      <c r="AM114" s="23" t="s">
        <v>92</v>
      </c>
      <c r="AN114" s="27"/>
      <c r="AO114" s="21"/>
      <c r="AP114" s="21"/>
      <c r="AQ114" s="42"/>
      <c r="AR114" s="36"/>
      <c r="AS114" s="36"/>
      <c r="AT114" s="29"/>
    </row>
    <row r="115" spans="1:46" ht="23.1" customHeight="1" x14ac:dyDescent="0.3">
      <c r="A115" s="53"/>
      <c r="B115" s="48"/>
      <c r="C115" s="48"/>
      <c r="D115" s="48"/>
      <c r="E115" s="54"/>
      <c r="F115" s="55"/>
      <c r="G115" s="48"/>
      <c r="H115" s="49"/>
      <c r="I115" s="50"/>
      <c r="J115" s="50"/>
      <c r="K115" s="50"/>
      <c r="L115" s="50"/>
      <c r="M115" s="46"/>
      <c r="N115" s="44"/>
      <c r="O115" s="45"/>
      <c r="P115" s="46"/>
      <c r="Q115" s="44"/>
      <c r="R115" s="47"/>
      <c r="S115" s="48"/>
      <c r="T115" s="20" t="s">
        <v>93</v>
      </c>
      <c r="U115" s="21"/>
      <c r="V115" s="22"/>
      <c r="W115" s="22"/>
      <c r="X115" s="23" t="str">
        <f t="shared" si="46"/>
        <v/>
      </c>
      <c r="Y115" s="24"/>
      <c r="Z115" s="24"/>
      <c r="AA115" s="25" t="str">
        <f t="shared" si="30"/>
        <v/>
      </c>
      <c r="AB115" s="24"/>
      <c r="AC115" s="24"/>
      <c r="AD115" s="24"/>
      <c r="AE115" s="26" t="str">
        <f t="shared" si="48"/>
        <v/>
      </c>
      <c r="AF115" s="25" t="str">
        <f t="shared" si="31"/>
        <v/>
      </c>
      <c r="AG115" s="38"/>
      <c r="AH115" s="39"/>
      <c r="AI115" s="25" t="str">
        <f t="shared" si="47"/>
        <v/>
      </c>
      <c r="AJ115" s="38"/>
      <c r="AK115" s="39"/>
      <c r="AL115" s="40"/>
      <c r="AM115" s="23" t="s">
        <v>94</v>
      </c>
      <c r="AN115" s="27"/>
      <c r="AO115" s="21"/>
      <c r="AP115" s="21"/>
      <c r="AQ115" s="43"/>
      <c r="AR115" s="37"/>
      <c r="AS115" s="37"/>
      <c r="AT115" s="30"/>
    </row>
    <row r="116" spans="1:46" s="4" customFormat="1" ht="69.95" customHeight="1" x14ac:dyDescent="0.25">
      <c r="A116" s="51"/>
      <c r="B116" s="48"/>
      <c r="C116" s="48"/>
      <c r="D116" s="48"/>
      <c r="E116" s="54"/>
      <c r="F116" s="55"/>
      <c r="G116" s="48"/>
      <c r="H116" s="49" t="str">
        <f>IF(B116="Seguridad_Información","Posibilidad de "&amp;C116&amp;"con "&amp;K116&amp;" "&amp;"por"&amp;" "&amp;I116&amp;" "&amp;"debido a"&amp;" "&amp;J116,"Posibilidad de"&amp;" "&amp;K116&amp;" "&amp;"por"&amp;" "&amp;I116&amp;" debido a"&amp;" "&amp;J116)</f>
        <v xml:space="preserve">Posibilidad de  por  debido a </v>
      </c>
      <c r="I116" s="50"/>
      <c r="J116" s="50"/>
      <c r="K116" s="50"/>
      <c r="L116" s="50"/>
      <c r="M116" s="46" t="str">
        <f>IF(OR($L116=[1]Tabla_Probabilidad!$D$33,$L116=[1]Tabla_Probabilidad!$D$35,$L116=[1]Tabla_Probabilidad!$D$37,$L116=[1]Tabla_Probabilidad!$J$35),"Muy Baja",IF(OR($L116=[1]Tabla_Probabilidad!$E$33,$L116=[1]Tabla_Probabilidad!$E$35,$L116=[1]Tabla_Probabilidad!$E$37,$L116=[1]Tabla_Probabilidad!$K$35),"Baja",IF(OR($L116=[1]Tabla_Probabilidad!$F$33,$L116=[1]Tabla_Probabilidad!$F$35,$L116=[1]Tabla_Probabilidad!$F$37,$L116=[1]Tabla_Probabilidad!$L$35),"Media",IF(OR($L116=[1]Tabla_Probabilidad!$G$33,$L116=[1]Tabla_Probabilidad!$G$35,$L116=[1]Tabla_Probabilidad!$G$37,$L116=[1]Tabla_Probabilidad!$M$35),"Alta",IF(OR($L116=[1]Tabla_Probabilidad!$H$33,$L116=[1]Tabla_Probabilidad!$H$35,$L116=[1]Tabla_Probabilidad!$H$37,$L116=[1]Tabla_Probabilidad!$N$35),"Muy Alta","")))))</f>
        <v/>
      </c>
      <c r="N116" s="44" t="str">
        <f>IF(M116="","",IF(M116="Muy Baja",0.2,IF(M116="Baja",0.4,IF(M116="Media",0.6,IF(M116="Alta",0.8,IF(M116="Muy Alta",1,))))))</f>
        <v/>
      </c>
      <c r="O116" s="45"/>
      <c r="P116" s="46" t="str">
        <f>IF(OR($O116=[1]Tabla_Impacto!$D$38,$O116=[1]Tabla_Impacto!$D$41,$O116=[1]Tabla_Impacto!$D$42,$O116=[1]Tabla_Impacto!$D$43,$O116=[1]Tabla_Impacto!$D$44,$O116=[1]Tabla_Impacto!$J$38,$O116=[1]Tabla_Impacto!$J$43,$O116=[1]Tabla_Impacto!$J$44,$O116=[1]Tabla_Impacto!$P$40,$O116=[1]Tabla_Impacto!$P$44,$O116=[1]Tabla_Impacto!$V$40,$O116=[1]Tabla_Impacto!$AB$40),"Leve",IF(OR($O116=[1]Tabla_Impacto!$E$38,$O116=[1]Tabla_Impacto!$E$41,$O116=[1]Tabla_Impacto!$E$42,$O116=[1]Tabla_Impacto!$E$43,$O116=[1]Tabla_Impacto!$E$44,$O116=[1]Tabla_Impacto!$K$38,$O116=[1]Tabla_Impacto!$K$43,$O116=[1]Tabla_Impacto!$K$44,$O116=[1]Tabla_Impacto!$Q$40,$O116=[1]Tabla_Impacto!$Q$44,$O116=[1]Tabla_Impacto!$W$40,$O116=[1]Tabla_Impacto!$AC$40),"Menor",IF(OR($O116=[1]Tabla_Impacto!$F$38,$O116=[1]Tabla_Impacto!$F$41,$O116=[1]Tabla_Impacto!$F$42,$O116=[1]Tabla_Impacto!$F$43,$O116=[1]Tabla_Impacto!$F$44,$O116=[1]Tabla_Impacto!$L$38,$O116=[1]Tabla_Impacto!$L$43,$O116=[1]Tabla_Impacto!$L$44,$O116=[1]Tabla_Impacto!$R$40,$O116=[1]Tabla_Impacto!$R$44,$O116=[1]Tabla_Impacto!$X$40,$O116=[1]Tabla_Impacto!$AD$40,$O116=[1]Tabla_Impacto!$F$41),"Moderado",IF(OR($O116=[1]Tabla_Impacto!$G$38,$O116=[1]Tabla_Impacto!$G$41,$O116=[1]Tabla_Impacto!$G$42,$O116=[1]Tabla_Impacto!$G$43,$O116=[1]Tabla_Impacto!$G$44,$O116=[1]Tabla_Impacto!$M$38,$O116=[1]Tabla_Impacto!$M$43,$O116=[1]Tabla_Impacto!$M$44,$O116=[1]Tabla_Impacto!$S$40,$O116=[1]Tabla_Impacto!$S$44,$O116=[1]Tabla_Impacto!$Y$40,$O116=[1]Tabla_Impacto!$AE$40,$O116=[1]Tabla_Impacto!$G$41),"Mayor",IF(OR($O116=[1]Tabla_Impacto!$H$38,$O116=[1]Tabla_Impacto!$H$41,$O116=[1]Tabla_Impacto!$H$42,$O116=[1]Tabla_Impacto!$H$43,$O116=[1]Tabla_Impacto!$H$44,$O116=[1]Tabla_Impacto!$N$38,$O116=[1]Tabla_Impacto!$N$43,$O116=[1]Tabla_Impacto!$N$44,$O116=[1]Tabla_Impacto!$T$40,$O116=[1]Tabla_Impacto!$T$44,$O116=[1]Tabla_Impacto!$Z$40,$O116=[1]Tabla_Impacto!$AF$40,$O116=[1]Tabla_Impacto!$H$41),"Catastrófico","")))))</f>
        <v/>
      </c>
      <c r="Q116" s="44" t="str">
        <f>IF(P116="","",IF(P116="Leve",0.2,IF(P116="Menor",0.4,IF(P116="Moderado",0.6,IF(P116="Mayor",0.8,IF(P116="Catastrófico",1,))))))</f>
        <v/>
      </c>
      <c r="R116" s="47" t="str">
        <f>IF(OR(AND(M116="Muy Baja",P116="Leve"),AND(M116="Muy Baja",P116="Menor"),AND(M116="Baja",P116="Leve")),"Bajo",IF(OR(AND(M116="Muy baja",P116="Moderado"),AND(M116="Baja",P116="Menor"),AND(M116="Baja",P116="Moderado"),AND(M116="Media",P116="Leve"),AND(M116="Media",P116="Menor"),AND(M116="Media",P116="Moderado"),AND(M116="Alta",P116="Leve"),AND(M116="Alta",P116="Menor")),"Moderado",IF(OR(AND(M116="Muy Baja",P116="Mayor"),AND(M116="Baja",P116="Mayor"),AND(M116="Media",P116="Mayor"),AND(M116="Alta",P116="Moderado"),AND(M116="Alta",P116="Mayor"),AND(M116="Muy Alta",P116="Leve"),AND(M116="Muy Alta",P116="Menor"),AND(M116="Muy Alta",P116="Moderado"),AND(M116="Muy Alta",P116="Mayor")),"Alto",IF(OR(AND(M116="Muy Baja",P116="Catastrófico"),AND(M116="Baja",P116="Catastrófico"),AND(M116="Media",P116="Catastrófico"),AND(M116="Alta",P116="Catastrófico"),AND(M116="Muy Alta",P116="Catastrófico")),"Extremo",""))))</f>
        <v/>
      </c>
      <c r="S116" s="48"/>
      <c r="T116" s="20" t="s">
        <v>65</v>
      </c>
      <c r="U116" s="21"/>
      <c r="V116" s="22"/>
      <c r="W116" s="22"/>
      <c r="X116" s="23" t="str">
        <f>IF(OR(Y116="Preventivo",Y116="Detectivo"),"Probabilidad",IF(Y116="Correctivo","Impacto",""))</f>
        <v/>
      </c>
      <c r="Y116" s="24"/>
      <c r="Z116" s="24"/>
      <c r="AA116" s="25" t="str">
        <f t="shared" si="30"/>
        <v/>
      </c>
      <c r="AB116" s="24"/>
      <c r="AC116" s="24"/>
      <c r="AD116" s="24"/>
      <c r="AE116" s="26" t="str">
        <f>IFERROR(IF(X116="Probabilidad",(N116-(+N116*AA116)),IF(X116="Impacto",N116,"")),"")</f>
        <v/>
      </c>
      <c r="AF116" s="25" t="str">
        <f t="shared" si="31"/>
        <v/>
      </c>
      <c r="AG116" s="38" t="str">
        <f>IFERROR(IF(AH116="","",IF(AH116&lt;=0.2,"Muy Baja",IF(AH116&lt;=0.4,"Baja",IF(AH116&lt;=0.6,"Media",IF(AH116&lt;=0.8,"Alta","Muy Alta"))))),"")</f>
        <v/>
      </c>
      <c r="AH116" s="39" t="str">
        <f>IFERROR(LOOKUP(MAX(AF116:AF122)+1,(AF116:AF122)),"")</f>
        <v/>
      </c>
      <c r="AI116" s="25" t="str">
        <f>IFERROR(IF(X116="Impacto",(Q116-(+Q116*AA116)),IF(X116="Probabilidad",Q116,"")),"")</f>
        <v/>
      </c>
      <c r="AJ116" s="38" t="str">
        <f>IFERROR(IF(AK116="","",IF(AK116&lt;=0.2,"Leve",IF(AK116&lt;=0.4,"Menor",IF(AK116&lt;=0.6,"Moderado",IF(AK116&lt;=0.8,"Mayor","Catastrófico"))))),"")</f>
        <v/>
      </c>
      <c r="AK116" s="39" t="str">
        <f>IFERROR(LOOKUP(MAX(AI116:AI122)+1,(AI116:AI122)),"")</f>
        <v/>
      </c>
      <c r="AL116" s="40" t="str">
        <f>IFERROR(IF(OR(AND(AG116="Muy Baja",AJ116="Leve"),AND(AG116="Muy Baja",AJ116="Menor"),AND(AG116="Baja",AJ116="Leve")),"Bajo",IF(OR(AND(AG116="Muy baja",AJ116="Moderado"),AND(AG116="Baja",AJ116="Menor"),AND(AG116="Baja",AJ116="Moderado"),AND(AG116="Media",AJ116="Leve"),AND(AG116="Media",AJ116="Menor"),AND(AG116="Media",AJ116="Moderado"),AND(AG116="Alta",AJ116="Leve"),AND(AG116="Alta",AJ116="Menor")),"Moderado",IF(OR(AND(AG116="Muy Baja",AJ116="Mayor"),AND(AG116="Baja",AJ116="Mayor"),AND(AG116="Media",AJ116="Mayor"),AND(AG116="Alta",AJ116="Moderado"),AND(AG116="Alta",AJ116="Mayor"),AND(AG116="Muy Alta",AJ116="Leve"),AND(AG116="Muy Alta",AJ116="Menor"),AND(AG116="Muy Alta",AJ116="Moderado"),AND(AG116="Muy Alta",AJ116="Mayor")),"Alto",IF(OR(AND(AG116="Muy Baja",AJ116="Catastrófico"),AND(AG116="Baja",AJ116="Catastrófico"),AND(AG116="Media",AJ116="Catastrófico"),AND(AG116="Alta",AJ116="Catastrófico"),AND(AG116="Muy Alta",AJ116="Catastrófico")),"Extremo","")))),"")</f>
        <v/>
      </c>
      <c r="AM116" s="23" t="s">
        <v>73</v>
      </c>
      <c r="AN116" s="27"/>
      <c r="AO116" s="21"/>
      <c r="AP116" s="21"/>
      <c r="AQ116" s="41"/>
      <c r="AR116" s="35"/>
      <c r="AS116" s="35"/>
      <c r="AT116" s="28"/>
    </row>
    <row r="117" spans="1:46" ht="74.099999999999994" customHeight="1" x14ac:dyDescent="0.3">
      <c r="A117" s="52"/>
      <c r="B117" s="48"/>
      <c r="C117" s="48"/>
      <c r="D117" s="48"/>
      <c r="E117" s="54"/>
      <c r="F117" s="55"/>
      <c r="G117" s="48"/>
      <c r="H117" s="49"/>
      <c r="I117" s="50"/>
      <c r="J117" s="50"/>
      <c r="K117" s="50"/>
      <c r="L117" s="50"/>
      <c r="M117" s="46"/>
      <c r="N117" s="44"/>
      <c r="O117" s="45"/>
      <c r="P117" s="46"/>
      <c r="Q117" s="44"/>
      <c r="R117" s="47"/>
      <c r="S117" s="48"/>
      <c r="T117" s="20" t="s">
        <v>74</v>
      </c>
      <c r="U117" s="21"/>
      <c r="V117" s="22"/>
      <c r="W117" s="22"/>
      <c r="X117" s="23" t="str">
        <f t="shared" ref="X117:X122" si="49">IF(OR(Y117="Preventivo",Y117="Detectivo"),"Probabilidad",IF(Y117="Correctivo","Impacto",""))</f>
        <v/>
      </c>
      <c r="Y117" s="24"/>
      <c r="Z117" s="24"/>
      <c r="AA117" s="25" t="str">
        <f t="shared" si="30"/>
        <v/>
      </c>
      <c r="AB117" s="24"/>
      <c r="AC117" s="24"/>
      <c r="AD117" s="24"/>
      <c r="AE117" s="26" t="str">
        <f>IFERROR(IF(AND(X116="Probabilidad",X117="Probabilidad"),(AF116-(+AF116*AA117)),IF(AND(X117="Probabilidad",X116="Impacto"),(AF116-(+AF116*AA117)),IF(X117="Impacto",AF116,""))),"")</f>
        <v/>
      </c>
      <c r="AF117" s="25" t="str">
        <f t="shared" si="31"/>
        <v/>
      </c>
      <c r="AG117" s="38"/>
      <c r="AH117" s="39"/>
      <c r="AI117" s="25" t="str">
        <f t="shared" ref="AI117:AI122" si="50">IFERROR(IF(AND(X116="Impacto",X117="Impacto"),(AI116-(+AI116*AA117)),IF(AND(X117="Impacto",X116="Probabilidad"),(AI116-(+AI116*AA117)),IF(X117="Probabilidad",AI116,""))),"")</f>
        <v/>
      </c>
      <c r="AJ117" s="38"/>
      <c r="AK117" s="39"/>
      <c r="AL117" s="40"/>
      <c r="AM117" s="23" t="s">
        <v>77</v>
      </c>
      <c r="AN117" s="27"/>
      <c r="AO117" s="21"/>
      <c r="AP117" s="21"/>
      <c r="AQ117" s="42"/>
      <c r="AR117" s="36"/>
      <c r="AS117" s="36"/>
      <c r="AT117" s="29"/>
    </row>
    <row r="118" spans="1:46" ht="45" customHeight="1" x14ac:dyDescent="0.3">
      <c r="A118" s="52"/>
      <c r="B118" s="48"/>
      <c r="C118" s="48"/>
      <c r="D118" s="48"/>
      <c r="E118" s="54"/>
      <c r="F118" s="55"/>
      <c r="G118" s="48"/>
      <c r="H118" s="49"/>
      <c r="I118" s="50"/>
      <c r="J118" s="50"/>
      <c r="K118" s="50"/>
      <c r="L118" s="50"/>
      <c r="M118" s="46"/>
      <c r="N118" s="44"/>
      <c r="O118" s="45"/>
      <c r="P118" s="46"/>
      <c r="Q118" s="44"/>
      <c r="R118" s="47"/>
      <c r="S118" s="48"/>
      <c r="T118" s="20" t="s">
        <v>78</v>
      </c>
      <c r="U118" s="21"/>
      <c r="V118" s="22"/>
      <c r="W118" s="22"/>
      <c r="X118" s="23" t="str">
        <f t="shared" si="49"/>
        <v/>
      </c>
      <c r="Y118" s="24"/>
      <c r="Z118" s="24"/>
      <c r="AA118" s="25" t="str">
        <f t="shared" si="30"/>
        <v/>
      </c>
      <c r="AB118" s="24"/>
      <c r="AC118" s="24"/>
      <c r="AD118" s="24"/>
      <c r="AE118" s="26" t="str">
        <f>IFERROR(IF(AND(X117="Probabilidad",X118="Probabilidad"),(AF117-(+AF117*AA118)),IF(AND(X118="Probabilidad",X117="Impacto"),(AF117-(+AF117*AA118)),IF(X118="Impacto",AF117,""))),"")</f>
        <v/>
      </c>
      <c r="AF118" s="25" t="str">
        <f t="shared" si="31"/>
        <v/>
      </c>
      <c r="AG118" s="38"/>
      <c r="AH118" s="39"/>
      <c r="AI118" s="25" t="str">
        <f t="shared" si="50"/>
        <v/>
      </c>
      <c r="AJ118" s="38"/>
      <c r="AK118" s="39"/>
      <c r="AL118" s="40"/>
      <c r="AM118" s="23" t="s">
        <v>81</v>
      </c>
      <c r="AN118" s="27"/>
      <c r="AO118" s="21"/>
      <c r="AP118" s="21"/>
      <c r="AQ118" s="42"/>
      <c r="AR118" s="36"/>
      <c r="AS118" s="36"/>
      <c r="AT118" s="29"/>
    </row>
    <row r="119" spans="1:46" ht="30" customHeight="1" x14ac:dyDescent="0.3">
      <c r="A119" s="52"/>
      <c r="B119" s="48"/>
      <c r="C119" s="48"/>
      <c r="D119" s="48"/>
      <c r="E119" s="54"/>
      <c r="F119" s="55"/>
      <c r="G119" s="48"/>
      <c r="H119" s="49"/>
      <c r="I119" s="50"/>
      <c r="J119" s="50"/>
      <c r="K119" s="50"/>
      <c r="L119" s="50"/>
      <c r="M119" s="46"/>
      <c r="N119" s="44"/>
      <c r="O119" s="45"/>
      <c r="P119" s="46"/>
      <c r="Q119" s="44"/>
      <c r="R119" s="47"/>
      <c r="S119" s="48"/>
      <c r="T119" s="20" t="s">
        <v>82</v>
      </c>
      <c r="U119" s="21"/>
      <c r="V119" s="22"/>
      <c r="W119" s="22"/>
      <c r="X119" s="23" t="str">
        <f t="shared" si="49"/>
        <v/>
      </c>
      <c r="Y119" s="24"/>
      <c r="Z119" s="24"/>
      <c r="AA119" s="25" t="str">
        <f t="shared" si="30"/>
        <v/>
      </c>
      <c r="AB119" s="24"/>
      <c r="AC119" s="24"/>
      <c r="AD119" s="24"/>
      <c r="AE119" s="26" t="str">
        <f t="shared" ref="AE119:AE122" si="51">IFERROR(IF(AND(X118="Probabilidad",X119="Probabilidad"),(AF118-(+AF118*AA119)),IF(AND(X119="Probabilidad",X118="Impacto"),(AF118-(+AF118*AA119)),IF(X119="Impacto",AF118,""))),"")</f>
        <v/>
      </c>
      <c r="AF119" s="25" t="str">
        <f t="shared" si="31"/>
        <v/>
      </c>
      <c r="AG119" s="38"/>
      <c r="AH119" s="39"/>
      <c r="AI119" s="25" t="str">
        <f t="shared" si="50"/>
        <v/>
      </c>
      <c r="AJ119" s="38"/>
      <c r="AK119" s="39"/>
      <c r="AL119" s="40"/>
      <c r="AM119" s="23" t="s">
        <v>84</v>
      </c>
      <c r="AN119" s="27"/>
      <c r="AO119" s="21"/>
      <c r="AP119" s="21"/>
      <c r="AQ119" s="42"/>
      <c r="AR119" s="36"/>
      <c r="AS119" s="36"/>
      <c r="AT119" s="29"/>
    </row>
    <row r="120" spans="1:46" ht="18.95" customHeight="1" x14ac:dyDescent="0.3">
      <c r="A120" s="52"/>
      <c r="B120" s="48"/>
      <c r="C120" s="48"/>
      <c r="D120" s="48"/>
      <c r="E120" s="54"/>
      <c r="F120" s="55"/>
      <c r="G120" s="48"/>
      <c r="H120" s="49"/>
      <c r="I120" s="50"/>
      <c r="J120" s="50"/>
      <c r="K120" s="50"/>
      <c r="L120" s="50"/>
      <c r="M120" s="46"/>
      <c r="N120" s="44"/>
      <c r="O120" s="45"/>
      <c r="P120" s="46"/>
      <c r="Q120" s="44"/>
      <c r="R120" s="47"/>
      <c r="S120" s="48"/>
      <c r="T120" s="20" t="s">
        <v>85</v>
      </c>
      <c r="U120" s="21"/>
      <c r="V120" s="22"/>
      <c r="W120" s="22"/>
      <c r="X120" s="23" t="str">
        <f t="shared" si="49"/>
        <v/>
      </c>
      <c r="Y120" s="24"/>
      <c r="Z120" s="24"/>
      <c r="AA120" s="25" t="str">
        <f t="shared" si="30"/>
        <v/>
      </c>
      <c r="AB120" s="24"/>
      <c r="AC120" s="24"/>
      <c r="AD120" s="24"/>
      <c r="AE120" s="26" t="str">
        <f t="shared" si="51"/>
        <v/>
      </c>
      <c r="AF120" s="25" t="str">
        <f t="shared" si="31"/>
        <v/>
      </c>
      <c r="AG120" s="38"/>
      <c r="AH120" s="39"/>
      <c r="AI120" s="25" t="str">
        <f t="shared" si="50"/>
        <v/>
      </c>
      <c r="AJ120" s="38"/>
      <c r="AK120" s="39"/>
      <c r="AL120" s="40"/>
      <c r="AM120" s="23" t="s">
        <v>89</v>
      </c>
      <c r="AN120" s="27"/>
      <c r="AO120" s="21"/>
      <c r="AP120" s="21"/>
      <c r="AQ120" s="42"/>
      <c r="AR120" s="36"/>
      <c r="AS120" s="36"/>
      <c r="AT120" s="29"/>
    </row>
    <row r="121" spans="1:46" ht="18.95" customHeight="1" x14ac:dyDescent="0.3">
      <c r="A121" s="52"/>
      <c r="B121" s="48"/>
      <c r="C121" s="48"/>
      <c r="D121" s="48"/>
      <c r="E121" s="54"/>
      <c r="F121" s="55"/>
      <c r="G121" s="48"/>
      <c r="H121" s="49"/>
      <c r="I121" s="50"/>
      <c r="J121" s="50"/>
      <c r="K121" s="50"/>
      <c r="L121" s="50"/>
      <c r="M121" s="46"/>
      <c r="N121" s="44"/>
      <c r="O121" s="45"/>
      <c r="P121" s="46"/>
      <c r="Q121" s="44"/>
      <c r="R121" s="47"/>
      <c r="S121" s="48"/>
      <c r="T121" s="20" t="s">
        <v>90</v>
      </c>
      <c r="U121" s="21"/>
      <c r="V121" s="22"/>
      <c r="W121" s="22"/>
      <c r="X121" s="23" t="str">
        <f t="shared" si="49"/>
        <v/>
      </c>
      <c r="Y121" s="24"/>
      <c r="Z121" s="24"/>
      <c r="AA121" s="25" t="str">
        <f t="shared" si="30"/>
        <v/>
      </c>
      <c r="AB121" s="24"/>
      <c r="AC121" s="24"/>
      <c r="AD121" s="24"/>
      <c r="AE121" s="26" t="str">
        <f t="shared" si="51"/>
        <v/>
      </c>
      <c r="AF121" s="25" t="str">
        <f t="shared" si="31"/>
        <v/>
      </c>
      <c r="AG121" s="38"/>
      <c r="AH121" s="39"/>
      <c r="AI121" s="25" t="str">
        <f t="shared" si="50"/>
        <v/>
      </c>
      <c r="AJ121" s="38"/>
      <c r="AK121" s="39"/>
      <c r="AL121" s="40"/>
      <c r="AM121" s="23" t="s">
        <v>92</v>
      </c>
      <c r="AN121" s="27"/>
      <c r="AO121" s="21"/>
      <c r="AP121" s="21"/>
      <c r="AQ121" s="42"/>
      <c r="AR121" s="36"/>
      <c r="AS121" s="36"/>
      <c r="AT121" s="29"/>
    </row>
    <row r="122" spans="1:46" ht="23.1" customHeight="1" x14ac:dyDescent="0.3">
      <c r="A122" s="53"/>
      <c r="B122" s="48"/>
      <c r="C122" s="48"/>
      <c r="D122" s="48"/>
      <c r="E122" s="54"/>
      <c r="F122" s="55"/>
      <c r="G122" s="48"/>
      <c r="H122" s="49"/>
      <c r="I122" s="50"/>
      <c r="J122" s="50"/>
      <c r="K122" s="50"/>
      <c r="L122" s="50"/>
      <c r="M122" s="46"/>
      <c r="N122" s="44"/>
      <c r="O122" s="45"/>
      <c r="P122" s="46"/>
      <c r="Q122" s="44"/>
      <c r="R122" s="47"/>
      <c r="S122" s="48"/>
      <c r="T122" s="20" t="s">
        <v>93</v>
      </c>
      <c r="U122" s="21"/>
      <c r="V122" s="22"/>
      <c r="W122" s="22"/>
      <c r="X122" s="23" t="str">
        <f t="shared" si="49"/>
        <v/>
      </c>
      <c r="Y122" s="24"/>
      <c r="Z122" s="24"/>
      <c r="AA122" s="25" t="str">
        <f t="shared" si="30"/>
        <v/>
      </c>
      <c r="AB122" s="24"/>
      <c r="AC122" s="24"/>
      <c r="AD122" s="24"/>
      <c r="AE122" s="26" t="str">
        <f t="shared" si="51"/>
        <v/>
      </c>
      <c r="AF122" s="25" t="str">
        <f t="shared" si="31"/>
        <v/>
      </c>
      <c r="AG122" s="38"/>
      <c r="AH122" s="39"/>
      <c r="AI122" s="25" t="str">
        <f t="shared" si="50"/>
        <v/>
      </c>
      <c r="AJ122" s="38"/>
      <c r="AK122" s="39"/>
      <c r="AL122" s="40"/>
      <c r="AM122" s="23" t="s">
        <v>94</v>
      </c>
      <c r="AN122" s="27"/>
      <c r="AO122" s="21"/>
      <c r="AP122" s="21"/>
      <c r="AQ122" s="43"/>
      <c r="AR122" s="37"/>
      <c r="AS122" s="37"/>
      <c r="AT122" s="30"/>
    </row>
    <row r="123" spans="1:46" s="4" customFormat="1" ht="69.95" customHeight="1" x14ac:dyDescent="0.25">
      <c r="A123" s="51"/>
      <c r="B123" s="48"/>
      <c r="C123" s="48"/>
      <c r="D123" s="48"/>
      <c r="E123" s="54"/>
      <c r="F123" s="55"/>
      <c r="G123" s="48"/>
      <c r="H123" s="49" t="str">
        <f>IF(B123="Seguridad_Información","Posibilidad de "&amp;C123&amp;"con "&amp;K123&amp;" "&amp;"por"&amp;" "&amp;I123&amp;" "&amp;"debido a"&amp;" "&amp;J123,"Posibilidad de"&amp;" "&amp;K123&amp;" "&amp;"por"&amp;" "&amp;I123&amp;" debido a"&amp;" "&amp;J123)</f>
        <v xml:space="preserve">Posibilidad de  por  debido a </v>
      </c>
      <c r="I123" s="50"/>
      <c r="J123" s="50"/>
      <c r="K123" s="50"/>
      <c r="L123" s="50"/>
      <c r="M123" s="46" t="str">
        <f>IF(OR($L123=[1]Tabla_Probabilidad!$D$33,$L123=[1]Tabla_Probabilidad!$D$35,$L123=[1]Tabla_Probabilidad!$D$37,$L123=[1]Tabla_Probabilidad!$J$35),"Muy Baja",IF(OR($L123=[1]Tabla_Probabilidad!$E$33,$L123=[1]Tabla_Probabilidad!$E$35,$L123=[1]Tabla_Probabilidad!$E$37,$L123=[1]Tabla_Probabilidad!$K$35),"Baja",IF(OR($L123=[1]Tabla_Probabilidad!$F$33,$L123=[1]Tabla_Probabilidad!$F$35,$L123=[1]Tabla_Probabilidad!$F$37,$L123=[1]Tabla_Probabilidad!$L$35),"Media",IF(OR($L123=[1]Tabla_Probabilidad!$G$33,$L123=[1]Tabla_Probabilidad!$G$35,$L123=[1]Tabla_Probabilidad!$G$37,$L123=[1]Tabla_Probabilidad!$M$35),"Alta",IF(OR($L123=[1]Tabla_Probabilidad!$H$33,$L123=[1]Tabla_Probabilidad!$H$35,$L123=[1]Tabla_Probabilidad!$H$37,$L123=[1]Tabla_Probabilidad!$N$35),"Muy Alta","")))))</f>
        <v/>
      </c>
      <c r="N123" s="44" t="str">
        <f>IF(M123="","",IF(M123="Muy Baja",0.2,IF(M123="Baja",0.4,IF(M123="Media",0.6,IF(M123="Alta",0.8,IF(M123="Muy Alta",1,))))))</f>
        <v/>
      </c>
      <c r="O123" s="45"/>
      <c r="P123" s="46" t="str">
        <f>IF(OR($O123=[1]Tabla_Impacto!$D$38,$O123=[1]Tabla_Impacto!$D$41,$O123=[1]Tabla_Impacto!$D$42,$O123=[1]Tabla_Impacto!$D$43,$O123=[1]Tabla_Impacto!$D$44,$O123=[1]Tabla_Impacto!$J$38,$O123=[1]Tabla_Impacto!$J$43,$O123=[1]Tabla_Impacto!$J$44,$O123=[1]Tabla_Impacto!$P$40,$O123=[1]Tabla_Impacto!$P$44,$O123=[1]Tabla_Impacto!$V$40,$O123=[1]Tabla_Impacto!$AB$40),"Leve",IF(OR($O123=[1]Tabla_Impacto!$E$38,$O123=[1]Tabla_Impacto!$E$41,$O123=[1]Tabla_Impacto!$E$42,$O123=[1]Tabla_Impacto!$E$43,$O123=[1]Tabla_Impacto!$E$44,$O123=[1]Tabla_Impacto!$K$38,$O123=[1]Tabla_Impacto!$K$43,$O123=[1]Tabla_Impacto!$K$44,$O123=[1]Tabla_Impacto!$Q$40,$O123=[1]Tabla_Impacto!$Q$44,$O123=[1]Tabla_Impacto!$W$40,$O123=[1]Tabla_Impacto!$AC$40),"Menor",IF(OR($O123=[1]Tabla_Impacto!$F$38,$O123=[1]Tabla_Impacto!$F$41,$O123=[1]Tabla_Impacto!$F$42,$O123=[1]Tabla_Impacto!$F$43,$O123=[1]Tabla_Impacto!$F$44,$O123=[1]Tabla_Impacto!$L$38,$O123=[1]Tabla_Impacto!$L$43,$O123=[1]Tabla_Impacto!$L$44,$O123=[1]Tabla_Impacto!$R$40,$O123=[1]Tabla_Impacto!$R$44,$O123=[1]Tabla_Impacto!$X$40,$O123=[1]Tabla_Impacto!$AD$40,$O123=[1]Tabla_Impacto!$F$41),"Moderado",IF(OR($O123=[1]Tabla_Impacto!$G$38,$O123=[1]Tabla_Impacto!$G$41,$O123=[1]Tabla_Impacto!$G$42,$O123=[1]Tabla_Impacto!$G$43,$O123=[1]Tabla_Impacto!$G$44,$O123=[1]Tabla_Impacto!$M$38,$O123=[1]Tabla_Impacto!$M$43,$O123=[1]Tabla_Impacto!$M$44,$O123=[1]Tabla_Impacto!$S$40,$O123=[1]Tabla_Impacto!$S$44,$O123=[1]Tabla_Impacto!$Y$40,$O123=[1]Tabla_Impacto!$AE$40,$O123=[1]Tabla_Impacto!$G$41),"Mayor",IF(OR($O123=[1]Tabla_Impacto!$H$38,$O123=[1]Tabla_Impacto!$H$41,$O123=[1]Tabla_Impacto!$H$42,$O123=[1]Tabla_Impacto!$H$43,$O123=[1]Tabla_Impacto!$H$44,$O123=[1]Tabla_Impacto!$N$38,$O123=[1]Tabla_Impacto!$N$43,$O123=[1]Tabla_Impacto!$N$44,$O123=[1]Tabla_Impacto!$T$40,$O123=[1]Tabla_Impacto!$T$44,$O123=[1]Tabla_Impacto!$Z$40,$O123=[1]Tabla_Impacto!$AF$40,$O123=[1]Tabla_Impacto!$H$41),"Catastrófico","")))))</f>
        <v/>
      </c>
      <c r="Q123" s="44" t="str">
        <f>IF(P123="","",IF(P123="Leve",0.2,IF(P123="Menor",0.4,IF(P123="Moderado",0.6,IF(P123="Mayor",0.8,IF(P123="Catastrófico",1,))))))</f>
        <v/>
      </c>
      <c r="R123" s="47" t="str">
        <f>IF(OR(AND(M123="Muy Baja",P123="Leve"),AND(M123="Muy Baja",P123="Menor"),AND(M123="Baja",P123="Leve")),"Bajo",IF(OR(AND(M123="Muy baja",P123="Moderado"),AND(M123="Baja",P123="Menor"),AND(M123="Baja",P123="Moderado"),AND(M123="Media",P123="Leve"),AND(M123="Media",P123="Menor"),AND(M123="Media",P123="Moderado"),AND(M123="Alta",P123="Leve"),AND(M123="Alta",P123="Menor")),"Moderado",IF(OR(AND(M123="Muy Baja",P123="Mayor"),AND(M123="Baja",P123="Mayor"),AND(M123="Media",P123="Mayor"),AND(M123="Alta",P123="Moderado"),AND(M123="Alta",P123="Mayor"),AND(M123="Muy Alta",P123="Leve"),AND(M123="Muy Alta",P123="Menor"),AND(M123="Muy Alta",P123="Moderado"),AND(M123="Muy Alta",P123="Mayor")),"Alto",IF(OR(AND(M123="Muy Baja",P123="Catastrófico"),AND(M123="Baja",P123="Catastrófico"),AND(M123="Media",P123="Catastrófico"),AND(M123="Alta",P123="Catastrófico"),AND(M123="Muy Alta",P123="Catastrófico")),"Extremo",""))))</f>
        <v/>
      </c>
      <c r="S123" s="48"/>
      <c r="T123" s="20" t="s">
        <v>65</v>
      </c>
      <c r="U123" s="21"/>
      <c r="V123" s="22"/>
      <c r="W123" s="22"/>
      <c r="X123" s="23" t="str">
        <f>IF(OR(Y123="Preventivo",Y123="Detectivo"),"Probabilidad",IF(Y123="Correctivo","Impacto",""))</f>
        <v/>
      </c>
      <c r="Y123" s="24"/>
      <c r="Z123" s="24"/>
      <c r="AA123" s="25" t="str">
        <f t="shared" si="30"/>
        <v/>
      </c>
      <c r="AB123" s="24"/>
      <c r="AC123" s="24"/>
      <c r="AD123" s="24"/>
      <c r="AE123" s="26" t="str">
        <f>IFERROR(IF(X123="Probabilidad",(N123-(+N123*AA123)),IF(X123="Impacto",N123,"")),"")</f>
        <v/>
      </c>
      <c r="AF123" s="25" t="str">
        <f t="shared" si="31"/>
        <v/>
      </c>
      <c r="AG123" s="38" t="str">
        <f>IFERROR(IF(AH123="","",IF(AH123&lt;=0.2,"Muy Baja",IF(AH123&lt;=0.4,"Baja",IF(AH123&lt;=0.6,"Media",IF(AH123&lt;=0.8,"Alta","Muy Alta"))))),"")</f>
        <v/>
      </c>
      <c r="AH123" s="39" t="str">
        <f>IFERROR(LOOKUP(MAX(AF123:AF129)+1,(AF123:AF129)),"")</f>
        <v/>
      </c>
      <c r="AI123" s="25" t="str">
        <f>IFERROR(IF(X123="Impacto",(Q123-(+Q123*AA123)),IF(X123="Probabilidad",Q123,"")),"")</f>
        <v/>
      </c>
      <c r="AJ123" s="38" t="str">
        <f>IFERROR(IF(AK123="","",IF(AK123&lt;=0.2,"Leve",IF(AK123&lt;=0.4,"Menor",IF(AK123&lt;=0.6,"Moderado",IF(AK123&lt;=0.8,"Mayor","Catastrófico"))))),"")</f>
        <v/>
      </c>
      <c r="AK123" s="39" t="str">
        <f>IFERROR(LOOKUP(MAX(AI123:AI129)+1,(AI123:AI129)),"")</f>
        <v/>
      </c>
      <c r="AL123" s="40" t="str">
        <f>IFERROR(IF(OR(AND(AG123="Muy Baja",AJ123="Leve"),AND(AG123="Muy Baja",AJ123="Menor"),AND(AG123="Baja",AJ123="Leve")),"Bajo",IF(OR(AND(AG123="Muy baja",AJ123="Moderado"),AND(AG123="Baja",AJ123="Menor"),AND(AG123="Baja",AJ123="Moderado"),AND(AG123="Media",AJ123="Leve"),AND(AG123="Media",AJ123="Menor"),AND(AG123="Media",AJ123="Moderado"),AND(AG123="Alta",AJ123="Leve"),AND(AG123="Alta",AJ123="Menor")),"Moderado",IF(OR(AND(AG123="Muy Baja",AJ123="Mayor"),AND(AG123="Baja",AJ123="Mayor"),AND(AG123="Media",AJ123="Mayor"),AND(AG123="Alta",AJ123="Moderado"),AND(AG123="Alta",AJ123="Mayor"),AND(AG123="Muy Alta",AJ123="Leve"),AND(AG123="Muy Alta",AJ123="Menor"),AND(AG123="Muy Alta",AJ123="Moderado"),AND(AG123="Muy Alta",AJ123="Mayor")),"Alto",IF(OR(AND(AG123="Muy Baja",AJ123="Catastrófico"),AND(AG123="Baja",AJ123="Catastrófico"),AND(AG123="Media",AJ123="Catastrófico"),AND(AG123="Alta",AJ123="Catastrófico"),AND(AG123="Muy Alta",AJ123="Catastrófico")),"Extremo","")))),"")</f>
        <v/>
      </c>
      <c r="AM123" s="23" t="s">
        <v>73</v>
      </c>
      <c r="AN123" s="27"/>
      <c r="AO123" s="21"/>
      <c r="AP123" s="21"/>
      <c r="AQ123" s="41"/>
      <c r="AR123" s="35"/>
      <c r="AS123" s="35"/>
      <c r="AT123" s="28"/>
    </row>
    <row r="124" spans="1:46" ht="74.099999999999994" customHeight="1" x14ac:dyDescent="0.3">
      <c r="A124" s="52"/>
      <c r="B124" s="48"/>
      <c r="C124" s="48"/>
      <c r="D124" s="48"/>
      <c r="E124" s="54"/>
      <c r="F124" s="55"/>
      <c r="G124" s="48"/>
      <c r="H124" s="49"/>
      <c r="I124" s="50"/>
      <c r="J124" s="50"/>
      <c r="K124" s="50"/>
      <c r="L124" s="50"/>
      <c r="M124" s="46"/>
      <c r="N124" s="44"/>
      <c r="O124" s="45"/>
      <c r="P124" s="46"/>
      <c r="Q124" s="44"/>
      <c r="R124" s="47"/>
      <c r="S124" s="48"/>
      <c r="T124" s="20" t="s">
        <v>74</v>
      </c>
      <c r="U124" s="21"/>
      <c r="V124" s="22"/>
      <c r="W124" s="22"/>
      <c r="X124" s="23" t="str">
        <f t="shared" ref="X124:X129" si="52">IF(OR(Y124="Preventivo",Y124="Detectivo"),"Probabilidad",IF(Y124="Correctivo","Impacto",""))</f>
        <v/>
      </c>
      <c r="Y124" s="24"/>
      <c r="Z124" s="24"/>
      <c r="AA124" s="25" t="str">
        <f t="shared" si="30"/>
        <v/>
      </c>
      <c r="AB124" s="24"/>
      <c r="AC124" s="24"/>
      <c r="AD124" s="24"/>
      <c r="AE124" s="26" t="str">
        <f>IFERROR(IF(AND(X123="Probabilidad",X124="Probabilidad"),(AF123-(+AF123*AA124)),IF(AND(X124="Probabilidad",X123="Impacto"),(AF123-(+AF123*AA124)),IF(X124="Impacto",AF123,""))),"")</f>
        <v/>
      </c>
      <c r="AF124" s="25" t="str">
        <f t="shared" si="31"/>
        <v/>
      </c>
      <c r="AG124" s="38"/>
      <c r="AH124" s="39"/>
      <c r="AI124" s="25" t="str">
        <f t="shared" ref="AI124:AI129" si="53">IFERROR(IF(AND(X123="Impacto",X124="Impacto"),(AI123-(+AI123*AA124)),IF(AND(X124="Impacto",X123="Probabilidad"),(AI123-(+AI123*AA124)),IF(X124="Probabilidad",AI123,""))),"")</f>
        <v/>
      </c>
      <c r="AJ124" s="38"/>
      <c r="AK124" s="39"/>
      <c r="AL124" s="40"/>
      <c r="AM124" s="23" t="s">
        <v>77</v>
      </c>
      <c r="AN124" s="27"/>
      <c r="AO124" s="21"/>
      <c r="AP124" s="21"/>
      <c r="AQ124" s="42"/>
      <c r="AR124" s="36"/>
      <c r="AS124" s="36"/>
      <c r="AT124" s="29"/>
    </row>
    <row r="125" spans="1:46" ht="45" customHeight="1" x14ac:dyDescent="0.3">
      <c r="A125" s="52"/>
      <c r="B125" s="48"/>
      <c r="C125" s="48"/>
      <c r="D125" s="48"/>
      <c r="E125" s="54"/>
      <c r="F125" s="55"/>
      <c r="G125" s="48"/>
      <c r="H125" s="49"/>
      <c r="I125" s="50"/>
      <c r="J125" s="50"/>
      <c r="K125" s="50"/>
      <c r="L125" s="50"/>
      <c r="M125" s="46"/>
      <c r="N125" s="44"/>
      <c r="O125" s="45"/>
      <c r="P125" s="46"/>
      <c r="Q125" s="44"/>
      <c r="R125" s="47"/>
      <c r="S125" s="48"/>
      <c r="T125" s="20" t="s">
        <v>78</v>
      </c>
      <c r="U125" s="21"/>
      <c r="V125" s="22"/>
      <c r="W125" s="22"/>
      <c r="X125" s="23" t="str">
        <f t="shared" si="52"/>
        <v/>
      </c>
      <c r="Y125" s="24"/>
      <c r="Z125" s="24"/>
      <c r="AA125" s="25" t="str">
        <f t="shared" si="30"/>
        <v/>
      </c>
      <c r="AB125" s="24"/>
      <c r="AC125" s="24"/>
      <c r="AD125" s="24"/>
      <c r="AE125" s="26" t="str">
        <f>IFERROR(IF(AND(X124="Probabilidad",X125="Probabilidad"),(AF124-(+AF124*AA125)),IF(AND(X125="Probabilidad",X124="Impacto"),(AF124-(+AF124*AA125)),IF(X125="Impacto",AF124,""))),"")</f>
        <v/>
      </c>
      <c r="AF125" s="25" t="str">
        <f t="shared" si="31"/>
        <v/>
      </c>
      <c r="AG125" s="38"/>
      <c r="AH125" s="39"/>
      <c r="AI125" s="25" t="str">
        <f t="shared" si="53"/>
        <v/>
      </c>
      <c r="AJ125" s="38"/>
      <c r="AK125" s="39"/>
      <c r="AL125" s="40"/>
      <c r="AM125" s="23" t="s">
        <v>81</v>
      </c>
      <c r="AN125" s="27"/>
      <c r="AO125" s="21"/>
      <c r="AP125" s="21"/>
      <c r="AQ125" s="42"/>
      <c r="AR125" s="36"/>
      <c r="AS125" s="36"/>
      <c r="AT125" s="29"/>
    </row>
    <row r="126" spans="1:46" ht="30" customHeight="1" x14ac:dyDescent="0.3">
      <c r="A126" s="52"/>
      <c r="B126" s="48"/>
      <c r="C126" s="48"/>
      <c r="D126" s="48"/>
      <c r="E126" s="54"/>
      <c r="F126" s="55"/>
      <c r="G126" s="48"/>
      <c r="H126" s="49"/>
      <c r="I126" s="50"/>
      <c r="J126" s="50"/>
      <c r="K126" s="50"/>
      <c r="L126" s="50"/>
      <c r="M126" s="46"/>
      <c r="N126" s="44"/>
      <c r="O126" s="45"/>
      <c r="P126" s="46"/>
      <c r="Q126" s="44"/>
      <c r="R126" s="47"/>
      <c r="S126" s="48"/>
      <c r="T126" s="20" t="s">
        <v>82</v>
      </c>
      <c r="U126" s="21"/>
      <c r="V126" s="22"/>
      <c r="W126" s="22"/>
      <c r="X126" s="23" t="str">
        <f t="shared" si="52"/>
        <v/>
      </c>
      <c r="Y126" s="24"/>
      <c r="Z126" s="24"/>
      <c r="AA126" s="25" t="str">
        <f t="shared" si="30"/>
        <v/>
      </c>
      <c r="AB126" s="24"/>
      <c r="AC126" s="24"/>
      <c r="AD126" s="24"/>
      <c r="AE126" s="26" t="str">
        <f t="shared" ref="AE126:AE129" si="54">IFERROR(IF(AND(X125="Probabilidad",X126="Probabilidad"),(AF125-(+AF125*AA126)),IF(AND(X126="Probabilidad",X125="Impacto"),(AF125-(+AF125*AA126)),IF(X126="Impacto",AF125,""))),"")</f>
        <v/>
      </c>
      <c r="AF126" s="25" t="str">
        <f t="shared" si="31"/>
        <v/>
      </c>
      <c r="AG126" s="38"/>
      <c r="AH126" s="39"/>
      <c r="AI126" s="25" t="str">
        <f t="shared" si="53"/>
        <v/>
      </c>
      <c r="AJ126" s="38"/>
      <c r="AK126" s="39"/>
      <c r="AL126" s="40"/>
      <c r="AM126" s="23" t="s">
        <v>84</v>
      </c>
      <c r="AN126" s="27"/>
      <c r="AO126" s="21"/>
      <c r="AP126" s="21"/>
      <c r="AQ126" s="42"/>
      <c r="AR126" s="36"/>
      <c r="AS126" s="36"/>
      <c r="AT126" s="29"/>
    </row>
    <row r="127" spans="1:46" ht="18.95" customHeight="1" x14ac:dyDescent="0.3">
      <c r="A127" s="52"/>
      <c r="B127" s="48"/>
      <c r="C127" s="48"/>
      <c r="D127" s="48"/>
      <c r="E127" s="54"/>
      <c r="F127" s="55"/>
      <c r="G127" s="48"/>
      <c r="H127" s="49"/>
      <c r="I127" s="50"/>
      <c r="J127" s="50"/>
      <c r="K127" s="50"/>
      <c r="L127" s="50"/>
      <c r="M127" s="46"/>
      <c r="N127" s="44"/>
      <c r="O127" s="45"/>
      <c r="P127" s="46"/>
      <c r="Q127" s="44"/>
      <c r="R127" s="47"/>
      <c r="S127" s="48"/>
      <c r="T127" s="20" t="s">
        <v>85</v>
      </c>
      <c r="U127" s="21"/>
      <c r="V127" s="22"/>
      <c r="W127" s="22"/>
      <c r="X127" s="23" t="str">
        <f t="shared" si="52"/>
        <v/>
      </c>
      <c r="Y127" s="24"/>
      <c r="Z127" s="24"/>
      <c r="AA127" s="25" t="str">
        <f t="shared" si="30"/>
        <v/>
      </c>
      <c r="AB127" s="24"/>
      <c r="AC127" s="24"/>
      <c r="AD127" s="24"/>
      <c r="AE127" s="26" t="str">
        <f t="shared" si="54"/>
        <v/>
      </c>
      <c r="AF127" s="25" t="str">
        <f t="shared" si="31"/>
        <v/>
      </c>
      <c r="AG127" s="38"/>
      <c r="AH127" s="39"/>
      <c r="AI127" s="25" t="str">
        <f t="shared" si="53"/>
        <v/>
      </c>
      <c r="AJ127" s="38"/>
      <c r="AK127" s="39"/>
      <c r="AL127" s="40"/>
      <c r="AM127" s="23" t="s">
        <v>89</v>
      </c>
      <c r="AN127" s="27"/>
      <c r="AO127" s="21"/>
      <c r="AP127" s="21"/>
      <c r="AQ127" s="42"/>
      <c r="AR127" s="36"/>
      <c r="AS127" s="36"/>
      <c r="AT127" s="29"/>
    </row>
    <row r="128" spans="1:46" ht="18.95" customHeight="1" x14ac:dyDescent="0.3">
      <c r="A128" s="52"/>
      <c r="B128" s="48"/>
      <c r="C128" s="48"/>
      <c r="D128" s="48"/>
      <c r="E128" s="54"/>
      <c r="F128" s="55"/>
      <c r="G128" s="48"/>
      <c r="H128" s="49"/>
      <c r="I128" s="50"/>
      <c r="J128" s="50"/>
      <c r="K128" s="50"/>
      <c r="L128" s="50"/>
      <c r="M128" s="46"/>
      <c r="N128" s="44"/>
      <c r="O128" s="45"/>
      <c r="P128" s="46"/>
      <c r="Q128" s="44"/>
      <c r="R128" s="47"/>
      <c r="S128" s="48"/>
      <c r="T128" s="20" t="s">
        <v>90</v>
      </c>
      <c r="U128" s="21"/>
      <c r="V128" s="22"/>
      <c r="W128" s="22"/>
      <c r="X128" s="23" t="str">
        <f t="shared" si="52"/>
        <v/>
      </c>
      <c r="Y128" s="24"/>
      <c r="Z128" s="24"/>
      <c r="AA128" s="25" t="str">
        <f t="shared" si="30"/>
        <v/>
      </c>
      <c r="AB128" s="24"/>
      <c r="AC128" s="24"/>
      <c r="AD128" s="24"/>
      <c r="AE128" s="26" t="str">
        <f t="shared" si="54"/>
        <v/>
      </c>
      <c r="AF128" s="25" t="str">
        <f t="shared" si="31"/>
        <v/>
      </c>
      <c r="AG128" s="38"/>
      <c r="AH128" s="39"/>
      <c r="AI128" s="25" t="str">
        <f t="shared" si="53"/>
        <v/>
      </c>
      <c r="AJ128" s="38"/>
      <c r="AK128" s="39"/>
      <c r="AL128" s="40"/>
      <c r="AM128" s="23" t="s">
        <v>92</v>
      </c>
      <c r="AN128" s="27"/>
      <c r="AO128" s="21"/>
      <c r="AP128" s="21"/>
      <c r="AQ128" s="42"/>
      <c r="AR128" s="36"/>
      <c r="AS128" s="36"/>
      <c r="AT128" s="29"/>
    </row>
    <row r="129" spans="1:46" ht="23.1" customHeight="1" x14ac:dyDescent="0.3">
      <c r="A129" s="53"/>
      <c r="B129" s="48"/>
      <c r="C129" s="48"/>
      <c r="D129" s="48"/>
      <c r="E129" s="54"/>
      <c r="F129" s="55"/>
      <c r="G129" s="48"/>
      <c r="H129" s="49"/>
      <c r="I129" s="50"/>
      <c r="J129" s="50"/>
      <c r="K129" s="50"/>
      <c r="L129" s="50"/>
      <c r="M129" s="46"/>
      <c r="N129" s="44"/>
      <c r="O129" s="45"/>
      <c r="P129" s="46"/>
      <c r="Q129" s="44"/>
      <c r="R129" s="47"/>
      <c r="S129" s="48"/>
      <c r="T129" s="20" t="s">
        <v>93</v>
      </c>
      <c r="U129" s="21"/>
      <c r="V129" s="22"/>
      <c r="W129" s="22"/>
      <c r="X129" s="23" t="str">
        <f t="shared" si="52"/>
        <v/>
      </c>
      <c r="Y129" s="24"/>
      <c r="Z129" s="24"/>
      <c r="AA129" s="25" t="str">
        <f t="shared" si="30"/>
        <v/>
      </c>
      <c r="AB129" s="24"/>
      <c r="AC129" s="24"/>
      <c r="AD129" s="24"/>
      <c r="AE129" s="26" t="str">
        <f t="shared" si="54"/>
        <v/>
      </c>
      <c r="AF129" s="25" t="str">
        <f t="shared" si="31"/>
        <v/>
      </c>
      <c r="AG129" s="38"/>
      <c r="AH129" s="39"/>
      <c r="AI129" s="25" t="str">
        <f t="shared" si="53"/>
        <v/>
      </c>
      <c r="AJ129" s="38"/>
      <c r="AK129" s="39"/>
      <c r="AL129" s="40"/>
      <c r="AM129" s="23" t="s">
        <v>94</v>
      </c>
      <c r="AN129" s="27"/>
      <c r="AO129" s="21"/>
      <c r="AP129" s="21"/>
      <c r="AQ129" s="43"/>
      <c r="AR129" s="37"/>
      <c r="AS129" s="37"/>
      <c r="AT129" s="30"/>
    </row>
    <row r="130" spans="1:46" s="4" customFormat="1" ht="69.95" customHeight="1" x14ac:dyDescent="0.25">
      <c r="A130" s="51"/>
      <c r="B130" s="48"/>
      <c r="C130" s="48"/>
      <c r="D130" s="48"/>
      <c r="E130" s="54"/>
      <c r="F130" s="55"/>
      <c r="G130" s="48"/>
      <c r="H130" s="49" t="str">
        <f>IF(B130="Seguridad_Información","Posibilidad de "&amp;C130&amp;"con "&amp;K130&amp;" "&amp;"por"&amp;" "&amp;I130&amp;" "&amp;"debido a"&amp;" "&amp;J130,"Posibilidad de"&amp;" "&amp;K130&amp;" "&amp;"por"&amp;" "&amp;I130&amp;" debido a"&amp;" "&amp;J130)</f>
        <v xml:space="preserve">Posibilidad de  por  debido a </v>
      </c>
      <c r="I130" s="50"/>
      <c r="J130" s="50"/>
      <c r="K130" s="50"/>
      <c r="L130" s="50"/>
      <c r="M130" s="46" t="str">
        <f>IF(OR($L130=[1]Tabla_Probabilidad!$D$33,$L130=[1]Tabla_Probabilidad!$D$35,$L130=[1]Tabla_Probabilidad!$D$37,$L130=[1]Tabla_Probabilidad!$J$35),"Muy Baja",IF(OR($L130=[1]Tabla_Probabilidad!$E$33,$L130=[1]Tabla_Probabilidad!$E$35,$L130=[1]Tabla_Probabilidad!$E$37,$L130=[1]Tabla_Probabilidad!$K$35),"Baja",IF(OR($L130=[1]Tabla_Probabilidad!$F$33,$L130=[1]Tabla_Probabilidad!$F$35,$L130=[1]Tabla_Probabilidad!$F$37,$L130=[1]Tabla_Probabilidad!$L$35),"Media",IF(OR($L130=[1]Tabla_Probabilidad!$G$33,$L130=[1]Tabla_Probabilidad!$G$35,$L130=[1]Tabla_Probabilidad!$G$37,$L130=[1]Tabla_Probabilidad!$M$35),"Alta",IF(OR($L130=[1]Tabla_Probabilidad!$H$33,$L130=[1]Tabla_Probabilidad!$H$35,$L130=[1]Tabla_Probabilidad!$H$37,$L130=[1]Tabla_Probabilidad!$N$35),"Muy Alta","")))))</f>
        <v/>
      </c>
      <c r="N130" s="44" t="str">
        <f>IF(M130="","",IF(M130="Muy Baja",0.2,IF(M130="Baja",0.4,IF(M130="Media",0.6,IF(M130="Alta",0.8,IF(M130="Muy Alta",1,))))))</f>
        <v/>
      </c>
      <c r="O130" s="45"/>
      <c r="P130" s="46" t="str">
        <f>IF(OR($O130=[1]Tabla_Impacto!$D$38,$O130=[1]Tabla_Impacto!$D$41,$O130=[1]Tabla_Impacto!$D$42,$O130=[1]Tabla_Impacto!$D$43,$O130=[1]Tabla_Impacto!$D$44,$O130=[1]Tabla_Impacto!$J$38,$O130=[1]Tabla_Impacto!$J$43,$O130=[1]Tabla_Impacto!$J$44,$O130=[1]Tabla_Impacto!$P$40,$O130=[1]Tabla_Impacto!$P$44,$O130=[1]Tabla_Impacto!$V$40,$O130=[1]Tabla_Impacto!$AB$40),"Leve",IF(OR($O130=[1]Tabla_Impacto!$E$38,$O130=[1]Tabla_Impacto!$E$41,$O130=[1]Tabla_Impacto!$E$42,$O130=[1]Tabla_Impacto!$E$43,$O130=[1]Tabla_Impacto!$E$44,$O130=[1]Tabla_Impacto!$K$38,$O130=[1]Tabla_Impacto!$K$43,$O130=[1]Tabla_Impacto!$K$44,$O130=[1]Tabla_Impacto!$Q$40,$O130=[1]Tabla_Impacto!$Q$44,$O130=[1]Tabla_Impacto!$W$40,$O130=[1]Tabla_Impacto!$AC$40),"Menor",IF(OR($O130=[1]Tabla_Impacto!$F$38,$O130=[1]Tabla_Impacto!$F$41,$O130=[1]Tabla_Impacto!$F$42,$O130=[1]Tabla_Impacto!$F$43,$O130=[1]Tabla_Impacto!$F$44,$O130=[1]Tabla_Impacto!$L$38,$O130=[1]Tabla_Impacto!$L$43,$O130=[1]Tabla_Impacto!$L$44,$O130=[1]Tabla_Impacto!$R$40,$O130=[1]Tabla_Impacto!$R$44,$O130=[1]Tabla_Impacto!$X$40,$O130=[1]Tabla_Impacto!$AD$40,$O130=[1]Tabla_Impacto!$F$41),"Moderado",IF(OR($O130=[1]Tabla_Impacto!$G$38,$O130=[1]Tabla_Impacto!$G$41,$O130=[1]Tabla_Impacto!$G$42,$O130=[1]Tabla_Impacto!$G$43,$O130=[1]Tabla_Impacto!$G$44,$O130=[1]Tabla_Impacto!$M$38,$O130=[1]Tabla_Impacto!$M$43,$O130=[1]Tabla_Impacto!$M$44,$O130=[1]Tabla_Impacto!$S$40,$O130=[1]Tabla_Impacto!$S$44,$O130=[1]Tabla_Impacto!$Y$40,$O130=[1]Tabla_Impacto!$AE$40,$O130=[1]Tabla_Impacto!$G$41),"Mayor",IF(OR($O130=[1]Tabla_Impacto!$H$38,$O130=[1]Tabla_Impacto!$H$41,$O130=[1]Tabla_Impacto!$H$42,$O130=[1]Tabla_Impacto!$H$43,$O130=[1]Tabla_Impacto!$H$44,$O130=[1]Tabla_Impacto!$N$38,$O130=[1]Tabla_Impacto!$N$43,$O130=[1]Tabla_Impacto!$N$44,$O130=[1]Tabla_Impacto!$T$40,$O130=[1]Tabla_Impacto!$T$44,$O130=[1]Tabla_Impacto!$Z$40,$O130=[1]Tabla_Impacto!$AF$40,$O130=[1]Tabla_Impacto!$H$41),"Catastrófico","")))))</f>
        <v/>
      </c>
      <c r="Q130" s="44" t="str">
        <f>IF(P130="","",IF(P130="Leve",0.2,IF(P130="Menor",0.4,IF(P130="Moderado",0.6,IF(P130="Mayor",0.8,IF(P130="Catastrófico",1,))))))</f>
        <v/>
      </c>
      <c r="R130" s="47" t="str">
        <f>IF(OR(AND(M130="Muy Baja",P130="Leve"),AND(M130="Muy Baja",P130="Menor"),AND(M130="Baja",P130="Leve")),"Bajo",IF(OR(AND(M130="Muy baja",P130="Moderado"),AND(M130="Baja",P130="Menor"),AND(M130="Baja",P130="Moderado"),AND(M130="Media",P130="Leve"),AND(M130="Media",P130="Menor"),AND(M130="Media",P130="Moderado"),AND(M130="Alta",P130="Leve"),AND(M130="Alta",P130="Menor")),"Moderado",IF(OR(AND(M130="Muy Baja",P130="Mayor"),AND(M130="Baja",P130="Mayor"),AND(M130="Media",P130="Mayor"),AND(M130="Alta",P130="Moderado"),AND(M130="Alta",P130="Mayor"),AND(M130="Muy Alta",P130="Leve"),AND(M130="Muy Alta",P130="Menor"),AND(M130="Muy Alta",P130="Moderado"),AND(M130="Muy Alta",P130="Mayor")),"Alto",IF(OR(AND(M130="Muy Baja",P130="Catastrófico"),AND(M130="Baja",P130="Catastrófico"),AND(M130="Media",P130="Catastrófico"),AND(M130="Alta",P130="Catastrófico"),AND(M130="Muy Alta",P130="Catastrófico")),"Extremo",""))))</f>
        <v/>
      </c>
      <c r="S130" s="48"/>
      <c r="T130" s="20" t="s">
        <v>65</v>
      </c>
      <c r="U130" s="21"/>
      <c r="V130" s="22"/>
      <c r="W130" s="22"/>
      <c r="X130" s="23" t="str">
        <f>IF(OR(Y130="Preventivo",Y130="Detectivo"),"Probabilidad",IF(Y130="Correctivo","Impacto",""))</f>
        <v/>
      </c>
      <c r="Y130" s="24"/>
      <c r="Z130" s="24"/>
      <c r="AA130" s="25" t="str">
        <f t="shared" si="30"/>
        <v/>
      </c>
      <c r="AB130" s="24"/>
      <c r="AC130" s="24"/>
      <c r="AD130" s="24"/>
      <c r="AE130" s="26" t="str">
        <f>IFERROR(IF(X130="Probabilidad",(N130-(+N130*AA130)),IF(X130="Impacto",N130,"")),"")</f>
        <v/>
      </c>
      <c r="AF130" s="25" t="str">
        <f t="shared" si="31"/>
        <v/>
      </c>
      <c r="AG130" s="38" t="str">
        <f>IFERROR(IF(AH130="","",IF(AH130&lt;=0.2,"Muy Baja",IF(AH130&lt;=0.4,"Baja",IF(AH130&lt;=0.6,"Media",IF(AH130&lt;=0.8,"Alta","Muy Alta"))))),"")</f>
        <v/>
      </c>
      <c r="AH130" s="39" t="str">
        <f>IFERROR(LOOKUP(MAX(AF130:AF136)+1,(AF130:AF136)),"")</f>
        <v/>
      </c>
      <c r="AI130" s="25" t="str">
        <f>IFERROR(IF(X130="Impacto",(Q130-(+Q130*AA130)),IF(X130="Probabilidad",Q130,"")),"")</f>
        <v/>
      </c>
      <c r="AJ130" s="38" t="str">
        <f>IFERROR(IF(AK130="","",IF(AK130&lt;=0.2,"Leve",IF(AK130&lt;=0.4,"Menor",IF(AK130&lt;=0.6,"Moderado",IF(AK130&lt;=0.8,"Mayor","Catastrófico"))))),"")</f>
        <v/>
      </c>
      <c r="AK130" s="39" t="str">
        <f>IFERROR(LOOKUP(MAX(AI130:AI136)+1,(AI130:AI136)),"")</f>
        <v/>
      </c>
      <c r="AL130" s="40" t="str">
        <f>IFERROR(IF(OR(AND(AG130="Muy Baja",AJ130="Leve"),AND(AG130="Muy Baja",AJ130="Menor"),AND(AG130="Baja",AJ130="Leve")),"Bajo",IF(OR(AND(AG130="Muy baja",AJ130="Moderado"),AND(AG130="Baja",AJ130="Menor"),AND(AG130="Baja",AJ130="Moderado"),AND(AG130="Media",AJ130="Leve"),AND(AG130="Media",AJ130="Menor"),AND(AG130="Media",AJ130="Moderado"),AND(AG130="Alta",AJ130="Leve"),AND(AG130="Alta",AJ130="Menor")),"Moderado",IF(OR(AND(AG130="Muy Baja",AJ130="Mayor"),AND(AG130="Baja",AJ130="Mayor"),AND(AG130="Media",AJ130="Mayor"),AND(AG130="Alta",AJ130="Moderado"),AND(AG130="Alta",AJ130="Mayor"),AND(AG130="Muy Alta",AJ130="Leve"),AND(AG130="Muy Alta",AJ130="Menor"),AND(AG130="Muy Alta",AJ130="Moderado"),AND(AG130="Muy Alta",AJ130="Mayor")),"Alto",IF(OR(AND(AG130="Muy Baja",AJ130="Catastrófico"),AND(AG130="Baja",AJ130="Catastrófico"),AND(AG130="Media",AJ130="Catastrófico"),AND(AG130="Alta",AJ130="Catastrófico"),AND(AG130="Muy Alta",AJ130="Catastrófico")),"Extremo","")))),"")</f>
        <v/>
      </c>
      <c r="AM130" s="23" t="s">
        <v>73</v>
      </c>
      <c r="AN130" s="27"/>
      <c r="AO130" s="21"/>
      <c r="AP130" s="21"/>
      <c r="AQ130" s="41"/>
      <c r="AR130" s="35"/>
      <c r="AS130" s="35"/>
      <c r="AT130" s="28"/>
    </row>
    <row r="131" spans="1:46" ht="74.099999999999994" customHeight="1" x14ac:dyDescent="0.3">
      <c r="A131" s="52"/>
      <c r="B131" s="48"/>
      <c r="C131" s="48"/>
      <c r="D131" s="48"/>
      <c r="E131" s="54"/>
      <c r="F131" s="55"/>
      <c r="G131" s="48"/>
      <c r="H131" s="49"/>
      <c r="I131" s="50"/>
      <c r="J131" s="50"/>
      <c r="K131" s="50"/>
      <c r="L131" s="50"/>
      <c r="M131" s="46"/>
      <c r="N131" s="44"/>
      <c r="O131" s="45"/>
      <c r="P131" s="46"/>
      <c r="Q131" s="44"/>
      <c r="R131" s="47"/>
      <c r="S131" s="48"/>
      <c r="T131" s="20" t="s">
        <v>74</v>
      </c>
      <c r="U131" s="21"/>
      <c r="V131" s="22"/>
      <c r="W131" s="22"/>
      <c r="X131" s="23" t="str">
        <f t="shared" ref="X131:X136" si="55">IF(OR(Y131="Preventivo",Y131="Detectivo"),"Probabilidad",IF(Y131="Correctivo","Impacto",""))</f>
        <v/>
      </c>
      <c r="Y131" s="24"/>
      <c r="Z131" s="24"/>
      <c r="AA131" s="25" t="str">
        <f t="shared" si="30"/>
        <v/>
      </c>
      <c r="AB131" s="24"/>
      <c r="AC131" s="24"/>
      <c r="AD131" s="24"/>
      <c r="AE131" s="26" t="str">
        <f>IFERROR(IF(AND(X130="Probabilidad",X131="Probabilidad"),(AF130-(+AF130*AA131)),IF(AND(X131="Probabilidad",X130="Impacto"),(AF130-(+AF130*AA131)),IF(X131="Impacto",AF130,""))),"")</f>
        <v/>
      </c>
      <c r="AF131" s="25" t="str">
        <f t="shared" si="31"/>
        <v/>
      </c>
      <c r="AG131" s="38"/>
      <c r="AH131" s="39"/>
      <c r="AI131" s="25" t="str">
        <f t="shared" ref="AI131:AI136" si="56">IFERROR(IF(AND(X130="Impacto",X131="Impacto"),(AI130-(+AI130*AA131)),IF(AND(X131="Impacto",X130="Probabilidad"),(AI130-(+AI130*AA131)),IF(X131="Probabilidad",AI130,""))),"")</f>
        <v/>
      </c>
      <c r="AJ131" s="38"/>
      <c r="AK131" s="39"/>
      <c r="AL131" s="40"/>
      <c r="AM131" s="23" t="s">
        <v>77</v>
      </c>
      <c r="AN131" s="27"/>
      <c r="AO131" s="21"/>
      <c r="AP131" s="21"/>
      <c r="AQ131" s="42"/>
      <c r="AR131" s="36"/>
      <c r="AS131" s="36"/>
      <c r="AT131" s="29"/>
    </row>
    <row r="132" spans="1:46" ht="45" customHeight="1" x14ac:dyDescent="0.3">
      <c r="A132" s="52"/>
      <c r="B132" s="48"/>
      <c r="C132" s="48"/>
      <c r="D132" s="48"/>
      <c r="E132" s="54"/>
      <c r="F132" s="55"/>
      <c r="G132" s="48"/>
      <c r="H132" s="49"/>
      <c r="I132" s="50"/>
      <c r="J132" s="50"/>
      <c r="K132" s="50"/>
      <c r="L132" s="50"/>
      <c r="M132" s="46"/>
      <c r="N132" s="44"/>
      <c r="O132" s="45"/>
      <c r="P132" s="46"/>
      <c r="Q132" s="44"/>
      <c r="R132" s="47"/>
      <c r="S132" s="48"/>
      <c r="T132" s="20" t="s">
        <v>78</v>
      </c>
      <c r="U132" s="21"/>
      <c r="V132" s="22"/>
      <c r="W132" s="22"/>
      <c r="X132" s="23" t="str">
        <f t="shared" si="55"/>
        <v/>
      </c>
      <c r="Y132" s="24"/>
      <c r="Z132" s="24"/>
      <c r="AA132" s="25" t="str">
        <f t="shared" si="30"/>
        <v/>
      </c>
      <c r="AB132" s="24"/>
      <c r="AC132" s="24"/>
      <c r="AD132" s="24"/>
      <c r="AE132" s="26" t="str">
        <f>IFERROR(IF(AND(X131="Probabilidad",X132="Probabilidad"),(AF131-(+AF131*AA132)),IF(AND(X132="Probabilidad",X131="Impacto"),(AF131-(+AF131*AA132)),IF(X132="Impacto",AF131,""))),"")</f>
        <v/>
      </c>
      <c r="AF132" s="25" t="str">
        <f t="shared" si="31"/>
        <v/>
      </c>
      <c r="AG132" s="38"/>
      <c r="AH132" s="39"/>
      <c r="AI132" s="25" t="str">
        <f t="shared" si="56"/>
        <v/>
      </c>
      <c r="AJ132" s="38"/>
      <c r="AK132" s="39"/>
      <c r="AL132" s="40"/>
      <c r="AM132" s="23" t="s">
        <v>81</v>
      </c>
      <c r="AN132" s="27"/>
      <c r="AO132" s="21"/>
      <c r="AP132" s="21"/>
      <c r="AQ132" s="42"/>
      <c r="AR132" s="36"/>
      <c r="AS132" s="36"/>
      <c r="AT132" s="29"/>
    </row>
    <row r="133" spans="1:46" ht="30" customHeight="1" x14ac:dyDescent="0.3">
      <c r="A133" s="52"/>
      <c r="B133" s="48"/>
      <c r="C133" s="48"/>
      <c r="D133" s="48"/>
      <c r="E133" s="54"/>
      <c r="F133" s="55"/>
      <c r="G133" s="48"/>
      <c r="H133" s="49"/>
      <c r="I133" s="50"/>
      <c r="J133" s="50"/>
      <c r="K133" s="50"/>
      <c r="L133" s="50"/>
      <c r="M133" s="46"/>
      <c r="N133" s="44"/>
      <c r="O133" s="45"/>
      <c r="P133" s="46"/>
      <c r="Q133" s="44"/>
      <c r="R133" s="47"/>
      <c r="S133" s="48"/>
      <c r="T133" s="20" t="s">
        <v>82</v>
      </c>
      <c r="U133" s="21"/>
      <c r="V133" s="22"/>
      <c r="W133" s="22"/>
      <c r="X133" s="23" t="str">
        <f t="shared" si="55"/>
        <v/>
      </c>
      <c r="Y133" s="24"/>
      <c r="Z133" s="24"/>
      <c r="AA133" s="25" t="str">
        <f t="shared" si="30"/>
        <v/>
      </c>
      <c r="AB133" s="24"/>
      <c r="AC133" s="24"/>
      <c r="AD133" s="24"/>
      <c r="AE133" s="26" t="str">
        <f t="shared" ref="AE133:AE136" si="57">IFERROR(IF(AND(X132="Probabilidad",X133="Probabilidad"),(AF132-(+AF132*AA133)),IF(AND(X133="Probabilidad",X132="Impacto"),(AF132-(+AF132*AA133)),IF(X133="Impacto",AF132,""))),"")</f>
        <v/>
      </c>
      <c r="AF133" s="25" t="str">
        <f t="shared" si="31"/>
        <v/>
      </c>
      <c r="AG133" s="38"/>
      <c r="AH133" s="39"/>
      <c r="AI133" s="25" t="str">
        <f t="shared" si="56"/>
        <v/>
      </c>
      <c r="AJ133" s="38"/>
      <c r="AK133" s="39"/>
      <c r="AL133" s="40"/>
      <c r="AM133" s="23" t="s">
        <v>84</v>
      </c>
      <c r="AN133" s="27"/>
      <c r="AO133" s="21"/>
      <c r="AP133" s="21"/>
      <c r="AQ133" s="42"/>
      <c r="AR133" s="36"/>
      <c r="AS133" s="36"/>
      <c r="AT133" s="29"/>
    </row>
    <row r="134" spans="1:46" ht="18.95" customHeight="1" x14ac:dyDescent="0.3">
      <c r="A134" s="52"/>
      <c r="B134" s="48"/>
      <c r="C134" s="48"/>
      <c r="D134" s="48"/>
      <c r="E134" s="54"/>
      <c r="F134" s="55"/>
      <c r="G134" s="48"/>
      <c r="H134" s="49"/>
      <c r="I134" s="50"/>
      <c r="J134" s="50"/>
      <c r="K134" s="50"/>
      <c r="L134" s="50"/>
      <c r="M134" s="46"/>
      <c r="N134" s="44"/>
      <c r="O134" s="45"/>
      <c r="P134" s="46"/>
      <c r="Q134" s="44"/>
      <c r="R134" s="47"/>
      <c r="S134" s="48"/>
      <c r="T134" s="20" t="s">
        <v>85</v>
      </c>
      <c r="U134" s="21"/>
      <c r="V134" s="22"/>
      <c r="W134" s="22"/>
      <c r="X134" s="23" t="str">
        <f t="shared" si="55"/>
        <v/>
      </c>
      <c r="Y134" s="24"/>
      <c r="Z134" s="24"/>
      <c r="AA134" s="25" t="str">
        <f t="shared" si="30"/>
        <v/>
      </c>
      <c r="AB134" s="24"/>
      <c r="AC134" s="24"/>
      <c r="AD134" s="24"/>
      <c r="AE134" s="26" t="str">
        <f t="shared" si="57"/>
        <v/>
      </c>
      <c r="AF134" s="25" t="str">
        <f t="shared" si="31"/>
        <v/>
      </c>
      <c r="AG134" s="38"/>
      <c r="AH134" s="39"/>
      <c r="AI134" s="25" t="str">
        <f t="shared" si="56"/>
        <v/>
      </c>
      <c r="AJ134" s="38"/>
      <c r="AK134" s="39"/>
      <c r="AL134" s="40"/>
      <c r="AM134" s="23" t="s">
        <v>89</v>
      </c>
      <c r="AN134" s="27"/>
      <c r="AO134" s="21"/>
      <c r="AP134" s="21"/>
      <c r="AQ134" s="42"/>
      <c r="AR134" s="36"/>
      <c r="AS134" s="36"/>
      <c r="AT134" s="29"/>
    </row>
    <row r="135" spans="1:46" ht="18.95" customHeight="1" x14ac:dyDescent="0.3">
      <c r="A135" s="52"/>
      <c r="B135" s="48"/>
      <c r="C135" s="48"/>
      <c r="D135" s="48"/>
      <c r="E135" s="54"/>
      <c r="F135" s="55"/>
      <c r="G135" s="48"/>
      <c r="H135" s="49"/>
      <c r="I135" s="50"/>
      <c r="J135" s="50"/>
      <c r="K135" s="50"/>
      <c r="L135" s="50"/>
      <c r="M135" s="46"/>
      <c r="N135" s="44"/>
      <c r="O135" s="45"/>
      <c r="P135" s="46"/>
      <c r="Q135" s="44"/>
      <c r="R135" s="47"/>
      <c r="S135" s="48"/>
      <c r="T135" s="20" t="s">
        <v>90</v>
      </c>
      <c r="U135" s="21"/>
      <c r="V135" s="22"/>
      <c r="W135" s="22"/>
      <c r="X135" s="23" t="str">
        <f t="shared" si="55"/>
        <v/>
      </c>
      <c r="Y135" s="24"/>
      <c r="Z135" s="24"/>
      <c r="AA135" s="25" t="str">
        <f t="shared" si="30"/>
        <v/>
      </c>
      <c r="AB135" s="24"/>
      <c r="AC135" s="24"/>
      <c r="AD135" s="24"/>
      <c r="AE135" s="26" t="str">
        <f t="shared" si="57"/>
        <v/>
      </c>
      <c r="AF135" s="25" t="str">
        <f t="shared" si="31"/>
        <v/>
      </c>
      <c r="AG135" s="38"/>
      <c r="AH135" s="39"/>
      <c r="AI135" s="25" t="str">
        <f t="shared" si="56"/>
        <v/>
      </c>
      <c r="AJ135" s="38"/>
      <c r="AK135" s="39"/>
      <c r="AL135" s="40"/>
      <c r="AM135" s="23" t="s">
        <v>92</v>
      </c>
      <c r="AN135" s="27"/>
      <c r="AO135" s="21"/>
      <c r="AP135" s="21"/>
      <c r="AQ135" s="42"/>
      <c r="AR135" s="36"/>
      <c r="AS135" s="36"/>
      <c r="AT135" s="29"/>
    </row>
    <row r="136" spans="1:46" ht="23.1" customHeight="1" x14ac:dyDescent="0.3">
      <c r="A136" s="53"/>
      <c r="B136" s="48"/>
      <c r="C136" s="48"/>
      <c r="D136" s="48"/>
      <c r="E136" s="54"/>
      <c r="F136" s="55"/>
      <c r="G136" s="48"/>
      <c r="H136" s="49"/>
      <c r="I136" s="50"/>
      <c r="J136" s="50"/>
      <c r="K136" s="50"/>
      <c r="L136" s="50"/>
      <c r="M136" s="46"/>
      <c r="N136" s="44"/>
      <c r="O136" s="45"/>
      <c r="P136" s="46"/>
      <c r="Q136" s="44"/>
      <c r="R136" s="47"/>
      <c r="S136" s="48"/>
      <c r="T136" s="20" t="s">
        <v>93</v>
      </c>
      <c r="U136" s="21"/>
      <c r="V136" s="22"/>
      <c r="W136" s="22"/>
      <c r="X136" s="23" t="str">
        <f t="shared" si="55"/>
        <v/>
      </c>
      <c r="Y136" s="24"/>
      <c r="Z136" s="24"/>
      <c r="AA136" s="25" t="str">
        <f t="shared" si="30"/>
        <v/>
      </c>
      <c r="AB136" s="24"/>
      <c r="AC136" s="24"/>
      <c r="AD136" s="24"/>
      <c r="AE136" s="26" t="str">
        <f t="shared" si="57"/>
        <v/>
      </c>
      <c r="AF136" s="25" t="str">
        <f t="shared" si="31"/>
        <v/>
      </c>
      <c r="AG136" s="38"/>
      <c r="AH136" s="39"/>
      <c r="AI136" s="25" t="str">
        <f t="shared" si="56"/>
        <v/>
      </c>
      <c r="AJ136" s="38"/>
      <c r="AK136" s="39"/>
      <c r="AL136" s="40"/>
      <c r="AM136" s="23" t="s">
        <v>94</v>
      </c>
      <c r="AN136" s="27"/>
      <c r="AO136" s="21"/>
      <c r="AP136" s="21"/>
      <c r="AQ136" s="43"/>
      <c r="AR136" s="37"/>
      <c r="AS136" s="37"/>
      <c r="AT136" s="30"/>
    </row>
    <row r="137" spans="1:46" s="4" customFormat="1" ht="69.95" customHeight="1" x14ac:dyDescent="0.25">
      <c r="A137" s="51"/>
      <c r="B137" s="48"/>
      <c r="C137" s="48"/>
      <c r="D137" s="48"/>
      <c r="E137" s="54"/>
      <c r="F137" s="55"/>
      <c r="G137" s="48"/>
      <c r="H137" s="49" t="str">
        <f>IF(B137="Seguridad_Información","Posibilidad de "&amp;C137&amp;"con "&amp;K137&amp;" "&amp;"por"&amp;" "&amp;I137&amp;" "&amp;"debido a"&amp;" "&amp;J137,"Posibilidad de"&amp;" "&amp;K137&amp;" "&amp;"por"&amp;" "&amp;I137&amp;" debido a"&amp;" "&amp;J137)</f>
        <v xml:space="preserve">Posibilidad de  por  debido a </v>
      </c>
      <c r="I137" s="50"/>
      <c r="J137" s="50"/>
      <c r="K137" s="50"/>
      <c r="L137" s="50"/>
      <c r="M137" s="46" t="str">
        <f>IF(OR($L137=[1]Tabla_Probabilidad!$D$33,$L137=[1]Tabla_Probabilidad!$D$35,$L137=[1]Tabla_Probabilidad!$D$37,$L137=[1]Tabla_Probabilidad!$J$35),"Muy Baja",IF(OR($L137=[1]Tabla_Probabilidad!$E$33,$L137=[1]Tabla_Probabilidad!$E$35,$L137=[1]Tabla_Probabilidad!$E$37,$L137=[1]Tabla_Probabilidad!$K$35),"Baja",IF(OR($L137=[1]Tabla_Probabilidad!$F$33,$L137=[1]Tabla_Probabilidad!$F$35,$L137=[1]Tabla_Probabilidad!$F$37,$L137=[1]Tabla_Probabilidad!$L$35),"Media",IF(OR($L137=[1]Tabla_Probabilidad!$G$33,$L137=[1]Tabla_Probabilidad!$G$35,$L137=[1]Tabla_Probabilidad!$G$37,$L137=[1]Tabla_Probabilidad!$M$35),"Alta",IF(OR($L137=[1]Tabla_Probabilidad!$H$33,$L137=[1]Tabla_Probabilidad!$H$35,$L137=[1]Tabla_Probabilidad!$H$37,$L137=[1]Tabla_Probabilidad!$N$35),"Muy Alta","")))))</f>
        <v/>
      </c>
      <c r="N137" s="44" t="str">
        <f>IF(M137="","",IF(M137="Muy Baja",0.2,IF(M137="Baja",0.4,IF(M137="Media",0.6,IF(M137="Alta",0.8,IF(M137="Muy Alta",1,))))))</f>
        <v/>
      </c>
      <c r="O137" s="45"/>
      <c r="P137" s="46" t="str">
        <f>IF(OR($O137=[1]Tabla_Impacto!$D$38,$O137=[1]Tabla_Impacto!$D$41,$O137=[1]Tabla_Impacto!$D$42,$O137=[1]Tabla_Impacto!$D$43,$O137=[1]Tabla_Impacto!$D$44,$O137=[1]Tabla_Impacto!$J$38,$O137=[1]Tabla_Impacto!$J$43,$O137=[1]Tabla_Impacto!$J$44,$O137=[1]Tabla_Impacto!$P$40,$O137=[1]Tabla_Impacto!$P$44,$O137=[1]Tabla_Impacto!$V$40,$O137=[1]Tabla_Impacto!$AB$40),"Leve",IF(OR($O137=[1]Tabla_Impacto!$E$38,$O137=[1]Tabla_Impacto!$E$41,$O137=[1]Tabla_Impacto!$E$42,$O137=[1]Tabla_Impacto!$E$43,$O137=[1]Tabla_Impacto!$E$44,$O137=[1]Tabla_Impacto!$K$38,$O137=[1]Tabla_Impacto!$K$43,$O137=[1]Tabla_Impacto!$K$44,$O137=[1]Tabla_Impacto!$Q$40,$O137=[1]Tabla_Impacto!$Q$44,$O137=[1]Tabla_Impacto!$W$40,$O137=[1]Tabla_Impacto!$AC$40),"Menor",IF(OR($O137=[1]Tabla_Impacto!$F$38,$O137=[1]Tabla_Impacto!$F$41,$O137=[1]Tabla_Impacto!$F$42,$O137=[1]Tabla_Impacto!$F$43,$O137=[1]Tabla_Impacto!$F$44,$O137=[1]Tabla_Impacto!$L$38,$O137=[1]Tabla_Impacto!$L$43,$O137=[1]Tabla_Impacto!$L$44,$O137=[1]Tabla_Impacto!$R$40,$O137=[1]Tabla_Impacto!$R$44,$O137=[1]Tabla_Impacto!$X$40,$O137=[1]Tabla_Impacto!$AD$40,$O137=[1]Tabla_Impacto!$F$41),"Moderado",IF(OR($O137=[1]Tabla_Impacto!$G$38,$O137=[1]Tabla_Impacto!$G$41,$O137=[1]Tabla_Impacto!$G$42,$O137=[1]Tabla_Impacto!$G$43,$O137=[1]Tabla_Impacto!$G$44,$O137=[1]Tabla_Impacto!$M$38,$O137=[1]Tabla_Impacto!$M$43,$O137=[1]Tabla_Impacto!$M$44,$O137=[1]Tabla_Impacto!$S$40,$O137=[1]Tabla_Impacto!$S$44,$O137=[1]Tabla_Impacto!$Y$40,$O137=[1]Tabla_Impacto!$AE$40,$O137=[1]Tabla_Impacto!$G$41),"Mayor",IF(OR($O137=[1]Tabla_Impacto!$H$38,$O137=[1]Tabla_Impacto!$H$41,$O137=[1]Tabla_Impacto!$H$42,$O137=[1]Tabla_Impacto!$H$43,$O137=[1]Tabla_Impacto!$H$44,$O137=[1]Tabla_Impacto!$N$38,$O137=[1]Tabla_Impacto!$N$43,$O137=[1]Tabla_Impacto!$N$44,$O137=[1]Tabla_Impacto!$T$40,$O137=[1]Tabla_Impacto!$T$44,$O137=[1]Tabla_Impacto!$Z$40,$O137=[1]Tabla_Impacto!$AF$40,$O137=[1]Tabla_Impacto!$H$41),"Catastrófico","")))))</f>
        <v/>
      </c>
      <c r="Q137" s="44" t="str">
        <f>IF(P137="","",IF(P137="Leve",0.2,IF(P137="Menor",0.4,IF(P137="Moderado",0.6,IF(P137="Mayor",0.8,IF(P137="Catastrófico",1,))))))</f>
        <v/>
      </c>
      <c r="R137" s="47" t="str">
        <f>IF(OR(AND(M137="Muy Baja",P137="Leve"),AND(M137="Muy Baja",P137="Menor"),AND(M137="Baja",P137="Leve")),"Bajo",IF(OR(AND(M137="Muy baja",P137="Moderado"),AND(M137="Baja",P137="Menor"),AND(M137="Baja",P137="Moderado"),AND(M137="Media",P137="Leve"),AND(M137="Media",P137="Menor"),AND(M137="Media",P137="Moderado"),AND(M137="Alta",P137="Leve"),AND(M137="Alta",P137="Menor")),"Moderado",IF(OR(AND(M137="Muy Baja",P137="Mayor"),AND(M137="Baja",P137="Mayor"),AND(M137="Media",P137="Mayor"),AND(M137="Alta",P137="Moderado"),AND(M137="Alta",P137="Mayor"),AND(M137="Muy Alta",P137="Leve"),AND(M137="Muy Alta",P137="Menor"),AND(M137="Muy Alta",P137="Moderado"),AND(M137="Muy Alta",P137="Mayor")),"Alto",IF(OR(AND(M137="Muy Baja",P137="Catastrófico"),AND(M137="Baja",P137="Catastrófico"),AND(M137="Media",P137="Catastrófico"),AND(M137="Alta",P137="Catastrófico"),AND(M137="Muy Alta",P137="Catastrófico")),"Extremo",""))))</f>
        <v/>
      </c>
      <c r="S137" s="48"/>
      <c r="T137" s="20" t="s">
        <v>65</v>
      </c>
      <c r="U137" s="21"/>
      <c r="V137" s="22"/>
      <c r="W137" s="22"/>
      <c r="X137" s="23" t="str">
        <f>IF(OR(Y137="Preventivo",Y137="Detectivo"),"Probabilidad",IF(Y137="Correctivo","Impacto",""))</f>
        <v/>
      </c>
      <c r="Y137" s="24"/>
      <c r="Z137" s="24"/>
      <c r="AA137" s="25" t="str">
        <f t="shared" si="30"/>
        <v/>
      </c>
      <c r="AB137" s="24"/>
      <c r="AC137" s="24"/>
      <c r="AD137" s="24"/>
      <c r="AE137" s="26" t="str">
        <f>IFERROR(IF(X137="Probabilidad",(N137-(+N137*AA137)),IF(X137="Impacto",N137,"")),"")</f>
        <v/>
      </c>
      <c r="AF137" s="25" t="str">
        <f t="shared" si="31"/>
        <v/>
      </c>
      <c r="AG137" s="38" t="str">
        <f>IFERROR(IF(AH137="","",IF(AH137&lt;=0.2,"Muy Baja",IF(AH137&lt;=0.4,"Baja",IF(AH137&lt;=0.6,"Media",IF(AH137&lt;=0.8,"Alta","Muy Alta"))))),"")</f>
        <v/>
      </c>
      <c r="AH137" s="39" t="str">
        <f>IFERROR(LOOKUP(MAX(AF137:AF143)+1,(AF137:AF143)),"")</f>
        <v/>
      </c>
      <c r="AI137" s="25" t="str">
        <f>IFERROR(IF(X137="Impacto",(Q137-(+Q137*AA137)),IF(X137="Probabilidad",Q137,"")),"")</f>
        <v/>
      </c>
      <c r="AJ137" s="38" t="str">
        <f>IFERROR(IF(AK137="","",IF(AK137&lt;=0.2,"Leve",IF(AK137&lt;=0.4,"Menor",IF(AK137&lt;=0.6,"Moderado",IF(AK137&lt;=0.8,"Mayor","Catastrófico"))))),"")</f>
        <v/>
      </c>
      <c r="AK137" s="39" t="str">
        <f>IFERROR(LOOKUP(MAX(AI137:AI143)+1,(AI137:AI143)),"")</f>
        <v/>
      </c>
      <c r="AL137" s="40" t="str">
        <f>IFERROR(IF(OR(AND(AG137="Muy Baja",AJ137="Leve"),AND(AG137="Muy Baja",AJ137="Menor"),AND(AG137="Baja",AJ137="Leve")),"Bajo",IF(OR(AND(AG137="Muy baja",AJ137="Moderado"),AND(AG137="Baja",AJ137="Menor"),AND(AG137="Baja",AJ137="Moderado"),AND(AG137="Media",AJ137="Leve"),AND(AG137="Media",AJ137="Menor"),AND(AG137="Media",AJ137="Moderado"),AND(AG137="Alta",AJ137="Leve"),AND(AG137="Alta",AJ137="Menor")),"Moderado",IF(OR(AND(AG137="Muy Baja",AJ137="Mayor"),AND(AG137="Baja",AJ137="Mayor"),AND(AG137="Media",AJ137="Mayor"),AND(AG137="Alta",AJ137="Moderado"),AND(AG137="Alta",AJ137="Mayor"),AND(AG137="Muy Alta",AJ137="Leve"),AND(AG137="Muy Alta",AJ137="Menor"),AND(AG137="Muy Alta",AJ137="Moderado"),AND(AG137="Muy Alta",AJ137="Mayor")),"Alto",IF(OR(AND(AG137="Muy Baja",AJ137="Catastrófico"),AND(AG137="Baja",AJ137="Catastrófico"),AND(AG137="Media",AJ137="Catastrófico"),AND(AG137="Alta",AJ137="Catastrófico"),AND(AG137="Muy Alta",AJ137="Catastrófico")),"Extremo","")))),"")</f>
        <v/>
      </c>
      <c r="AM137" s="23" t="s">
        <v>73</v>
      </c>
      <c r="AN137" s="27"/>
      <c r="AO137" s="21"/>
      <c r="AP137" s="21"/>
      <c r="AQ137" s="41"/>
      <c r="AR137" s="35"/>
      <c r="AS137" s="35"/>
      <c r="AT137" s="28"/>
    </row>
    <row r="138" spans="1:46" ht="74.099999999999994" customHeight="1" x14ac:dyDescent="0.3">
      <c r="A138" s="52"/>
      <c r="B138" s="48"/>
      <c r="C138" s="48"/>
      <c r="D138" s="48"/>
      <c r="E138" s="54"/>
      <c r="F138" s="55"/>
      <c r="G138" s="48"/>
      <c r="H138" s="49"/>
      <c r="I138" s="50"/>
      <c r="J138" s="50"/>
      <c r="K138" s="50"/>
      <c r="L138" s="50"/>
      <c r="M138" s="46"/>
      <c r="N138" s="44"/>
      <c r="O138" s="45"/>
      <c r="P138" s="46"/>
      <c r="Q138" s="44"/>
      <c r="R138" s="47"/>
      <c r="S138" s="48"/>
      <c r="T138" s="20" t="s">
        <v>74</v>
      </c>
      <c r="U138" s="21"/>
      <c r="V138" s="22"/>
      <c r="W138" s="22"/>
      <c r="X138" s="23" t="str">
        <f t="shared" ref="X138:X143" si="58">IF(OR(Y138="Preventivo",Y138="Detectivo"),"Probabilidad",IF(Y138="Correctivo","Impacto",""))</f>
        <v/>
      </c>
      <c r="Y138" s="24"/>
      <c r="Z138" s="24"/>
      <c r="AA138" s="25" t="str">
        <f t="shared" si="30"/>
        <v/>
      </c>
      <c r="AB138" s="24"/>
      <c r="AC138" s="24"/>
      <c r="AD138" s="24"/>
      <c r="AE138" s="26" t="str">
        <f>IFERROR(IF(AND(X137="Probabilidad",X138="Probabilidad"),(AF137-(+AF137*AA138)),IF(AND(X138="Probabilidad",X137="Impacto"),(AF137-(+AF137*AA138)),IF(X138="Impacto",AF137,""))),"")</f>
        <v/>
      </c>
      <c r="AF138" s="25" t="str">
        <f t="shared" si="31"/>
        <v/>
      </c>
      <c r="AG138" s="38"/>
      <c r="AH138" s="39"/>
      <c r="AI138" s="25" t="str">
        <f t="shared" ref="AI138:AI143" si="59">IFERROR(IF(AND(X137="Impacto",X138="Impacto"),(AI137-(+AI137*AA138)),IF(AND(X138="Impacto",X137="Probabilidad"),(AI137-(+AI137*AA138)),IF(X138="Probabilidad",AI137,""))),"")</f>
        <v/>
      </c>
      <c r="AJ138" s="38"/>
      <c r="AK138" s="39"/>
      <c r="AL138" s="40"/>
      <c r="AM138" s="23" t="s">
        <v>77</v>
      </c>
      <c r="AN138" s="27"/>
      <c r="AO138" s="21"/>
      <c r="AP138" s="21"/>
      <c r="AQ138" s="42"/>
      <c r="AR138" s="36"/>
      <c r="AS138" s="36"/>
      <c r="AT138" s="29"/>
    </row>
    <row r="139" spans="1:46" ht="45" customHeight="1" x14ac:dyDescent="0.3">
      <c r="A139" s="52"/>
      <c r="B139" s="48"/>
      <c r="C139" s="48"/>
      <c r="D139" s="48"/>
      <c r="E139" s="54"/>
      <c r="F139" s="55"/>
      <c r="G139" s="48"/>
      <c r="H139" s="49"/>
      <c r="I139" s="50"/>
      <c r="J139" s="50"/>
      <c r="K139" s="50"/>
      <c r="L139" s="50"/>
      <c r="M139" s="46"/>
      <c r="N139" s="44"/>
      <c r="O139" s="45"/>
      <c r="P139" s="46"/>
      <c r="Q139" s="44"/>
      <c r="R139" s="47"/>
      <c r="S139" s="48"/>
      <c r="T139" s="20" t="s">
        <v>78</v>
      </c>
      <c r="U139" s="21"/>
      <c r="V139" s="22"/>
      <c r="W139" s="22"/>
      <c r="X139" s="23" t="str">
        <f t="shared" si="58"/>
        <v/>
      </c>
      <c r="Y139" s="24"/>
      <c r="Z139" s="24"/>
      <c r="AA139" s="25" t="str">
        <f t="shared" ref="AA139:AA202" si="60">IF(AND(Y139="Preventivo",Z139="Automático"),"50%",IF(AND(Y139="Preventivo",Z139="Manual"),"40%",IF(AND(Y139="Detectivo",Z139="Automático"),"40%",IF(AND(Y139="Detectivo",Z139="Manual"),"30%",IF(AND(Y139="Correctivo",Z139="Automático"),"35%",IF(AND(Y139="Correctivo",Z139="Manual"),"25%",""))))))</f>
        <v/>
      </c>
      <c r="AB139" s="24"/>
      <c r="AC139" s="24"/>
      <c r="AD139" s="24"/>
      <c r="AE139" s="26" t="str">
        <f>IFERROR(IF(AND(X138="Probabilidad",X139="Probabilidad"),(AF138-(+AF138*AA139)),IF(AND(X139="Probabilidad",X138="Impacto"),(AF138-(+AF138*AA139)),IF(X139="Impacto",AF138,""))),"")</f>
        <v/>
      </c>
      <c r="AF139" s="25" t="str">
        <f t="shared" ref="AF139:AF202" si="61">+AE139</f>
        <v/>
      </c>
      <c r="AG139" s="38"/>
      <c r="AH139" s="39"/>
      <c r="AI139" s="25" t="str">
        <f t="shared" si="59"/>
        <v/>
      </c>
      <c r="AJ139" s="38"/>
      <c r="AK139" s="39"/>
      <c r="AL139" s="40"/>
      <c r="AM139" s="23" t="s">
        <v>81</v>
      </c>
      <c r="AN139" s="27"/>
      <c r="AO139" s="21"/>
      <c r="AP139" s="21"/>
      <c r="AQ139" s="42"/>
      <c r="AR139" s="36"/>
      <c r="AS139" s="36"/>
      <c r="AT139" s="29"/>
    </row>
    <row r="140" spans="1:46" ht="30" customHeight="1" x14ac:dyDescent="0.3">
      <c r="A140" s="52"/>
      <c r="B140" s="48"/>
      <c r="C140" s="48"/>
      <c r="D140" s="48"/>
      <c r="E140" s="54"/>
      <c r="F140" s="55"/>
      <c r="G140" s="48"/>
      <c r="H140" s="49"/>
      <c r="I140" s="50"/>
      <c r="J140" s="50"/>
      <c r="K140" s="50"/>
      <c r="L140" s="50"/>
      <c r="M140" s="46"/>
      <c r="N140" s="44"/>
      <c r="O140" s="45"/>
      <c r="P140" s="46"/>
      <c r="Q140" s="44"/>
      <c r="R140" s="47"/>
      <c r="S140" s="48"/>
      <c r="T140" s="20" t="s">
        <v>82</v>
      </c>
      <c r="U140" s="21"/>
      <c r="V140" s="22"/>
      <c r="W140" s="22"/>
      <c r="X140" s="23" t="str">
        <f t="shared" si="58"/>
        <v/>
      </c>
      <c r="Y140" s="24"/>
      <c r="Z140" s="24"/>
      <c r="AA140" s="25" t="str">
        <f t="shared" si="60"/>
        <v/>
      </c>
      <c r="AB140" s="24"/>
      <c r="AC140" s="24"/>
      <c r="AD140" s="24"/>
      <c r="AE140" s="26" t="str">
        <f t="shared" ref="AE140:AE143" si="62">IFERROR(IF(AND(X139="Probabilidad",X140="Probabilidad"),(AF139-(+AF139*AA140)),IF(AND(X140="Probabilidad",X139="Impacto"),(AF139-(+AF139*AA140)),IF(X140="Impacto",AF139,""))),"")</f>
        <v/>
      </c>
      <c r="AF140" s="25" t="str">
        <f t="shared" si="61"/>
        <v/>
      </c>
      <c r="AG140" s="38"/>
      <c r="AH140" s="39"/>
      <c r="AI140" s="25" t="str">
        <f t="shared" si="59"/>
        <v/>
      </c>
      <c r="AJ140" s="38"/>
      <c r="AK140" s="39"/>
      <c r="AL140" s="40"/>
      <c r="AM140" s="23" t="s">
        <v>84</v>
      </c>
      <c r="AN140" s="27"/>
      <c r="AO140" s="21"/>
      <c r="AP140" s="21"/>
      <c r="AQ140" s="42"/>
      <c r="AR140" s="36"/>
      <c r="AS140" s="36"/>
      <c r="AT140" s="29"/>
    </row>
    <row r="141" spans="1:46" ht="18.95" customHeight="1" x14ac:dyDescent="0.3">
      <c r="A141" s="52"/>
      <c r="B141" s="48"/>
      <c r="C141" s="48"/>
      <c r="D141" s="48"/>
      <c r="E141" s="54"/>
      <c r="F141" s="55"/>
      <c r="G141" s="48"/>
      <c r="H141" s="49"/>
      <c r="I141" s="50"/>
      <c r="J141" s="50"/>
      <c r="K141" s="50"/>
      <c r="L141" s="50"/>
      <c r="M141" s="46"/>
      <c r="N141" s="44"/>
      <c r="O141" s="45"/>
      <c r="P141" s="46"/>
      <c r="Q141" s="44"/>
      <c r="R141" s="47"/>
      <c r="S141" s="48"/>
      <c r="T141" s="20" t="s">
        <v>85</v>
      </c>
      <c r="U141" s="21"/>
      <c r="V141" s="22"/>
      <c r="W141" s="22"/>
      <c r="X141" s="23" t="str">
        <f t="shared" si="58"/>
        <v/>
      </c>
      <c r="Y141" s="24"/>
      <c r="Z141" s="24"/>
      <c r="AA141" s="25" t="str">
        <f t="shared" si="60"/>
        <v/>
      </c>
      <c r="AB141" s="24"/>
      <c r="AC141" s="24"/>
      <c r="AD141" s="24"/>
      <c r="AE141" s="26" t="str">
        <f t="shared" si="62"/>
        <v/>
      </c>
      <c r="AF141" s="25" t="str">
        <f t="shared" si="61"/>
        <v/>
      </c>
      <c r="AG141" s="38"/>
      <c r="AH141" s="39"/>
      <c r="AI141" s="25" t="str">
        <f t="shared" si="59"/>
        <v/>
      </c>
      <c r="AJ141" s="38"/>
      <c r="AK141" s="39"/>
      <c r="AL141" s="40"/>
      <c r="AM141" s="23" t="s">
        <v>89</v>
      </c>
      <c r="AN141" s="27"/>
      <c r="AO141" s="21"/>
      <c r="AP141" s="21"/>
      <c r="AQ141" s="42"/>
      <c r="AR141" s="36"/>
      <c r="AS141" s="36"/>
      <c r="AT141" s="29"/>
    </row>
    <row r="142" spans="1:46" ht="18.95" customHeight="1" x14ac:dyDescent="0.3">
      <c r="A142" s="52"/>
      <c r="B142" s="48"/>
      <c r="C142" s="48"/>
      <c r="D142" s="48"/>
      <c r="E142" s="54"/>
      <c r="F142" s="55"/>
      <c r="G142" s="48"/>
      <c r="H142" s="49"/>
      <c r="I142" s="50"/>
      <c r="J142" s="50"/>
      <c r="K142" s="50"/>
      <c r="L142" s="50"/>
      <c r="M142" s="46"/>
      <c r="N142" s="44"/>
      <c r="O142" s="45"/>
      <c r="P142" s="46"/>
      <c r="Q142" s="44"/>
      <c r="R142" s="47"/>
      <c r="S142" s="48"/>
      <c r="T142" s="20" t="s">
        <v>90</v>
      </c>
      <c r="U142" s="21"/>
      <c r="V142" s="22"/>
      <c r="W142" s="22"/>
      <c r="X142" s="23" t="str">
        <f t="shared" si="58"/>
        <v/>
      </c>
      <c r="Y142" s="24"/>
      <c r="Z142" s="24"/>
      <c r="AA142" s="25" t="str">
        <f t="shared" si="60"/>
        <v/>
      </c>
      <c r="AB142" s="24"/>
      <c r="AC142" s="24"/>
      <c r="AD142" s="24"/>
      <c r="AE142" s="26" t="str">
        <f t="shared" si="62"/>
        <v/>
      </c>
      <c r="AF142" s="25" t="str">
        <f t="shared" si="61"/>
        <v/>
      </c>
      <c r="AG142" s="38"/>
      <c r="AH142" s="39"/>
      <c r="AI142" s="25" t="str">
        <f t="shared" si="59"/>
        <v/>
      </c>
      <c r="AJ142" s="38"/>
      <c r="AK142" s="39"/>
      <c r="AL142" s="40"/>
      <c r="AM142" s="23" t="s">
        <v>92</v>
      </c>
      <c r="AN142" s="27"/>
      <c r="AO142" s="21"/>
      <c r="AP142" s="21"/>
      <c r="AQ142" s="42"/>
      <c r="AR142" s="36"/>
      <c r="AS142" s="36"/>
      <c r="AT142" s="29"/>
    </row>
    <row r="143" spans="1:46" ht="23.1" customHeight="1" x14ac:dyDescent="0.3">
      <c r="A143" s="53"/>
      <c r="B143" s="48"/>
      <c r="C143" s="48"/>
      <c r="D143" s="48"/>
      <c r="E143" s="54"/>
      <c r="F143" s="55"/>
      <c r="G143" s="48"/>
      <c r="H143" s="49"/>
      <c r="I143" s="50"/>
      <c r="J143" s="50"/>
      <c r="K143" s="50"/>
      <c r="L143" s="50"/>
      <c r="M143" s="46"/>
      <c r="N143" s="44"/>
      <c r="O143" s="45"/>
      <c r="P143" s="46"/>
      <c r="Q143" s="44"/>
      <c r="R143" s="47"/>
      <c r="S143" s="48"/>
      <c r="T143" s="20" t="s">
        <v>93</v>
      </c>
      <c r="U143" s="21"/>
      <c r="V143" s="22"/>
      <c r="W143" s="22"/>
      <c r="X143" s="23" t="str">
        <f t="shared" si="58"/>
        <v/>
      </c>
      <c r="Y143" s="24"/>
      <c r="Z143" s="24"/>
      <c r="AA143" s="25" t="str">
        <f t="shared" si="60"/>
        <v/>
      </c>
      <c r="AB143" s="24"/>
      <c r="AC143" s="24"/>
      <c r="AD143" s="24"/>
      <c r="AE143" s="26" t="str">
        <f t="shared" si="62"/>
        <v/>
      </c>
      <c r="AF143" s="25" t="str">
        <f t="shared" si="61"/>
        <v/>
      </c>
      <c r="AG143" s="38"/>
      <c r="AH143" s="39"/>
      <c r="AI143" s="25" t="str">
        <f t="shared" si="59"/>
        <v/>
      </c>
      <c r="AJ143" s="38"/>
      <c r="AK143" s="39"/>
      <c r="AL143" s="40"/>
      <c r="AM143" s="23" t="s">
        <v>94</v>
      </c>
      <c r="AN143" s="27"/>
      <c r="AO143" s="21"/>
      <c r="AP143" s="21"/>
      <c r="AQ143" s="43"/>
      <c r="AR143" s="37"/>
      <c r="AS143" s="37"/>
      <c r="AT143" s="30"/>
    </row>
    <row r="144" spans="1:46" s="4" customFormat="1" ht="69.95" customHeight="1" x14ac:dyDescent="0.25">
      <c r="A144" s="51"/>
      <c r="B144" s="48"/>
      <c r="C144" s="48"/>
      <c r="D144" s="48"/>
      <c r="E144" s="54"/>
      <c r="F144" s="55"/>
      <c r="G144" s="48"/>
      <c r="H144" s="49" t="str">
        <f>IF(B144="Seguridad_Información","Posibilidad de "&amp;C144&amp;"con "&amp;K144&amp;" "&amp;"por"&amp;" "&amp;I144&amp;" "&amp;"debido a"&amp;" "&amp;J144,"Posibilidad de"&amp;" "&amp;K144&amp;" "&amp;"por"&amp;" "&amp;I144&amp;" debido a"&amp;" "&amp;J144)</f>
        <v xml:space="preserve">Posibilidad de  por  debido a </v>
      </c>
      <c r="I144" s="50"/>
      <c r="J144" s="50"/>
      <c r="K144" s="50"/>
      <c r="L144" s="50"/>
      <c r="M144" s="46" t="str">
        <f>IF(OR($L144=[1]Tabla_Probabilidad!$D$33,$L144=[1]Tabla_Probabilidad!$D$35,$L144=[1]Tabla_Probabilidad!$D$37,$L144=[1]Tabla_Probabilidad!$J$35),"Muy Baja",IF(OR($L144=[1]Tabla_Probabilidad!$E$33,$L144=[1]Tabla_Probabilidad!$E$35,$L144=[1]Tabla_Probabilidad!$E$37,$L144=[1]Tabla_Probabilidad!$K$35),"Baja",IF(OR($L144=[1]Tabla_Probabilidad!$F$33,$L144=[1]Tabla_Probabilidad!$F$35,$L144=[1]Tabla_Probabilidad!$F$37,$L144=[1]Tabla_Probabilidad!$L$35),"Media",IF(OR($L144=[1]Tabla_Probabilidad!$G$33,$L144=[1]Tabla_Probabilidad!$G$35,$L144=[1]Tabla_Probabilidad!$G$37,$L144=[1]Tabla_Probabilidad!$M$35),"Alta",IF(OR($L144=[1]Tabla_Probabilidad!$H$33,$L144=[1]Tabla_Probabilidad!$H$35,$L144=[1]Tabla_Probabilidad!$H$37,$L144=[1]Tabla_Probabilidad!$N$35),"Muy Alta","")))))</f>
        <v/>
      </c>
      <c r="N144" s="44" t="str">
        <f>IF(M144="","",IF(M144="Muy Baja",0.2,IF(M144="Baja",0.4,IF(M144="Media",0.6,IF(M144="Alta",0.8,IF(M144="Muy Alta",1,))))))</f>
        <v/>
      </c>
      <c r="O144" s="45"/>
      <c r="P144" s="46" t="str">
        <f>IF(OR($O144=[1]Tabla_Impacto!$D$38,$O144=[1]Tabla_Impacto!$D$41,$O144=[1]Tabla_Impacto!$D$42,$O144=[1]Tabla_Impacto!$D$43,$O144=[1]Tabla_Impacto!$D$44,$O144=[1]Tabla_Impacto!$J$38,$O144=[1]Tabla_Impacto!$J$43,$O144=[1]Tabla_Impacto!$J$44,$O144=[1]Tabla_Impacto!$P$40,$O144=[1]Tabla_Impacto!$P$44,$O144=[1]Tabla_Impacto!$V$40,$O144=[1]Tabla_Impacto!$AB$40),"Leve",IF(OR($O144=[1]Tabla_Impacto!$E$38,$O144=[1]Tabla_Impacto!$E$41,$O144=[1]Tabla_Impacto!$E$42,$O144=[1]Tabla_Impacto!$E$43,$O144=[1]Tabla_Impacto!$E$44,$O144=[1]Tabla_Impacto!$K$38,$O144=[1]Tabla_Impacto!$K$43,$O144=[1]Tabla_Impacto!$K$44,$O144=[1]Tabla_Impacto!$Q$40,$O144=[1]Tabla_Impacto!$Q$44,$O144=[1]Tabla_Impacto!$W$40,$O144=[1]Tabla_Impacto!$AC$40),"Menor",IF(OR($O144=[1]Tabla_Impacto!$F$38,$O144=[1]Tabla_Impacto!$F$41,$O144=[1]Tabla_Impacto!$F$42,$O144=[1]Tabla_Impacto!$F$43,$O144=[1]Tabla_Impacto!$F$44,$O144=[1]Tabla_Impacto!$L$38,$O144=[1]Tabla_Impacto!$L$43,$O144=[1]Tabla_Impacto!$L$44,$O144=[1]Tabla_Impacto!$R$40,$O144=[1]Tabla_Impacto!$R$44,$O144=[1]Tabla_Impacto!$X$40,$O144=[1]Tabla_Impacto!$AD$40,$O144=[1]Tabla_Impacto!$F$41),"Moderado",IF(OR($O144=[1]Tabla_Impacto!$G$38,$O144=[1]Tabla_Impacto!$G$41,$O144=[1]Tabla_Impacto!$G$42,$O144=[1]Tabla_Impacto!$G$43,$O144=[1]Tabla_Impacto!$G$44,$O144=[1]Tabla_Impacto!$M$38,$O144=[1]Tabla_Impacto!$M$43,$O144=[1]Tabla_Impacto!$M$44,$O144=[1]Tabla_Impacto!$S$40,$O144=[1]Tabla_Impacto!$S$44,$O144=[1]Tabla_Impacto!$Y$40,$O144=[1]Tabla_Impacto!$AE$40,$O144=[1]Tabla_Impacto!$G$41),"Mayor",IF(OR($O144=[1]Tabla_Impacto!$H$38,$O144=[1]Tabla_Impacto!$H$41,$O144=[1]Tabla_Impacto!$H$42,$O144=[1]Tabla_Impacto!$H$43,$O144=[1]Tabla_Impacto!$H$44,$O144=[1]Tabla_Impacto!$N$38,$O144=[1]Tabla_Impacto!$N$43,$O144=[1]Tabla_Impacto!$N$44,$O144=[1]Tabla_Impacto!$T$40,$O144=[1]Tabla_Impacto!$T$44,$O144=[1]Tabla_Impacto!$Z$40,$O144=[1]Tabla_Impacto!$AF$40,$O144=[1]Tabla_Impacto!$H$41),"Catastrófico","")))))</f>
        <v/>
      </c>
      <c r="Q144" s="44" t="str">
        <f>IF(P144="","",IF(P144="Leve",0.2,IF(P144="Menor",0.4,IF(P144="Moderado",0.6,IF(P144="Mayor",0.8,IF(P144="Catastrófico",1,))))))</f>
        <v/>
      </c>
      <c r="R144" s="47" t="str">
        <f>IF(OR(AND(M144="Muy Baja",P144="Leve"),AND(M144="Muy Baja",P144="Menor"),AND(M144="Baja",P144="Leve")),"Bajo",IF(OR(AND(M144="Muy baja",P144="Moderado"),AND(M144="Baja",P144="Menor"),AND(M144="Baja",P144="Moderado"),AND(M144="Media",P144="Leve"),AND(M144="Media",P144="Menor"),AND(M144="Media",P144="Moderado"),AND(M144="Alta",P144="Leve"),AND(M144="Alta",P144="Menor")),"Moderado",IF(OR(AND(M144="Muy Baja",P144="Mayor"),AND(M144="Baja",P144="Mayor"),AND(M144="Media",P144="Mayor"),AND(M144="Alta",P144="Moderado"),AND(M144="Alta",P144="Mayor"),AND(M144="Muy Alta",P144="Leve"),AND(M144="Muy Alta",P144="Menor"),AND(M144="Muy Alta",P144="Moderado"),AND(M144="Muy Alta",P144="Mayor")),"Alto",IF(OR(AND(M144="Muy Baja",P144="Catastrófico"),AND(M144="Baja",P144="Catastrófico"),AND(M144="Media",P144="Catastrófico"),AND(M144="Alta",P144="Catastrófico"),AND(M144="Muy Alta",P144="Catastrófico")),"Extremo",""))))</f>
        <v/>
      </c>
      <c r="S144" s="48"/>
      <c r="T144" s="20" t="s">
        <v>65</v>
      </c>
      <c r="U144" s="21"/>
      <c r="V144" s="22"/>
      <c r="W144" s="22"/>
      <c r="X144" s="23" t="str">
        <f>IF(OR(Y144="Preventivo",Y144="Detectivo"),"Probabilidad",IF(Y144="Correctivo","Impacto",""))</f>
        <v/>
      </c>
      <c r="Y144" s="24"/>
      <c r="Z144" s="24"/>
      <c r="AA144" s="25" t="str">
        <f t="shared" si="60"/>
        <v/>
      </c>
      <c r="AB144" s="24"/>
      <c r="AC144" s="24"/>
      <c r="AD144" s="24"/>
      <c r="AE144" s="26" t="str">
        <f>IFERROR(IF(X144="Probabilidad",(N144-(+N144*AA144)),IF(X144="Impacto",N144,"")),"")</f>
        <v/>
      </c>
      <c r="AF144" s="25" t="str">
        <f t="shared" si="61"/>
        <v/>
      </c>
      <c r="AG144" s="38" t="str">
        <f>IFERROR(IF(AH144="","",IF(AH144&lt;=0.2,"Muy Baja",IF(AH144&lt;=0.4,"Baja",IF(AH144&lt;=0.6,"Media",IF(AH144&lt;=0.8,"Alta","Muy Alta"))))),"")</f>
        <v/>
      </c>
      <c r="AH144" s="39" t="str">
        <f>IFERROR(LOOKUP(MAX(AF144:AF150)+1,(AF144:AF150)),"")</f>
        <v/>
      </c>
      <c r="AI144" s="25" t="str">
        <f>IFERROR(IF(X144="Impacto",(Q144-(+Q144*AA144)),IF(X144="Probabilidad",Q144,"")),"")</f>
        <v/>
      </c>
      <c r="AJ144" s="38" t="str">
        <f>IFERROR(IF(AK144="","",IF(AK144&lt;=0.2,"Leve",IF(AK144&lt;=0.4,"Menor",IF(AK144&lt;=0.6,"Moderado",IF(AK144&lt;=0.8,"Mayor","Catastrófico"))))),"")</f>
        <v/>
      </c>
      <c r="AK144" s="39" t="str">
        <f>IFERROR(LOOKUP(MAX(AI144:AI150)+1,(AI144:AI150)),"")</f>
        <v/>
      </c>
      <c r="AL144" s="40" t="str">
        <f>IFERROR(IF(OR(AND(AG144="Muy Baja",AJ144="Leve"),AND(AG144="Muy Baja",AJ144="Menor"),AND(AG144="Baja",AJ144="Leve")),"Bajo",IF(OR(AND(AG144="Muy baja",AJ144="Moderado"),AND(AG144="Baja",AJ144="Menor"),AND(AG144="Baja",AJ144="Moderado"),AND(AG144="Media",AJ144="Leve"),AND(AG144="Media",AJ144="Menor"),AND(AG144="Media",AJ144="Moderado"),AND(AG144="Alta",AJ144="Leve"),AND(AG144="Alta",AJ144="Menor")),"Moderado",IF(OR(AND(AG144="Muy Baja",AJ144="Mayor"),AND(AG144="Baja",AJ144="Mayor"),AND(AG144="Media",AJ144="Mayor"),AND(AG144="Alta",AJ144="Moderado"),AND(AG144="Alta",AJ144="Mayor"),AND(AG144="Muy Alta",AJ144="Leve"),AND(AG144="Muy Alta",AJ144="Menor"),AND(AG144="Muy Alta",AJ144="Moderado"),AND(AG144="Muy Alta",AJ144="Mayor")),"Alto",IF(OR(AND(AG144="Muy Baja",AJ144="Catastrófico"),AND(AG144="Baja",AJ144="Catastrófico"),AND(AG144="Media",AJ144="Catastrófico"),AND(AG144="Alta",AJ144="Catastrófico"),AND(AG144="Muy Alta",AJ144="Catastrófico")),"Extremo","")))),"")</f>
        <v/>
      </c>
      <c r="AM144" s="23" t="s">
        <v>73</v>
      </c>
      <c r="AN144" s="27"/>
      <c r="AO144" s="21"/>
      <c r="AP144" s="21"/>
      <c r="AQ144" s="41"/>
      <c r="AR144" s="35"/>
      <c r="AS144" s="35"/>
      <c r="AT144" s="28"/>
    </row>
    <row r="145" spans="1:46" ht="74.099999999999994" customHeight="1" x14ac:dyDescent="0.3">
      <c r="A145" s="52"/>
      <c r="B145" s="48"/>
      <c r="C145" s="48"/>
      <c r="D145" s="48"/>
      <c r="E145" s="54"/>
      <c r="F145" s="55"/>
      <c r="G145" s="48"/>
      <c r="H145" s="49"/>
      <c r="I145" s="50"/>
      <c r="J145" s="50"/>
      <c r="K145" s="50"/>
      <c r="L145" s="50"/>
      <c r="M145" s="46"/>
      <c r="N145" s="44"/>
      <c r="O145" s="45"/>
      <c r="P145" s="46"/>
      <c r="Q145" s="44"/>
      <c r="R145" s="47"/>
      <c r="S145" s="48"/>
      <c r="T145" s="20" t="s">
        <v>74</v>
      </c>
      <c r="U145" s="21"/>
      <c r="V145" s="22"/>
      <c r="W145" s="22"/>
      <c r="X145" s="23" t="str">
        <f t="shared" ref="X145:X150" si="63">IF(OR(Y145="Preventivo",Y145="Detectivo"),"Probabilidad",IF(Y145="Correctivo","Impacto",""))</f>
        <v/>
      </c>
      <c r="Y145" s="24"/>
      <c r="Z145" s="24"/>
      <c r="AA145" s="25" t="str">
        <f t="shared" si="60"/>
        <v/>
      </c>
      <c r="AB145" s="24"/>
      <c r="AC145" s="24"/>
      <c r="AD145" s="24"/>
      <c r="AE145" s="26" t="str">
        <f>IFERROR(IF(AND(X144="Probabilidad",X145="Probabilidad"),(AF144-(+AF144*AA145)),IF(AND(X145="Probabilidad",X144="Impacto"),(AF144-(+AF144*AA145)),IF(X145="Impacto",AF144,""))),"")</f>
        <v/>
      </c>
      <c r="AF145" s="25" t="str">
        <f t="shared" si="61"/>
        <v/>
      </c>
      <c r="AG145" s="38"/>
      <c r="AH145" s="39"/>
      <c r="AI145" s="25" t="str">
        <f t="shared" ref="AI145:AI150" si="64">IFERROR(IF(AND(X144="Impacto",X145="Impacto"),(AI144-(+AI144*AA145)),IF(AND(X145="Impacto",X144="Probabilidad"),(AI144-(+AI144*AA145)),IF(X145="Probabilidad",AI144,""))),"")</f>
        <v/>
      </c>
      <c r="AJ145" s="38"/>
      <c r="AK145" s="39"/>
      <c r="AL145" s="40"/>
      <c r="AM145" s="23" t="s">
        <v>77</v>
      </c>
      <c r="AN145" s="27"/>
      <c r="AO145" s="21"/>
      <c r="AP145" s="21"/>
      <c r="AQ145" s="42"/>
      <c r="AR145" s="36"/>
      <c r="AS145" s="36"/>
      <c r="AT145" s="29"/>
    </row>
    <row r="146" spans="1:46" ht="45" customHeight="1" x14ac:dyDescent="0.3">
      <c r="A146" s="52"/>
      <c r="B146" s="48"/>
      <c r="C146" s="48"/>
      <c r="D146" s="48"/>
      <c r="E146" s="54"/>
      <c r="F146" s="55"/>
      <c r="G146" s="48"/>
      <c r="H146" s="49"/>
      <c r="I146" s="50"/>
      <c r="J146" s="50"/>
      <c r="K146" s="50"/>
      <c r="L146" s="50"/>
      <c r="M146" s="46"/>
      <c r="N146" s="44"/>
      <c r="O146" s="45"/>
      <c r="P146" s="46"/>
      <c r="Q146" s="44"/>
      <c r="R146" s="47"/>
      <c r="S146" s="48"/>
      <c r="T146" s="20" t="s">
        <v>78</v>
      </c>
      <c r="U146" s="21"/>
      <c r="V146" s="22"/>
      <c r="W146" s="22"/>
      <c r="X146" s="23" t="str">
        <f t="shared" si="63"/>
        <v/>
      </c>
      <c r="Y146" s="24"/>
      <c r="Z146" s="24"/>
      <c r="AA146" s="25" t="str">
        <f t="shared" si="60"/>
        <v/>
      </c>
      <c r="AB146" s="24"/>
      <c r="AC146" s="24"/>
      <c r="AD146" s="24"/>
      <c r="AE146" s="26" t="str">
        <f>IFERROR(IF(AND(X145="Probabilidad",X146="Probabilidad"),(AF145-(+AF145*AA146)),IF(AND(X146="Probabilidad",X145="Impacto"),(AF145-(+AF145*AA146)),IF(X146="Impacto",AF145,""))),"")</f>
        <v/>
      </c>
      <c r="AF146" s="25" t="str">
        <f t="shared" si="61"/>
        <v/>
      </c>
      <c r="AG146" s="38"/>
      <c r="AH146" s="39"/>
      <c r="AI146" s="25" t="str">
        <f t="shared" si="64"/>
        <v/>
      </c>
      <c r="AJ146" s="38"/>
      <c r="AK146" s="39"/>
      <c r="AL146" s="40"/>
      <c r="AM146" s="23" t="s">
        <v>81</v>
      </c>
      <c r="AN146" s="27"/>
      <c r="AO146" s="21"/>
      <c r="AP146" s="21"/>
      <c r="AQ146" s="42"/>
      <c r="AR146" s="36"/>
      <c r="AS146" s="36"/>
      <c r="AT146" s="29"/>
    </row>
    <row r="147" spans="1:46" ht="30" customHeight="1" x14ac:dyDescent="0.3">
      <c r="A147" s="52"/>
      <c r="B147" s="48"/>
      <c r="C147" s="48"/>
      <c r="D147" s="48"/>
      <c r="E147" s="54"/>
      <c r="F147" s="55"/>
      <c r="G147" s="48"/>
      <c r="H147" s="49"/>
      <c r="I147" s="50"/>
      <c r="J147" s="50"/>
      <c r="K147" s="50"/>
      <c r="L147" s="50"/>
      <c r="M147" s="46"/>
      <c r="N147" s="44"/>
      <c r="O147" s="45"/>
      <c r="P147" s="46"/>
      <c r="Q147" s="44"/>
      <c r="R147" s="47"/>
      <c r="S147" s="48"/>
      <c r="T147" s="20" t="s">
        <v>82</v>
      </c>
      <c r="U147" s="21"/>
      <c r="V147" s="22"/>
      <c r="W147" s="22"/>
      <c r="X147" s="23" t="str">
        <f t="shared" si="63"/>
        <v/>
      </c>
      <c r="Y147" s="24"/>
      <c r="Z147" s="24"/>
      <c r="AA147" s="25" t="str">
        <f t="shared" si="60"/>
        <v/>
      </c>
      <c r="AB147" s="24"/>
      <c r="AC147" s="24"/>
      <c r="AD147" s="24"/>
      <c r="AE147" s="26" t="str">
        <f t="shared" ref="AE147:AE150" si="65">IFERROR(IF(AND(X146="Probabilidad",X147="Probabilidad"),(AF146-(+AF146*AA147)),IF(AND(X147="Probabilidad",X146="Impacto"),(AF146-(+AF146*AA147)),IF(X147="Impacto",AF146,""))),"")</f>
        <v/>
      </c>
      <c r="AF147" s="25" t="str">
        <f t="shared" si="61"/>
        <v/>
      </c>
      <c r="AG147" s="38"/>
      <c r="AH147" s="39"/>
      <c r="AI147" s="25" t="str">
        <f t="shared" si="64"/>
        <v/>
      </c>
      <c r="AJ147" s="38"/>
      <c r="AK147" s="39"/>
      <c r="AL147" s="40"/>
      <c r="AM147" s="23" t="s">
        <v>84</v>
      </c>
      <c r="AN147" s="27"/>
      <c r="AO147" s="21"/>
      <c r="AP147" s="21"/>
      <c r="AQ147" s="42"/>
      <c r="AR147" s="36"/>
      <c r="AS147" s="36"/>
      <c r="AT147" s="29"/>
    </row>
    <row r="148" spans="1:46" ht="18.95" customHeight="1" x14ac:dyDescent="0.3">
      <c r="A148" s="52"/>
      <c r="B148" s="48"/>
      <c r="C148" s="48"/>
      <c r="D148" s="48"/>
      <c r="E148" s="54"/>
      <c r="F148" s="55"/>
      <c r="G148" s="48"/>
      <c r="H148" s="49"/>
      <c r="I148" s="50"/>
      <c r="J148" s="50"/>
      <c r="K148" s="50"/>
      <c r="L148" s="50"/>
      <c r="M148" s="46"/>
      <c r="N148" s="44"/>
      <c r="O148" s="45"/>
      <c r="P148" s="46"/>
      <c r="Q148" s="44"/>
      <c r="R148" s="47"/>
      <c r="S148" s="48"/>
      <c r="T148" s="20" t="s">
        <v>85</v>
      </c>
      <c r="U148" s="21"/>
      <c r="V148" s="22"/>
      <c r="W148" s="22"/>
      <c r="X148" s="23" t="str">
        <f t="shared" si="63"/>
        <v/>
      </c>
      <c r="Y148" s="24"/>
      <c r="Z148" s="24"/>
      <c r="AA148" s="25" t="str">
        <f t="shared" si="60"/>
        <v/>
      </c>
      <c r="AB148" s="24"/>
      <c r="AC148" s="24"/>
      <c r="AD148" s="24"/>
      <c r="AE148" s="26" t="str">
        <f t="shared" si="65"/>
        <v/>
      </c>
      <c r="AF148" s="25" t="str">
        <f t="shared" si="61"/>
        <v/>
      </c>
      <c r="AG148" s="38"/>
      <c r="AH148" s="39"/>
      <c r="AI148" s="25" t="str">
        <f t="shared" si="64"/>
        <v/>
      </c>
      <c r="AJ148" s="38"/>
      <c r="AK148" s="39"/>
      <c r="AL148" s="40"/>
      <c r="AM148" s="23" t="s">
        <v>89</v>
      </c>
      <c r="AN148" s="27"/>
      <c r="AO148" s="21"/>
      <c r="AP148" s="21"/>
      <c r="AQ148" s="42"/>
      <c r="AR148" s="36"/>
      <c r="AS148" s="36"/>
      <c r="AT148" s="29"/>
    </row>
    <row r="149" spans="1:46" ht="18.95" customHeight="1" x14ac:dyDescent="0.3">
      <c r="A149" s="52"/>
      <c r="B149" s="48"/>
      <c r="C149" s="48"/>
      <c r="D149" s="48"/>
      <c r="E149" s="54"/>
      <c r="F149" s="55"/>
      <c r="G149" s="48"/>
      <c r="H149" s="49"/>
      <c r="I149" s="50"/>
      <c r="J149" s="50"/>
      <c r="K149" s="50"/>
      <c r="L149" s="50"/>
      <c r="M149" s="46"/>
      <c r="N149" s="44"/>
      <c r="O149" s="45"/>
      <c r="P149" s="46"/>
      <c r="Q149" s="44"/>
      <c r="R149" s="47"/>
      <c r="S149" s="48"/>
      <c r="T149" s="20" t="s">
        <v>90</v>
      </c>
      <c r="U149" s="21"/>
      <c r="V149" s="22"/>
      <c r="W149" s="22"/>
      <c r="X149" s="23" t="str">
        <f t="shared" si="63"/>
        <v/>
      </c>
      <c r="Y149" s="24"/>
      <c r="Z149" s="24"/>
      <c r="AA149" s="25" t="str">
        <f t="shared" si="60"/>
        <v/>
      </c>
      <c r="AB149" s="24"/>
      <c r="AC149" s="24"/>
      <c r="AD149" s="24"/>
      <c r="AE149" s="26" t="str">
        <f t="shared" si="65"/>
        <v/>
      </c>
      <c r="AF149" s="25" t="str">
        <f t="shared" si="61"/>
        <v/>
      </c>
      <c r="AG149" s="38"/>
      <c r="AH149" s="39"/>
      <c r="AI149" s="25" t="str">
        <f t="shared" si="64"/>
        <v/>
      </c>
      <c r="AJ149" s="38"/>
      <c r="AK149" s="39"/>
      <c r="AL149" s="40"/>
      <c r="AM149" s="23" t="s">
        <v>92</v>
      </c>
      <c r="AN149" s="27"/>
      <c r="AO149" s="21"/>
      <c r="AP149" s="21"/>
      <c r="AQ149" s="42"/>
      <c r="AR149" s="36"/>
      <c r="AS149" s="36"/>
      <c r="AT149" s="29"/>
    </row>
    <row r="150" spans="1:46" ht="23.1" customHeight="1" x14ac:dyDescent="0.3">
      <c r="A150" s="53"/>
      <c r="B150" s="48"/>
      <c r="C150" s="48"/>
      <c r="D150" s="48"/>
      <c r="E150" s="54"/>
      <c r="F150" s="55"/>
      <c r="G150" s="48"/>
      <c r="H150" s="49"/>
      <c r="I150" s="50"/>
      <c r="J150" s="50"/>
      <c r="K150" s="50"/>
      <c r="L150" s="50"/>
      <c r="M150" s="46"/>
      <c r="N150" s="44"/>
      <c r="O150" s="45"/>
      <c r="P150" s="46"/>
      <c r="Q150" s="44"/>
      <c r="R150" s="47"/>
      <c r="S150" s="48"/>
      <c r="T150" s="20" t="s">
        <v>93</v>
      </c>
      <c r="U150" s="21"/>
      <c r="V150" s="22"/>
      <c r="W150" s="22"/>
      <c r="X150" s="23" t="str">
        <f t="shared" si="63"/>
        <v/>
      </c>
      <c r="Y150" s="24"/>
      <c r="Z150" s="24"/>
      <c r="AA150" s="25" t="str">
        <f t="shared" si="60"/>
        <v/>
      </c>
      <c r="AB150" s="24"/>
      <c r="AC150" s="24"/>
      <c r="AD150" s="24"/>
      <c r="AE150" s="26" t="str">
        <f t="shared" si="65"/>
        <v/>
      </c>
      <c r="AF150" s="25" t="str">
        <f t="shared" si="61"/>
        <v/>
      </c>
      <c r="AG150" s="38"/>
      <c r="AH150" s="39"/>
      <c r="AI150" s="25" t="str">
        <f t="shared" si="64"/>
        <v/>
      </c>
      <c r="AJ150" s="38"/>
      <c r="AK150" s="39"/>
      <c r="AL150" s="40"/>
      <c r="AM150" s="23" t="s">
        <v>94</v>
      </c>
      <c r="AN150" s="27"/>
      <c r="AO150" s="21"/>
      <c r="AP150" s="21"/>
      <c r="AQ150" s="43"/>
      <c r="AR150" s="37"/>
      <c r="AS150" s="37"/>
      <c r="AT150" s="30"/>
    </row>
    <row r="151" spans="1:46" s="4" customFormat="1" ht="69.95" customHeight="1" x14ac:dyDescent="0.25">
      <c r="A151" s="51"/>
      <c r="B151" s="48"/>
      <c r="C151" s="48"/>
      <c r="D151" s="48"/>
      <c r="E151" s="54"/>
      <c r="F151" s="55"/>
      <c r="G151" s="48"/>
      <c r="H151" s="49" t="str">
        <f>IF(B151="Seguridad_Información","Posibilidad de "&amp;C151&amp;"con "&amp;K151&amp;" "&amp;"por"&amp;" "&amp;I151&amp;" "&amp;"debido a"&amp;" "&amp;J151,"Posibilidad de"&amp;" "&amp;K151&amp;" "&amp;"por"&amp;" "&amp;I151&amp;" debido a"&amp;" "&amp;J151)</f>
        <v xml:space="preserve">Posibilidad de  por  debido a </v>
      </c>
      <c r="I151" s="50"/>
      <c r="J151" s="50"/>
      <c r="K151" s="50"/>
      <c r="L151" s="50"/>
      <c r="M151" s="46" t="str">
        <f>IF(OR($L151=[1]Tabla_Probabilidad!$D$33,$L151=[1]Tabla_Probabilidad!$D$35,$L151=[1]Tabla_Probabilidad!$D$37,$L151=[1]Tabla_Probabilidad!$J$35),"Muy Baja",IF(OR($L151=[1]Tabla_Probabilidad!$E$33,$L151=[1]Tabla_Probabilidad!$E$35,$L151=[1]Tabla_Probabilidad!$E$37,$L151=[1]Tabla_Probabilidad!$K$35),"Baja",IF(OR($L151=[1]Tabla_Probabilidad!$F$33,$L151=[1]Tabla_Probabilidad!$F$35,$L151=[1]Tabla_Probabilidad!$F$37,$L151=[1]Tabla_Probabilidad!$L$35),"Media",IF(OR($L151=[1]Tabla_Probabilidad!$G$33,$L151=[1]Tabla_Probabilidad!$G$35,$L151=[1]Tabla_Probabilidad!$G$37,$L151=[1]Tabla_Probabilidad!$M$35),"Alta",IF(OR($L151=[1]Tabla_Probabilidad!$H$33,$L151=[1]Tabla_Probabilidad!$H$35,$L151=[1]Tabla_Probabilidad!$H$37,$L151=[1]Tabla_Probabilidad!$N$35),"Muy Alta","")))))</f>
        <v/>
      </c>
      <c r="N151" s="44" t="str">
        <f>IF(M151="","",IF(M151="Muy Baja",0.2,IF(M151="Baja",0.4,IF(M151="Media",0.6,IF(M151="Alta",0.8,IF(M151="Muy Alta",1,))))))</f>
        <v/>
      </c>
      <c r="O151" s="45"/>
      <c r="P151" s="46" t="str">
        <f>IF(OR($O151=[1]Tabla_Impacto!$D$38,$O151=[1]Tabla_Impacto!$D$41,$O151=[1]Tabla_Impacto!$D$42,$O151=[1]Tabla_Impacto!$D$43,$O151=[1]Tabla_Impacto!$D$44,$O151=[1]Tabla_Impacto!$J$38,$O151=[1]Tabla_Impacto!$J$43,$O151=[1]Tabla_Impacto!$J$44,$O151=[1]Tabla_Impacto!$P$40,$O151=[1]Tabla_Impacto!$P$44,$O151=[1]Tabla_Impacto!$V$40,$O151=[1]Tabla_Impacto!$AB$40),"Leve",IF(OR($O151=[1]Tabla_Impacto!$E$38,$O151=[1]Tabla_Impacto!$E$41,$O151=[1]Tabla_Impacto!$E$42,$O151=[1]Tabla_Impacto!$E$43,$O151=[1]Tabla_Impacto!$E$44,$O151=[1]Tabla_Impacto!$K$38,$O151=[1]Tabla_Impacto!$K$43,$O151=[1]Tabla_Impacto!$K$44,$O151=[1]Tabla_Impacto!$Q$40,$O151=[1]Tabla_Impacto!$Q$44,$O151=[1]Tabla_Impacto!$W$40,$O151=[1]Tabla_Impacto!$AC$40),"Menor",IF(OR($O151=[1]Tabla_Impacto!$F$38,$O151=[1]Tabla_Impacto!$F$41,$O151=[1]Tabla_Impacto!$F$42,$O151=[1]Tabla_Impacto!$F$43,$O151=[1]Tabla_Impacto!$F$44,$O151=[1]Tabla_Impacto!$L$38,$O151=[1]Tabla_Impacto!$L$43,$O151=[1]Tabla_Impacto!$L$44,$O151=[1]Tabla_Impacto!$R$40,$O151=[1]Tabla_Impacto!$R$44,$O151=[1]Tabla_Impacto!$X$40,$O151=[1]Tabla_Impacto!$AD$40,$O151=[1]Tabla_Impacto!$F$41),"Moderado",IF(OR($O151=[1]Tabla_Impacto!$G$38,$O151=[1]Tabla_Impacto!$G$41,$O151=[1]Tabla_Impacto!$G$42,$O151=[1]Tabla_Impacto!$G$43,$O151=[1]Tabla_Impacto!$G$44,$O151=[1]Tabla_Impacto!$M$38,$O151=[1]Tabla_Impacto!$M$43,$O151=[1]Tabla_Impacto!$M$44,$O151=[1]Tabla_Impacto!$S$40,$O151=[1]Tabla_Impacto!$S$44,$O151=[1]Tabla_Impacto!$Y$40,$O151=[1]Tabla_Impacto!$AE$40,$O151=[1]Tabla_Impacto!$G$41),"Mayor",IF(OR($O151=[1]Tabla_Impacto!$H$38,$O151=[1]Tabla_Impacto!$H$41,$O151=[1]Tabla_Impacto!$H$42,$O151=[1]Tabla_Impacto!$H$43,$O151=[1]Tabla_Impacto!$H$44,$O151=[1]Tabla_Impacto!$N$38,$O151=[1]Tabla_Impacto!$N$43,$O151=[1]Tabla_Impacto!$N$44,$O151=[1]Tabla_Impacto!$T$40,$O151=[1]Tabla_Impacto!$T$44,$O151=[1]Tabla_Impacto!$Z$40,$O151=[1]Tabla_Impacto!$AF$40,$O151=[1]Tabla_Impacto!$H$41),"Catastrófico","")))))</f>
        <v/>
      </c>
      <c r="Q151" s="44" t="str">
        <f>IF(P151="","",IF(P151="Leve",0.2,IF(P151="Menor",0.4,IF(P151="Moderado",0.6,IF(P151="Mayor",0.8,IF(P151="Catastrófico",1,))))))</f>
        <v/>
      </c>
      <c r="R151" s="47" t="str">
        <f>IF(OR(AND(M151="Muy Baja",P151="Leve"),AND(M151="Muy Baja",P151="Menor"),AND(M151="Baja",P151="Leve")),"Bajo",IF(OR(AND(M151="Muy baja",P151="Moderado"),AND(M151="Baja",P151="Menor"),AND(M151="Baja",P151="Moderado"),AND(M151="Media",P151="Leve"),AND(M151="Media",P151="Menor"),AND(M151="Media",P151="Moderado"),AND(M151="Alta",P151="Leve"),AND(M151="Alta",P151="Menor")),"Moderado",IF(OR(AND(M151="Muy Baja",P151="Mayor"),AND(M151="Baja",P151="Mayor"),AND(M151="Media",P151="Mayor"),AND(M151="Alta",P151="Moderado"),AND(M151="Alta",P151="Mayor"),AND(M151="Muy Alta",P151="Leve"),AND(M151="Muy Alta",P151="Menor"),AND(M151="Muy Alta",P151="Moderado"),AND(M151="Muy Alta",P151="Mayor")),"Alto",IF(OR(AND(M151="Muy Baja",P151="Catastrófico"),AND(M151="Baja",P151="Catastrófico"),AND(M151="Media",P151="Catastrófico"),AND(M151="Alta",P151="Catastrófico"),AND(M151="Muy Alta",P151="Catastrófico")),"Extremo",""))))</f>
        <v/>
      </c>
      <c r="S151" s="48"/>
      <c r="T151" s="20" t="s">
        <v>65</v>
      </c>
      <c r="U151" s="21"/>
      <c r="V151" s="22"/>
      <c r="W151" s="22"/>
      <c r="X151" s="23" t="str">
        <f>IF(OR(Y151="Preventivo",Y151="Detectivo"),"Probabilidad",IF(Y151="Correctivo","Impacto",""))</f>
        <v/>
      </c>
      <c r="Y151" s="24"/>
      <c r="Z151" s="24"/>
      <c r="AA151" s="25" t="str">
        <f t="shared" si="60"/>
        <v/>
      </c>
      <c r="AB151" s="24"/>
      <c r="AC151" s="24"/>
      <c r="AD151" s="24"/>
      <c r="AE151" s="26" t="str">
        <f>IFERROR(IF(X151="Probabilidad",(N151-(+N151*AA151)),IF(X151="Impacto",N151,"")),"")</f>
        <v/>
      </c>
      <c r="AF151" s="25" t="str">
        <f t="shared" si="61"/>
        <v/>
      </c>
      <c r="AG151" s="38" t="str">
        <f>IFERROR(IF(AH151="","",IF(AH151&lt;=0.2,"Muy Baja",IF(AH151&lt;=0.4,"Baja",IF(AH151&lt;=0.6,"Media",IF(AH151&lt;=0.8,"Alta","Muy Alta"))))),"")</f>
        <v/>
      </c>
      <c r="AH151" s="39" t="str">
        <f>IFERROR(LOOKUP(MAX(AF151:AF157)+1,(AF151:AF157)),"")</f>
        <v/>
      </c>
      <c r="AI151" s="25" t="str">
        <f>IFERROR(IF(X151="Impacto",(Q151-(+Q151*AA151)),IF(X151="Probabilidad",Q151,"")),"")</f>
        <v/>
      </c>
      <c r="AJ151" s="38" t="str">
        <f>IFERROR(IF(AK151="","",IF(AK151&lt;=0.2,"Leve",IF(AK151&lt;=0.4,"Menor",IF(AK151&lt;=0.6,"Moderado",IF(AK151&lt;=0.8,"Mayor","Catastrófico"))))),"")</f>
        <v/>
      </c>
      <c r="AK151" s="39" t="str">
        <f>IFERROR(LOOKUP(MAX(AI151:AI157)+1,(AI151:AI157)),"")</f>
        <v/>
      </c>
      <c r="AL151" s="40" t="str">
        <f>IFERROR(IF(OR(AND(AG151="Muy Baja",AJ151="Leve"),AND(AG151="Muy Baja",AJ151="Menor"),AND(AG151="Baja",AJ151="Leve")),"Bajo",IF(OR(AND(AG151="Muy baja",AJ151="Moderado"),AND(AG151="Baja",AJ151="Menor"),AND(AG151="Baja",AJ151="Moderado"),AND(AG151="Media",AJ151="Leve"),AND(AG151="Media",AJ151="Menor"),AND(AG151="Media",AJ151="Moderado"),AND(AG151="Alta",AJ151="Leve"),AND(AG151="Alta",AJ151="Menor")),"Moderado",IF(OR(AND(AG151="Muy Baja",AJ151="Mayor"),AND(AG151="Baja",AJ151="Mayor"),AND(AG151="Media",AJ151="Mayor"),AND(AG151="Alta",AJ151="Moderado"),AND(AG151="Alta",AJ151="Mayor"),AND(AG151="Muy Alta",AJ151="Leve"),AND(AG151="Muy Alta",AJ151="Menor"),AND(AG151="Muy Alta",AJ151="Moderado"),AND(AG151="Muy Alta",AJ151="Mayor")),"Alto",IF(OR(AND(AG151="Muy Baja",AJ151="Catastrófico"),AND(AG151="Baja",AJ151="Catastrófico"),AND(AG151="Media",AJ151="Catastrófico"),AND(AG151="Alta",AJ151="Catastrófico"),AND(AG151="Muy Alta",AJ151="Catastrófico")),"Extremo","")))),"")</f>
        <v/>
      </c>
      <c r="AM151" s="23" t="s">
        <v>73</v>
      </c>
      <c r="AN151" s="27"/>
      <c r="AO151" s="21"/>
      <c r="AP151" s="21"/>
      <c r="AQ151" s="41"/>
      <c r="AR151" s="35"/>
      <c r="AS151" s="35"/>
      <c r="AT151" s="28"/>
    </row>
    <row r="152" spans="1:46" ht="74.099999999999994" customHeight="1" x14ac:dyDescent="0.3">
      <c r="A152" s="52"/>
      <c r="B152" s="48"/>
      <c r="C152" s="48"/>
      <c r="D152" s="48"/>
      <c r="E152" s="54"/>
      <c r="F152" s="55"/>
      <c r="G152" s="48"/>
      <c r="H152" s="49"/>
      <c r="I152" s="50"/>
      <c r="J152" s="50"/>
      <c r="K152" s="50"/>
      <c r="L152" s="50"/>
      <c r="M152" s="46"/>
      <c r="N152" s="44"/>
      <c r="O152" s="45"/>
      <c r="P152" s="46"/>
      <c r="Q152" s="44"/>
      <c r="R152" s="47"/>
      <c r="S152" s="48"/>
      <c r="T152" s="20" t="s">
        <v>74</v>
      </c>
      <c r="U152" s="21"/>
      <c r="V152" s="22"/>
      <c r="W152" s="22"/>
      <c r="X152" s="23" t="str">
        <f t="shared" ref="X152:X157" si="66">IF(OR(Y152="Preventivo",Y152="Detectivo"),"Probabilidad",IF(Y152="Correctivo","Impacto",""))</f>
        <v/>
      </c>
      <c r="Y152" s="24"/>
      <c r="Z152" s="24"/>
      <c r="AA152" s="25" t="str">
        <f t="shared" si="60"/>
        <v/>
      </c>
      <c r="AB152" s="24"/>
      <c r="AC152" s="24"/>
      <c r="AD152" s="24"/>
      <c r="AE152" s="26" t="str">
        <f>IFERROR(IF(AND(X151="Probabilidad",X152="Probabilidad"),(AF151-(+AF151*AA152)),IF(AND(X152="Probabilidad",X151="Impacto"),(AF151-(+AF151*AA152)),IF(X152="Impacto",AF151,""))),"")</f>
        <v/>
      </c>
      <c r="AF152" s="25" t="str">
        <f t="shared" si="61"/>
        <v/>
      </c>
      <c r="AG152" s="38"/>
      <c r="AH152" s="39"/>
      <c r="AI152" s="25" t="str">
        <f t="shared" ref="AI152:AI157" si="67">IFERROR(IF(AND(X151="Impacto",X152="Impacto"),(AI151-(+AI151*AA152)),IF(AND(X152="Impacto",X151="Probabilidad"),(AI151-(+AI151*AA152)),IF(X152="Probabilidad",AI151,""))),"")</f>
        <v/>
      </c>
      <c r="AJ152" s="38"/>
      <c r="AK152" s="39"/>
      <c r="AL152" s="40"/>
      <c r="AM152" s="23" t="s">
        <v>77</v>
      </c>
      <c r="AN152" s="27"/>
      <c r="AO152" s="21"/>
      <c r="AP152" s="21"/>
      <c r="AQ152" s="42"/>
      <c r="AR152" s="36"/>
      <c r="AS152" s="36"/>
      <c r="AT152" s="29"/>
    </row>
    <row r="153" spans="1:46" ht="45" customHeight="1" x14ac:dyDescent="0.3">
      <c r="A153" s="52"/>
      <c r="B153" s="48"/>
      <c r="C153" s="48"/>
      <c r="D153" s="48"/>
      <c r="E153" s="54"/>
      <c r="F153" s="55"/>
      <c r="G153" s="48"/>
      <c r="H153" s="49"/>
      <c r="I153" s="50"/>
      <c r="J153" s="50"/>
      <c r="K153" s="50"/>
      <c r="L153" s="50"/>
      <c r="M153" s="46"/>
      <c r="N153" s="44"/>
      <c r="O153" s="45"/>
      <c r="P153" s="46"/>
      <c r="Q153" s="44"/>
      <c r="R153" s="47"/>
      <c r="S153" s="48"/>
      <c r="T153" s="20" t="s">
        <v>78</v>
      </c>
      <c r="U153" s="21"/>
      <c r="V153" s="22"/>
      <c r="W153" s="22"/>
      <c r="X153" s="23" t="str">
        <f t="shared" si="66"/>
        <v/>
      </c>
      <c r="Y153" s="24"/>
      <c r="Z153" s="24"/>
      <c r="AA153" s="25" t="str">
        <f t="shared" si="60"/>
        <v/>
      </c>
      <c r="AB153" s="24"/>
      <c r="AC153" s="24"/>
      <c r="AD153" s="24"/>
      <c r="AE153" s="26" t="str">
        <f>IFERROR(IF(AND(X152="Probabilidad",X153="Probabilidad"),(AF152-(+AF152*AA153)),IF(AND(X153="Probabilidad",X152="Impacto"),(AF152-(+AF152*AA153)),IF(X153="Impacto",AF152,""))),"")</f>
        <v/>
      </c>
      <c r="AF153" s="25" t="str">
        <f t="shared" si="61"/>
        <v/>
      </c>
      <c r="AG153" s="38"/>
      <c r="AH153" s="39"/>
      <c r="AI153" s="25" t="str">
        <f t="shared" si="67"/>
        <v/>
      </c>
      <c r="AJ153" s="38"/>
      <c r="AK153" s="39"/>
      <c r="AL153" s="40"/>
      <c r="AM153" s="23" t="s">
        <v>81</v>
      </c>
      <c r="AN153" s="27"/>
      <c r="AO153" s="21"/>
      <c r="AP153" s="21"/>
      <c r="AQ153" s="42"/>
      <c r="AR153" s="36"/>
      <c r="AS153" s="36"/>
      <c r="AT153" s="29"/>
    </row>
    <row r="154" spans="1:46" ht="30" customHeight="1" x14ac:dyDescent="0.3">
      <c r="A154" s="52"/>
      <c r="B154" s="48"/>
      <c r="C154" s="48"/>
      <c r="D154" s="48"/>
      <c r="E154" s="54"/>
      <c r="F154" s="55"/>
      <c r="G154" s="48"/>
      <c r="H154" s="49"/>
      <c r="I154" s="50"/>
      <c r="J154" s="50"/>
      <c r="K154" s="50"/>
      <c r="L154" s="50"/>
      <c r="M154" s="46"/>
      <c r="N154" s="44"/>
      <c r="O154" s="45"/>
      <c r="P154" s="46"/>
      <c r="Q154" s="44"/>
      <c r="R154" s="47"/>
      <c r="S154" s="48"/>
      <c r="T154" s="20" t="s">
        <v>82</v>
      </c>
      <c r="U154" s="21"/>
      <c r="V154" s="22"/>
      <c r="W154" s="22"/>
      <c r="X154" s="23" t="str">
        <f t="shared" si="66"/>
        <v/>
      </c>
      <c r="Y154" s="24"/>
      <c r="Z154" s="24"/>
      <c r="AA154" s="25" t="str">
        <f t="shared" si="60"/>
        <v/>
      </c>
      <c r="AB154" s="24"/>
      <c r="AC154" s="24"/>
      <c r="AD154" s="24"/>
      <c r="AE154" s="26" t="str">
        <f t="shared" ref="AE154:AE157" si="68">IFERROR(IF(AND(X153="Probabilidad",X154="Probabilidad"),(AF153-(+AF153*AA154)),IF(AND(X154="Probabilidad",X153="Impacto"),(AF153-(+AF153*AA154)),IF(X154="Impacto",AF153,""))),"")</f>
        <v/>
      </c>
      <c r="AF154" s="25" t="str">
        <f t="shared" si="61"/>
        <v/>
      </c>
      <c r="AG154" s="38"/>
      <c r="AH154" s="39"/>
      <c r="AI154" s="25" t="str">
        <f t="shared" si="67"/>
        <v/>
      </c>
      <c r="AJ154" s="38"/>
      <c r="AK154" s="39"/>
      <c r="AL154" s="40"/>
      <c r="AM154" s="23" t="s">
        <v>84</v>
      </c>
      <c r="AN154" s="27"/>
      <c r="AO154" s="21"/>
      <c r="AP154" s="21"/>
      <c r="AQ154" s="42"/>
      <c r="AR154" s="36"/>
      <c r="AS154" s="36"/>
      <c r="AT154" s="29"/>
    </row>
    <row r="155" spans="1:46" ht="18.95" customHeight="1" x14ac:dyDescent="0.3">
      <c r="A155" s="52"/>
      <c r="B155" s="48"/>
      <c r="C155" s="48"/>
      <c r="D155" s="48"/>
      <c r="E155" s="54"/>
      <c r="F155" s="55"/>
      <c r="G155" s="48"/>
      <c r="H155" s="49"/>
      <c r="I155" s="50"/>
      <c r="J155" s="50"/>
      <c r="K155" s="50"/>
      <c r="L155" s="50"/>
      <c r="M155" s="46"/>
      <c r="N155" s="44"/>
      <c r="O155" s="45"/>
      <c r="P155" s="46"/>
      <c r="Q155" s="44"/>
      <c r="R155" s="47"/>
      <c r="S155" s="48"/>
      <c r="T155" s="20" t="s">
        <v>85</v>
      </c>
      <c r="U155" s="21"/>
      <c r="V155" s="22"/>
      <c r="W155" s="22"/>
      <c r="X155" s="23" t="str">
        <f t="shared" si="66"/>
        <v/>
      </c>
      <c r="Y155" s="24"/>
      <c r="Z155" s="24"/>
      <c r="AA155" s="25" t="str">
        <f t="shared" si="60"/>
        <v/>
      </c>
      <c r="AB155" s="24"/>
      <c r="AC155" s="24"/>
      <c r="AD155" s="24"/>
      <c r="AE155" s="26" t="str">
        <f t="shared" si="68"/>
        <v/>
      </c>
      <c r="AF155" s="25" t="str">
        <f t="shared" si="61"/>
        <v/>
      </c>
      <c r="AG155" s="38"/>
      <c r="AH155" s="39"/>
      <c r="AI155" s="25" t="str">
        <f t="shared" si="67"/>
        <v/>
      </c>
      <c r="AJ155" s="38"/>
      <c r="AK155" s="39"/>
      <c r="AL155" s="40"/>
      <c r="AM155" s="23" t="s">
        <v>89</v>
      </c>
      <c r="AN155" s="27"/>
      <c r="AO155" s="21"/>
      <c r="AP155" s="21"/>
      <c r="AQ155" s="42"/>
      <c r="AR155" s="36"/>
      <c r="AS155" s="36"/>
      <c r="AT155" s="29"/>
    </row>
    <row r="156" spans="1:46" ht="18.95" customHeight="1" x14ac:dyDescent="0.3">
      <c r="A156" s="52"/>
      <c r="B156" s="48"/>
      <c r="C156" s="48"/>
      <c r="D156" s="48"/>
      <c r="E156" s="54"/>
      <c r="F156" s="55"/>
      <c r="G156" s="48"/>
      <c r="H156" s="49"/>
      <c r="I156" s="50"/>
      <c r="J156" s="50"/>
      <c r="K156" s="50"/>
      <c r="L156" s="50"/>
      <c r="M156" s="46"/>
      <c r="N156" s="44"/>
      <c r="O156" s="45"/>
      <c r="P156" s="46"/>
      <c r="Q156" s="44"/>
      <c r="R156" s="47"/>
      <c r="S156" s="48"/>
      <c r="T156" s="20" t="s">
        <v>90</v>
      </c>
      <c r="U156" s="21"/>
      <c r="V156" s="22"/>
      <c r="W156" s="22"/>
      <c r="X156" s="23" t="str">
        <f t="shared" si="66"/>
        <v/>
      </c>
      <c r="Y156" s="24"/>
      <c r="Z156" s="24"/>
      <c r="AA156" s="25" t="str">
        <f t="shared" si="60"/>
        <v/>
      </c>
      <c r="AB156" s="24"/>
      <c r="AC156" s="24"/>
      <c r="AD156" s="24"/>
      <c r="AE156" s="26" t="str">
        <f t="shared" si="68"/>
        <v/>
      </c>
      <c r="AF156" s="25" t="str">
        <f t="shared" si="61"/>
        <v/>
      </c>
      <c r="AG156" s="38"/>
      <c r="AH156" s="39"/>
      <c r="AI156" s="25" t="str">
        <f t="shared" si="67"/>
        <v/>
      </c>
      <c r="AJ156" s="38"/>
      <c r="AK156" s="39"/>
      <c r="AL156" s="40"/>
      <c r="AM156" s="23" t="s">
        <v>92</v>
      </c>
      <c r="AN156" s="27"/>
      <c r="AO156" s="21"/>
      <c r="AP156" s="21"/>
      <c r="AQ156" s="42"/>
      <c r="AR156" s="36"/>
      <c r="AS156" s="36"/>
      <c r="AT156" s="29"/>
    </row>
    <row r="157" spans="1:46" ht="23.1" customHeight="1" x14ac:dyDescent="0.3">
      <c r="A157" s="53"/>
      <c r="B157" s="48"/>
      <c r="C157" s="48"/>
      <c r="D157" s="48"/>
      <c r="E157" s="54"/>
      <c r="F157" s="55"/>
      <c r="G157" s="48"/>
      <c r="H157" s="49"/>
      <c r="I157" s="50"/>
      <c r="J157" s="50"/>
      <c r="K157" s="50"/>
      <c r="L157" s="50"/>
      <c r="M157" s="46"/>
      <c r="N157" s="44"/>
      <c r="O157" s="45"/>
      <c r="P157" s="46"/>
      <c r="Q157" s="44"/>
      <c r="R157" s="47"/>
      <c r="S157" s="48"/>
      <c r="T157" s="20" t="s">
        <v>93</v>
      </c>
      <c r="U157" s="21"/>
      <c r="V157" s="22"/>
      <c r="W157" s="22"/>
      <c r="X157" s="23" t="str">
        <f t="shared" si="66"/>
        <v/>
      </c>
      <c r="Y157" s="24"/>
      <c r="Z157" s="24"/>
      <c r="AA157" s="25" t="str">
        <f t="shared" si="60"/>
        <v/>
      </c>
      <c r="AB157" s="24"/>
      <c r="AC157" s="24"/>
      <c r="AD157" s="24"/>
      <c r="AE157" s="26" t="str">
        <f t="shared" si="68"/>
        <v/>
      </c>
      <c r="AF157" s="25" t="str">
        <f t="shared" si="61"/>
        <v/>
      </c>
      <c r="AG157" s="38"/>
      <c r="AH157" s="39"/>
      <c r="AI157" s="25" t="str">
        <f t="shared" si="67"/>
        <v/>
      </c>
      <c r="AJ157" s="38"/>
      <c r="AK157" s="39"/>
      <c r="AL157" s="40"/>
      <c r="AM157" s="23" t="s">
        <v>94</v>
      </c>
      <c r="AN157" s="27"/>
      <c r="AO157" s="21"/>
      <c r="AP157" s="21"/>
      <c r="AQ157" s="43"/>
      <c r="AR157" s="37"/>
      <c r="AS157" s="37"/>
      <c r="AT157" s="30"/>
    </row>
    <row r="158" spans="1:46" s="4" customFormat="1" ht="69.95" customHeight="1" x14ac:dyDescent="0.25">
      <c r="A158" s="51"/>
      <c r="B158" s="48"/>
      <c r="C158" s="48"/>
      <c r="D158" s="48"/>
      <c r="E158" s="54"/>
      <c r="F158" s="55"/>
      <c r="G158" s="48"/>
      <c r="H158" s="49" t="str">
        <f>IF(B158="Seguridad_Información","Posibilidad de "&amp;C158&amp;"con "&amp;K158&amp;" "&amp;"por"&amp;" "&amp;I158&amp;" "&amp;"debido a"&amp;" "&amp;J158,"Posibilidad de"&amp;" "&amp;K158&amp;" "&amp;"por"&amp;" "&amp;I158&amp;" debido a"&amp;" "&amp;J158)</f>
        <v xml:space="preserve">Posibilidad de  por  debido a </v>
      </c>
      <c r="I158" s="50"/>
      <c r="J158" s="50"/>
      <c r="K158" s="50"/>
      <c r="L158" s="50"/>
      <c r="M158" s="46" t="str">
        <f>IF(OR($L158=[1]Tabla_Probabilidad!$D$33,$L158=[1]Tabla_Probabilidad!$D$35,$L158=[1]Tabla_Probabilidad!$D$37,$L158=[1]Tabla_Probabilidad!$J$35),"Muy Baja",IF(OR($L158=[1]Tabla_Probabilidad!$E$33,$L158=[1]Tabla_Probabilidad!$E$35,$L158=[1]Tabla_Probabilidad!$E$37,$L158=[1]Tabla_Probabilidad!$K$35),"Baja",IF(OR($L158=[1]Tabla_Probabilidad!$F$33,$L158=[1]Tabla_Probabilidad!$F$35,$L158=[1]Tabla_Probabilidad!$F$37,$L158=[1]Tabla_Probabilidad!$L$35),"Media",IF(OR($L158=[1]Tabla_Probabilidad!$G$33,$L158=[1]Tabla_Probabilidad!$G$35,$L158=[1]Tabla_Probabilidad!$G$37,$L158=[1]Tabla_Probabilidad!$M$35),"Alta",IF(OR($L158=[1]Tabla_Probabilidad!$H$33,$L158=[1]Tabla_Probabilidad!$H$35,$L158=[1]Tabla_Probabilidad!$H$37,$L158=[1]Tabla_Probabilidad!$N$35),"Muy Alta","")))))</f>
        <v/>
      </c>
      <c r="N158" s="44" t="str">
        <f>IF(M158="","",IF(M158="Muy Baja",0.2,IF(M158="Baja",0.4,IF(M158="Media",0.6,IF(M158="Alta",0.8,IF(M158="Muy Alta",1,))))))</f>
        <v/>
      </c>
      <c r="O158" s="45"/>
      <c r="P158" s="46" t="str">
        <f>IF(OR($O158=[1]Tabla_Impacto!$D$38,$O158=[1]Tabla_Impacto!$D$41,$O158=[1]Tabla_Impacto!$D$42,$O158=[1]Tabla_Impacto!$D$43,$O158=[1]Tabla_Impacto!$D$44,$O158=[1]Tabla_Impacto!$J$38,$O158=[1]Tabla_Impacto!$J$43,$O158=[1]Tabla_Impacto!$J$44,$O158=[1]Tabla_Impacto!$P$40,$O158=[1]Tabla_Impacto!$P$44,$O158=[1]Tabla_Impacto!$V$40,$O158=[1]Tabla_Impacto!$AB$40),"Leve",IF(OR($O158=[1]Tabla_Impacto!$E$38,$O158=[1]Tabla_Impacto!$E$41,$O158=[1]Tabla_Impacto!$E$42,$O158=[1]Tabla_Impacto!$E$43,$O158=[1]Tabla_Impacto!$E$44,$O158=[1]Tabla_Impacto!$K$38,$O158=[1]Tabla_Impacto!$K$43,$O158=[1]Tabla_Impacto!$K$44,$O158=[1]Tabla_Impacto!$Q$40,$O158=[1]Tabla_Impacto!$Q$44,$O158=[1]Tabla_Impacto!$W$40,$O158=[1]Tabla_Impacto!$AC$40),"Menor",IF(OR($O158=[1]Tabla_Impacto!$F$38,$O158=[1]Tabla_Impacto!$F$41,$O158=[1]Tabla_Impacto!$F$42,$O158=[1]Tabla_Impacto!$F$43,$O158=[1]Tabla_Impacto!$F$44,$O158=[1]Tabla_Impacto!$L$38,$O158=[1]Tabla_Impacto!$L$43,$O158=[1]Tabla_Impacto!$L$44,$O158=[1]Tabla_Impacto!$R$40,$O158=[1]Tabla_Impacto!$R$44,$O158=[1]Tabla_Impacto!$X$40,$O158=[1]Tabla_Impacto!$AD$40,$O158=[1]Tabla_Impacto!$F$41),"Moderado",IF(OR($O158=[1]Tabla_Impacto!$G$38,$O158=[1]Tabla_Impacto!$G$41,$O158=[1]Tabla_Impacto!$G$42,$O158=[1]Tabla_Impacto!$G$43,$O158=[1]Tabla_Impacto!$G$44,$O158=[1]Tabla_Impacto!$M$38,$O158=[1]Tabla_Impacto!$M$43,$O158=[1]Tabla_Impacto!$M$44,$O158=[1]Tabla_Impacto!$S$40,$O158=[1]Tabla_Impacto!$S$44,$O158=[1]Tabla_Impacto!$Y$40,$O158=[1]Tabla_Impacto!$AE$40,$O158=[1]Tabla_Impacto!$G$41),"Mayor",IF(OR($O158=[1]Tabla_Impacto!$H$38,$O158=[1]Tabla_Impacto!$H$41,$O158=[1]Tabla_Impacto!$H$42,$O158=[1]Tabla_Impacto!$H$43,$O158=[1]Tabla_Impacto!$H$44,$O158=[1]Tabla_Impacto!$N$38,$O158=[1]Tabla_Impacto!$N$43,$O158=[1]Tabla_Impacto!$N$44,$O158=[1]Tabla_Impacto!$T$40,$O158=[1]Tabla_Impacto!$T$44,$O158=[1]Tabla_Impacto!$Z$40,$O158=[1]Tabla_Impacto!$AF$40,$O158=[1]Tabla_Impacto!$H$41),"Catastrófico","")))))</f>
        <v/>
      </c>
      <c r="Q158" s="44" t="str">
        <f>IF(P158="","",IF(P158="Leve",0.2,IF(P158="Menor",0.4,IF(P158="Moderado",0.6,IF(P158="Mayor",0.8,IF(P158="Catastrófico",1,))))))</f>
        <v/>
      </c>
      <c r="R158" s="47" t="str">
        <f>IF(OR(AND(M158="Muy Baja",P158="Leve"),AND(M158="Muy Baja",P158="Menor"),AND(M158="Baja",P158="Leve")),"Bajo",IF(OR(AND(M158="Muy baja",P158="Moderado"),AND(M158="Baja",P158="Menor"),AND(M158="Baja",P158="Moderado"),AND(M158="Media",P158="Leve"),AND(M158="Media",P158="Menor"),AND(M158="Media",P158="Moderado"),AND(M158="Alta",P158="Leve"),AND(M158="Alta",P158="Menor")),"Moderado",IF(OR(AND(M158="Muy Baja",P158="Mayor"),AND(M158="Baja",P158="Mayor"),AND(M158="Media",P158="Mayor"),AND(M158="Alta",P158="Moderado"),AND(M158="Alta",P158="Mayor"),AND(M158="Muy Alta",P158="Leve"),AND(M158="Muy Alta",P158="Menor"),AND(M158="Muy Alta",P158="Moderado"),AND(M158="Muy Alta",P158="Mayor")),"Alto",IF(OR(AND(M158="Muy Baja",P158="Catastrófico"),AND(M158="Baja",P158="Catastrófico"),AND(M158="Media",P158="Catastrófico"),AND(M158="Alta",P158="Catastrófico"),AND(M158="Muy Alta",P158="Catastrófico")),"Extremo",""))))</f>
        <v/>
      </c>
      <c r="S158" s="48"/>
      <c r="T158" s="20" t="s">
        <v>65</v>
      </c>
      <c r="U158" s="21"/>
      <c r="V158" s="22"/>
      <c r="W158" s="22"/>
      <c r="X158" s="23" t="str">
        <f>IF(OR(Y158="Preventivo",Y158="Detectivo"),"Probabilidad",IF(Y158="Correctivo","Impacto",""))</f>
        <v/>
      </c>
      <c r="Y158" s="24"/>
      <c r="Z158" s="24"/>
      <c r="AA158" s="25" t="str">
        <f t="shared" si="60"/>
        <v/>
      </c>
      <c r="AB158" s="24"/>
      <c r="AC158" s="24"/>
      <c r="AD158" s="24"/>
      <c r="AE158" s="26" t="str">
        <f>IFERROR(IF(X158="Probabilidad",(N158-(+N158*AA158)),IF(X158="Impacto",N158,"")),"")</f>
        <v/>
      </c>
      <c r="AF158" s="25" t="str">
        <f t="shared" si="61"/>
        <v/>
      </c>
      <c r="AG158" s="38" t="str">
        <f>IFERROR(IF(AH158="","",IF(AH158&lt;=0.2,"Muy Baja",IF(AH158&lt;=0.4,"Baja",IF(AH158&lt;=0.6,"Media",IF(AH158&lt;=0.8,"Alta","Muy Alta"))))),"")</f>
        <v/>
      </c>
      <c r="AH158" s="39" t="str">
        <f>IFERROR(LOOKUP(MAX(AF158:AF164)+1,(AF158:AF164)),"")</f>
        <v/>
      </c>
      <c r="AI158" s="25" t="str">
        <f>IFERROR(IF(X158="Impacto",(Q158-(+Q158*AA158)),IF(X158="Probabilidad",Q158,"")),"")</f>
        <v/>
      </c>
      <c r="AJ158" s="38" t="str">
        <f>IFERROR(IF(AK158="","",IF(AK158&lt;=0.2,"Leve",IF(AK158&lt;=0.4,"Menor",IF(AK158&lt;=0.6,"Moderado",IF(AK158&lt;=0.8,"Mayor","Catastrófico"))))),"")</f>
        <v/>
      </c>
      <c r="AK158" s="39" t="str">
        <f>IFERROR(LOOKUP(MAX(AI158:AI164)+1,(AI158:AI164)),"")</f>
        <v/>
      </c>
      <c r="AL158" s="40" t="str">
        <f>IFERROR(IF(OR(AND(AG158="Muy Baja",AJ158="Leve"),AND(AG158="Muy Baja",AJ158="Menor"),AND(AG158="Baja",AJ158="Leve")),"Bajo",IF(OR(AND(AG158="Muy baja",AJ158="Moderado"),AND(AG158="Baja",AJ158="Menor"),AND(AG158="Baja",AJ158="Moderado"),AND(AG158="Media",AJ158="Leve"),AND(AG158="Media",AJ158="Menor"),AND(AG158="Media",AJ158="Moderado"),AND(AG158="Alta",AJ158="Leve"),AND(AG158="Alta",AJ158="Menor")),"Moderado",IF(OR(AND(AG158="Muy Baja",AJ158="Mayor"),AND(AG158="Baja",AJ158="Mayor"),AND(AG158="Media",AJ158="Mayor"),AND(AG158="Alta",AJ158="Moderado"),AND(AG158="Alta",AJ158="Mayor"),AND(AG158="Muy Alta",AJ158="Leve"),AND(AG158="Muy Alta",AJ158="Menor"),AND(AG158="Muy Alta",AJ158="Moderado"),AND(AG158="Muy Alta",AJ158="Mayor")),"Alto",IF(OR(AND(AG158="Muy Baja",AJ158="Catastrófico"),AND(AG158="Baja",AJ158="Catastrófico"),AND(AG158="Media",AJ158="Catastrófico"),AND(AG158="Alta",AJ158="Catastrófico"),AND(AG158="Muy Alta",AJ158="Catastrófico")),"Extremo","")))),"")</f>
        <v/>
      </c>
      <c r="AM158" s="23" t="s">
        <v>73</v>
      </c>
      <c r="AN158" s="27"/>
      <c r="AO158" s="21"/>
      <c r="AP158" s="21"/>
      <c r="AQ158" s="41"/>
      <c r="AR158" s="35"/>
      <c r="AS158" s="35"/>
      <c r="AT158" s="28"/>
    </row>
    <row r="159" spans="1:46" ht="74.099999999999994" customHeight="1" x14ac:dyDescent="0.3">
      <c r="A159" s="52"/>
      <c r="B159" s="48"/>
      <c r="C159" s="48"/>
      <c r="D159" s="48"/>
      <c r="E159" s="54"/>
      <c r="F159" s="55"/>
      <c r="G159" s="48"/>
      <c r="H159" s="49"/>
      <c r="I159" s="50"/>
      <c r="J159" s="50"/>
      <c r="K159" s="50"/>
      <c r="L159" s="50"/>
      <c r="M159" s="46"/>
      <c r="N159" s="44"/>
      <c r="O159" s="45"/>
      <c r="P159" s="46"/>
      <c r="Q159" s="44"/>
      <c r="R159" s="47"/>
      <c r="S159" s="48"/>
      <c r="T159" s="20" t="s">
        <v>74</v>
      </c>
      <c r="U159" s="21"/>
      <c r="V159" s="22"/>
      <c r="W159" s="22"/>
      <c r="X159" s="23" t="str">
        <f t="shared" ref="X159:X164" si="69">IF(OR(Y159="Preventivo",Y159="Detectivo"),"Probabilidad",IF(Y159="Correctivo","Impacto",""))</f>
        <v/>
      </c>
      <c r="Y159" s="24"/>
      <c r="Z159" s="24"/>
      <c r="AA159" s="25" t="str">
        <f t="shared" si="60"/>
        <v/>
      </c>
      <c r="AB159" s="24"/>
      <c r="AC159" s="24"/>
      <c r="AD159" s="24"/>
      <c r="AE159" s="26" t="str">
        <f>IFERROR(IF(AND(X158="Probabilidad",X159="Probabilidad"),(AF158-(+AF158*AA159)),IF(AND(X159="Probabilidad",X158="Impacto"),(AF158-(+AF158*AA159)),IF(X159="Impacto",AF158,""))),"")</f>
        <v/>
      </c>
      <c r="AF159" s="25" t="str">
        <f t="shared" si="61"/>
        <v/>
      </c>
      <c r="AG159" s="38"/>
      <c r="AH159" s="39"/>
      <c r="AI159" s="25" t="str">
        <f t="shared" ref="AI159:AI164" si="70">IFERROR(IF(AND(X158="Impacto",X159="Impacto"),(AI158-(+AI158*AA159)),IF(AND(X159="Impacto",X158="Probabilidad"),(AI158-(+AI158*AA159)),IF(X159="Probabilidad",AI158,""))),"")</f>
        <v/>
      </c>
      <c r="AJ159" s="38"/>
      <c r="AK159" s="39"/>
      <c r="AL159" s="40"/>
      <c r="AM159" s="23" t="s">
        <v>77</v>
      </c>
      <c r="AN159" s="27"/>
      <c r="AO159" s="21"/>
      <c r="AP159" s="21"/>
      <c r="AQ159" s="42"/>
      <c r="AR159" s="36"/>
      <c r="AS159" s="36"/>
      <c r="AT159" s="29"/>
    </row>
    <row r="160" spans="1:46" ht="45" customHeight="1" x14ac:dyDescent="0.3">
      <c r="A160" s="52"/>
      <c r="B160" s="48"/>
      <c r="C160" s="48"/>
      <c r="D160" s="48"/>
      <c r="E160" s="54"/>
      <c r="F160" s="55"/>
      <c r="G160" s="48"/>
      <c r="H160" s="49"/>
      <c r="I160" s="50"/>
      <c r="J160" s="50"/>
      <c r="K160" s="50"/>
      <c r="L160" s="50"/>
      <c r="M160" s="46"/>
      <c r="N160" s="44"/>
      <c r="O160" s="45"/>
      <c r="P160" s="46"/>
      <c r="Q160" s="44"/>
      <c r="R160" s="47"/>
      <c r="S160" s="48"/>
      <c r="T160" s="20" t="s">
        <v>78</v>
      </c>
      <c r="U160" s="21"/>
      <c r="V160" s="22"/>
      <c r="W160" s="22"/>
      <c r="X160" s="23" t="str">
        <f t="shared" si="69"/>
        <v/>
      </c>
      <c r="Y160" s="24"/>
      <c r="Z160" s="24"/>
      <c r="AA160" s="25" t="str">
        <f t="shared" si="60"/>
        <v/>
      </c>
      <c r="AB160" s="24"/>
      <c r="AC160" s="24"/>
      <c r="AD160" s="24"/>
      <c r="AE160" s="26" t="str">
        <f>IFERROR(IF(AND(X159="Probabilidad",X160="Probabilidad"),(AF159-(+AF159*AA160)),IF(AND(X160="Probabilidad",X159="Impacto"),(AF159-(+AF159*AA160)),IF(X160="Impacto",AF159,""))),"")</f>
        <v/>
      </c>
      <c r="AF160" s="25" t="str">
        <f t="shared" si="61"/>
        <v/>
      </c>
      <c r="AG160" s="38"/>
      <c r="AH160" s="39"/>
      <c r="AI160" s="25" t="str">
        <f t="shared" si="70"/>
        <v/>
      </c>
      <c r="AJ160" s="38"/>
      <c r="AK160" s="39"/>
      <c r="AL160" s="40"/>
      <c r="AM160" s="23" t="s">
        <v>81</v>
      </c>
      <c r="AN160" s="27"/>
      <c r="AO160" s="21"/>
      <c r="AP160" s="21"/>
      <c r="AQ160" s="42"/>
      <c r="AR160" s="36"/>
      <c r="AS160" s="36"/>
      <c r="AT160" s="29"/>
    </row>
    <row r="161" spans="1:46" ht="30" customHeight="1" x14ac:dyDescent="0.3">
      <c r="A161" s="52"/>
      <c r="B161" s="48"/>
      <c r="C161" s="48"/>
      <c r="D161" s="48"/>
      <c r="E161" s="54"/>
      <c r="F161" s="55"/>
      <c r="G161" s="48"/>
      <c r="H161" s="49"/>
      <c r="I161" s="50"/>
      <c r="J161" s="50"/>
      <c r="K161" s="50"/>
      <c r="L161" s="50"/>
      <c r="M161" s="46"/>
      <c r="N161" s="44"/>
      <c r="O161" s="45"/>
      <c r="P161" s="46"/>
      <c r="Q161" s="44"/>
      <c r="R161" s="47"/>
      <c r="S161" s="48"/>
      <c r="T161" s="20" t="s">
        <v>82</v>
      </c>
      <c r="U161" s="21"/>
      <c r="V161" s="22"/>
      <c r="W161" s="22"/>
      <c r="X161" s="23" t="str">
        <f t="shared" si="69"/>
        <v/>
      </c>
      <c r="Y161" s="24"/>
      <c r="Z161" s="24"/>
      <c r="AA161" s="25" t="str">
        <f t="shared" si="60"/>
        <v/>
      </c>
      <c r="AB161" s="24"/>
      <c r="AC161" s="24"/>
      <c r="AD161" s="24"/>
      <c r="AE161" s="26" t="str">
        <f t="shared" ref="AE161:AE164" si="71">IFERROR(IF(AND(X160="Probabilidad",X161="Probabilidad"),(AF160-(+AF160*AA161)),IF(AND(X161="Probabilidad",X160="Impacto"),(AF160-(+AF160*AA161)),IF(X161="Impacto",AF160,""))),"")</f>
        <v/>
      </c>
      <c r="AF161" s="25" t="str">
        <f t="shared" si="61"/>
        <v/>
      </c>
      <c r="AG161" s="38"/>
      <c r="AH161" s="39"/>
      <c r="AI161" s="25" t="str">
        <f t="shared" si="70"/>
        <v/>
      </c>
      <c r="AJ161" s="38"/>
      <c r="AK161" s="39"/>
      <c r="AL161" s="40"/>
      <c r="AM161" s="23" t="s">
        <v>84</v>
      </c>
      <c r="AN161" s="27"/>
      <c r="AO161" s="21"/>
      <c r="AP161" s="21"/>
      <c r="AQ161" s="42"/>
      <c r="AR161" s="36"/>
      <c r="AS161" s="36"/>
      <c r="AT161" s="29"/>
    </row>
    <row r="162" spans="1:46" ht="18.95" customHeight="1" x14ac:dyDescent="0.3">
      <c r="A162" s="52"/>
      <c r="B162" s="48"/>
      <c r="C162" s="48"/>
      <c r="D162" s="48"/>
      <c r="E162" s="54"/>
      <c r="F162" s="55"/>
      <c r="G162" s="48"/>
      <c r="H162" s="49"/>
      <c r="I162" s="50"/>
      <c r="J162" s="50"/>
      <c r="K162" s="50"/>
      <c r="L162" s="50"/>
      <c r="M162" s="46"/>
      <c r="N162" s="44"/>
      <c r="O162" s="45"/>
      <c r="P162" s="46"/>
      <c r="Q162" s="44"/>
      <c r="R162" s="47"/>
      <c r="S162" s="48"/>
      <c r="T162" s="20" t="s">
        <v>85</v>
      </c>
      <c r="U162" s="21"/>
      <c r="V162" s="22"/>
      <c r="W162" s="22"/>
      <c r="X162" s="23" t="str">
        <f t="shared" si="69"/>
        <v/>
      </c>
      <c r="Y162" s="24"/>
      <c r="Z162" s="24"/>
      <c r="AA162" s="25" t="str">
        <f t="shared" si="60"/>
        <v/>
      </c>
      <c r="AB162" s="24"/>
      <c r="AC162" s="24"/>
      <c r="AD162" s="24"/>
      <c r="AE162" s="26" t="str">
        <f t="shared" si="71"/>
        <v/>
      </c>
      <c r="AF162" s="25" t="str">
        <f t="shared" si="61"/>
        <v/>
      </c>
      <c r="AG162" s="38"/>
      <c r="AH162" s="39"/>
      <c r="AI162" s="25" t="str">
        <f t="shared" si="70"/>
        <v/>
      </c>
      <c r="AJ162" s="38"/>
      <c r="AK162" s="39"/>
      <c r="AL162" s="40"/>
      <c r="AM162" s="23" t="s">
        <v>89</v>
      </c>
      <c r="AN162" s="27"/>
      <c r="AO162" s="21"/>
      <c r="AP162" s="21"/>
      <c r="AQ162" s="42"/>
      <c r="AR162" s="36"/>
      <c r="AS162" s="36"/>
      <c r="AT162" s="29"/>
    </row>
    <row r="163" spans="1:46" ht="18.95" customHeight="1" x14ac:dyDescent="0.3">
      <c r="A163" s="52"/>
      <c r="B163" s="48"/>
      <c r="C163" s="48"/>
      <c r="D163" s="48"/>
      <c r="E163" s="54"/>
      <c r="F163" s="55"/>
      <c r="G163" s="48"/>
      <c r="H163" s="49"/>
      <c r="I163" s="50"/>
      <c r="J163" s="50"/>
      <c r="K163" s="50"/>
      <c r="L163" s="50"/>
      <c r="M163" s="46"/>
      <c r="N163" s="44"/>
      <c r="O163" s="45"/>
      <c r="P163" s="46"/>
      <c r="Q163" s="44"/>
      <c r="R163" s="47"/>
      <c r="S163" s="48"/>
      <c r="T163" s="20" t="s">
        <v>90</v>
      </c>
      <c r="U163" s="21"/>
      <c r="V163" s="22"/>
      <c r="W163" s="22"/>
      <c r="X163" s="23" t="str">
        <f t="shared" si="69"/>
        <v/>
      </c>
      <c r="Y163" s="24"/>
      <c r="Z163" s="24"/>
      <c r="AA163" s="25" t="str">
        <f t="shared" si="60"/>
        <v/>
      </c>
      <c r="AB163" s="24"/>
      <c r="AC163" s="24"/>
      <c r="AD163" s="24"/>
      <c r="AE163" s="26" t="str">
        <f t="shared" si="71"/>
        <v/>
      </c>
      <c r="AF163" s="25" t="str">
        <f t="shared" si="61"/>
        <v/>
      </c>
      <c r="AG163" s="38"/>
      <c r="AH163" s="39"/>
      <c r="AI163" s="25" t="str">
        <f t="shared" si="70"/>
        <v/>
      </c>
      <c r="AJ163" s="38"/>
      <c r="AK163" s="39"/>
      <c r="AL163" s="40"/>
      <c r="AM163" s="23" t="s">
        <v>92</v>
      </c>
      <c r="AN163" s="27"/>
      <c r="AO163" s="21"/>
      <c r="AP163" s="21"/>
      <c r="AQ163" s="42"/>
      <c r="AR163" s="36"/>
      <c r="AS163" s="36"/>
      <c r="AT163" s="29"/>
    </row>
    <row r="164" spans="1:46" ht="23.1" customHeight="1" x14ac:dyDescent="0.3">
      <c r="A164" s="53"/>
      <c r="B164" s="48"/>
      <c r="C164" s="48"/>
      <c r="D164" s="48"/>
      <c r="E164" s="54"/>
      <c r="F164" s="55"/>
      <c r="G164" s="48"/>
      <c r="H164" s="49"/>
      <c r="I164" s="50"/>
      <c r="J164" s="50"/>
      <c r="K164" s="50"/>
      <c r="L164" s="50"/>
      <c r="M164" s="46"/>
      <c r="N164" s="44"/>
      <c r="O164" s="45"/>
      <c r="P164" s="46"/>
      <c r="Q164" s="44"/>
      <c r="R164" s="47"/>
      <c r="S164" s="48"/>
      <c r="T164" s="20" t="s">
        <v>93</v>
      </c>
      <c r="U164" s="21"/>
      <c r="V164" s="22"/>
      <c r="W164" s="22"/>
      <c r="X164" s="23" t="str">
        <f t="shared" si="69"/>
        <v/>
      </c>
      <c r="Y164" s="24"/>
      <c r="Z164" s="24"/>
      <c r="AA164" s="25" t="str">
        <f t="shared" si="60"/>
        <v/>
      </c>
      <c r="AB164" s="24"/>
      <c r="AC164" s="24"/>
      <c r="AD164" s="24"/>
      <c r="AE164" s="26" t="str">
        <f t="shared" si="71"/>
        <v/>
      </c>
      <c r="AF164" s="25" t="str">
        <f t="shared" si="61"/>
        <v/>
      </c>
      <c r="AG164" s="38"/>
      <c r="AH164" s="39"/>
      <c r="AI164" s="25" t="str">
        <f t="shared" si="70"/>
        <v/>
      </c>
      <c r="AJ164" s="38"/>
      <c r="AK164" s="39"/>
      <c r="AL164" s="40"/>
      <c r="AM164" s="23" t="s">
        <v>94</v>
      </c>
      <c r="AN164" s="27"/>
      <c r="AO164" s="21"/>
      <c r="AP164" s="21"/>
      <c r="AQ164" s="43"/>
      <c r="AR164" s="37"/>
      <c r="AS164" s="37"/>
      <c r="AT164" s="30"/>
    </row>
    <row r="165" spans="1:46" s="4" customFormat="1" ht="69.95" customHeight="1" x14ac:dyDescent="0.25">
      <c r="A165" s="51"/>
      <c r="B165" s="48"/>
      <c r="C165" s="48"/>
      <c r="D165" s="48"/>
      <c r="E165" s="54"/>
      <c r="F165" s="55"/>
      <c r="G165" s="48"/>
      <c r="H165" s="49" t="str">
        <f>IF(B165="Seguridad_Información","Posibilidad de "&amp;C165&amp;"con "&amp;K165&amp;" "&amp;"por"&amp;" "&amp;I165&amp;" "&amp;"debido a"&amp;" "&amp;J165,"Posibilidad de"&amp;" "&amp;K165&amp;" "&amp;"por"&amp;" "&amp;I165&amp;" debido a"&amp;" "&amp;J165)</f>
        <v xml:space="preserve">Posibilidad de  por  debido a </v>
      </c>
      <c r="I165" s="50"/>
      <c r="J165" s="50"/>
      <c r="K165" s="50"/>
      <c r="L165" s="50"/>
      <c r="M165" s="46" t="str">
        <f>IF(OR($L165=[1]Tabla_Probabilidad!$D$33,$L165=[1]Tabla_Probabilidad!$D$35,$L165=[1]Tabla_Probabilidad!$D$37,$L165=[1]Tabla_Probabilidad!$J$35),"Muy Baja",IF(OR($L165=[1]Tabla_Probabilidad!$E$33,$L165=[1]Tabla_Probabilidad!$E$35,$L165=[1]Tabla_Probabilidad!$E$37,$L165=[1]Tabla_Probabilidad!$K$35),"Baja",IF(OR($L165=[1]Tabla_Probabilidad!$F$33,$L165=[1]Tabla_Probabilidad!$F$35,$L165=[1]Tabla_Probabilidad!$F$37,$L165=[1]Tabla_Probabilidad!$L$35),"Media",IF(OR($L165=[1]Tabla_Probabilidad!$G$33,$L165=[1]Tabla_Probabilidad!$G$35,$L165=[1]Tabla_Probabilidad!$G$37,$L165=[1]Tabla_Probabilidad!$M$35),"Alta",IF(OR($L165=[1]Tabla_Probabilidad!$H$33,$L165=[1]Tabla_Probabilidad!$H$35,$L165=[1]Tabla_Probabilidad!$H$37,$L165=[1]Tabla_Probabilidad!$N$35),"Muy Alta","")))))</f>
        <v/>
      </c>
      <c r="N165" s="44" t="str">
        <f>IF(M165="","",IF(M165="Muy Baja",0.2,IF(M165="Baja",0.4,IF(M165="Media",0.6,IF(M165="Alta",0.8,IF(M165="Muy Alta",1,))))))</f>
        <v/>
      </c>
      <c r="O165" s="45"/>
      <c r="P165" s="46" t="str">
        <f>IF(OR($O165=[1]Tabla_Impacto!$D$38,$O165=[1]Tabla_Impacto!$D$41,$O165=[1]Tabla_Impacto!$D$42,$O165=[1]Tabla_Impacto!$D$43,$O165=[1]Tabla_Impacto!$D$44,$O165=[1]Tabla_Impacto!$J$38,$O165=[1]Tabla_Impacto!$J$43,$O165=[1]Tabla_Impacto!$J$44,$O165=[1]Tabla_Impacto!$P$40,$O165=[1]Tabla_Impacto!$P$44,$O165=[1]Tabla_Impacto!$V$40,$O165=[1]Tabla_Impacto!$AB$40),"Leve",IF(OR($O165=[1]Tabla_Impacto!$E$38,$O165=[1]Tabla_Impacto!$E$41,$O165=[1]Tabla_Impacto!$E$42,$O165=[1]Tabla_Impacto!$E$43,$O165=[1]Tabla_Impacto!$E$44,$O165=[1]Tabla_Impacto!$K$38,$O165=[1]Tabla_Impacto!$K$43,$O165=[1]Tabla_Impacto!$K$44,$O165=[1]Tabla_Impacto!$Q$40,$O165=[1]Tabla_Impacto!$Q$44,$O165=[1]Tabla_Impacto!$W$40,$O165=[1]Tabla_Impacto!$AC$40),"Menor",IF(OR($O165=[1]Tabla_Impacto!$F$38,$O165=[1]Tabla_Impacto!$F$41,$O165=[1]Tabla_Impacto!$F$42,$O165=[1]Tabla_Impacto!$F$43,$O165=[1]Tabla_Impacto!$F$44,$O165=[1]Tabla_Impacto!$L$38,$O165=[1]Tabla_Impacto!$L$43,$O165=[1]Tabla_Impacto!$L$44,$O165=[1]Tabla_Impacto!$R$40,$O165=[1]Tabla_Impacto!$R$44,$O165=[1]Tabla_Impacto!$X$40,$O165=[1]Tabla_Impacto!$AD$40,$O165=[1]Tabla_Impacto!$F$41),"Moderado",IF(OR($O165=[1]Tabla_Impacto!$G$38,$O165=[1]Tabla_Impacto!$G$41,$O165=[1]Tabla_Impacto!$G$42,$O165=[1]Tabla_Impacto!$G$43,$O165=[1]Tabla_Impacto!$G$44,$O165=[1]Tabla_Impacto!$M$38,$O165=[1]Tabla_Impacto!$M$43,$O165=[1]Tabla_Impacto!$M$44,$O165=[1]Tabla_Impacto!$S$40,$O165=[1]Tabla_Impacto!$S$44,$O165=[1]Tabla_Impacto!$Y$40,$O165=[1]Tabla_Impacto!$AE$40,$O165=[1]Tabla_Impacto!$G$41),"Mayor",IF(OR($O165=[1]Tabla_Impacto!$H$38,$O165=[1]Tabla_Impacto!$H$41,$O165=[1]Tabla_Impacto!$H$42,$O165=[1]Tabla_Impacto!$H$43,$O165=[1]Tabla_Impacto!$H$44,$O165=[1]Tabla_Impacto!$N$38,$O165=[1]Tabla_Impacto!$N$43,$O165=[1]Tabla_Impacto!$N$44,$O165=[1]Tabla_Impacto!$T$40,$O165=[1]Tabla_Impacto!$T$44,$O165=[1]Tabla_Impacto!$Z$40,$O165=[1]Tabla_Impacto!$AF$40,$O165=[1]Tabla_Impacto!$H$41),"Catastrófico","")))))</f>
        <v/>
      </c>
      <c r="Q165" s="44" t="str">
        <f>IF(P165="","",IF(P165="Leve",0.2,IF(P165="Menor",0.4,IF(P165="Moderado",0.6,IF(P165="Mayor",0.8,IF(P165="Catastrófico",1,))))))</f>
        <v/>
      </c>
      <c r="R165" s="47" t="str">
        <f>IF(OR(AND(M165="Muy Baja",P165="Leve"),AND(M165="Muy Baja",P165="Menor"),AND(M165="Baja",P165="Leve")),"Bajo",IF(OR(AND(M165="Muy baja",P165="Moderado"),AND(M165="Baja",P165="Menor"),AND(M165="Baja",P165="Moderado"),AND(M165="Media",P165="Leve"),AND(M165="Media",P165="Menor"),AND(M165="Media",P165="Moderado"),AND(M165="Alta",P165="Leve"),AND(M165="Alta",P165="Menor")),"Moderado",IF(OR(AND(M165="Muy Baja",P165="Mayor"),AND(M165="Baja",P165="Mayor"),AND(M165="Media",P165="Mayor"),AND(M165="Alta",P165="Moderado"),AND(M165="Alta",P165="Mayor"),AND(M165="Muy Alta",P165="Leve"),AND(M165="Muy Alta",P165="Menor"),AND(M165="Muy Alta",P165="Moderado"),AND(M165="Muy Alta",P165="Mayor")),"Alto",IF(OR(AND(M165="Muy Baja",P165="Catastrófico"),AND(M165="Baja",P165="Catastrófico"),AND(M165="Media",P165="Catastrófico"),AND(M165="Alta",P165="Catastrófico"),AND(M165="Muy Alta",P165="Catastrófico")),"Extremo",""))))</f>
        <v/>
      </c>
      <c r="S165" s="48"/>
      <c r="T165" s="20" t="s">
        <v>65</v>
      </c>
      <c r="U165" s="21"/>
      <c r="V165" s="22"/>
      <c r="W165" s="22"/>
      <c r="X165" s="23" t="str">
        <f>IF(OR(Y165="Preventivo",Y165="Detectivo"),"Probabilidad",IF(Y165="Correctivo","Impacto",""))</f>
        <v/>
      </c>
      <c r="Y165" s="24"/>
      <c r="Z165" s="24"/>
      <c r="AA165" s="25" t="str">
        <f t="shared" si="60"/>
        <v/>
      </c>
      <c r="AB165" s="24"/>
      <c r="AC165" s="24"/>
      <c r="AD165" s="24"/>
      <c r="AE165" s="26" t="str">
        <f>IFERROR(IF(X165="Probabilidad",(N165-(+N165*AA165)),IF(X165="Impacto",N165,"")),"")</f>
        <v/>
      </c>
      <c r="AF165" s="25" t="str">
        <f t="shared" si="61"/>
        <v/>
      </c>
      <c r="AG165" s="38" t="str">
        <f>IFERROR(IF(AH165="","",IF(AH165&lt;=0.2,"Muy Baja",IF(AH165&lt;=0.4,"Baja",IF(AH165&lt;=0.6,"Media",IF(AH165&lt;=0.8,"Alta","Muy Alta"))))),"")</f>
        <v/>
      </c>
      <c r="AH165" s="39" t="str">
        <f>IFERROR(LOOKUP(MAX(AF165:AF171)+1,(AF165:AF171)),"")</f>
        <v/>
      </c>
      <c r="AI165" s="25" t="str">
        <f>IFERROR(IF(X165="Impacto",(Q165-(+Q165*AA165)),IF(X165="Probabilidad",Q165,"")),"")</f>
        <v/>
      </c>
      <c r="AJ165" s="38" t="str">
        <f>IFERROR(IF(AK165="","",IF(AK165&lt;=0.2,"Leve",IF(AK165&lt;=0.4,"Menor",IF(AK165&lt;=0.6,"Moderado",IF(AK165&lt;=0.8,"Mayor","Catastrófico"))))),"")</f>
        <v/>
      </c>
      <c r="AK165" s="39" t="str">
        <f>IFERROR(LOOKUP(MAX(AI165:AI171)+1,(AI165:AI171)),"")</f>
        <v/>
      </c>
      <c r="AL165" s="40" t="str">
        <f>IFERROR(IF(OR(AND(AG165="Muy Baja",AJ165="Leve"),AND(AG165="Muy Baja",AJ165="Menor"),AND(AG165="Baja",AJ165="Leve")),"Bajo",IF(OR(AND(AG165="Muy baja",AJ165="Moderado"),AND(AG165="Baja",AJ165="Menor"),AND(AG165="Baja",AJ165="Moderado"),AND(AG165="Media",AJ165="Leve"),AND(AG165="Media",AJ165="Menor"),AND(AG165="Media",AJ165="Moderado"),AND(AG165="Alta",AJ165="Leve"),AND(AG165="Alta",AJ165="Menor")),"Moderado",IF(OR(AND(AG165="Muy Baja",AJ165="Mayor"),AND(AG165="Baja",AJ165="Mayor"),AND(AG165="Media",AJ165="Mayor"),AND(AG165="Alta",AJ165="Moderado"),AND(AG165="Alta",AJ165="Mayor"),AND(AG165="Muy Alta",AJ165="Leve"),AND(AG165="Muy Alta",AJ165="Menor"),AND(AG165="Muy Alta",AJ165="Moderado"),AND(AG165="Muy Alta",AJ165="Mayor")),"Alto",IF(OR(AND(AG165="Muy Baja",AJ165="Catastrófico"),AND(AG165="Baja",AJ165="Catastrófico"),AND(AG165="Media",AJ165="Catastrófico"),AND(AG165="Alta",AJ165="Catastrófico"),AND(AG165="Muy Alta",AJ165="Catastrófico")),"Extremo","")))),"")</f>
        <v/>
      </c>
      <c r="AM165" s="23" t="s">
        <v>73</v>
      </c>
      <c r="AN165" s="27"/>
      <c r="AO165" s="21"/>
      <c r="AP165" s="21"/>
      <c r="AQ165" s="41"/>
      <c r="AR165" s="35"/>
      <c r="AS165" s="35"/>
      <c r="AT165" s="28"/>
    </row>
    <row r="166" spans="1:46" ht="74.099999999999994" customHeight="1" x14ac:dyDescent="0.3">
      <c r="A166" s="52"/>
      <c r="B166" s="48"/>
      <c r="C166" s="48"/>
      <c r="D166" s="48"/>
      <c r="E166" s="54"/>
      <c r="F166" s="55"/>
      <c r="G166" s="48"/>
      <c r="H166" s="49"/>
      <c r="I166" s="50"/>
      <c r="J166" s="50"/>
      <c r="K166" s="50"/>
      <c r="L166" s="50"/>
      <c r="M166" s="46"/>
      <c r="N166" s="44"/>
      <c r="O166" s="45"/>
      <c r="P166" s="46"/>
      <c r="Q166" s="44"/>
      <c r="R166" s="47"/>
      <c r="S166" s="48"/>
      <c r="T166" s="20" t="s">
        <v>74</v>
      </c>
      <c r="U166" s="21"/>
      <c r="V166" s="22"/>
      <c r="W166" s="22"/>
      <c r="X166" s="23" t="str">
        <f t="shared" ref="X166:X171" si="72">IF(OR(Y166="Preventivo",Y166="Detectivo"),"Probabilidad",IF(Y166="Correctivo","Impacto",""))</f>
        <v/>
      </c>
      <c r="Y166" s="24"/>
      <c r="Z166" s="24"/>
      <c r="AA166" s="25" t="str">
        <f t="shared" si="60"/>
        <v/>
      </c>
      <c r="AB166" s="24"/>
      <c r="AC166" s="24"/>
      <c r="AD166" s="24"/>
      <c r="AE166" s="26" t="str">
        <f>IFERROR(IF(AND(X165="Probabilidad",X166="Probabilidad"),(AF165-(+AF165*AA166)),IF(AND(X166="Probabilidad",X165="Impacto"),(AF165-(+AF165*AA166)),IF(X166="Impacto",AF165,""))),"")</f>
        <v/>
      </c>
      <c r="AF166" s="25" t="str">
        <f t="shared" si="61"/>
        <v/>
      </c>
      <c r="AG166" s="38"/>
      <c r="AH166" s="39"/>
      <c r="AI166" s="25" t="str">
        <f t="shared" ref="AI166:AI171" si="73">IFERROR(IF(AND(X165="Impacto",X166="Impacto"),(AI165-(+AI165*AA166)),IF(AND(X166="Impacto",X165="Probabilidad"),(AI165-(+AI165*AA166)),IF(X166="Probabilidad",AI165,""))),"")</f>
        <v/>
      </c>
      <c r="AJ166" s="38"/>
      <c r="AK166" s="39"/>
      <c r="AL166" s="40"/>
      <c r="AM166" s="23" t="s">
        <v>77</v>
      </c>
      <c r="AN166" s="27"/>
      <c r="AO166" s="21"/>
      <c r="AP166" s="21"/>
      <c r="AQ166" s="42"/>
      <c r="AR166" s="36"/>
      <c r="AS166" s="36"/>
      <c r="AT166" s="29"/>
    </row>
    <row r="167" spans="1:46" ht="45" customHeight="1" x14ac:dyDescent="0.3">
      <c r="A167" s="52"/>
      <c r="B167" s="48"/>
      <c r="C167" s="48"/>
      <c r="D167" s="48"/>
      <c r="E167" s="54"/>
      <c r="F167" s="55"/>
      <c r="G167" s="48"/>
      <c r="H167" s="49"/>
      <c r="I167" s="50"/>
      <c r="J167" s="50"/>
      <c r="K167" s="50"/>
      <c r="L167" s="50"/>
      <c r="M167" s="46"/>
      <c r="N167" s="44"/>
      <c r="O167" s="45"/>
      <c r="P167" s="46"/>
      <c r="Q167" s="44"/>
      <c r="R167" s="47"/>
      <c r="S167" s="48"/>
      <c r="T167" s="20" t="s">
        <v>78</v>
      </c>
      <c r="U167" s="21"/>
      <c r="V167" s="22"/>
      <c r="W167" s="22"/>
      <c r="X167" s="23" t="str">
        <f t="shared" si="72"/>
        <v/>
      </c>
      <c r="Y167" s="24"/>
      <c r="Z167" s="24"/>
      <c r="AA167" s="25" t="str">
        <f t="shared" si="60"/>
        <v/>
      </c>
      <c r="AB167" s="24"/>
      <c r="AC167" s="24"/>
      <c r="AD167" s="24"/>
      <c r="AE167" s="26" t="str">
        <f>IFERROR(IF(AND(X166="Probabilidad",X167="Probabilidad"),(AF166-(+AF166*AA167)),IF(AND(X167="Probabilidad",X166="Impacto"),(AF166-(+AF166*AA167)),IF(X167="Impacto",AF166,""))),"")</f>
        <v/>
      </c>
      <c r="AF167" s="25" t="str">
        <f t="shared" si="61"/>
        <v/>
      </c>
      <c r="AG167" s="38"/>
      <c r="AH167" s="39"/>
      <c r="AI167" s="25" t="str">
        <f t="shared" si="73"/>
        <v/>
      </c>
      <c r="AJ167" s="38"/>
      <c r="AK167" s="39"/>
      <c r="AL167" s="40"/>
      <c r="AM167" s="23" t="s">
        <v>81</v>
      </c>
      <c r="AN167" s="27"/>
      <c r="AO167" s="21"/>
      <c r="AP167" s="21"/>
      <c r="AQ167" s="42"/>
      <c r="AR167" s="36"/>
      <c r="AS167" s="36"/>
      <c r="AT167" s="29"/>
    </row>
    <row r="168" spans="1:46" ht="30" customHeight="1" x14ac:dyDescent="0.3">
      <c r="A168" s="52"/>
      <c r="B168" s="48"/>
      <c r="C168" s="48"/>
      <c r="D168" s="48"/>
      <c r="E168" s="54"/>
      <c r="F168" s="55"/>
      <c r="G168" s="48"/>
      <c r="H168" s="49"/>
      <c r="I168" s="50"/>
      <c r="J168" s="50"/>
      <c r="K168" s="50"/>
      <c r="L168" s="50"/>
      <c r="M168" s="46"/>
      <c r="N168" s="44"/>
      <c r="O168" s="45"/>
      <c r="P168" s="46"/>
      <c r="Q168" s="44"/>
      <c r="R168" s="47"/>
      <c r="S168" s="48"/>
      <c r="T168" s="20" t="s">
        <v>82</v>
      </c>
      <c r="U168" s="21"/>
      <c r="V168" s="22"/>
      <c r="W168" s="22"/>
      <c r="X168" s="23" t="str">
        <f t="shared" si="72"/>
        <v/>
      </c>
      <c r="Y168" s="24"/>
      <c r="Z168" s="24"/>
      <c r="AA168" s="25" t="str">
        <f t="shared" si="60"/>
        <v/>
      </c>
      <c r="AB168" s="24"/>
      <c r="AC168" s="24"/>
      <c r="AD168" s="24"/>
      <c r="AE168" s="26" t="str">
        <f t="shared" ref="AE168:AE171" si="74">IFERROR(IF(AND(X167="Probabilidad",X168="Probabilidad"),(AF167-(+AF167*AA168)),IF(AND(X168="Probabilidad",X167="Impacto"),(AF167-(+AF167*AA168)),IF(X168="Impacto",AF167,""))),"")</f>
        <v/>
      </c>
      <c r="AF168" s="25" t="str">
        <f t="shared" si="61"/>
        <v/>
      </c>
      <c r="AG168" s="38"/>
      <c r="AH168" s="39"/>
      <c r="AI168" s="25" t="str">
        <f t="shared" si="73"/>
        <v/>
      </c>
      <c r="AJ168" s="38"/>
      <c r="AK168" s="39"/>
      <c r="AL168" s="40"/>
      <c r="AM168" s="23" t="s">
        <v>84</v>
      </c>
      <c r="AN168" s="27"/>
      <c r="AO168" s="21"/>
      <c r="AP168" s="21"/>
      <c r="AQ168" s="42"/>
      <c r="AR168" s="36"/>
      <c r="AS168" s="36"/>
      <c r="AT168" s="29"/>
    </row>
    <row r="169" spans="1:46" ht="18.95" customHeight="1" x14ac:dyDescent="0.3">
      <c r="A169" s="52"/>
      <c r="B169" s="48"/>
      <c r="C169" s="48"/>
      <c r="D169" s="48"/>
      <c r="E169" s="54"/>
      <c r="F169" s="55"/>
      <c r="G169" s="48"/>
      <c r="H169" s="49"/>
      <c r="I169" s="50"/>
      <c r="J169" s="50"/>
      <c r="K169" s="50"/>
      <c r="L169" s="50"/>
      <c r="M169" s="46"/>
      <c r="N169" s="44"/>
      <c r="O169" s="45"/>
      <c r="P169" s="46"/>
      <c r="Q169" s="44"/>
      <c r="R169" s="47"/>
      <c r="S169" s="48"/>
      <c r="T169" s="20" t="s">
        <v>85</v>
      </c>
      <c r="U169" s="21"/>
      <c r="V169" s="22"/>
      <c r="W169" s="22"/>
      <c r="X169" s="23" t="str">
        <f t="shared" si="72"/>
        <v/>
      </c>
      <c r="Y169" s="24"/>
      <c r="Z169" s="24"/>
      <c r="AA169" s="25" t="str">
        <f t="shared" si="60"/>
        <v/>
      </c>
      <c r="AB169" s="24"/>
      <c r="AC169" s="24"/>
      <c r="AD169" s="24"/>
      <c r="AE169" s="26" t="str">
        <f t="shared" si="74"/>
        <v/>
      </c>
      <c r="AF169" s="25" t="str">
        <f t="shared" si="61"/>
        <v/>
      </c>
      <c r="AG169" s="38"/>
      <c r="AH169" s="39"/>
      <c r="AI169" s="25" t="str">
        <f t="shared" si="73"/>
        <v/>
      </c>
      <c r="AJ169" s="38"/>
      <c r="AK169" s="39"/>
      <c r="AL169" s="40"/>
      <c r="AM169" s="23" t="s">
        <v>89</v>
      </c>
      <c r="AN169" s="27"/>
      <c r="AO169" s="21"/>
      <c r="AP169" s="21"/>
      <c r="AQ169" s="42"/>
      <c r="AR169" s="36"/>
      <c r="AS169" s="36"/>
      <c r="AT169" s="29"/>
    </row>
    <row r="170" spans="1:46" ht="18.95" customHeight="1" x14ac:dyDescent="0.3">
      <c r="A170" s="52"/>
      <c r="B170" s="48"/>
      <c r="C170" s="48"/>
      <c r="D170" s="48"/>
      <c r="E170" s="54"/>
      <c r="F170" s="55"/>
      <c r="G170" s="48"/>
      <c r="H170" s="49"/>
      <c r="I170" s="50"/>
      <c r="J170" s="50"/>
      <c r="K170" s="50"/>
      <c r="L170" s="50"/>
      <c r="M170" s="46"/>
      <c r="N170" s="44"/>
      <c r="O170" s="45"/>
      <c r="P170" s="46"/>
      <c r="Q170" s="44"/>
      <c r="R170" s="47"/>
      <c r="S170" s="48"/>
      <c r="T170" s="20" t="s">
        <v>90</v>
      </c>
      <c r="U170" s="21"/>
      <c r="V170" s="22"/>
      <c r="W170" s="22"/>
      <c r="X170" s="23" t="str">
        <f t="shared" si="72"/>
        <v/>
      </c>
      <c r="Y170" s="24"/>
      <c r="Z170" s="24"/>
      <c r="AA170" s="25" t="str">
        <f t="shared" si="60"/>
        <v/>
      </c>
      <c r="AB170" s="24"/>
      <c r="AC170" s="24"/>
      <c r="AD170" s="24"/>
      <c r="AE170" s="26" t="str">
        <f t="shared" si="74"/>
        <v/>
      </c>
      <c r="AF170" s="25" t="str">
        <f t="shared" si="61"/>
        <v/>
      </c>
      <c r="AG170" s="38"/>
      <c r="AH170" s="39"/>
      <c r="AI170" s="25" t="str">
        <f t="shared" si="73"/>
        <v/>
      </c>
      <c r="AJ170" s="38"/>
      <c r="AK170" s="39"/>
      <c r="AL170" s="40"/>
      <c r="AM170" s="23" t="s">
        <v>92</v>
      </c>
      <c r="AN170" s="27"/>
      <c r="AO170" s="21"/>
      <c r="AP170" s="21"/>
      <c r="AQ170" s="42"/>
      <c r="AR170" s="36"/>
      <c r="AS170" s="36"/>
      <c r="AT170" s="29"/>
    </row>
    <row r="171" spans="1:46" ht="23.1" customHeight="1" x14ac:dyDescent="0.3">
      <c r="A171" s="53"/>
      <c r="B171" s="48"/>
      <c r="C171" s="48"/>
      <c r="D171" s="48"/>
      <c r="E171" s="54"/>
      <c r="F171" s="55"/>
      <c r="G171" s="48"/>
      <c r="H171" s="49"/>
      <c r="I171" s="50"/>
      <c r="J171" s="50"/>
      <c r="K171" s="50"/>
      <c r="L171" s="50"/>
      <c r="M171" s="46"/>
      <c r="N171" s="44"/>
      <c r="O171" s="45"/>
      <c r="P171" s="46"/>
      <c r="Q171" s="44"/>
      <c r="R171" s="47"/>
      <c r="S171" s="48"/>
      <c r="T171" s="20" t="s">
        <v>93</v>
      </c>
      <c r="U171" s="21"/>
      <c r="V171" s="22"/>
      <c r="W171" s="22"/>
      <c r="X171" s="23" t="str">
        <f t="shared" si="72"/>
        <v/>
      </c>
      <c r="Y171" s="24"/>
      <c r="Z171" s="24"/>
      <c r="AA171" s="25" t="str">
        <f t="shared" si="60"/>
        <v/>
      </c>
      <c r="AB171" s="24"/>
      <c r="AC171" s="24"/>
      <c r="AD171" s="24"/>
      <c r="AE171" s="26" t="str">
        <f t="shared" si="74"/>
        <v/>
      </c>
      <c r="AF171" s="25" t="str">
        <f t="shared" si="61"/>
        <v/>
      </c>
      <c r="AG171" s="38"/>
      <c r="AH171" s="39"/>
      <c r="AI171" s="25" t="str">
        <f t="shared" si="73"/>
        <v/>
      </c>
      <c r="AJ171" s="38"/>
      <c r="AK171" s="39"/>
      <c r="AL171" s="40"/>
      <c r="AM171" s="23" t="s">
        <v>94</v>
      </c>
      <c r="AN171" s="27"/>
      <c r="AO171" s="21"/>
      <c r="AP171" s="21"/>
      <c r="AQ171" s="43"/>
      <c r="AR171" s="37"/>
      <c r="AS171" s="37"/>
      <c r="AT171" s="30"/>
    </row>
    <row r="172" spans="1:46" s="4" customFormat="1" ht="69.95" customHeight="1" x14ac:dyDescent="0.25">
      <c r="A172" s="51"/>
      <c r="B172" s="48"/>
      <c r="C172" s="48"/>
      <c r="D172" s="48"/>
      <c r="E172" s="54"/>
      <c r="F172" s="55"/>
      <c r="G172" s="48"/>
      <c r="H172" s="49" t="str">
        <f>IF(B172="Seguridad_Información","Posibilidad de "&amp;C172&amp;"con "&amp;K172&amp;" "&amp;"por"&amp;" "&amp;I172&amp;" "&amp;"debido a"&amp;" "&amp;J172,"Posibilidad de"&amp;" "&amp;K172&amp;" "&amp;"por"&amp;" "&amp;I172&amp;" debido a"&amp;" "&amp;J172)</f>
        <v xml:space="preserve">Posibilidad de  por  debido a </v>
      </c>
      <c r="I172" s="50"/>
      <c r="J172" s="50"/>
      <c r="K172" s="50"/>
      <c r="L172" s="50"/>
      <c r="M172" s="46" t="str">
        <f>IF(OR($L172=[1]Tabla_Probabilidad!$D$33,$L172=[1]Tabla_Probabilidad!$D$35,$L172=[1]Tabla_Probabilidad!$D$37,$L172=[1]Tabla_Probabilidad!$J$35),"Muy Baja",IF(OR($L172=[1]Tabla_Probabilidad!$E$33,$L172=[1]Tabla_Probabilidad!$E$35,$L172=[1]Tabla_Probabilidad!$E$37,$L172=[1]Tabla_Probabilidad!$K$35),"Baja",IF(OR($L172=[1]Tabla_Probabilidad!$F$33,$L172=[1]Tabla_Probabilidad!$F$35,$L172=[1]Tabla_Probabilidad!$F$37,$L172=[1]Tabla_Probabilidad!$L$35),"Media",IF(OR($L172=[1]Tabla_Probabilidad!$G$33,$L172=[1]Tabla_Probabilidad!$G$35,$L172=[1]Tabla_Probabilidad!$G$37,$L172=[1]Tabla_Probabilidad!$M$35),"Alta",IF(OR($L172=[1]Tabla_Probabilidad!$H$33,$L172=[1]Tabla_Probabilidad!$H$35,$L172=[1]Tabla_Probabilidad!$H$37,$L172=[1]Tabla_Probabilidad!$N$35),"Muy Alta","")))))</f>
        <v/>
      </c>
      <c r="N172" s="44" t="str">
        <f>IF(M172="","",IF(M172="Muy Baja",0.2,IF(M172="Baja",0.4,IF(M172="Media",0.6,IF(M172="Alta",0.8,IF(M172="Muy Alta",1,))))))</f>
        <v/>
      </c>
      <c r="O172" s="45"/>
      <c r="P172" s="46" t="str">
        <f>IF(OR($O172=[1]Tabla_Impacto!$D$38,$O172=[1]Tabla_Impacto!$D$41,$O172=[1]Tabla_Impacto!$D$42,$O172=[1]Tabla_Impacto!$D$43,$O172=[1]Tabla_Impacto!$D$44,$O172=[1]Tabla_Impacto!$J$38,$O172=[1]Tabla_Impacto!$J$43,$O172=[1]Tabla_Impacto!$J$44,$O172=[1]Tabla_Impacto!$P$40,$O172=[1]Tabla_Impacto!$P$44,$O172=[1]Tabla_Impacto!$V$40,$O172=[1]Tabla_Impacto!$AB$40),"Leve",IF(OR($O172=[1]Tabla_Impacto!$E$38,$O172=[1]Tabla_Impacto!$E$41,$O172=[1]Tabla_Impacto!$E$42,$O172=[1]Tabla_Impacto!$E$43,$O172=[1]Tabla_Impacto!$E$44,$O172=[1]Tabla_Impacto!$K$38,$O172=[1]Tabla_Impacto!$K$43,$O172=[1]Tabla_Impacto!$K$44,$O172=[1]Tabla_Impacto!$Q$40,$O172=[1]Tabla_Impacto!$Q$44,$O172=[1]Tabla_Impacto!$W$40,$O172=[1]Tabla_Impacto!$AC$40),"Menor",IF(OR($O172=[1]Tabla_Impacto!$F$38,$O172=[1]Tabla_Impacto!$F$41,$O172=[1]Tabla_Impacto!$F$42,$O172=[1]Tabla_Impacto!$F$43,$O172=[1]Tabla_Impacto!$F$44,$O172=[1]Tabla_Impacto!$L$38,$O172=[1]Tabla_Impacto!$L$43,$O172=[1]Tabla_Impacto!$L$44,$O172=[1]Tabla_Impacto!$R$40,$O172=[1]Tabla_Impacto!$R$44,$O172=[1]Tabla_Impacto!$X$40,$O172=[1]Tabla_Impacto!$AD$40,$O172=[1]Tabla_Impacto!$F$41),"Moderado",IF(OR($O172=[1]Tabla_Impacto!$G$38,$O172=[1]Tabla_Impacto!$G$41,$O172=[1]Tabla_Impacto!$G$42,$O172=[1]Tabla_Impacto!$G$43,$O172=[1]Tabla_Impacto!$G$44,$O172=[1]Tabla_Impacto!$M$38,$O172=[1]Tabla_Impacto!$M$43,$O172=[1]Tabla_Impacto!$M$44,$O172=[1]Tabla_Impacto!$S$40,$O172=[1]Tabla_Impacto!$S$44,$O172=[1]Tabla_Impacto!$Y$40,$O172=[1]Tabla_Impacto!$AE$40,$O172=[1]Tabla_Impacto!$G$41),"Mayor",IF(OR($O172=[1]Tabla_Impacto!$H$38,$O172=[1]Tabla_Impacto!$H$41,$O172=[1]Tabla_Impacto!$H$42,$O172=[1]Tabla_Impacto!$H$43,$O172=[1]Tabla_Impacto!$H$44,$O172=[1]Tabla_Impacto!$N$38,$O172=[1]Tabla_Impacto!$N$43,$O172=[1]Tabla_Impacto!$N$44,$O172=[1]Tabla_Impacto!$T$40,$O172=[1]Tabla_Impacto!$T$44,$O172=[1]Tabla_Impacto!$Z$40,$O172=[1]Tabla_Impacto!$AF$40,$O172=[1]Tabla_Impacto!$H$41),"Catastrófico","")))))</f>
        <v/>
      </c>
      <c r="Q172" s="44" t="str">
        <f>IF(P172="","",IF(P172="Leve",0.2,IF(P172="Menor",0.4,IF(P172="Moderado",0.6,IF(P172="Mayor",0.8,IF(P172="Catastrófico",1,))))))</f>
        <v/>
      </c>
      <c r="R172" s="47" t="str">
        <f>IF(OR(AND(M172="Muy Baja",P172="Leve"),AND(M172="Muy Baja",P172="Menor"),AND(M172="Baja",P172="Leve")),"Bajo",IF(OR(AND(M172="Muy baja",P172="Moderado"),AND(M172="Baja",P172="Menor"),AND(M172="Baja",P172="Moderado"),AND(M172="Media",P172="Leve"),AND(M172="Media",P172="Menor"),AND(M172="Media",P172="Moderado"),AND(M172="Alta",P172="Leve"),AND(M172="Alta",P172="Menor")),"Moderado",IF(OR(AND(M172="Muy Baja",P172="Mayor"),AND(M172="Baja",P172="Mayor"),AND(M172="Media",P172="Mayor"),AND(M172="Alta",P172="Moderado"),AND(M172="Alta",P172="Mayor"),AND(M172="Muy Alta",P172="Leve"),AND(M172="Muy Alta",P172="Menor"),AND(M172="Muy Alta",P172="Moderado"),AND(M172="Muy Alta",P172="Mayor")),"Alto",IF(OR(AND(M172="Muy Baja",P172="Catastrófico"),AND(M172="Baja",P172="Catastrófico"),AND(M172="Media",P172="Catastrófico"),AND(M172="Alta",P172="Catastrófico"),AND(M172="Muy Alta",P172="Catastrófico")),"Extremo",""))))</f>
        <v/>
      </c>
      <c r="S172" s="48"/>
      <c r="T172" s="20" t="s">
        <v>65</v>
      </c>
      <c r="U172" s="21"/>
      <c r="V172" s="22"/>
      <c r="W172" s="22"/>
      <c r="X172" s="23" t="str">
        <f>IF(OR(Y172="Preventivo",Y172="Detectivo"),"Probabilidad",IF(Y172="Correctivo","Impacto",""))</f>
        <v/>
      </c>
      <c r="Y172" s="24"/>
      <c r="Z172" s="24"/>
      <c r="AA172" s="25" t="str">
        <f t="shared" si="60"/>
        <v/>
      </c>
      <c r="AB172" s="24"/>
      <c r="AC172" s="24"/>
      <c r="AD172" s="24"/>
      <c r="AE172" s="26" t="str">
        <f>IFERROR(IF(X172="Probabilidad",(N172-(+N172*AA172)),IF(X172="Impacto",N172,"")),"")</f>
        <v/>
      </c>
      <c r="AF172" s="25" t="str">
        <f t="shared" si="61"/>
        <v/>
      </c>
      <c r="AG172" s="38" t="str">
        <f>IFERROR(IF(AH172="","",IF(AH172&lt;=0.2,"Muy Baja",IF(AH172&lt;=0.4,"Baja",IF(AH172&lt;=0.6,"Media",IF(AH172&lt;=0.8,"Alta","Muy Alta"))))),"")</f>
        <v/>
      </c>
      <c r="AH172" s="39" t="str">
        <f>IFERROR(LOOKUP(MAX(AF172:AF178)+1,(AF172:AF178)),"")</f>
        <v/>
      </c>
      <c r="AI172" s="25" t="str">
        <f>IFERROR(IF(X172="Impacto",(Q172-(+Q172*AA172)),IF(X172="Probabilidad",Q172,"")),"")</f>
        <v/>
      </c>
      <c r="AJ172" s="38" t="str">
        <f>IFERROR(IF(AK172="","",IF(AK172&lt;=0.2,"Leve",IF(AK172&lt;=0.4,"Menor",IF(AK172&lt;=0.6,"Moderado",IF(AK172&lt;=0.8,"Mayor","Catastrófico"))))),"")</f>
        <v/>
      </c>
      <c r="AK172" s="39" t="str">
        <f>IFERROR(LOOKUP(MAX(AI172:AI178)+1,(AI172:AI178)),"")</f>
        <v/>
      </c>
      <c r="AL172" s="40" t="str">
        <f>IFERROR(IF(OR(AND(AG172="Muy Baja",AJ172="Leve"),AND(AG172="Muy Baja",AJ172="Menor"),AND(AG172="Baja",AJ172="Leve")),"Bajo",IF(OR(AND(AG172="Muy baja",AJ172="Moderado"),AND(AG172="Baja",AJ172="Menor"),AND(AG172="Baja",AJ172="Moderado"),AND(AG172="Media",AJ172="Leve"),AND(AG172="Media",AJ172="Menor"),AND(AG172="Media",AJ172="Moderado"),AND(AG172="Alta",AJ172="Leve"),AND(AG172="Alta",AJ172="Menor")),"Moderado",IF(OR(AND(AG172="Muy Baja",AJ172="Mayor"),AND(AG172="Baja",AJ172="Mayor"),AND(AG172="Media",AJ172="Mayor"),AND(AG172="Alta",AJ172="Moderado"),AND(AG172="Alta",AJ172="Mayor"),AND(AG172="Muy Alta",AJ172="Leve"),AND(AG172="Muy Alta",AJ172="Menor"),AND(AG172="Muy Alta",AJ172="Moderado"),AND(AG172="Muy Alta",AJ172="Mayor")),"Alto",IF(OR(AND(AG172="Muy Baja",AJ172="Catastrófico"),AND(AG172="Baja",AJ172="Catastrófico"),AND(AG172="Media",AJ172="Catastrófico"),AND(AG172="Alta",AJ172="Catastrófico"),AND(AG172="Muy Alta",AJ172="Catastrófico")),"Extremo","")))),"")</f>
        <v/>
      </c>
      <c r="AM172" s="23" t="s">
        <v>73</v>
      </c>
      <c r="AN172" s="27"/>
      <c r="AO172" s="21"/>
      <c r="AP172" s="21"/>
      <c r="AQ172" s="41"/>
      <c r="AR172" s="35"/>
      <c r="AS172" s="35"/>
      <c r="AT172" s="28"/>
    </row>
    <row r="173" spans="1:46" ht="74.099999999999994" customHeight="1" x14ac:dyDescent="0.3">
      <c r="A173" s="52"/>
      <c r="B173" s="48"/>
      <c r="C173" s="48"/>
      <c r="D173" s="48"/>
      <c r="E173" s="54"/>
      <c r="F173" s="55"/>
      <c r="G173" s="48"/>
      <c r="H173" s="49"/>
      <c r="I173" s="50"/>
      <c r="J173" s="50"/>
      <c r="K173" s="50"/>
      <c r="L173" s="50"/>
      <c r="M173" s="46"/>
      <c r="N173" s="44"/>
      <c r="O173" s="45"/>
      <c r="P173" s="46"/>
      <c r="Q173" s="44"/>
      <c r="R173" s="47"/>
      <c r="S173" s="48"/>
      <c r="T173" s="20" t="s">
        <v>74</v>
      </c>
      <c r="U173" s="21"/>
      <c r="V173" s="22"/>
      <c r="W173" s="22"/>
      <c r="X173" s="23" t="str">
        <f t="shared" ref="X173:X178" si="75">IF(OR(Y173="Preventivo",Y173="Detectivo"),"Probabilidad",IF(Y173="Correctivo","Impacto",""))</f>
        <v/>
      </c>
      <c r="Y173" s="24"/>
      <c r="Z173" s="24"/>
      <c r="AA173" s="25" t="str">
        <f t="shared" si="60"/>
        <v/>
      </c>
      <c r="AB173" s="24"/>
      <c r="AC173" s="24"/>
      <c r="AD173" s="24"/>
      <c r="AE173" s="26" t="str">
        <f>IFERROR(IF(AND(X172="Probabilidad",X173="Probabilidad"),(AF172-(+AF172*AA173)),IF(AND(X173="Probabilidad",X172="Impacto"),(AF172-(+AF172*AA173)),IF(X173="Impacto",AF172,""))),"")</f>
        <v/>
      </c>
      <c r="AF173" s="25" t="str">
        <f t="shared" si="61"/>
        <v/>
      </c>
      <c r="AG173" s="38"/>
      <c r="AH173" s="39"/>
      <c r="AI173" s="25" t="str">
        <f t="shared" ref="AI173:AI178" si="76">IFERROR(IF(AND(X172="Impacto",X173="Impacto"),(AI172-(+AI172*AA173)),IF(AND(X173="Impacto",X172="Probabilidad"),(AI172-(+AI172*AA173)),IF(X173="Probabilidad",AI172,""))),"")</f>
        <v/>
      </c>
      <c r="AJ173" s="38"/>
      <c r="AK173" s="39"/>
      <c r="AL173" s="40"/>
      <c r="AM173" s="23" t="s">
        <v>77</v>
      </c>
      <c r="AN173" s="27"/>
      <c r="AO173" s="21"/>
      <c r="AP173" s="21"/>
      <c r="AQ173" s="42"/>
      <c r="AR173" s="36"/>
      <c r="AS173" s="36"/>
      <c r="AT173" s="29"/>
    </row>
    <row r="174" spans="1:46" ht="45" customHeight="1" x14ac:dyDescent="0.3">
      <c r="A174" s="52"/>
      <c r="B174" s="48"/>
      <c r="C174" s="48"/>
      <c r="D174" s="48"/>
      <c r="E174" s="54"/>
      <c r="F174" s="55"/>
      <c r="G174" s="48"/>
      <c r="H174" s="49"/>
      <c r="I174" s="50"/>
      <c r="J174" s="50"/>
      <c r="K174" s="50"/>
      <c r="L174" s="50"/>
      <c r="M174" s="46"/>
      <c r="N174" s="44"/>
      <c r="O174" s="45"/>
      <c r="P174" s="46"/>
      <c r="Q174" s="44"/>
      <c r="R174" s="47"/>
      <c r="S174" s="48"/>
      <c r="T174" s="20" t="s">
        <v>78</v>
      </c>
      <c r="U174" s="21"/>
      <c r="V174" s="22"/>
      <c r="W174" s="22"/>
      <c r="X174" s="23" t="str">
        <f t="shared" si="75"/>
        <v/>
      </c>
      <c r="Y174" s="24"/>
      <c r="Z174" s="24"/>
      <c r="AA174" s="25" t="str">
        <f t="shared" si="60"/>
        <v/>
      </c>
      <c r="AB174" s="24"/>
      <c r="AC174" s="24"/>
      <c r="AD174" s="24"/>
      <c r="AE174" s="26" t="str">
        <f>IFERROR(IF(AND(X173="Probabilidad",X174="Probabilidad"),(AF173-(+AF173*AA174)),IF(AND(X174="Probabilidad",X173="Impacto"),(AF173-(+AF173*AA174)),IF(X174="Impacto",AF173,""))),"")</f>
        <v/>
      </c>
      <c r="AF174" s="25" t="str">
        <f t="shared" si="61"/>
        <v/>
      </c>
      <c r="AG174" s="38"/>
      <c r="AH174" s="39"/>
      <c r="AI174" s="25" t="str">
        <f t="shared" si="76"/>
        <v/>
      </c>
      <c r="AJ174" s="38"/>
      <c r="AK174" s="39"/>
      <c r="AL174" s="40"/>
      <c r="AM174" s="23" t="s">
        <v>81</v>
      </c>
      <c r="AN174" s="27"/>
      <c r="AO174" s="21"/>
      <c r="AP174" s="21"/>
      <c r="AQ174" s="42"/>
      <c r="AR174" s="36"/>
      <c r="AS174" s="36"/>
      <c r="AT174" s="29"/>
    </row>
    <row r="175" spans="1:46" ht="30" customHeight="1" x14ac:dyDescent="0.3">
      <c r="A175" s="52"/>
      <c r="B175" s="48"/>
      <c r="C175" s="48"/>
      <c r="D175" s="48"/>
      <c r="E175" s="54"/>
      <c r="F175" s="55"/>
      <c r="G175" s="48"/>
      <c r="H175" s="49"/>
      <c r="I175" s="50"/>
      <c r="J175" s="50"/>
      <c r="K175" s="50"/>
      <c r="L175" s="50"/>
      <c r="M175" s="46"/>
      <c r="N175" s="44"/>
      <c r="O175" s="45"/>
      <c r="P175" s="46"/>
      <c r="Q175" s="44"/>
      <c r="R175" s="47"/>
      <c r="S175" s="48"/>
      <c r="T175" s="20" t="s">
        <v>82</v>
      </c>
      <c r="U175" s="21"/>
      <c r="V175" s="22"/>
      <c r="W175" s="22"/>
      <c r="X175" s="23" t="str">
        <f t="shared" si="75"/>
        <v/>
      </c>
      <c r="Y175" s="24"/>
      <c r="Z175" s="24"/>
      <c r="AA175" s="25" t="str">
        <f t="shared" si="60"/>
        <v/>
      </c>
      <c r="AB175" s="24"/>
      <c r="AC175" s="24"/>
      <c r="AD175" s="24"/>
      <c r="AE175" s="26" t="str">
        <f t="shared" ref="AE175:AE178" si="77">IFERROR(IF(AND(X174="Probabilidad",X175="Probabilidad"),(AF174-(+AF174*AA175)),IF(AND(X175="Probabilidad",X174="Impacto"),(AF174-(+AF174*AA175)),IF(X175="Impacto",AF174,""))),"")</f>
        <v/>
      </c>
      <c r="AF175" s="25" t="str">
        <f t="shared" si="61"/>
        <v/>
      </c>
      <c r="AG175" s="38"/>
      <c r="AH175" s="39"/>
      <c r="AI175" s="25" t="str">
        <f t="shared" si="76"/>
        <v/>
      </c>
      <c r="AJ175" s="38"/>
      <c r="AK175" s="39"/>
      <c r="AL175" s="40"/>
      <c r="AM175" s="23" t="s">
        <v>84</v>
      </c>
      <c r="AN175" s="27"/>
      <c r="AO175" s="21"/>
      <c r="AP175" s="21"/>
      <c r="AQ175" s="42"/>
      <c r="AR175" s="36"/>
      <c r="AS175" s="36"/>
      <c r="AT175" s="29"/>
    </row>
    <row r="176" spans="1:46" ht="18.95" customHeight="1" x14ac:dyDescent="0.3">
      <c r="A176" s="52"/>
      <c r="B176" s="48"/>
      <c r="C176" s="48"/>
      <c r="D176" s="48"/>
      <c r="E176" s="54"/>
      <c r="F176" s="55"/>
      <c r="G176" s="48"/>
      <c r="H176" s="49"/>
      <c r="I176" s="50"/>
      <c r="J176" s="50"/>
      <c r="K176" s="50"/>
      <c r="L176" s="50"/>
      <c r="M176" s="46"/>
      <c r="N176" s="44"/>
      <c r="O176" s="45"/>
      <c r="P176" s="46"/>
      <c r="Q176" s="44"/>
      <c r="R176" s="47"/>
      <c r="S176" s="48"/>
      <c r="T176" s="20" t="s">
        <v>85</v>
      </c>
      <c r="U176" s="21"/>
      <c r="V176" s="22"/>
      <c r="W176" s="22"/>
      <c r="X176" s="23" t="str">
        <f t="shared" si="75"/>
        <v/>
      </c>
      <c r="Y176" s="24"/>
      <c r="Z176" s="24"/>
      <c r="AA176" s="25" t="str">
        <f t="shared" si="60"/>
        <v/>
      </c>
      <c r="AB176" s="24"/>
      <c r="AC176" s="24"/>
      <c r="AD176" s="24"/>
      <c r="AE176" s="26" t="str">
        <f t="shared" si="77"/>
        <v/>
      </c>
      <c r="AF176" s="25" t="str">
        <f t="shared" si="61"/>
        <v/>
      </c>
      <c r="AG176" s="38"/>
      <c r="AH176" s="39"/>
      <c r="AI176" s="25" t="str">
        <f t="shared" si="76"/>
        <v/>
      </c>
      <c r="AJ176" s="38"/>
      <c r="AK176" s="39"/>
      <c r="AL176" s="40"/>
      <c r="AM176" s="23" t="s">
        <v>89</v>
      </c>
      <c r="AN176" s="27"/>
      <c r="AO176" s="21"/>
      <c r="AP176" s="21"/>
      <c r="AQ176" s="42"/>
      <c r="AR176" s="36"/>
      <c r="AS176" s="36"/>
      <c r="AT176" s="29"/>
    </row>
    <row r="177" spans="1:46" ht="18.95" customHeight="1" x14ac:dyDescent="0.3">
      <c r="A177" s="52"/>
      <c r="B177" s="48"/>
      <c r="C177" s="48"/>
      <c r="D177" s="48"/>
      <c r="E177" s="54"/>
      <c r="F177" s="55"/>
      <c r="G177" s="48"/>
      <c r="H177" s="49"/>
      <c r="I177" s="50"/>
      <c r="J177" s="50"/>
      <c r="K177" s="50"/>
      <c r="L177" s="50"/>
      <c r="M177" s="46"/>
      <c r="N177" s="44"/>
      <c r="O177" s="45"/>
      <c r="P177" s="46"/>
      <c r="Q177" s="44"/>
      <c r="R177" s="47"/>
      <c r="S177" s="48"/>
      <c r="T177" s="20" t="s">
        <v>90</v>
      </c>
      <c r="U177" s="21"/>
      <c r="V177" s="22"/>
      <c r="W177" s="22"/>
      <c r="X177" s="23" t="str">
        <f t="shared" si="75"/>
        <v/>
      </c>
      <c r="Y177" s="24"/>
      <c r="Z177" s="24"/>
      <c r="AA177" s="25" t="str">
        <f t="shared" si="60"/>
        <v/>
      </c>
      <c r="AB177" s="24"/>
      <c r="AC177" s="24"/>
      <c r="AD177" s="24"/>
      <c r="AE177" s="26" t="str">
        <f t="shared" si="77"/>
        <v/>
      </c>
      <c r="AF177" s="25" t="str">
        <f t="shared" si="61"/>
        <v/>
      </c>
      <c r="AG177" s="38"/>
      <c r="AH177" s="39"/>
      <c r="AI177" s="25" t="str">
        <f t="shared" si="76"/>
        <v/>
      </c>
      <c r="AJ177" s="38"/>
      <c r="AK177" s="39"/>
      <c r="AL177" s="40"/>
      <c r="AM177" s="23" t="s">
        <v>92</v>
      </c>
      <c r="AN177" s="27"/>
      <c r="AO177" s="21"/>
      <c r="AP177" s="21"/>
      <c r="AQ177" s="42"/>
      <c r="AR177" s="36"/>
      <c r="AS177" s="36"/>
      <c r="AT177" s="29"/>
    </row>
    <row r="178" spans="1:46" ht="23.1" customHeight="1" x14ac:dyDescent="0.3">
      <c r="A178" s="53"/>
      <c r="B178" s="48"/>
      <c r="C178" s="48"/>
      <c r="D178" s="48"/>
      <c r="E178" s="54"/>
      <c r="F178" s="55"/>
      <c r="G178" s="48"/>
      <c r="H178" s="49"/>
      <c r="I178" s="50"/>
      <c r="J178" s="50"/>
      <c r="K178" s="50"/>
      <c r="L178" s="50"/>
      <c r="M178" s="46"/>
      <c r="N178" s="44"/>
      <c r="O178" s="45"/>
      <c r="P178" s="46"/>
      <c r="Q178" s="44"/>
      <c r="R178" s="47"/>
      <c r="S178" s="48"/>
      <c r="T178" s="20" t="s">
        <v>93</v>
      </c>
      <c r="U178" s="21"/>
      <c r="V178" s="22"/>
      <c r="W178" s="22"/>
      <c r="X178" s="23" t="str">
        <f t="shared" si="75"/>
        <v/>
      </c>
      <c r="Y178" s="24"/>
      <c r="Z178" s="24"/>
      <c r="AA178" s="25" t="str">
        <f t="shared" si="60"/>
        <v/>
      </c>
      <c r="AB178" s="24"/>
      <c r="AC178" s="24"/>
      <c r="AD178" s="24"/>
      <c r="AE178" s="26" t="str">
        <f t="shared" si="77"/>
        <v/>
      </c>
      <c r="AF178" s="25" t="str">
        <f t="shared" si="61"/>
        <v/>
      </c>
      <c r="AG178" s="38"/>
      <c r="AH178" s="39"/>
      <c r="AI178" s="25" t="str">
        <f t="shared" si="76"/>
        <v/>
      </c>
      <c r="AJ178" s="38"/>
      <c r="AK178" s="39"/>
      <c r="AL178" s="40"/>
      <c r="AM178" s="23" t="s">
        <v>94</v>
      </c>
      <c r="AN178" s="27"/>
      <c r="AO178" s="21"/>
      <c r="AP178" s="21"/>
      <c r="AQ178" s="43"/>
      <c r="AR178" s="37"/>
      <c r="AS178" s="37"/>
      <c r="AT178" s="30"/>
    </row>
    <row r="179" spans="1:46" s="4" customFormat="1" ht="69.95" customHeight="1" x14ac:dyDescent="0.25">
      <c r="A179" s="51"/>
      <c r="B179" s="48"/>
      <c r="C179" s="48"/>
      <c r="D179" s="48"/>
      <c r="E179" s="54"/>
      <c r="F179" s="55"/>
      <c r="G179" s="48"/>
      <c r="H179" s="49" t="str">
        <f>IF(B179="Seguridad_Información","Posibilidad de "&amp;C179&amp;"con "&amp;K179&amp;" "&amp;"por"&amp;" "&amp;I179&amp;" "&amp;"debido a"&amp;" "&amp;J179,"Posibilidad de"&amp;" "&amp;K179&amp;" "&amp;"por"&amp;" "&amp;I179&amp;" debido a"&amp;" "&amp;J179)</f>
        <v xml:space="preserve">Posibilidad de  por  debido a </v>
      </c>
      <c r="I179" s="50"/>
      <c r="J179" s="50"/>
      <c r="K179" s="50"/>
      <c r="L179" s="50"/>
      <c r="M179" s="46" t="str">
        <f>IF(OR($L179=[1]Tabla_Probabilidad!$D$33,$L179=[1]Tabla_Probabilidad!$D$35,$L179=[1]Tabla_Probabilidad!$D$37,$L179=[1]Tabla_Probabilidad!$J$35),"Muy Baja",IF(OR($L179=[1]Tabla_Probabilidad!$E$33,$L179=[1]Tabla_Probabilidad!$E$35,$L179=[1]Tabla_Probabilidad!$E$37,$L179=[1]Tabla_Probabilidad!$K$35),"Baja",IF(OR($L179=[1]Tabla_Probabilidad!$F$33,$L179=[1]Tabla_Probabilidad!$F$35,$L179=[1]Tabla_Probabilidad!$F$37,$L179=[1]Tabla_Probabilidad!$L$35),"Media",IF(OR($L179=[1]Tabla_Probabilidad!$G$33,$L179=[1]Tabla_Probabilidad!$G$35,$L179=[1]Tabla_Probabilidad!$G$37,$L179=[1]Tabla_Probabilidad!$M$35),"Alta",IF(OR($L179=[1]Tabla_Probabilidad!$H$33,$L179=[1]Tabla_Probabilidad!$H$35,$L179=[1]Tabla_Probabilidad!$H$37,$L179=[1]Tabla_Probabilidad!$N$35),"Muy Alta","")))))</f>
        <v/>
      </c>
      <c r="N179" s="44" t="str">
        <f>IF(M179="","",IF(M179="Muy Baja",0.2,IF(M179="Baja",0.4,IF(M179="Media",0.6,IF(M179="Alta",0.8,IF(M179="Muy Alta",1,))))))</f>
        <v/>
      </c>
      <c r="O179" s="45"/>
      <c r="P179" s="46" t="str">
        <f>IF(OR($O179=[1]Tabla_Impacto!$D$38,$O179=[1]Tabla_Impacto!$D$41,$O179=[1]Tabla_Impacto!$D$42,$O179=[1]Tabla_Impacto!$D$43,$O179=[1]Tabla_Impacto!$D$44,$O179=[1]Tabla_Impacto!$J$38,$O179=[1]Tabla_Impacto!$J$43,$O179=[1]Tabla_Impacto!$J$44,$O179=[1]Tabla_Impacto!$P$40,$O179=[1]Tabla_Impacto!$P$44,$O179=[1]Tabla_Impacto!$V$40,$O179=[1]Tabla_Impacto!$AB$40),"Leve",IF(OR($O179=[1]Tabla_Impacto!$E$38,$O179=[1]Tabla_Impacto!$E$41,$O179=[1]Tabla_Impacto!$E$42,$O179=[1]Tabla_Impacto!$E$43,$O179=[1]Tabla_Impacto!$E$44,$O179=[1]Tabla_Impacto!$K$38,$O179=[1]Tabla_Impacto!$K$43,$O179=[1]Tabla_Impacto!$K$44,$O179=[1]Tabla_Impacto!$Q$40,$O179=[1]Tabla_Impacto!$Q$44,$O179=[1]Tabla_Impacto!$W$40,$O179=[1]Tabla_Impacto!$AC$40),"Menor",IF(OR($O179=[1]Tabla_Impacto!$F$38,$O179=[1]Tabla_Impacto!$F$41,$O179=[1]Tabla_Impacto!$F$42,$O179=[1]Tabla_Impacto!$F$43,$O179=[1]Tabla_Impacto!$F$44,$O179=[1]Tabla_Impacto!$L$38,$O179=[1]Tabla_Impacto!$L$43,$O179=[1]Tabla_Impacto!$L$44,$O179=[1]Tabla_Impacto!$R$40,$O179=[1]Tabla_Impacto!$R$44,$O179=[1]Tabla_Impacto!$X$40,$O179=[1]Tabla_Impacto!$AD$40,$O179=[1]Tabla_Impacto!$F$41),"Moderado",IF(OR($O179=[1]Tabla_Impacto!$G$38,$O179=[1]Tabla_Impacto!$G$41,$O179=[1]Tabla_Impacto!$G$42,$O179=[1]Tabla_Impacto!$G$43,$O179=[1]Tabla_Impacto!$G$44,$O179=[1]Tabla_Impacto!$M$38,$O179=[1]Tabla_Impacto!$M$43,$O179=[1]Tabla_Impacto!$M$44,$O179=[1]Tabla_Impacto!$S$40,$O179=[1]Tabla_Impacto!$S$44,$O179=[1]Tabla_Impacto!$Y$40,$O179=[1]Tabla_Impacto!$AE$40,$O179=[1]Tabla_Impacto!$G$41),"Mayor",IF(OR($O179=[1]Tabla_Impacto!$H$38,$O179=[1]Tabla_Impacto!$H$41,$O179=[1]Tabla_Impacto!$H$42,$O179=[1]Tabla_Impacto!$H$43,$O179=[1]Tabla_Impacto!$H$44,$O179=[1]Tabla_Impacto!$N$38,$O179=[1]Tabla_Impacto!$N$43,$O179=[1]Tabla_Impacto!$N$44,$O179=[1]Tabla_Impacto!$T$40,$O179=[1]Tabla_Impacto!$T$44,$O179=[1]Tabla_Impacto!$Z$40,$O179=[1]Tabla_Impacto!$AF$40,$O179=[1]Tabla_Impacto!$H$41),"Catastrófico","")))))</f>
        <v/>
      </c>
      <c r="Q179" s="44" t="str">
        <f>IF(P179="","",IF(P179="Leve",0.2,IF(P179="Menor",0.4,IF(P179="Moderado",0.6,IF(P179="Mayor",0.8,IF(P179="Catastrófico",1,))))))</f>
        <v/>
      </c>
      <c r="R179" s="47" t="str">
        <f>IF(OR(AND(M179="Muy Baja",P179="Leve"),AND(M179="Muy Baja",P179="Menor"),AND(M179="Baja",P179="Leve")),"Bajo",IF(OR(AND(M179="Muy baja",P179="Moderado"),AND(M179="Baja",P179="Menor"),AND(M179="Baja",P179="Moderado"),AND(M179="Media",P179="Leve"),AND(M179="Media",P179="Menor"),AND(M179="Media",P179="Moderado"),AND(M179="Alta",P179="Leve"),AND(M179="Alta",P179="Menor")),"Moderado",IF(OR(AND(M179="Muy Baja",P179="Mayor"),AND(M179="Baja",P179="Mayor"),AND(M179="Media",P179="Mayor"),AND(M179="Alta",P179="Moderado"),AND(M179="Alta",P179="Mayor"),AND(M179="Muy Alta",P179="Leve"),AND(M179="Muy Alta",P179="Menor"),AND(M179="Muy Alta",P179="Moderado"),AND(M179="Muy Alta",P179="Mayor")),"Alto",IF(OR(AND(M179="Muy Baja",P179="Catastrófico"),AND(M179="Baja",P179="Catastrófico"),AND(M179="Media",P179="Catastrófico"),AND(M179="Alta",P179="Catastrófico"),AND(M179="Muy Alta",P179="Catastrófico")),"Extremo",""))))</f>
        <v/>
      </c>
      <c r="S179" s="48"/>
      <c r="T179" s="20" t="s">
        <v>65</v>
      </c>
      <c r="U179" s="21"/>
      <c r="V179" s="22"/>
      <c r="W179" s="22"/>
      <c r="X179" s="23" t="str">
        <f>IF(OR(Y179="Preventivo",Y179="Detectivo"),"Probabilidad",IF(Y179="Correctivo","Impacto",""))</f>
        <v/>
      </c>
      <c r="Y179" s="24"/>
      <c r="Z179" s="24"/>
      <c r="AA179" s="25" t="str">
        <f t="shared" si="60"/>
        <v/>
      </c>
      <c r="AB179" s="24"/>
      <c r="AC179" s="24"/>
      <c r="AD179" s="24"/>
      <c r="AE179" s="26" t="str">
        <f>IFERROR(IF(X179="Probabilidad",(N179-(+N179*AA179)),IF(X179="Impacto",N179,"")),"")</f>
        <v/>
      </c>
      <c r="AF179" s="25" t="str">
        <f t="shared" si="61"/>
        <v/>
      </c>
      <c r="AG179" s="38" t="str">
        <f>IFERROR(IF(AH179="","",IF(AH179&lt;=0.2,"Muy Baja",IF(AH179&lt;=0.4,"Baja",IF(AH179&lt;=0.6,"Media",IF(AH179&lt;=0.8,"Alta","Muy Alta"))))),"")</f>
        <v/>
      </c>
      <c r="AH179" s="39" t="str">
        <f>IFERROR(LOOKUP(MAX(AF179:AF185)+1,(AF179:AF185)),"")</f>
        <v/>
      </c>
      <c r="AI179" s="25" t="str">
        <f>IFERROR(IF(X179="Impacto",(Q179-(+Q179*AA179)),IF(X179="Probabilidad",Q179,"")),"")</f>
        <v/>
      </c>
      <c r="AJ179" s="38" t="str">
        <f>IFERROR(IF(AK179="","",IF(AK179&lt;=0.2,"Leve",IF(AK179&lt;=0.4,"Menor",IF(AK179&lt;=0.6,"Moderado",IF(AK179&lt;=0.8,"Mayor","Catastrófico"))))),"")</f>
        <v/>
      </c>
      <c r="AK179" s="39" t="str">
        <f>IFERROR(LOOKUP(MAX(AI179:AI185)+1,(AI179:AI185)),"")</f>
        <v/>
      </c>
      <c r="AL179" s="40" t="str">
        <f>IFERROR(IF(OR(AND(AG179="Muy Baja",AJ179="Leve"),AND(AG179="Muy Baja",AJ179="Menor"),AND(AG179="Baja",AJ179="Leve")),"Bajo",IF(OR(AND(AG179="Muy baja",AJ179="Moderado"),AND(AG179="Baja",AJ179="Menor"),AND(AG179="Baja",AJ179="Moderado"),AND(AG179="Media",AJ179="Leve"),AND(AG179="Media",AJ179="Menor"),AND(AG179="Media",AJ179="Moderado"),AND(AG179="Alta",AJ179="Leve"),AND(AG179="Alta",AJ179="Menor")),"Moderado",IF(OR(AND(AG179="Muy Baja",AJ179="Mayor"),AND(AG179="Baja",AJ179="Mayor"),AND(AG179="Media",AJ179="Mayor"),AND(AG179="Alta",AJ179="Moderado"),AND(AG179="Alta",AJ179="Mayor"),AND(AG179="Muy Alta",AJ179="Leve"),AND(AG179="Muy Alta",AJ179="Menor"),AND(AG179="Muy Alta",AJ179="Moderado"),AND(AG179="Muy Alta",AJ179="Mayor")),"Alto",IF(OR(AND(AG179="Muy Baja",AJ179="Catastrófico"),AND(AG179="Baja",AJ179="Catastrófico"),AND(AG179="Media",AJ179="Catastrófico"),AND(AG179="Alta",AJ179="Catastrófico"),AND(AG179="Muy Alta",AJ179="Catastrófico")),"Extremo","")))),"")</f>
        <v/>
      </c>
      <c r="AM179" s="23" t="s">
        <v>73</v>
      </c>
      <c r="AN179" s="27"/>
      <c r="AO179" s="21"/>
      <c r="AP179" s="21"/>
      <c r="AQ179" s="41"/>
      <c r="AR179" s="35"/>
      <c r="AS179" s="35"/>
      <c r="AT179" s="28"/>
    </row>
    <row r="180" spans="1:46" ht="74.099999999999994" customHeight="1" x14ac:dyDescent="0.3">
      <c r="A180" s="52"/>
      <c r="B180" s="48"/>
      <c r="C180" s="48"/>
      <c r="D180" s="48"/>
      <c r="E180" s="54"/>
      <c r="F180" s="55"/>
      <c r="G180" s="48"/>
      <c r="H180" s="49"/>
      <c r="I180" s="50"/>
      <c r="J180" s="50"/>
      <c r="K180" s="50"/>
      <c r="L180" s="50"/>
      <c r="M180" s="46"/>
      <c r="N180" s="44"/>
      <c r="O180" s="45"/>
      <c r="P180" s="46"/>
      <c r="Q180" s="44"/>
      <c r="R180" s="47"/>
      <c r="S180" s="48"/>
      <c r="T180" s="20" t="s">
        <v>74</v>
      </c>
      <c r="U180" s="21"/>
      <c r="V180" s="22"/>
      <c r="W180" s="22"/>
      <c r="X180" s="23" t="str">
        <f t="shared" ref="X180:X185" si="78">IF(OR(Y180="Preventivo",Y180="Detectivo"),"Probabilidad",IF(Y180="Correctivo","Impacto",""))</f>
        <v/>
      </c>
      <c r="Y180" s="24"/>
      <c r="Z180" s="24"/>
      <c r="AA180" s="25" t="str">
        <f t="shared" si="60"/>
        <v/>
      </c>
      <c r="AB180" s="24"/>
      <c r="AC180" s="24"/>
      <c r="AD180" s="24"/>
      <c r="AE180" s="26" t="str">
        <f>IFERROR(IF(AND(X179="Probabilidad",X180="Probabilidad"),(AF179-(+AF179*AA180)),IF(AND(X180="Probabilidad",X179="Impacto"),(AF179-(+AF179*AA180)),IF(X180="Impacto",AF179,""))),"")</f>
        <v/>
      </c>
      <c r="AF180" s="25" t="str">
        <f t="shared" si="61"/>
        <v/>
      </c>
      <c r="AG180" s="38"/>
      <c r="AH180" s="39"/>
      <c r="AI180" s="25" t="str">
        <f t="shared" ref="AI180:AI185" si="79">IFERROR(IF(AND(X179="Impacto",X180="Impacto"),(AI179-(+AI179*AA180)),IF(AND(X180="Impacto",X179="Probabilidad"),(AI179-(+AI179*AA180)),IF(X180="Probabilidad",AI179,""))),"")</f>
        <v/>
      </c>
      <c r="AJ180" s="38"/>
      <c r="AK180" s="39"/>
      <c r="AL180" s="40"/>
      <c r="AM180" s="23" t="s">
        <v>77</v>
      </c>
      <c r="AN180" s="27"/>
      <c r="AO180" s="21"/>
      <c r="AP180" s="21"/>
      <c r="AQ180" s="42"/>
      <c r="AR180" s="36"/>
      <c r="AS180" s="36"/>
      <c r="AT180" s="29"/>
    </row>
    <row r="181" spans="1:46" ht="45" customHeight="1" x14ac:dyDescent="0.3">
      <c r="A181" s="52"/>
      <c r="B181" s="48"/>
      <c r="C181" s="48"/>
      <c r="D181" s="48"/>
      <c r="E181" s="54"/>
      <c r="F181" s="55"/>
      <c r="G181" s="48"/>
      <c r="H181" s="49"/>
      <c r="I181" s="50"/>
      <c r="J181" s="50"/>
      <c r="K181" s="50"/>
      <c r="L181" s="50"/>
      <c r="M181" s="46"/>
      <c r="N181" s="44"/>
      <c r="O181" s="45"/>
      <c r="P181" s="46"/>
      <c r="Q181" s="44"/>
      <c r="R181" s="47"/>
      <c r="S181" s="48"/>
      <c r="T181" s="20" t="s">
        <v>78</v>
      </c>
      <c r="U181" s="21"/>
      <c r="V181" s="22"/>
      <c r="W181" s="22"/>
      <c r="X181" s="23" t="str">
        <f t="shared" si="78"/>
        <v/>
      </c>
      <c r="Y181" s="24"/>
      <c r="Z181" s="24"/>
      <c r="AA181" s="25" t="str">
        <f t="shared" si="60"/>
        <v/>
      </c>
      <c r="AB181" s="24"/>
      <c r="AC181" s="24"/>
      <c r="AD181" s="24"/>
      <c r="AE181" s="26" t="str">
        <f>IFERROR(IF(AND(X180="Probabilidad",X181="Probabilidad"),(AF180-(+AF180*AA181)),IF(AND(X181="Probabilidad",X180="Impacto"),(AF180-(+AF180*AA181)),IF(X181="Impacto",AF180,""))),"")</f>
        <v/>
      </c>
      <c r="AF181" s="25" t="str">
        <f t="shared" si="61"/>
        <v/>
      </c>
      <c r="AG181" s="38"/>
      <c r="AH181" s="39"/>
      <c r="AI181" s="25" t="str">
        <f t="shared" si="79"/>
        <v/>
      </c>
      <c r="AJ181" s="38"/>
      <c r="AK181" s="39"/>
      <c r="AL181" s="40"/>
      <c r="AM181" s="23" t="s">
        <v>81</v>
      </c>
      <c r="AN181" s="27"/>
      <c r="AO181" s="21"/>
      <c r="AP181" s="21"/>
      <c r="AQ181" s="42"/>
      <c r="AR181" s="36"/>
      <c r="AS181" s="36"/>
      <c r="AT181" s="29"/>
    </row>
    <row r="182" spans="1:46" ht="30" customHeight="1" x14ac:dyDescent="0.3">
      <c r="A182" s="52"/>
      <c r="B182" s="48"/>
      <c r="C182" s="48"/>
      <c r="D182" s="48"/>
      <c r="E182" s="54"/>
      <c r="F182" s="55"/>
      <c r="G182" s="48"/>
      <c r="H182" s="49"/>
      <c r="I182" s="50"/>
      <c r="J182" s="50"/>
      <c r="K182" s="50"/>
      <c r="L182" s="50"/>
      <c r="M182" s="46"/>
      <c r="N182" s="44"/>
      <c r="O182" s="45"/>
      <c r="P182" s="46"/>
      <c r="Q182" s="44"/>
      <c r="R182" s="47"/>
      <c r="S182" s="48"/>
      <c r="T182" s="20" t="s">
        <v>82</v>
      </c>
      <c r="U182" s="21"/>
      <c r="V182" s="22"/>
      <c r="W182" s="22"/>
      <c r="X182" s="23" t="str">
        <f t="shared" si="78"/>
        <v/>
      </c>
      <c r="Y182" s="24"/>
      <c r="Z182" s="24"/>
      <c r="AA182" s="25" t="str">
        <f t="shared" si="60"/>
        <v/>
      </c>
      <c r="AB182" s="24"/>
      <c r="AC182" s="24"/>
      <c r="AD182" s="24"/>
      <c r="AE182" s="26" t="str">
        <f t="shared" ref="AE182:AE185" si="80">IFERROR(IF(AND(X181="Probabilidad",X182="Probabilidad"),(AF181-(+AF181*AA182)),IF(AND(X182="Probabilidad",X181="Impacto"),(AF181-(+AF181*AA182)),IF(X182="Impacto",AF181,""))),"")</f>
        <v/>
      </c>
      <c r="AF182" s="25" t="str">
        <f t="shared" si="61"/>
        <v/>
      </c>
      <c r="AG182" s="38"/>
      <c r="AH182" s="39"/>
      <c r="AI182" s="25" t="str">
        <f t="shared" si="79"/>
        <v/>
      </c>
      <c r="AJ182" s="38"/>
      <c r="AK182" s="39"/>
      <c r="AL182" s="40"/>
      <c r="AM182" s="23" t="s">
        <v>84</v>
      </c>
      <c r="AN182" s="27"/>
      <c r="AO182" s="21"/>
      <c r="AP182" s="21"/>
      <c r="AQ182" s="42"/>
      <c r="AR182" s="36"/>
      <c r="AS182" s="36"/>
      <c r="AT182" s="29"/>
    </row>
    <row r="183" spans="1:46" ht="18.95" customHeight="1" x14ac:dyDescent="0.3">
      <c r="A183" s="52"/>
      <c r="B183" s="48"/>
      <c r="C183" s="48"/>
      <c r="D183" s="48"/>
      <c r="E183" s="54"/>
      <c r="F183" s="55"/>
      <c r="G183" s="48"/>
      <c r="H183" s="49"/>
      <c r="I183" s="50"/>
      <c r="J183" s="50"/>
      <c r="K183" s="50"/>
      <c r="L183" s="50"/>
      <c r="M183" s="46"/>
      <c r="N183" s="44"/>
      <c r="O183" s="45"/>
      <c r="P183" s="46"/>
      <c r="Q183" s="44"/>
      <c r="R183" s="47"/>
      <c r="S183" s="48"/>
      <c r="T183" s="20" t="s">
        <v>85</v>
      </c>
      <c r="U183" s="21"/>
      <c r="V183" s="22"/>
      <c r="W183" s="22"/>
      <c r="X183" s="23" t="str">
        <f t="shared" si="78"/>
        <v/>
      </c>
      <c r="Y183" s="24"/>
      <c r="Z183" s="24"/>
      <c r="AA183" s="25" t="str">
        <f t="shared" si="60"/>
        <v/>
      </c>
      <c r="AB183" s="24"/>
      <c r="AC183" s="24"/>
      <c r="AD183" s="24"/>
      <c r="AE183" s="26" t="str">
        <f t="shared" si="80"/>
        <v/>
      </c>
      <c r="AF183" s="25" t="str">
        <f t="shared" si="61"/>
        <v/>
      </c>
      <c r="AG183" s="38"/>
      <c r="AH183" s="39"/>
      <c r="AI183" s="25" t="str">
        <f t="shared" si="79"/>
        <v/>
      </c>
      <c r="AJ183" s="38"/>
      <c r="AK183" s="39"/>
      <c r="AL183" s="40"/>
      <c r="AM183" s="23" t="s">
        <v>89</v>
      </c>
      <c r="AN183" s="27"/>
      <c r="AO183" s="21"/>
      <c r="AP183" s="21"/>
      <c r="AQ183" s="42"/>
      <c r="AR183" s="36"/>
      <c r="AS183" s="36"/>
      <c r="AT183" s="29"/>
    </row>
    <row r="184" spans="1:46" ht="18.95" customHeight="1" x14ac:dyDescent="0.3">
      <c r="A184" s="52"/>
      <c r="B184" s="48"/>
      <c r="C184" s="48"/>
      <c r="D184" s="48"/>
      <c r="E184" s="54"/>
      <c r="F184" s="55"/>
      <c r="G184" s="48"/>
      <c r="H184" s="49"/>
      <c r="I184" s="50"/>
      <c r="J184" s="50"/>
      <c r="K184" s="50"/>
      <c r="L184" s="50"/>
      <c r="M184" s="46"/>
      <c r="N184" s="44"/>
      <c r="O184" s="45"/>
      <c r="P184" s="46"/>
      <c r="Q184" s="44"/>
      <c r="R184" s="47"/>
      <c r="S184" s="48"/>
      <c r="T184" s="20" t="s">
        <v>90</v>
      </c>
      <c r="U184" s="21"/>
      <c r="V184" s="22"/>
      <c r="W184" s="22"/>
      <c r="X184" s="23" t="str">
        <f t="shared" si="78"/>
        <v/>
      </c>
      <c r="Y184" s="24"/>
      <c r="Z184" s="24"/>
      <c r="AA184" s="25" t="str">
        <f t="shared" si="60"/>
        <v/>
      </c>
      <c r="AB184" s="24"/>
      <c r="AC184" s="24"/>
      <c r="AD184" s="24"/>
      <c r="AE184" s="26" t="str">
        <f t="shared" si="80"/>
        <v/>
      </c>
      <c r="AF184" s="25" t="str">
        <f t="shared" si="61"/>
        <v/>
      </c>
      <c r="AG184" s="38"/>
      <c r="AH184" s="39"/>
      <c r="AI184" s="25" t="str">
        <f t="shared" si="79"/>
        <v/>
      </c>
      <c r="AJ184" s="38"/>
      <c r="AK184" s="39"/>
      <c r="AL184" s="40"/>
      <c r="AM184" s="23" t="s">
        <v>92</v>
      </c>
      <c r="AN184" s="27"/>
      <c r="AO184" s="21"/>
      <c r="AP184" s="21"/>
      <c r="AQ184" s="42"/>
      <c r="AR184" s="36"/>
      <c r="AS184" s="36"/>
      <c r="AT184" s="29"/>
    </row>
    <row r="185" spans="1:46" ht="23.1" customHeight="1" x14ac:dyDescent="0.3">
      <c r="A185" s="53"/>
      <c r="B185" s="48"/>
      <c r="C185" s="48"/>
      <c r="D185" s="48"/>
      <c r="E185" s="54"/>
      <c r="F185" s="55"/>
      <c r="G185" s="48"/>
      <c r="H185" s="49"/>
      <c r="I185" s="50"/>
      <c r="J185" s="50"/>
      <c r="K185" s="50"/>
      <c r="L185" s="50"/>
      <c r="M185" s="46"/>
      <c r="N185" s="44"/>
      <c r="O185" s="45"/>
      <c r="P185" s="46"/>
      <c r="Q185" s="44"/>
      <c r="R185" s="47"/>
      <c r="S185" s="48"/>
      <c r="T185" s="20" t="s">
        <v>93</v>
      </c>
      <c r="U185" s="21"/>
      <c r="V185" s="22"/>
      <c r="W185" s="22"/>
      <c r="X185" s="23" t="str">
        <f t="shared" si="78"/>
        <v/>
      </c>
      <c r="Y185" s="24"/>
      <c r="Z185" s="24"/>
      <c r="AA185" s="25" t="str">
        <f t="shared" si="60"/>
        <v/>
      </c>
      <c r="AB185" s="24"/>
      <c r="AC185" s="24"/>
      <c r="AD185" s="24"/>
      <c r="AE185" s="26" t="str">
        <f t="shared" si="80"/>
        <v/>
      </c>
      <c r="AF185" s="25" t="str">
        <f t="shared" si="61"/>
        <v/>
      </c>
      <c r="AG185" s="38"/>
      <c r="AH185" s="39"/>
      <c r="AI185" s="25" t="str">
        <f t="shared" si="79"/>
        <v/>
      </c>
      <c r="AJ185" s="38"/>
      <c r="AK185" s="39"/>
      <c r="AL185" s="40"/>
      <c r="AM185" s="23" t="s">
        <v>94</v>
      </c>
      <c r="AN185" s="27"/>
      <c r="AO185" s="21"/>
      <c r="AP185" s="21"/>
      <c r="AQ185" s="43"/>
      <c r="AR185" s="37"/>
      <c r="AS185" s="37"/>
      <c r="AT185" s="30"/>
    </row>
    <row r="186" spans="1:46" s="4" customFormat="1" ht="69.95" customHeight="1" x14ac:dyDescent="0.25">
      <c r="A186" s="51"/>
      <c r="B186" s="48"/>
      <c r="C186" s="48"/>
      <c r="D186" s="48"/>
      <c r="E186" s="54"/>
      <c r="F186" s="55"/>
      <c r="G186" s="48"/>
      <c r="H186" s="49" t="str">
        <f>IF(B186="Seguridad_Información","Posibilidad de "&amp;C186&amp;"con "&amp;K186&amp;" "&amp;"por"&amp;" "&amp;I186&amp;" "&amp;"debido a"&amp;" "&amp;J186,"Posibilidad de"&amp;" "&amp;K186&amp;" "&amp;"por"&amp;" "&amp;I186&amp;" debido a"&amp;" "&amp;J186)</f>
        <v xml:space="preserve">Posibilidad de  por  debido a </v>
      </c>
      <c r="I186" s="50"/>
      <c r="J186" s="50"/>
      <c r="K186" s="50"/>
      <c r="L186" s="50"/>
      <c r="M186" s="46" t="str">
        <f>IF(OR($L186=[1]Tabla_Probabilidad!$D$33,$L186=[1]Tabla_Probabilidad!$D$35,$L186=[1]Tabla_Probabilidad!$D$37,$L186=[1]Tabla_Probabilidad!$J$35),"Muy Baja",IF(OR($L186=[1]Tabla_Probabilidad!$E$33,$L186=[1]Tabla_Probabilidad!$E$35,$L186=[1]Tabla_Probabilidad!$E$37,$L186=[1]Tabla_Probabilidad!$K$35),"Baja",IF(OR($L186=[1]Tabla_Probabilidad!$F$33,$L186=[1]Tabla_Probabilidad!$F$35,$L186=[1]Tabla_Probabilidad!$F$37,$L186=[1]Tabla_Probabilidad!$L$35),"Media",IF(OR($L186=[1]Tabla_Probabilidad!$G$33,$L186=[1]Tabla_Probabilidad!$G$35,$L186=[1]Tabla_Probabilidad!$G$37,$L186=[1]Tabla_Probabilidad!$M$35),"Alta",IF(OR($L186=[1]Tabla_Probabilidad!$H$33,$L186=[1]Tabla_Probabilidad!$H$35,$L186=[1]Tabla_Probabilidad!$H$37,$L186=[1]Tabla_Probabilidad!$N$35),"Muy Alta","")))))</f>
        <v/>
      </c>
      <c r="N186" s="44" t="str">
        <f>IF(M186="","",IF(M186="Muy Baja",0.2,IF(M186="Baja",0.4,IF(M186="Media",0.6,IF(M186="Alta",0.8,IF(M186="Muy Alta",1,))))))</f>
        <v/>
      </c>
      <c r="O186" s="45"/>
      <c r="P186" s="46" t="str">
        <f>IF(OR($O186=[1]Tabla_Impacto!$D$38,$O186=[1]Tabla_Impacto!$D$41,$O186=[1]Tabla_Impacto!$D$42,$O186=[1]Tabla_Impacto!$D$43,$O186=[1]Tabla_Impacto!$D$44,$O186=[1]Tabla_Impacto!$J$38,$O186=[1]Tabla_Impacto!$J$43,$O186=[1]Tabla_Impacto!$J$44,$O186=[1]Tabla_Impacto!$P$40,$O186=[1]Tabla_Impacto!$P$44,$O186=[1]Tabla_Impacto!$V$40,$O186=[1]Tabla_Impacto!$AB$40),"Leve",IF(OR($O186=[1]Tabla_Impacto!$E$38,$O186=[1]Tabla_Impacto!$E$41,$O186=[1]Tabla_Impacto!$E$42,$O186=[1]Tabla_Impacto!$E$43,$O186=[1]Tabla_Impacto!$E$44,$O186=[1]Tabla_Impacto!$K$38,$O186=[1]Tabla_Impacto!$K$43,$O186=[1]Tabla_Impacto!$K$44,$O186=[1]Tabla_Impacto!$Q$40,$O186=[1]Tabla_Impacto!$Q$44,$O186=[1]Tabla_Impacto!$W$40,$O186=[1]Tabla_Impacto!$AC$40),"Menor",IF(OR($O186=[1]Tabla_Impacto!$F$38,$O186=[1]Tabla_Impacto!$F$41,$O186=[1]Tabla_Impacto!$F$42,$O186=[1]Tabla_Impacto!$F$43,$O186=[1]Tabla_Impacto!$F$44,$O186=[1]Tabla_Impacto!$L$38,$O186=[1]Tabla_Impacto!$L$43,$O186=[1]Tabla_Impacto!$L$44,$O186=[1]Tabla_Impacto!$R$40,$O186=[1]Tabla_Impacto!$R$44,$O186=[1]Tabla_Impacto!$X$40,$O186=[1]Tabla_Impacto!$AD$40,$O186=[1]Tabla_Impacto!$F$41),"Moderado",IF(OR($O186=[1]Tabla_Impacto!$G$38,$O186=[1]Tabla_Impacto!$G$41,$O186=[1]Tabla_Impacto!$G$42,$O186=[1]Tabla_Impacto!$G$43,$O186=[1]Tabla_Impacto!$G$44,$O186=[1]Tabla_Impacto!$M$38,$O186=[1]Tabla_Impacto!$M$43,$O186=[1]Tabla_Impacto!$M$44,$O186=[1]Tabla_Impacto!$S$40,$O186=[1]Tabla_Impacto!$S$44,$O186=[1]Tabla_Impacto!$Y$40,$O186=[1]Tabla_Impacto!$AE$40,$O186=[1]Tabla_Impacto!$G$41),"Mayor",IF(OR($O186=[1]Tabla_Impacto!$H$38,$O186=[1]Tabla_Impacto!$H$41,$O186=[1]Tabla_Impacto!$H$42,$O186=[1]Tabla_Impacto!$H$43,$O186=[1]Tabla_Impacto!$H$44,$O186=[1]Tabla_Impacto!$N$38,$O186=[1]Tabla_Impacto!$N$43,$O186=[1]Tabla_Impacto!$N$44,$O186=[1]Tabla_Impacto!$T$40,$O186=[1]Tabla_Impacto!$T$44,$O186=[1]Tabla_Impacto!$Z$40,$O186=[1]Tabla_Impacto!$AF$40,$O186=[1]Tabla_Impacto!$H$41),"Catastrófico","")))))</f>
        <v/>
      </c>
      <c r="Q186" s="44" t="str">
        <f>IF(P186="","",IF(P186="Leve",0.2,IF(P186="Menor",0.4,IF(P186="Moderado",0.6,IF(P186="Mayor",0.8,IF(P186="Catastrófico",1,))))))</f>
        <v/>
      </c>
      <c r="R186" s="47" t="str">
        <f>IF(OR(AND(M186="Muy Baja",P186="Leve"),AND(M186="Muy Baja",P186="Menor"),AND(M186="Baja",P186="Leve")),"Bajo",IF(OR(AND(M186="Muy baja",P186="Moderado"),AND(M186="Baja",P186="Menor"),AND(M186="Baja",P186="Moderado"),AND(M186="Media",P186="Leve"),AND(M186="Media",P186="Menor"),AND(M186="Media",P186="Moderado"),AND(M186="Alta",P186="Leve"),AND(M186="Alta",P186="Menor")),"Moderado",IF(OR(AND(M186="Muy Baja",P186="Mayor"),AND(M186="Baja",P186="Mayor"),AND(M186="Media",P186="Mayor"),AND(M186="Alta",P186="Moderado"),AND(M186="Alta",P186="Mayor"),AND(M186="Muy Alta",P186="Leve"),AND(M186="Muy Alta",P186="Menor"),AND(M186="Muy Alta",P186="Moderado"),AND(M186="Muy Alta",P186="Mayor")),"Alto",IF(OR(AND(M186="Muy Baja",P186="Catastrófico"),AND(M186="Baja",P186="Catastrófico"),AND(M186="Media",P186="Catastrófico"),AND(M186="Alta",P186="Catastrófico"),AND(M186="Muy Alta",P186="Catastrófico")),"Extremo",""))))</f>
        <v/>
      </c>
      <c r="S186" s="48"/>
      <c r="T186" s="20" t="s">
        <v>65</v>
      </c>
      <c r="U186" s="21"/>
      <c r="V186" s="22"/>
      <c r="W186" s="22"/>
      <c r="X186" s="23" t="str">
        <f>IF(OR(Y186="Preventivo",Y186="Detectivo"),"Probabilidad",IF(Y186="Correctivo","Impacto",""))</f>
        <v/>
      </c>
      <c r="Y186" s="24"/>
      <c r="Z186" s="24"/>
      <c r="AA186" s="25" t="str">
        <f t="shared" si="60"/>
        <v/>
      </c>
      <c r="AB186" s="24"/>
      <c r="AC186" s="24"/>
      <c r="AD186" s="24"/>
      <c r="AE186" s="26" t="str">
        <f>IFERROR(IF(X186="Probabilidad",(N186-(+N186*AA186)),IF(X186="Impacto",N186,"")),"")</f>
        <v/>
      </c>
      <c r="AF186" s="25" t="str">
        <f t="shared" si="61"/>
        <v/>
      </c>
      <c r="AG186" s="38" t="str">
        <f>IFERROR(IF(AH186="","",IF(AH186&lt;=0.2,"Muy Baja",IF(AH186&lt;=0.4,"Baja",IF(AH186&lt;=0.6,"Media",IF(AH186&lt;=0.8,"Alta","Muy Alta"))))),"")</f>
        <v/>
      </c>
      <c r="AH186" s="39" t="str">
        <f>IFERROR(LOOKUP(MAX(AF186:AF192)+1,(AF186:AF192)),"")</f>
        <v/>
      </c>
      <c r="AI186" s="25" t="str">
        <f>IFERROR(IF(X186="Impacto",(Q186-(+Q186*AA186)),IF(X186="Probabilidad",Q186,"")),"")</f>
        <v/>
      </c>
      <c r="AJ186" s="38" t="str">
        <f>IFERROR(IF(AK186="","",IF(AK186&lt;=0.2,"Leve",IF(AK186&lt;=0.4,"Menor",IF(AK186&lt;=0.6,"Moderado",IF(AK186&lt;=0.8,"Mayor","Catastrófico"))))),"")</f>
        <v/>
      </c>
      <c r="AK186" s="39" t="str">
        <f>IFERROR(LOOKUP(MAX(AI186:AI192)+1,(AI186:AI192)),"")</f>
        <v/>
      </c>
      <c r="AL186" s="40" t="str">
        <f>IFERROR(IF(OR(AND(AG186="Muy Baja",AJ186="Leve"),AND(AG186="Muy Baja",AJ186="Menor"),AND(AG186="Baja",AJ186="Leve")),"Bajo",IF(OR(AND(AG186="Muy baja",AJ186="Moderado"),AND(AG186="Baja",AJ186="Menor"),AND(AG186="Baja",AJ186="Moderado"),AND(AG186="Media",AJ186="Leve"),AND(AG186="Media",AJ186="Menor"),AND(AG186="Media",AJ186="Moderado"),AND(AG186="Alta",AJ186="Leve"),AND(AG186="Alta",AJ186="Menor")),"Moderado",IF(OR(AND(AG186="Muy Baja",AJ186="Mayor"),AND(AG186="Baja",AJ186="Mayor"),AND(AG186="Media",AJ186="Mayor"),AND(AG186="Alta",AJ186="Moderado"),AND(AG186="Alta",AJ186="Mayor"),AND(AG186="Muy Alta",AJ186="Leve"),AND(AG186="Muy Alta",AJ186="Menor"),AND(AG186="Muy Alta",AJ186="Moderado"),AND(AG186="Muy Alta",AJ186="Mayor")),"Alto",IF(OR(AND(AG186="Muy Baja",AJ186="Catastrófico"),AND(AG186="Baja",AJ186="Catastrófico"),AND(AG186="Media",AJ186="Catastrófico"),AND(AG186="Alta",AJ186="Catastrófico"),AND(AG186="Muy Alta",AJ186="Catastrófico")),"Extremo","")))),"")</f>
        <v/>
      </c>
      <c r="AM186" s="23" t="s">
        <v>73</v>
      </c>
      <c r="AN186" s="27"/>
      <c r="AO186" s="21"/>
      <c r="AP186" s="21"/>
      <c r="AQ186" s="41"/>
      <c r="AR186" s="35"/>
      <c r="AS186" s="35"/>
      <c r="AT186" s="28"/>
    </row>
    <row r="187" spans="1:46" ht="74.099999999999994" customHeight="1" x14ac:dyDescent="0.3">
      <c r="A187" s="52"/>
      <c r="B187" s="48"/>
      <c r="C187" s="48"/>
      <c r="D187" s="48"/>
      <c r="E187" s="54"/>
      <c r="F187" s="55"/>
      <c r="G187" s="48"/>
      <c r="H187" s="49"/>
      <c r="I187" s="50"/>
      <c r="J187" s="50"/>
      <c r="K187" s="50"/>
      <c r="L187" s="50"/>
      <c r="M187" s="46"/>
      <c r="N187" s="44"/>
      <c r="O187" s="45"/>
      <c r="P187" s="46"/>
      <c r="Q187" s="44"/>
      <c r="R187" s="47"/>
      <c r="S187" s="48"/>
      <c r="T187" s="20" t="s">
        <v>74</v>
      </c>
      <c r="U187" s="21"/>
      <c r="V187" s="22"/>
      <c r="W187" s="22"/>
      <c r="X187" s="23" t="str">
        <f t="shared" ref="X187:X192" si="81">IF(OR(Y187="Preventivo",Y187="Detectivo"),"Probabilidad",IF(Y187="Correctivo","Impacto",""))</f>
        <v/>
      </c>
      <c r="Y187" s="24"/>
      <c r="Z187" s="24"/>
      <c r="AA187" s="25" t="str">
        <f t="shared" si="60"/>
        <v/>
      </c>
      <c r="AB187" s="24"/>
      <c r="AC187" s="24"/>
      <c r="AD187" s="24"/>
      <c r="AE187" s="26" t="str">
        <f>IFERROR(IF(AND(X186="Probabilidad",X187="Probabilidad"),(AF186-(+AF186*AA187)),IF(AND(X187="Probabilidad",X186="Impacto"),(AF186-(+AF186*AA187)),IF(X187="Impacto",AF186,""))),"")</f>
        <v/>
      </c>
      <c r="AF187" s="25" t="str">
        <f t="shared" si="61"/>
        <v/>
      </c>
      <c r="AG187" s="38"/>
      <c r="AH187" s="39"/>
      <c r="AI187" s="25" t="str">
        <f t="shared" ref="AI187:AI192" si="82">IFERROR(IF(AND(X186="Impacto",X187="Impacto"),(AI186-(+AI186*AA187)),IF(AND(X187="Impacto",X186="Probabilidad"),(AI186-(+AI186*AA187)),IF(X187="Probabilidad",AI186,""))),"")</f>
        <v/>
      </c>
      <c r="AJ187" s="38"/>
      <c r="AK187" s="39"/>
      <c r="AL187" s="40"/>
      <c r="AM187" s="23" t="s">
        <v>77</v>
      </c>
      <c r="AN187" s="27"/>
      <c r="AO187" s="21"/>
      <c r="AP187" s="21"/>
      <c r="AQ187" s="42"/>
      <c r="AR187" s="36"/>
      <c r="AS187" s="36"/>
      <c r="AT187" s="29"/>
    </row>
    <row r="188" spans="1:46" ht="45" customHeight="1" x14ac:dyDescent="0.3">
      <c r="A188" s="52"/>
      <c r="B188" s="48"/>
      <c r="C188" s="48"/>
      <c r="D188" s="48"/>
      <c r="E188" s="54"/>
      <c r="F188" s="55"/>
      <c r="G188" s="48"/>
      <c r="H188" s="49"/>
      <c r="I188" s="50"/>
      <c r="J188" s="50"/>
      <c r="K188" s="50"/>
      <c r="L188" s="50"/>
      <c r="M188" s="46"/>
      <c r="N188" s="44"/>
      <c r="O188" s="45"/>
      <c r="P188" s="46"/>
      <c r="Q188" s="44"/>
      <c r="R188" s="47"/>
      <c r="S188" s="48"/>
      <c r="T188" s="20" t="s">
        <v>78</v>
      </c>
      <c r="U188" s="21"/>
      <c r="V188" s="22"/>
      <c r="W188" s="22"/>
      <c r="X188" s="23" t="str">
        <f t="shared" si="81"/>
        <v/>
      </c>
      <c r="Y188" s="24"/>
      <c r="Z188" s="24"/>
      <c r="AA188" s="25" t="str">
        <f t="shared" si="60"/>
        <v/>
      </c>
      <c r="AB188" s="24"/>
      <c r="AC188" s="24"/>
      <c r="AD188" s="24"/>
      <c r="AE188" s="26" t="str">
        <f>IFERROR(IF(AND(X187="Probabilidad",X188="Probabilidad"),(AF187-(+AF187*AA188)),IF(AND(X188="Probabilidad",X187="Impacto"),(AF187-(+AF187*AA188)),IF(X188="Impacto",AF187,""))),"")</f>
        <v/>
      </c>
      <c r="AF188" s="25" t="str">
        <f t="shared" si="61"/>
        <v/>
      </c>
      <c r="AG188" s="38"/>
      <c r="AH188" s="39"/>
      <c r="AI188" s="25" t="str">
        <f t="shared" si="82"/>
        <v/>
      </c>
      <c r="AJ188" s="38"/>
      <c r="AK188" s="39"/>
      <c r="AL188" s="40"/>
      <c r="AM188" s="23" t="s">
        <v>81</v>
      </c>
      <c r="AN188" s="27"/>
      <c r="AO188" s="21"/>
      <c r="AP188" s="21"/>
      <c r="AQ188" s="42"/>
      <c r="AR188" s="36"/>
      <c r="AS188" s="36"/>
      <c r="AT188" s="29"/>
    </row>
    <row r="189" spans="1:46" ht="30" customHeight="1" x14ac:dyDescent="0.3">
      <c r="A189" s="52"/>
      <c r="B189" s="48"/>
      <c r="C189" s="48"/>
      <c r="D189" s="48"/>
      <c r="E189" s="54"/>
      <c r="F189" s="55"/>
      <c r="G189" s="48"/>
      <c r="H189" s="49"/>
      <c r="I189" s="50"/>
      <c r="J189" s="50"/>
      <c r="K189" s="50"/>
      <c r="L189" s="50"/>
      <c r="M189" s="46"/>
      <c r="N189" s="44"/>
      <c r="O189" s="45"/>
      <c r="P189" s="46"/>
      <c r="Q189" s="44"/>
      <c r="R189" s="47"/>
      <c r="S189" s="48"/>
      <c r="T189" s="20" t="s">
        <v>82</v>
      </c>
      <c r="U189" s="21"/>
      <c r="V189" s="22"/>
      <c r="W189" s="22"/>
      <c r="X189" s="23" t="str">
        <f t="shared" si="81"/>
        <v/>
      </c>
      <c r="Y189" s="24"/>
      <c r="Z189" s="24"/>
      <c r="AA189" s="25" t="str">
        <f t="shared" si="60"/>
        <v/>
      </c>
      <c r="AB189" s="24"/>
      <c r="AC189" s="24"/>
      <c r="AD189" s="24"/>
      <c r="AE189" s="26" t="str">
        <f t="shared" ref="AE189:AE192" si="83">IFERROR(IF(AND(X188="Probabilidad",X189="Probabilidad"),(AF188-(+AF188*AA189)),IF(AND(X189="Probabilidad",X188="Impacto"),(AF188-(+AF188*AA189)),IF(X189="Impacto",AF188,""))),"")</f>
        <v/>
      </c>
      <c r="AF189" s="25" t="str">
        <f t="shared" si="61"/>
        <v/>
      </c>
      <c r="AG189" s="38"/>
      <c r="AH189" s="39"/>
      <c r="AI189" s="25" t="str">
        <f t="shared" si="82"/>
        <v/>
      </c>
      <c r="AJ189" s="38"/>
      <c r="AK189" s="39"/>
      <c r="AL189" s="40"/>
      <c r="AM189" s="23" t="s">
        <v>84</v>
      </c>
      <c r="AN189" s="27"/>
      <c r="AO189" s="21"/>
      <c r="AP189" s="21"/>
      <c r="AQ189" s="42"/>
      <c r="AR189" s="36"/>
      <c r="AS189" s="36"/>
      <c r="AT189" s="29"/>
    </row>
    <row r="190" spans="1:46" ht="18.95" customHeight="1" x14ac:dyDescent="0.3">
      <c r="A190" s="52"/>
      <c r="B190" s="48"/>
      <c r="C190" s="48"/>
      <c r="D190" s="48"/>
      <c r="E190" s="54"/>
      <c r="F190" s="55"/>
      <c r="G190" s="48"/>
      <c r="H190" s="49"/>
      <c r="I190" s="50"/>
      <c r="J190" s="50"/>
      <c r="K190" s="50"/>
      <c r="L190" s="50"/>
      <c r="M190" s="46"/>
      <c r="N190" s="44"/>
      <c r="O190" s="45"/>
      <c r="P190" s="46"/>
      <c r="Q190" s="44"/>
      <c r="R190" s="47"/>
      <c r="S190" s="48"/>
      <c r="T190" s="20" t="s">
        <v>85</v>
      </c>
      <c r="U190" s="21"/>
      <c r="V190" s="22"/>
      <c r="W190" s="22"/>
      <c r="X190" s="23" t="str">
        <f t="shared" si="81"/>
        <v/>
      </c>
      <c r="Y190" s="24"/>
      <c r="Z190" s="24"/>
      <c r="AA190" s="25" t="str">
        <f t="shared" si="60"/>
        <v/>
      </c>
      <c r="AB190" s="24"/>
      <c r="AC190" s="24"/>
      <c r="AD190" s="24"/>
      <c r="AE190" s="26" t="str">
        <f t="shared" si="83"/>
        <v/>
      </c>
      <c r="AF190" s="25" t="str">
        <f t="shared" si="61"/>
        <v/>
      </c>
      <c r="AG190" s="38"/>
      <c r="AH190" s="39"/>
      <c r="AI190" s="25" t="str">
        <f t="shared" si="82"/>
        <v/>
      </c>
      <c r="AJ190" s="38"/>
      <c r="AK190" s="39"/>
      <c r="AL190" s="40"/>
      <c r="AM190" s="23" t="s">
        <v>89</v>
      </c>
      <c r="AN190" s="27"/>
      <c r="AO190" s="21"/>
      <c r="AP190" s="21"/>
      <c r="AQ190" s="42"/>
      <c r="AR190" s="36"/>
      <c r="AS190" s="36"/>
      <c r="AT190" s="29"/>
    </row>
    <row r="191" spans="1:46" ht="18.95" customHeight="1" x14ac:dyDescent="0.3">
      <c r="A191" s="52"/>
      <c r="B191" s="48"/>
      <c r="C191" s="48"/>
      <c r="D191" s="48"/>
      <c r="E191" s="54"/>
      <c r="F191" s="55"/>
      <c r="G191" s="48"/>
      <c r="H191" s="49"/>
      <c r="I191" s="50"/>
      <c r="J191" s="50"/>
      <c r="K191" s="50"/>
      <c r="L191" s="50"/>
      <c r="M191" s="46"/>
      <c r="N191" s="44"/>
      <c r="O191" s="45"/>
      <c r="P191" s="46"/>
      <c r="Q191" s="44"/>
      <c r="R191" s="47"/>
      <c r="S191" s="48"/>
      <c r="T191" s="20" t="s">
        <v>90</v>
      </c>
      <c r="U191" s="21"/>
      <c r="V191" s="22"/>
      <c r="W191" s="22"/>
      <c r="X191" s="23" t="str">
        <f t="shared" si="81"/>
        <v/>
      </c>
      <c r="Y191" s="24"/>
      <c r="Z191" s="24"/>
      <c r="AA191" s="25" t="str">
        <f t="shared" si="60"/>
        <v/>
      </c>
      <c r="AB191" s="24"/>
      <c r="AC191" s="24"/>
      <c r="AD191" s="24"/>
      <c r="AE191" s="26" t="str">
        <f t="shared" si="83"/>
        <v/>
      </c>
      <c r="AF191" s="25" t="str">
        <f t="shared" si="61"/>
        <v/>
      </c>
      <c r="AG191" s="38"/>
      <c r="AH191" s="39"/>
      <c r="AI191" s="25" t="str">
        <f t="shared" si="82"/>
        <v/>
      </c>
      <c r="AJ191" s="38"/>
      <c r="AK191" s="39"/>
      <c r="AL191" s="40"/>
      <c r="AM191" s="23" t="s">
        <v>92</v>
      </c>
      <c r="AN191" s="27"/>
      <c r="AO191" s="21"/>
      <c r="AP191" s="21"/>
      <c r="AQ191" s="42"/>
      <c r="AR191" s="36"/>
      <c r="AS191" s="36"/>
      <c r="AT191" s="29"/>
    </row>
    <row r="192" spans="1:46" ht="23.1" customHeight="1" x14ac:dyDescent="0.3">
      <c r="A192" s="53"/>
      <c r="B192" s="48"/>
      <c r="C192" s="48"/>
      <c r="D192" s="48"/>
      <c r="E192" s="54"/>
      <c r="F192" s="55"/>
      <c r="G192" s="48"/>
      <c r="H192" s="49"/>
      <c r="I192" s="50"/>
      <c r="J192" s="50"/>
      <c r="K192" s="50"/>
      <c r="L192" s="50"/>
      <c r="M192" s="46"/>
      <c r="N192" s="44"/>
      <c r="O192" s="45"/>
      <c r="P192" s="46"/>
      <c r="Q192" s="44"/>
      <c r="R192" s="47"/>
      <c r="S192" s="48"/>
      <c r="T192" s="20" t="s">
        <v>93</v>
      </c>
      <c r="U192" s="21"/>
      <c r="V192" s="22"/>
      <c r="W192" s="22"/>
      <c r="X192" s="23" t="str">
        <f t="shared" si="81"/>
        <v/>
      </c>
      <c r="Y192" s="24"/>
      <c r="Z192" s="24"/>
      <c r="AA192" s="25" t="str">
        <f t="shared" si="60"/>
        <v/>
      </c>
      <c r="AB192" s="24"/>
      <c r="AC192" s="24"/>
      <c r="AD192" s="24"/>
      <c r="AE192" s="26" t="str">
        <f t="shared" si="83"/>
        <v/>
      </c>
      <c r="AF192" s="25" t="str">
        <f t="shared" si="61"/>
        <v/>
      </c>
      <c r="AG192" s="38"/>
      <c r="AH192" s="39"/>
      <c r="AI192" s="25" t="str">
        <f t="shared" si="82"/>
        <v/>
      </c>
      <c r="AJ192" s="38"/>
      <c r="AK192" s="39"/>
      <c r="AL192" s="40"/>
      <c r="AM192" s="23" t="s">
        <v>94</v>
      </c>
      <c r="AN192" s="27"/>
      <c r="AO192" s="21"/>
      <c r="AP192" s="21"/>
      <c r="AQ192" s="43"/>
      <c r="AR192" s="37"/>
      <c r="AS192" s="37"/>
      <c r="AT192" s="30"/>
    </row>
    <row r="193" spans="1:46" s="4" customFormat="1" ht="69.95" customHeight="1" x14ac:dyDescent="0.25">
      <c r="A193" s="51"/>
      <c r="B193" s="48"/>
      <c r="C193" s="48"/>
      <c r="D193" s="48"/>
      <c r="E193" s="54"/>
      <c r="F193" s="55"/>
      <c r="G193" s="48"/>
      <c r="H193" s="49" t="str">
        <f>IF(B193="Seguridad_Información","Posibilidad de "&amp;C193&amp;"con "&amp;K193&amp;" "&amp;"por"&amp;" "&amp;I193&amp;" "&amp;"debido a"&amp;" "&amp;J193,"Posibilidad de"&amp;" "&amp;K193&amp;" "&amp;"por"&amp;" "&amp;I193&amp;" debido a"&amp;" "&amp;J193)</f>
        <v xml:space="preserve">Posibilidad de  por  debido a </v>
      </c>
      <c r="I193" s="50"/>
      <c r="J193" s="50"/>
      <c r="K193" s="50"/>
      <c r="L193" s="50"/>
      <c r="M193" s="46" t="str">
        <f>IF(OR($L193=[1]Tabla_Probabilidad!$D$33,$L193=[1]Tabla_Probabilidad!$D$35,$L193=[1]Tabla_Probabilidad!$D$37,$L193=[1]Tabla_Probabilidad!$J$35),"Muy Baja",IF(OR($L193=[1]Tabla_Probabilidad!$E$33,$L193=[1]Tabla_Probabilidad!$E$35,$L193=[1]Tabla_Probabilidad!$E$37,$L193=[1]Tabla_Probabilidad!$K$35),"Baja",IF(OR($L193=[1]Tabla_Probabilidad!$F$33,$L193=[1]Tabla_Probabilidad!$F$35,$L193=[1]Tabla_Probabilidad!$F$37,$L193=[1]Tabla_Probabilidad!$L$35),"Media",IF(OR($L193=[1]Tabla_Probabilidad!$G$33,$L193=[1]Tabla_Probabilidad!$G$35,$L193=[1]Tabla_Probabilidad!$G$37,$L193=[1]Tabla_Probabilidad!$M$35),"Alta",IF(OR($L193=[1]Tabla_Probabilidad!$H$33,$L193=[1]Tabla_Probabilidad!$H$35,$L193=[1]Tabla_Probabilidad!$H$37,$L193=[1]Tabla_Probabilidad!$N$35),"Muy Alta","")))))</f>
        <v/>
      </c>
      <c r="N193" s="44" t="str">
        <f>IF(M193="","",IF(M193="Muy Baja",0.2,IF(M193="Baja",0.4,IF(M193="Media",0.6,IF(M193="Alta",0.8,IF(M193="Muy Alta",1,))))))</f>
        <v/>
      </c>
      <c r="O193" s="45"/>
      <c r="P193" s="46" t="str">
        <f>IF(OR($O193=[1]Tabla_Impacto!$D$38,$O193=[1]Tabla_Impacto!$D$41,$O193=[1]Tabla_Impacto!$D$42,$O193=[1]Tabla_Impacto!$D$43,$O193=[1]Tabla_Impacto!$D$44,$O193=[1]Tabla_Impacto!$J$38,$O193=[1]Tabla_Impacto!$J$43,$O193=[1]Tabla_Impacto!$J$44,$O193=[1]Tabla_Impacto!$P$40,$O193=[1]Tabla_Impacto!$P$44,$O193=[1]Tabla_Impacto!$V$40,$O193=[1]Tabla_Impacto!$AB$40),"Leve",IF(OR($O193=[1]Tabla_Impacto!$E$38,$O193=[1]Tabla_Impacto!$E$41,$O193=[1]Tabla_Impacto!$E$42,$O193=[1]Tabla_Impacto!$E$43,$O193=[1]Tabla_Impacto!$E$44,$O193=[1]Tabla_Impacto!$K$38,$O193=[1]Tabla_Impacto!$K$43,$O193=[1]Tabla_Impacto!$K$44,$O193=[1]Tabla_Impacto!$Q$40,$O193=[1]Tabla_Impacto!$Q$44,$O193=[1]Tabla_Impacto!$W$40,$O193=[1]Tabla_Impacto!$AC$40),"Menor",IF(OR($O193=[1]Tabla_Impacto!$F$38,$O193=[1]Tabla_Impacto!$F$41,$O193=[1]Tabla_Impacto!$F$42,$O193=[1]Tabla_Impacto!$F$43,$O193=[1]Tabla_Impacto!$F$44,$O193=[1]Tabla_Impacto!$L$38,$O193=[1]Tabla_Impacto!$L$43,$O193=[1]Tabla_Impacto!$L$44,$O193=[1]Tabla_Impacto!$R$40,$O193=[1]Tabla_Impacto!$R$44,$O193=[1]Tabla_Impacto!$X$40,$O193=[1]Tabla_Impacto!$AD$40,$O193=[1]Tabla_Impacto!$F$41),"Moderado",IF(OR($O193=[1]Tabla_Impacto!$G$38,$O193=[1]Tabla_Impacto!$G$41,$O193=[1]Tabla_Impacto!$G$42,$O193=[1]Tabla_Impacto!$G$43,$O193=[1]Tabla_Impacto!$G$44,$O193=[1]Tabla_Impacto!$M$38,$O193=[1]Tabla_Impacto!$M$43,$O193=[1]Tabla_Impacto!$M$44,$O193=[1]Tabla_Impacto!$S$40,$O193=[1]Tabla_Impacto!$S$44,$O193=[1]Tabla_Impacto!$Y$40,$O193=[1]Tabla_Impacto!$AE$40,$O193=[1]Tabla_Impacto!$G$41),"Mayor",IF(OR($O193=[1]Tabla_Impacto!$H$38,$O193=[1]Tabla_Impacto!$H$41,$O193=[1]Tabla_Impacto!$H$42,$O193=[1]Tabla_Impacto!$H$43,$O193=[1]Tabla_Impacto!$H$44,$O193=[1]Tabla_Impacto!$N$38,$O193=[1]Tabla_Impacto!$N$43,$O193=[1]Tabla_Impacto!$N$44,$O193=[1]Tabla_Impacto!$T$40,$O193=[1]Tabla_Impacto!$T$44,$O193=[1]Tabla_Impacto!$Z$40,$O193=[1]Tabla_Impacto!$AF$40,$O193=[1]Tabla_Impacto!$H$41),"Catastrófico","")))))</f>
        <v/>
      </c>
      <c r="Q193" s="44" t="str">
        <f>IF(P193="","",IF(P193="Leve",0.2,IF(P193="Menor",0.4,IF(P193="Moderado",0.6,IF(P193="Mayor",0.8,IF(P193="Catastrófico",1,))))))</f>
        <v/>
      </c>
      <c r="R193" s="47" t="str">
        <f>IF(OR(AND(M193="Muy Baja",P193="Leve"),AND(M193="Muy Baja",P193="Menor"),AND(M193="Baja",P193="Leve")),"Bajo",IF(OR(AND(M193="Muy baja",P193="Moderado"),AND(M193="Baja",P193="Menor"),AND(M193="Baja",P193="Moderado"),AND(M193="Media",P193="Leve"),AND(M193="Media",P193="Menor"),AND(M193="Media",P193="Moderado"),AND(M193="Alta",P193="Leve"),AND(M193="Alta",P193="Menor")),"Moderado",IF(OR(AND(M193="Muy Baja",P193="Mayor"),AND(M193="Baja",P193="Mayor"),AND(M193="Media",P193="Mayor"),AND(M193="Alta",P193="Moderado"),AND(M193="Alta",P193="Mayor"),AND(M193="Muy Alta",P193="Leve"),AND(M193="Muy Alta",P193="Menor"),AND(M193="Muy Alta",P193="Moderado"),AND(M193="Muy Alta",P193="Mayor")),"Alto",IF(OR(AND(M193="Muy Baja",P193="Catastrófico"),AND(M193="Baja",P193="Catastrófico"),AND(M193="Media",P193="Catastrófico"),AND(M193="Alta",P193="Catastrófico"),AND(M193="Muy Alta",P193="Catastrófico")),"Extremo",""))))</f>
        <v/>
      </c>
      <c r="S193" s="48"/>
      <c r="T193" s="20" t="s">
        <v>65</v>
      </c>
      <c r="U193" s="21"/>
      <c r="V193" s="22"/>
      <c r="W193" s="22"/>
      <c r="X193" s="23" t="str">
        <f>IF(OR(Y193="Preventivo",Y193="Detectivo"),"Probabilidad",IF(Y193="Correctivo","Impacto",""))</f>
        <v/>
      </c>
      <c r="Y193" s="24"/>
      <c r="Z193" s="24"/>
      <c r="AA193" s="25" t="str">
        <f t="shared" si="60"/>
        <v/>
      </c>
      <c r="AB193" s="24"/>
      <c r="AC193" s="24"/>
      <c r="AD193" s="24"/>
      <c r="AE193" s="26" t="str">
        <f>IFERROR(IF(X193="Probabilidad",(N193-(+N193*AA193)),IF(X193="Impacto",N193,"")),"")</f>
        <v/>
      </c>
      <c r="AF193" s="25" t="str">
        <f t="shared" si="61"/>
        <v/>
      </c>
      <c r="AG193" s="38" t="str">
        <f>IFERROR(IF(AH193="","",IF(AH193&lt;=0.2,"Muy Baja",IF(AH193&lt;=0.4,"Baja",IF(AH193&lt;=0.6,"Media",IF(AH193&lt;=0.8,"Alta","Muy Alta"))))),"")</f>
        <v/>
      </c>
      <c r="AH193" s="39" t="str">
        <f>IFERROR(LOOKUP(MAX(AF193:AF199)+1,(AF193:AF199)),"")</f>
        <v/>
      </c>
      <c r="AI193" s="25" t="str">
        <f>IFERROR(IF(X193="Impacto",(Q193-(+Q193*AA193)),IF(X193="Probabilidad",Q193,"")),"")</f>
        <v/>
      </c>
      <c r="AJ193" s="38" t="str">
        <f>IFERROR(IF(AK193="","",IF(AK193&lt;=0.2,"Leve",IF(AK193&lt;=0.4,"Menor",IF(AK193&lt;=0.6,"Moderado",IF(AK193&lt;=0.8,"Mayor","Catastrófico"))))),"")</f>
        <v/>
      </c>
      <c r="AK193" s="39" t="str">
        <f>IFERROR(LOOKUP(MAX(AI193:AI199)+1,(AI193:AI199)),"")</f>
        <v/>
      </c>
      <c r="AL193" s="40" t="str">
        <f>IFERROR(IF(OR(AND(AG193="Muy Baja",AJ193="Leve"),AND(AG193="Muy Baja",AJ193="Menor"),AND(AG193="Baja",AJ193="Leve")),"Bajo",IF(OR(AND(AG193="Muy baja",AJ193="Moderado"),AND(AG193="Baja",AJ193="Menor"),AND(AG193="Baja",AJ193="Moderado"),AND(AG193="Media",AJ193="Leve"),AND(AG193="Media",AJ193="Menor"),AND(AG193="Media",AJ193="Moderado"),AND(AG193="Alta",AJ193="Leve"),AND(AG193="Alta",AJ193="Menor")),"Moderado",IF(OR(AND(AG193="Muy Baja",AJ193="Mayor"),AND(AG193="Baja",AJ193="Mayor"),AND(AG193="Media",AJ193="Mayor"),AND(AG193="Alta",AJ193="Moderado"),AND(AG193="Alta",AJ193="Mayor"),AND(AG193="Muy Alta",AJ193="Leve"),AND(AG193="Muy Alta",AJ193="Menor"),AND(AG193="Muy Alta",AJ193="Moderado"),AND(AG193="Muy Alta",AJ193="Mayor")),"Alto",IF(OR(AND(AG193="Muy Baja",AJ193="Catastrófico"),AND(AG193="Baja",AJ193="Catastrófico"),AND(AG193="Media",AJ193="Catastrófico"),AND(AG193="Alta",AJ193="Catastrófico"),AND(AG193="Muy Alta",AJ193="Catastrófico")),"Extremo","")))),"")</f>
        <v/>
      </c>
      <c r="AM193" s="23" t="s">
        <v>73</v>
      </c>
      <c r="AN193" s="27"/>
      <c r="AO193" s="21"/>
      <c r="AP193" s="21"/>
      <c r="AQ193" s="41"/>
      <c r="AR193" s="35"/>
      <c r="AS193" s="35"/>
      <c r="AT193" s="28"/>
    </row>
    <row r="194" spans="1:46" ht="74.099999999999994" customHeight="1" x14ac:dyDescent="0.3">
      <c r="A194" s="52"/>
      <c r="B194" s="48"/>
      <c r="C194" s="48"/>
      <c r="D194" s="48"/>
      <c r="E194" s="54"/>
      <c r="F194" s="55"/>
      <c r="G194" s="48"/>
      <c r="H194" s="49"/>
      <c r="I194" s="50"/>
      <c r="J194" s="50"/>
      <c r="K194" s="50"/>
      <c r="L194" s="50"/>
      <c r="M194" s="46"/>
      <c r="N194" s="44"/>
      <c r="O194" s="45"/>
      <c r="P194" s="46"/>
      <c r="Q194" s="44"/>
      <c r="R194" s="47"/>
      <c r="S194" s="48"/>
      <c r="T194" s="20" t="s">
        <v>74</v>
      </c>
      <c r="U194" s="21"/>
      <c r="V194" s="22"/>
      <c r="W194" s="22"/>
      <c r="X194" s="23" t="str">
        <f t="shared" ref="X194:X199" si="84">IF(OR(Y194="Preventivo",Y194="Detectivo"),"Probabilidad",IF(Y194="Correctivo","Impacto",""))</f>
        <v/>
      </c>
      <c r="Y194" s="24"/>
      <c r="Z194" s="24"/>
      <c r="AA194" s="25" t="str">
        <f t="shared" si="60"/>
        <v/>
      </c>
      <c r="AB194" s="24"/>
      <c r="AC194" s="24"/>
      <c r="AD194" s="24"/>
      <c r="AE194" s="26" t="str">
        <f>IFERROR(IF(AND(X193="Probabilidad",X194="Probabilidad"),(AF193-(+AF193*AA194)),IF(AND(X194="Probabilidad",X193="Impacto"),(AF193-(+AF193*AA194)),IF(X194="Impacto",AF193,""))),"")</f>
        <v/>
      </c>
      <c r="AF194" s="25" t="str">
        <f t="shared" si="61"/>
        <v/>
      </c>
      <c r="AG194" s="38"/>
      <c r="AH194" s="39"/>
      <c r="AI194" s="25" t="str">
        <f t="shared" ref="AI194:AI199" si="85">IFERROR(IF(AND(X193="Impacto",X194="Impacto"),(AI193-(+AI193*AA194)),IF(AND(X194="Impacto",X193="Probabilidad"),(AI193-(+AI193*AA194)),IF(X194="Probabilidad",AI193,""))),"")</f>
        <v/>
      </c>
      <c r="AJ194" s="38"/>
      <c r="AK194" s="39"/>
      <c r="AL194" s="40"/>
      <c r="AM194" s="23" t="s">
        <v>77</v>
      </c>
      <c r="AN194" s="27"/>
      <c r="AO194" s="21"/>
      <c r="AP194" s="21"/>
      <c r="AQ194" s="42"/>
      <c r="AR194" s="36"/>
      <c r="AS194" s="36"/>
      <c r="AT194" s="29"/>
    </row>
    <row r="195" spans="1:46" ht="45" customHeight="1" x14ac:dyDescent="0.3">
      <c r="A195" s="52"/>
      <c r="B195" s="48"/>
      <c r="C195" s="48"/>
      <c r="D195" s="48"/>
      <c r="E195" s="54"/>
      <c r="F195" s="55"/>
      <c r="G195" s="48"/>
      <c r="H195" s="49"/>
      <c r="I195" s="50"/>
      <c r="J195" s="50"/>
      <c r="K195" s="50"/>
      <c r="L195" s="50"/>
      <c r="M195" s="46"/>
      <c r="N195" s="44"/>
      <c r="O195" s="45"/>
      <c r="P195" s="46"/>
      <c r="Q195" s="44"/>
      <c r="R195" s="47"/>
      <c r="S195" s="48"/>
      <c r="T195" s="20" t="s">
        <v>78</v>
      </c>
      <c r="U195" s="21"/>
      <c r="V195" s="22"/>
      <c r="W195" s="22"/>
      <c r="X195" s="23" t="str">
        <f t="shared" si="84"/>
        <v/>
      </c>
      <c r="Y195" s="24"/>
      <c r="Z195" s="24"/>
      <c r="AA195" s="25" t="str">
        <f t="shared" si="60"/>
        <v/>
      </c>
      <c r="AB195" s="24"/>
      <c r="AC195" s="24"/>
      <c r="AD195" s="24"/>
      <c r="AE195" s="26" t="str">
        <f>IFERROR(IF(AND(X194="Probabilidad",X195="Probabilidad"),(AF194-(+AF194*AA195)),IF(AND(X195="Probabilidad",X194="Impacto"),(AF194-(+AF194*AA195)),IF(X195="Impacto",AF194,""))),"")</f>
        <v/>
      </c>
      <c r="AF195" s="25" t="str">
        <f t="shared" si="61"/>
        <v/>
      </c>
      <c r="AG195" s="38"/>
      <c r="AH195" s="39"/>
      <c r="AI195" s="25" t="str">
        <f t="shared" si="85"/>
        <v/>
      </c>
      <c r="AJ195" s="38"/>
      <c r="AK195" s="39"/>
      <c r="AL195" s="40"/>
      <c r="AM195" s="23" t="s">
        <v>81</v>
      </c>
      <c r="AN195" s="27"/>
      <c r="AO195" s="21"/>
      <c r="AP195" s="21"/>
      <c r="AQ195" s="42"/>
      <c r="AR195" s="36"/>
      <c r="AS195" s="36"/>
      <c r="AT195" s="29"/>
    </row>
    <row r="196" spans="1:46" ht="30" customHeight="1" x14ac:dyDescent="0.3">
      <c r="A196" s="52"/>
      <c r="B196" s="48"/>
      <c r="C196" s="48"/>
      <c r="D196" s="48"/>
      <c r="E196" s="54"/>
      <c r="F196" s="55"/>
      <c r="G196" s="48"/>
      <c r="H196" s="49"/>
      <c r="I196" s="50"/>
      <c r="J196" s="50"/>
      <c r="K196" s="50"/>
      <c r="L196" s="50"/>
      <c r="M196" s="46"/>
      <c r="N196" s="44"/>
      <c r="O196" s="45"/>
      <c r="P196" s="46"/>
      <c r="Q196" s="44"/>
      <c r="R196" s="47"/>
      <c r="S196" s="48"/>
      <c r="T196" s="20" t="s">
        <v>82</v>
      </c>
      <c r="U196" s="21"/>
      <c r="V196" s="22"/>
      <c r="W196" s="22"/>
      <c r="X196" s="23" t="str">
        <f t="shared" si="84"/>
        <v/>
      </c>
      <c r="Y196" s="24"/>
      <c r="Z196" s="24"/>
      <c r="AA196" s="25" t="str">
        <f t="shared" si="60"/>
        <v/>
      </c>
      <c r="AB196" s="24"/>
      <c r="AC196" s="24"/>
      <c r="AD196" s="24"/>
      <c r="AE196" s="26" t="str">
        <f t="shared" ref="AE196:AE199" si="86">IFERROR(IF(AND(X195="Probabilidad",X196="Probabilidad"),(AF195-(+AF195*AA196)),IF(AND(X196="Probabilidad",X195="Impacto"),(AF195-(+AF195*AA196)),IF(X196="Impacto",AF195,""))),"")</f>
        <v/>
      </c>
      <c r="AF196" s="25" t="str">
        <f t="shared" si="61"/>
        <v/>
      </c>
      <c r="AG196" s="38"/>
      <c r="AH196" s="39"/>
      <c r="AI196" s="25" t="str">
        <f t="shared" si="85"/>
        <v/>
      </c>
      <c r="AJ196" s="38"/>
      <c r="AK196" s="39"/>
      <c r="AL196" s="40"/>
      <c r="AM196" s="23" t="s">
        <v>84</v>
      </c>
      <c r="AN196" s="27"/>
      <c r="AO196" s="21"/>
      <c r="AP196" s="21"/>
      <c r="AQ196" s="42"/>
      <c r="AR196" s="36"/>
      <c r="AS196" s="36"/>
      <c r="AT196" s="29"/>
    </row>
    <row r="197" spans="1:46" ht="18.95" customHeight="1" x14ac:dyDescent="0.3">
      <c r="A197" s="52"/>
      <c r="B197" s="48"/>
      <c r="C197" s="48"/>
      <c r="D197" s="48"/>
      <c r="E197" s="54"/>
      <c r="F197" s="55"/>
      <c r="G197" s="48"/>
      <c r="H197" s="49"/>
      <c r="I197" s="50"/>
      <c r="J197" s="50"/>
      <c r="K197" s="50"/>
      <c r="L197" s="50"/>
      <c r="M197" s="46"/>
      <c r="N197" s="44"/>
      <c r="O197" s="45"/>
      <c r="P197" s="46"/>
      <c r="Q197" s="44"/>
      <c r="R197" s="47"/>
      <c r="S197" s="48"/>
      <c r="T197" s="20" t="s">
        <v>85</v>
      </c>
      <c r="U197" s="21"/>
      <c r="V197" s="22"/>
      <c r="W197" s="22"/>
      <c r="X197" s="23" t="str">
        <f t="shared" si="84"/>
        <v/>
      </c>
      <c r="Y197" s="24"/>
      <c r="Z197" s="24"/>
      <c r="AA197" s="25" t="str">
        <f t="shared" si="60"/>
        <v/>
      </c>
      <c r="AB197" s="24"/>
      <c r="AC197" s="24"/>
      <c r="AD197" s="24"/>
      <c r="AE197" s="26" t="str">
        <f t="shared" si="86"/>
        <v/>
      </c>
      <c r="AF197" s="25" t="str">
        <f t="shared" si="61"/>
        <v/>
      </c>
      <c r="AG197" s="38"/>
      <c r="AH197" s="39"/>
      <c r="AI197" s="25" t="str">
        <f t="shared" si="85"/>
        <v/>
      </c>
      <c r="AJ197" s="38"/>
      <c r="AK197" s="39"/>
      <c r="AL197" s="40"/>
      <c r="AM197" s="23" t="s">
        <v>89</v>
      </c>
      <c r="AN197" s="27"/>
      <c r="AO197" s="21"/>
      <c r="AP197" s="21"/>
      <c r="AQ197" s="42"/>
      <c r="AR197" s="36"/>
      <c r="AS197" s="36"/>
      <c r="AT197" s="29"/>
    </row>
    <row r="198" spans="1:46" ht="18.95" customHeight="1" x14ac:dyDescent="0.3">
      <c r="A198" s="52"/>
      <c r="B198" s="48"/>
      <c r="C198" s="48"/>
      <c r="D198" s="48"/>
      <c r="E198" s="54"/>
      <c r="F198" s="55"/>
      <c r="G198" s="48"/>
      <c r="H198" s="49"/>
      <c r="I198" s="50"/>
      <c r="J198" s="50"/>
      <c r="K198" s="50"/>
      <c r="L198" s="50"/>
      <c r="M198" s="46"/>
      <c r="N198" s="44"/>
      <c r="O198" s="45"/>
      <c r="P198" s="46"/>
      <c r="Q198" s="44"/>
      <c r="R198" s="47"/>
      <c r="S198" s="48"/>
      <c r="T198" s="20" t="s">
        <v>90</v>
      </c>
      <c r="U198" s="21"/>
      <c r="V198" s="22"/>
      <c r="W198" s="22"/>
      <c r="X198" s="23" t="str">
        <f t="shared" si="84"/>
        <v/>
      </c>
      <c r="Y198" s="24"/>
      <c r="Z198" s="24"/>
      <c r="AA198" s="25" t="str">
        <f t="shared" si="60"/>
        <v/>
      </c>
      <c r="AB198" s="24"/>
      <c r="AC198" s="24"/>
      <c r="AD198" s="24"/>
      <c r="AE198" s="26" t="str">
        <f t="shared" si="86"/>
        <v/>
      </c>
      <c r="AF198" s="25" t="str">
        <f t="shared" si="61"/>
        <v/>
      </c>
      <c r="AG198" s="38"/>
      <c r="AH198" s="39"/>
      <c r="AI198" s="25" t="str">
        <f t="shared" si="85"/>
        <v/>
      </c>
      <c r="AJ198" s="38"/>
      <c r="AK198" s="39"/>
      <c r="AL198" s="40"/>
      <c r="AM198" s="23" t="s">
        <v>92</v>
      </c>
      <c r="AN198" s="27"/>
      <c r="AO198" s="21"/>
      <c r="AP198" s="21"/>
      <c r="AQ198" s="42"/>
      <c r="AR198" s="36"/>
      <c r="AS198" s="36"/>
      <c r="AT198" s="29"/>
    </row>
    <row r="199" spans="1:46" ht="23.1" customHeight="1" x14ac:dyDescent="0.3">
      <c r="A199" s="53"/>
      <c r="B199" s="48"/>
      <c r="C199" s="48"/>
      <c r="D199" s="48"/>
      <c r="E199" s="54"/>
      <c r="F199" s="55"/>
      <c r="G199" s="48"/>
      <c r="H199" s="49"/>
      <c r="I199" s="50"/>
      <c r="J199" s="50"/>
      <c r="K199" s="50"/>
      <c r="L199" s="50"/>
      <c r="M199" s="46"/>
      <c r="N199" s="44"/>
      <c r="O199" s="45"/>
      <c r="P199" s="46"/>
      <c r="Q199" s="44"/>
      <c r="R199" s="47"/>
      <c r="S199" s="48"/>
      <c r="T199" s="20" t="s">
        <v>93</v>
      </c>
      <c r="U199" s="21"/>
      <c r="V199" s="22"/>
      <c r="W199" s="22"/>
      <c r="X199" s="23" t="str">
        <f t="shared" si="84"/>
        <v/>
      </c>
      <c r="Y199" s="24"/>
      <c r="Z199" s="24"/>
      <c r="AA199" s="25" t="str">
        <f t="shared" si="60"/>
        <v/>
      </c>
      <c r="AB199" s="24"/>
      <c r="AC199" s="24"/>
      <c r="AD199" s="24"/>
      <c r="AE199" s="26" t="str">
        <f t="shared" si="86"/>
        <v/>
      </c>
      <c r="AF199" s="25" t="str">
        <f t="shared" si="61"/>
        <v/>
      </c>
      <c r="AG199" s="38"/>
      <c r="AH199" s="39"/>
      <c r="AI199" s="25" t="str">
        <f t="shared" si="85"/>
        <v/>
      </c>
      <c r="AJ199" s="38"/>
      <c r="AK199" s="39"/>
      <c r="AL199" s="40"/>
      <c r="AM199" s="23" t="s">
        <v>94</v>
      </c>
      <c r="AN199" s="27"/>
      <c r="AO199" s="21"/>
      <c r="AP199" s="21"/>
      <c r="AQ199" s="43"/>
      <c r="AR199" s="37"/>
      <c r="AS199" s="37"/>
      <c r="AT199" s="30"/>
    </row>
    <row r="200" spans="1:46" s="4" customFormat="1" ht="69.95" customHeight="1" x14ac:dyDescent="0.25">
      <c r="A200" s="51"/>
      <c r="B200" s="48"/>
      <c r="C200" s="48"/>
      <c r="D200" s="48"/>
      <c r="E200" s="54"/>
      <c r="F200" s="55"/>
      <c r="G200" s="48"/>
      <c r="H200" s="49" t="str">
        <f>IF(B200="Seguridad_Información","Posibilidad de "&amp;C200&amp;"con "&amp;K200&amp;" "&amp;"por"&amp;" "&amp;I200&amp;" "&amp;"debido a"&amp;" "&amp;J200,"Posibilidad de"&amp;" "&amp;K200&amp;" "&amp;"por"&amp;" "&amp;I200&amp;" debido a"&amp;" "&amp;J200)</f>
        <v xml:space="preserve">Posibilidad de  por  debido a </v>
      </c>
      <c r="I200" s="50"/>
      <c r="J200" s="50"/>
      <c r="K200" s="50"/>
      <c r="L200" s="50"/>
      <c r="M200" s="46" t="str">
        <f>IF(OR($L200=[1]Tabla_Probabilidad!$D$33,$L200=[1]Tabla_Probabilidad!$D$35,$L200=[1]Tabla_Probabilidad!$D$37,$L200=[1]Tabla_Probabilidad!$J$35),"Muy Baja",IF(OR($L200=[1]Tabla_Probabilidad!$E$33,$L200=[1]Tabla_Probabilidad!$E$35,$L200=[1]Tabla_Probabilidad!$E$37,$L200=[1]Tabla_Probabilidad!$K$35),"Baja",IF(OR($L200=[1]Tabla_Probabilidad!$F$33,$L200=[1]Tabla_Probabilidad!$F$35,$L200=[1]Tabla_Probabilidad!$F$37,$L200=[1]Tabla_Probabilidad!$L$35),"Media",IF(OR($L200=[1]Tabla_Probabilidad!$G$33,$L200=[1]Tabla_Probabilidad!$G$35,$L200=[1]Tabla_Probabilidad!$G$37,$L200=[1]Tabla_Probabilidad!$M$35),"Alta",IF(OR($L200=[1]Tabla_Probabilidad!$H$33,$L200=[1]Tabla_Probabilidad!$H$35,$L200=[1]Tabla_Probabilidad!$H$37,$L200=[1]Tabla_Probabilidad!$N$35),"Muy Alta","")))))</f>
        <v/>
      </c>
      <c r="N200" s="44" t="str">
        <f>IF(M200="","",IF(M200="Muy Baja",0.2,IF(M200="Baja",0.4,IF(M200="Media",0.6,IF(M200="Alta",0.8,IF(M200="Muy Alta",1,))))))</f>
        <v/>
      </c>
      <c r="O200" s="45"/>
      <c r="P200" s="46" t="str">
        <f>IF(OR($O200=[1]Tabla_Impacto!$D$38,$O200=[1]Tabla_Impacto!$D$41,$O200=[1]Tabla_Impacto!$D$42,$O200=[1]Tabla_Impacto!$D$43,$O200=[1]Tabla_Impacto!$D$44,$O200=[1]Tabla_Impacto!$J$38,$O200=[1]Tabla_Impacto!$J$43,$O200=[1]Tabla_Impacto!$J$44,$O200=[1]Tabla_Impacto!$P$40,$O200=[1]Tabla_Impacto!$P$44,$O200=[1]Tabla_Impacto!$V$40,$O200=[1]Tabla_Impacto!$AB$40),"Leve",IF(OR($O200=[1]Tabla_Impacto!$E$38,$O200=[1]Tabla_Impacto!$E$41,$O200=[1]Tabla_Impacto!$E$42,$O200=[1]Tabla_Impacto!$E$43,$O200=[1]Tabla_Impacto!$E$44,$O200=[1]Tabla_Impacto!$K$38,$O200=[1]Tabla_Impacto!$K$43,$O200=[1]Tabla_Impacto!$K$44,$O200=[1]Tabla_Impacto!$Q$40,$O200=[1]Tabla_Impacto!$Q$44,$O200=[1]Tabla_Impacto!$W$40,$O200=[1]Tabla_Impacto!$AC$40),"Menor",IF(OR($O200=[1]Tabla_Impacto!$F$38,$O200=[1]Tabla_Impacto!$F$41,$O200=[1]Tabla_Impacto!$F$42,$O200=[1]Tabla_Impacto!$F$43,$O200=[1]Tabla_Impacto!$F$44,$O200=[1]Tabla_Impacto!$L$38,$O200=[1]Tabla_Impacto!$L$43,$O200=[1]Tabla_Impacto!$L$44,$O200=[1]Tabla_Impacto!$R$40,$O200=[1]Tabla_Impacto!$R$44,$O200=[1]Tabla_Impacto!$X$40,$O200=[1]Tabla_Impacto!$AD$40,$O200=[1]Tabla_Impacto!$F$41),"Moderado",IF(OR($O200=[1]Tabla_Impacto!$G$38,$O200=[1]Tabla_Impacto!$G$41,$O200=[1]Tabla_Impacto!$G$42,$O200=[1]Tabla_Impacto!$G$43,$O200=[1]Tabla_Impacto!$G$44,$O200=[1]Tabla_Impacto!$M$38,$O200=[1]Tabla_Impacto!$M$43,$O200=[1]Tabla_Impacto!$M$44,$O200=[1]Tabla_Impacto!$S$40,$O200=[1]Tabla_Impacto!$S$44,$O200=[1]Tabla_Impacto!$Y$40,$O200=[1]Tabla_Impacto!$AE$40,$O200=[1]Tabla_Impacto!$G$41),"Mayor",IF(OR($O200=[1]Tabla_Impacto!$H$38,$O200=[1]Tabla_Impacto!$H$41,$O200=[1]Tabla_Impacto!$H$42,$O200=[1]Tabla_Impacto!$H$43,$O200=[1]Tabla_Impacto!$H$44,$O200=[1]Tabla_Impacto!$N$38,$O200=[1]Tabla_Impacto!$N$43,$O200=[1]Tabla_Impacto!$N$44,$O200=[1]Tabla_Impacto!$T$40,$O200=[1]Tabla_Impacto!$T$44,$O200=[1]Tabla_Impacto!$Z$40,$O200=[1]Tabla_Impacto!$AF$40,$O200=[1]Tabla_Impacto!$H$41),"Catastrófico","")))))</f>
        <v/>
      </c>
      <c r="Q200" s="44" t="str">
        <f>IF(P200="","",IF(P200="Leve",0.2,IF(P200="Menor",0.4,IF(P200="Moderado",0.6,IF(P200="Mayor",0.8,IF(P200="Catastrófico",1,))))))</f>
        <v/>
      </c>
      <c r="R200" s="47" t="str">
        <f>IF(OR(AND(M200="Muy Baja",P200="Leve"),AND(M200="Muy Baja",P200="Menor"),AND(M200="Baja",P200="Leve")),"Bajo",IF(OR(AND(M200="Muy baja",P200="Moderado"),AND(M200="Baja",P200="Menor"),AND(M200="Baja",P200="Moderado"),AND(M200="Media",P200="Leve"),AND(M200="Media",P200="Menor"),AND(M200="Media",P200="Moderado"),AND(M200="Alta",P200="Leve"),AND(M200="Alta",P200="Menor")),"Moderado",IF(OR(AND(M200="Muy Baja",P200="Mayor"),AND(M200="Baja",P200="Mayor"),AND(M200="Media",P200="Mayor"),AND(M200="Alta",P200="Moderado"),AND(M200="Alta",P200="Mayor"),AND(M200="Muy Alta",P200="Leve"),AND(M200="Muy Alta",P200="Menor"),AND(M200="Muy Alta",P200="Moderado"),AND(M200="Muy Alta",P200="Mayor")),"Alto",IF(OR(AND(M200="Muy Baja",P200="Catastrófico"),AND(M200="Baja",P200="Catastrófico"),AND(M200="Media",P200="Catastrófico"),AND(M200="Alta",P200="Catastrófico"),AND(M200="Muy Alta",P200="Catastrófico")),"Extremo",""))))</f>
        <v/>
      </c>
      <c r="S200" s="48"/>
      <c r="T200" s="20" t="s">
        <v>65</v>
      </c>
      <c r="U200" s="21"/>
      <c r="V200" s="22"/>
      <c r="W200" s="22"/>
      <c r="X200" s="23" t="str">
        <f>IF(OR(Y200="Preventivo",Y200="Detectivo"),"Probabilidad",IF(Y200="Correctivo","Impacto",""))</f>
        <v/>
      </c>
      <c r="Y200" s="24"/>
      <c r="Z200" s="24"/>
      <c r="AA200" s="25" t="str">
        <f t="shared" si="60"/>
        <v/>
      </c>
      <c r="AB200" s="24"/>
      <c r="AC200" s="24"/>
      <c r="AD200" s="24"/>
      <c r="AE200" s="26" t="str">
        <f>IFERROR(IF(X200="Probabilidad",(N200-(+N200*AA200)),IF(X200="Impacto",N200,"")),"")</f>
        <v/>
      </c>
      <c r="AF200" s="25" t="str">
        <f t="shared" si="61"/>
        <v/>
      </c>
      <c r="AG200" s="38" t="str">
        <f>IFERROR(IF(AH200="","",IF(AH200&lt;=0.2,"Muy Baja",IF(AH200&lt;=0.4,"Baja",IF(AH200&lt;=0.6,"Media",IF(AH200&lt;=0.8,"Alta","Muy Alta"))))),"")</f>
        <v/>
      </c>
      <c r="AH200" s="39" t="str">
        <f>IFERROR(LOOKUP(MAX(AF200:AF206)+1,(AF200:AF206)),"")</f>
        <v/>
      </c>
      <c r="AI200" s="25" t="str">
        <f>IFERROR(IF(X200="Impacto",(Q200-(+Q200*AA200)),IF(X200="Probabilidad",Q200,"")),"")</f>
        <v/>
      </c>
      <c r="AJ200" s="38" t="str">
        <f>IFERROR(IF(AK200="","",IF(AK200&lt;=0.2,"Leve",IF(AK200&lt;=0.4,"Menor",IF(AK200&lt;=0.6,"Moderado",IF(AK200&lt;=0.8,"Mayor","Catastrófico"))))),"")</f>
        <v/>
      </c>
      <c r="AK200" s="39" t="str">
        <f>IFERROR(LOOKUP(MAX(AI200:AI206)+1,(AI200:AI206)),"")</f>
        <v/>
      </c>
      <c r="AL200" s="40" t="str">
        <f>IFERROR(IF(OR(AND(AG200="Muy Baja",AJ200="Leve"),AND(AG200="Muy Baja",AJ200="Menor"),AND(AG200="Baja",AJ200="Leve")),"Bajo",IF(OR(AND(AG200="Muy baja",AJ200="Moderado"),AND(AG200="Baja",AJ200="Menor"),AND(AG200="Baja",AJ200="Moderado"),AND(AG200="Media",AJ200="Leve"),AND(AG200="Media",AJ200="Menor"),AND(AG200="Media",AJ200="Moderado"),AND(AG200="Alta",AJ200="Leve"),AND(AG200="Alta",AJ200="Menor")),"Moderado",IF(OR(AND(AG200="Muy Baja",AJ200="Mayor"),AND(AG200="Baja",AJ200="Mayor"),AND(AG200="Media",AJ200="Mayor"),AND(AG200="Alta",AJ200="Moderado"),AND(AG200="Alta",AJ200="Mayor"),AND(AG200="Muy Alta",AJ200="Leve"),AND(AG200="Muy Alta",AJ200="Menor"),AND(AG200="Muy Alta",AJ200="Moderado"),AND(AG200="Muy Alta",AJ200="Mayor")),"Alto",IF(OR(AND(AG200="Muy Baja",AJ200="Catastrófico"),AND(AG200="Baja",AJ200="Catastrófico"),AND(AG200="Media",AJ200="Catastrófico"),AND(AG200="Alta",AJ200="Catastrófico"),AND(AG200="Muy Alta",AJ200="Catastrófico")),"Extremo","")))),"")</f>
        <v/>
      </c>
      <c r="AM200" s="23" t="s">
        <v>73</v>
      </c>
      <c r="AN200" s="27"/>
      <c r="AO200" s="21"/>
      <c r="AP200" s="21"/>
      <c r="AQ200" s="41"/>
      <c r="AR200" s="35"/>
      <c r="AS200" s="35"/>
      <c r="AT200" s="28"/>
    </row>
    <row r="201" spans="1:46" ht="74.099999999999994" customHeight="1" x14ac:dyDescent="0.3">
      <c r="A201" s="52"/>
      <c r="B201" s="48"/>
      <c r="C201" s="48"/>
      <c r="D201" s="48"/>
      <c r="E201" s="54"/>
      <c r="F201" s="55"/>
      <c r="G201" s="48"/>
      <c r="H201" s="49"/>
      <c r="I201" s="50"/>
      <c r="J201" s="50"/>
      <c r="K201" s="50"/>
      <c r="L201" s="50"/>
      <c r="M201" s="46"/>
      <c r="N201" s="44"/>
      <c r="O201" s="45"/>
      <c r="P201" s="46"/>
      <c r="Q201" s="44"/>
      <c r="R201" s="47"/>
      <c r="S201" s="48"/>
      <c r="T201" s="20" t="s">
        <v>74</v>
      </c>
      <c r="U201" s="21"/>
      <c r="V201" s="22"/>
      <c r="W201" s="22"/>
      <c r="X201" s="23" t="str">
        <f t="shared" ref="X201:X206" si="87">IF(OR(Y201="Preventivo",Y201="Detectivo"),"Probabilidad",IF(Y201="Correctivo","Impacto",""))</f>
        <v/>
      </c>
      <c r="Y201" s="24"/>
      <c r="Z201" s="24"/>
      <c r="AA201" s="25" t="str">
        <f t="shared" si="60"/>
        <v/>
      </c>
      <c r="AB201" s="24"/>
      <c r="AC201" s="24"/>
      <c r="AD201" s="24"/>
      <c r="AE201" s="26" t="str">
        <f>IFERROR(IF(AND(X200="Probabilidad",X201="Probabilidad"),(AF200-(+AF200*AA201)),IF(AND(X201="Probabilidad",X200="Impacto"),(AF200-(+AF200*AA201)),IF(X201="Impacto",AF200,""))),"")</f>
        <v/>
      </c>
      <c r="AF201" s="25" t="str">
        <f t="shared" si="61"/>
        <v/>
      </c>
      <c r="AG201" s="38"/>
      <c r="AH201" s="39"/>
      <c r="AI201" s="25" t="str">
        <f t="shared" ref="AI201:AI206" si="88">IFERROR(IF(AND(X200="Impacto",X201="Impacto"),(AI200-(+AI200*AA201)),IF(AND(X201="Impacto",X200="Probabilidad"),(AI200-(+AI200*AA201)),IF(X201="Probabilidad",AI200,""))),"")</f>
        <v/>
      </c>
      <c r="AJ201" s="38"/>
      <c r="AK201" s="39"/>
      <c r="AL201" s="40"/>
      <c r="AM201" s="23" t="s">
        <v>77</v>
      </c>
      <c r="AN201" s="27"/>
      <c r="AO201" s="21"/>
      <c r="AP201" s="21"/>
      <c r="AQ201" s="42"/>
      <c r="AR201" s="36"/>
      <c r="AS201" s="36"/>
      <c r="AT201" s="29"/>
    </row>
    <row r="202" spans="1:46" ht="45" customHeight="1" x14ac:dyDescent="0.3">
      <c r="A202" s="52"/>
      <c r="B202" s="48"/>
      <c r="C202" s="48"/>
      <c r="D202" s="48"/>
      <c r="E202" s="54"/>
      <c r="F202" s="55"/>
      <c r="G202" s="48"/>
      <c r="H202" s="49"/>
      <c r="I202" s="50"/>
      <c r="J202" s="50"/>
      <c r="K202" s="50"/>
      <c r="L202" s="50"/>
      <c r="M202" s="46"/>
      <c r="N202" s="44"/>
      <c r="O202" s="45"/>
      <c r="P202" s="46"/>
      <c r="Q202" s="44"/>
      <c r="R202" s="47"/>
      <c r="S202" s="48"/>
      <c r="T202" s="20" t="s">
        <v>78</v>
      </c>
      <c r="U202" s="21"/>
      <c r="V202" s="22"/>
      <c r="W202" s="22"/>
      <c r="X202" s="23" t="str">
        <f t="shared" si="87"/>
        <v/>
      </c>
      <c r="Y202" s="24"/>
      <c r="Z202" s="24"/>
      <c r="AA202" s="25" t="str">
        <f t="shared" si="60"/>
        <v/>
      </c>
      <c r="AB202" s="24"/>
      <c r="AC202" s="24"/>
      <c r="AD202" s="24"/>
      <c r="AE202" s="26" t="str">
        <f>IFERROR(IF(AND(X201="Probabilidad",X202="Probabilidad"),(AF201-(+AF201*AA202)),IF(AND(X202="Probabilidad",X201="Impacto"),(AF201-(+AF201*AA202)),IF(X202="Impacto",AF201,""))),"")</f>
        <v/>
      </c>
      <c r="AF202" s="25" t="str">
        <f t="shared" si="61"/>
        <v/>
      </c>
      <c r="AG202" s="38"/>
      <c r="AH202" s="39"/>
      <c r="AI202" s="25" t="str">
        <f t="shared" si="88"/>
        <v/>
      </c>
      <c r="AJ202" s="38"/>
      <c r="AK202" s="39"/>
      <c r="AL202" s="40"/>
      <c r="AM202" s="23" t="s">
        <v>81</v>
      </c>
      <c r="AN202" s="27"/>
      <c r="AO202" s="21"/>
      <c r="AP202" s="21"/>
      <c r="AQ202" s="42"/>
      <c r="AR202" s="36"/>
      <c r="AS202" s="36"/>
      <c r="AT202" s="29"/>
    </row>
    <row r="203" spans="1:46" ht="30" customHeight="1" x14ac:dyDescent="0.3">
      <c r="A203" s="52"/>
      <c r="B203" s="48"/>
      <c r="C203" s="48"/>
      <c r="D203" s="48"/>
      <c r="E203" s="54"/>
      <c r="F203" s="55"/>
      <c r="G203" s="48"/>
      <c r="H203" s="49"/>
      <c r="I203" s="50"/>
      <c r="J203" s="50"/>
      <c r="K203" s="50"/>
      <c r="L203" s="50"/>
      <c r="M203" s="46"/>
      <c r="N203" s="44"/>
      <c r="O203" s="45"/>
      <c r="P203" s="46"/>
      <c r="Q203" s="44"/>
      <c r="R203" s="47"/>
      <c r="S203" s="48"/>
      <c r="T203" s="20" t="s">
        <v>82</v>
      </c>
      <c r="U203" s="21"/>
      <c r="V203" s="22"/>
      <c r="W203" s="22"/>
      <c r="X203" s="23" t="str">
        <f t="shared" si="87"/>
        <v/>
      </c>
      <c r="Y203" s="24"/>
      <c r="Z203" s="24"/>
      <c r="AA203" s="25" t="str">
        <f t="shared" ref="AA203:AA266" si="89">IF(AND(Y203="Preventivo",Z203="Automático"),"50%",IF(AND(Y203="Preventivo",Z203="Manual"),"40%",IF(AND(Y203="Detectivo",Z203="Automático"),"40%",IF(AND(Y203="Detectivo",Z203="Manual"),"30%",IF(AND(Y203="Correctivo",Z203="Automático"),"35%",IF(AND(Y203="Correctivo",Z203="Manual"),"25%",""))))))</f>
        <v/>
      </c>
      <c r="AB203" s="24"/>
      <c r="AC203" s="24"/>
      <c r="AD203" s="24"/>
      <c r="AE203" s="26" t="str">
        <f t="shared" ref="AE203:AE206" si="90">IFERROR(IF(AND(X202="Probabilidad",X203="Probabilidad"),(AF202-(+AF202*AA203)),IF(AND(X203="Probabilidad",X202="Impacto"),(AF202-(+AF202*AA203)),IF(X203="Impacto",AF202,""))),"")</f>
        <v/>
      </c>
      <c r="AF203" s="25" t="str">
        <f t="shared" ref="AF203:AF266" si="91">+AE203</f>
        <v/>
      </c>
      <c r="AG203" s="38"/>
      <c r="AH203" s="39"/>
      <c r="AI203" s="25" t="str">
        <f t="shared" si="88"/>
        <v/>
      </c>
      <c r="AJ203" s="38"/>
      <c r="AK203" s="39"/>
      <c r="AL203" s="40"/>
      <c r="AM203" s="23" t="s">
        <v>84</v>
      </c>
      <c r="AN203" s="27"/>
      <c r="AO203" s="21"/>
      <c r="AP203" s="21"/>
      <c r="AQ203" s="42"/>
      <c r="AR203" s="36"/>
      <c r="AS203" s="36"/>
      <c r="AT203" s="29"/>
    </row>
    <row r="204" spans="1:46" ht="18.95" customHeight="1" x14ac:dyDescent="0.3">
      <c r="A204" s="52"/>
      <c r="B204" s="48"/>
      <c r="C204" s="48"/>
      <c r="D204" s="48"/>
      <c r="E204" s="54"/>
      <c r="F204" s="55"/>
      <c r="G204" s="48"/>
      <c r="H204" s="49"/>
      <c r="I204" s="50"/>
      <c r="J204" s="50"/>
      <c r="K204" s="50"/>
      <c r="L204" s="50"/>
      <c r="M204" s="46"/>
      <c r="N204" s="44"/>
      <c r="O204" s="45"/>
      <c r="P204" s="46"/>
      <c r="Q204" s="44"/>
      <c r="R204" s="47"/>
      <c r="S204" s="48"/>
      <c r="T204" s="20" t="s">
        <v>85</v>
      </c>
      <c r="U204" s="21"/>
      <c r="V204" s="22"/>
      <c r="W204" s="22"/>
      <c r="X204" s="23" t="str">
        <f t="shared" si="87"/>
        <v/>
      </c>
      <c r="Y204" s="24"/>
      <c r="Z204" s="24"/>
      <c r="AA204" s="25" t="str">
        <f t="shared" si="89"/>
        <v/>
      </c>
      <c r="AB204" s="24"/>
      <c r="AC204" s="24"/>
      <c r="AD204" s="24"/>
      <c r="AE204" s="26" t="str">
        <f t="shared" si="90"/>
        <v/>
      </c>
      <c r="AF204" s="25" t="str">
        <f t="shared" si="91"/>
        <v/>
      </c>
      <c r="AG204" s="38"/>
      <c r="AH204" s="39"/>
      <c r="AI204" s="25" t="str">
        <f t="shared" si="88"/>
        <v/>
      </c>
      <c r="AJ204" s="38"/>
      <c r="AK204" s="39"/>
      <c r="AL204" s="40"/>
      <c r="AM204" s="23" t="s">
        <v>89</v>
      </c>
      <c r="AN204" s="27"/>
      <c r="AO204" s="21"/>
      <c r="AP204" s="21"/>
      <c r="AQ204" s="42"/>
      <c r="AR204" s="36"/>
      <c r="AS204" s="36"/>
      <c r="AT204" s="29"/>
    </row>
    <row r="205" spans="1:46" ht="18.95" customHeight="1" x14ac:dyDescent="0.3">
      <c r="A205" s="52"/>
      <c r="B205" s="48"/>
      <c r="C205" s="48"/>
      <c r="D205" s="48"/>
      <c r="E205" s="54"/>
      <c r="F205" s="55"/>
      <c r="G205" s="48"/>
      <c r="H205" s="49"/>
      <c r="I205" s="50"/>
      <c r="J205" s="50"/>
      <c r="K205" s="50"/>
      <c r="L205" s="50"/>
      <c r="M205" s="46"/>
      <c r="N205" s="44"/>
      <c r="O205" s="45"/>
      <c r="P205" s="46"/>
      <c r="Q205" s="44"/>
      <c r="R205" s="47"/>
      <c r="S205" s="48"/>
      <c r="T205" s="20" t="s">
        <v>90</v>
      </c>
      <c r="U205" s="21"/>
      <c r="V205" s="22"/>
      <c r="W205" s="22"/>
      <c r="X205" s="23" t="str">
        <f t="shared" si="87"/>
        <v/>
      </c>
      <c r="Y205" s="24"/>
      <c r="Z205" s="24"/>
      <c r="AA205" s="25" t="str">
        <f t="shared" si="89"/>
        <v/>
      </c>
      <c r="AB205" s="24"/>
      <c r="AC205" s="24"/>
      <c r="AD205" s="24"/>
      <c r="AE205" s="26" t="str">
        <f t="shared" si="90"/>
        <v/>
      </c>
      <c r="AF205" s="25" t="str">
        <f t="shared" si="91"/>
        <v/>
      </c>
      <c r="AG205" s="38"/>
      <c r="AH205" s="39"/>
      <c r="AI205" s="25" t="str">
        <f t="shared" si="88"/>
        <v/>
      </c>
      <c r="AJ205" s="38"/>
      <c r="AK205" s="39"/>
      <c r="AL205" s="40"/>
      <c r="AM205" s="23" t="s">
        <v>92</v>
      </c>
      <c r="AN205" s="27"/>
      <c r="AO205" s="21"/>
      <c r="AP205" s="21"/>
      <c r="AQ205" s="42"/>
      <c r="AR205" s="36"/>
      <c r="AS205" s="36"/>
      <c r="AT205" s="29"/>
    </row>
    <row r="206" spans="1:46" ht="23.1" customHeight="1" x14ac:dyDescent="0.3">
      <c r="A206" s="53"/>
      <c r="B206" s="48"/>
      <c r="C206" s="48"/>
      <c r="D206" s="48"/>
      <c r="E206" s="54"/>
      <c r="F206" s="55"/>
      <c r="G206" s="48"/>
      <c r="H206" s="49"/>
      <c r="I206" s="50"/>
      <c r="J206" s="50"/>
      <c r="K206" s="50"/>
      <c r="L206" s="50"/>
      <c r="M206" s="46"/>
      <c r="N206" s="44"/>
      <c r="O206" s="45"/>
      <c r="P206" s="46"/>
      <c r="Q206" s="44"/>
      <c r="R206" s="47"/>
      <c r="S206" s="48"/>
      <c r="T206" s="20" t="s">
        <v>93</v>
      </c>
      <c r="U206" s="21"/>
      <c r="V206" s="22"/>
      <c r="W206" s="22"/>
      <c r="X206" s="23" t="str">
        <f t="shared" si="87"/>
        <v/>
      </c>
      <c r="Y206" s="24"/>
      <c r="Z206" s="24"/>
      <c r="AA206" s="25" t="str">
        <f t="shared" si="89"/>
        <v/>
      </c>
      <c r="AB206" s="24"/>
      <c r="AC206" s="24"/>
      <c r="AD206" s="24"/>
      <c r="AE206" s="26" t="str">
        <f t="shared" si="90"/>
        <v/>
      </c>
      <c r="AF206" s="25" t="str">
        <f t="shared" si="91"/>
        <v/>
      </c>
      <c r="AG206" s="38"/>
      <c r="AH206" s="39"/>
      <c r="AI206" s="25" t="str">
        <f t="shared" si="88"/>
        <v/>
      </c>
      <c r="AJ206" s="38"/>
      <c r="AK206" s="39"/>
      <c r="AL206" s="40"/>
      <c r="AM206" s="23" t="s">
        <v>94</v>
      </c>
      <c r="AN206" s="27"/>
      <c r="AO206" s="21"/>
      <c r="AP206" s="21"/>
      <c r="AQ206" s="43"/>
      <c r="AR206" s="37"/>
      <c r="AS206" s="37"/>
      <c r="AT206" s="30"/>
    </row>
    <row r="207" spans="1:46" s="4" customFormat="1" ht="69.95" customHeight="1" x14ac:dyDescent="0.25">
      <c r="A207" s="51"/>
      <c r="B207" s="48"/>
      <c r="C207" s="48"/>
      <c r="D207" s="48"/>
      <c r="E207" s="54"/>
      <c r="F207" s="55"/>
      <c r="G207" s="48"/>
      <c r="H207" s="49" t="str">
        <f>IF(B207="Seguridad_Información","Posibilidad de "&amp;C207&amp;"con "&amp;K207&amp;" "&amp;"por"&amp;" "&amp;I207&amp;" "&amp;"debido a"&amp;" "&amp;J207,"Posibilidad de"&amp;" "&amp;K207&amp;" "&amp;"por"&amp;" "&amp;I207&amp;" debido a"&amp;" "&amp;J207)</f>
        <v xml:space="preserve">Posibilidad de  por  debido a </v>
      </c>
      <c r="I207" s="50"/>
      <c r="J207" s="50"/>
      <c r="K207" s="50"/>
      <c r="L207" s="50"/>
      <c r="M207" s="46" t="str">
        <f>IF(OR($L207=[1]Tabla_Probabilidad!$D$33,$L207=[1]Tabla_Probabilidad!$D$35,$L207=[1]Tabla_Probabilidad!$D$37,$L207=[1]Tabla_Probabilidad!$J$35),"Muy Baja",IF(OR($L207=[1]Tabla_Probabilidad!$E$33,$L207=[1]Tabla_Probabilidad!$E$35,$L207=[1]Tabla_Probabilidad!$E$37,$L207=[1]Tabla_Probabilidad!$K$35),"Baja",IF(OR($L207=[1]Tabla_Probabilidad!$F$33,$L207=[1]Tabla_Probabilidad!$F$35,$L207=[1]Tabla_Probabilidad!$F$37,$L207=[1]Tabla_Probabilidad!$L$35),"Media",IF(OR($L207=[1]Tabla_Probabilidad!$G$33,$L207=[1]Tabla_Probabilidad!$G$35,$L207=[1]Tabla_Probabilidad!$G$37,$L207=[1]Tabla_Probabilidad!$M$35),"Alta",IF(OR($L207=[1]Tabla_Probabilidad!$H$33,$L207=[1]Tabla_Probabilidad!$H$35,$L207=[1]Tabla_Probabilidad!$H$37,$L207=[1]Tabla_Probabilidad!$N$35),"Muy Alta","")))))</f>
        <v/>
      </c>
      <c r="N207" s="44" t="str">
        <f>IF(M207="","",IF(M207="Muy Baja",0.2,IF(M207="Baja",0.4,IF(M207="Media",0.6,IF(M207="Alta",0.8,IF(M207="Muy Alta",1,))))))</f>
        <v/>
      </c>
      <c r="O207" s="45"/>
      <c r="P207" s="46" t="str">
        <f>IF(OR($O207=[1]Tabla_Impacto!$D$38,$O207=[1]Tabla_Impacto!$D$41,$O207=[1]Tabla_Impacto!$D$42,$O207=[1]Tabla_Impacto!$D$43,$O207=[1]Tabla_Impacto!$D$44,$O207=[1]Tabla_Impacto!$J$38,$O207=[1]Tabla_Impacto!$J$43,$O207=[1]Tabla_Impacto!$J$44,$O207=[1]Tabla_Impacto!$P$40,$O207=[1]Tabla_Impacto!$P$44,$O207=[1]Tabla_Impacto!$V$40,$O207=[1]Tabla_Impacto!$AB$40),"Leve",IF(OR($O207=[1]Tabla_Impacto!$E$38,$O207=[1]Tabla_Impacto!$E$41,$O207=[1]Tabla_Impacto!$E$42,$O207=[1]Tabla_Impacto!$E$43,$O207=[1]Tabla_Impacto!$E$44,$O207=[1]Tabla_Impacto!$K$38,$O207=[1]Tabla_Impacto!$K$43,$O207=[1]Tabla_Impacto!$K$44,$O207=[1]Tabla_Impacto!$Q$40,$O207=[1]Tabla_Impacto!$Q$44,$O207=[1]Tabla_Impacto!$W$40,$O207=[1]Tabla_Impacto!$AC$40),"Menor",IF(OR($O207=[1]Tabla_Impacto!$F$38,$O207=[1]Tabla_Impacto!$F$41,$O207=[1]Tabla_Impacto!$F$42,$O207=[1]Tabla_Impacto!$F$43,$O207=[1]Tabla_Impacto!$F$44,$O207=[1]Tabla_Impacto!$L$38,$O207=[1]Tabla_Impacto!$L$43,$O207=[1]Tabla_Impacto!$L$44,$O207=[1]Tabla_Impacto!$R$40,$O207=[1]Tabla_Impacto!$R$44,$O207=[1]Tabla_Impacto!$X$40,$O207=[1]Tabla_Impacto!$AD$40,$O207=[1]Tabla_Impacto!$F$41),"Moderado",IF(OR($O207=[1]Tabla_Impacto!$G$38,$O207=[1]Tabla_Impacto!$G$41,$O207=[1]Tabla_Impacto!$G$42,$O207=[1]Tabla_Impacto!$G$43,$O207=[1]Tabla_Impacto!$G$44,$O207=[1]Tabla_Impacto!$M$38,$O207=[1]Tabla_Impacto!$M$43,$O207=[1]Tabla_Impacto!$M$44,$O207=[1]Tabla_Impacto!$S$40,$O207=[1]Tabla_Impacto!$S$44,$O207=[1]Tabla_Impacto!$Y$40,$O207=[1]Tabla_Impacto!$AE$40,$O207=[1]Tabla_Impacto!$G$41),"Mayor",IF(OR($O207=[1]Tabla_Impacto!$H$38,$O207=[1]Tabla_Impacto!$H$41,$O207=[1]Tabla_Impacto!$H$42,$O207=[1]Tabla_Impacto!$H$43,$O207=[1]Tabla_Impacto!$H$44,$O207=[1]Tabla_Impacto!$N$38,$O207=[1]Tabla_Impacto!$N$43,$O207=[1]Tabla_Impacto!$N$44,$O207=[1]Tabla_Impacto!$T$40,$O207=[1]Tabla_Impacto!$T$44,$O207=[1]Tabla_Impacto!$Z$40,$O207=[1]Tabla_Impacto!$AF$40,$O207=[1]Tabla_Impacto!$H$41),"Catastrófico","")))))</f>
        <v/>
      </c>
      <c r="Q207" s="44" t="str">
        <f>IF(P207="","",IF(P207="Leve",0.2,IF(P207="Menor",0.4,IF(P207="Moderado",0.6,IF(P207="Mayor",0.8,IF(P207="Catastrófico",1,))))))</f>
        <v/>
      </c>
      <c r="R207" s="47" t="str">
        <f>IF(OR(AND(M207="Muy Baja",P207="Leve"),AND(M207="Muy Baja",P207="Menor"),AND(M207="Baja",P207="Leve")),"Bajo",IF(OR(AND(M207="Muy baja",P207="Moderado"),AND(M207="Baja",P207="Menor"),AND(M207="Baja",P207="Moderado"),AND(M207="Media",P207="Leve"),AND(M207="Media",P207="Menor"),AND(M207="Media",P207="Moderado"),AND(M207="Alta",P207="Leve"),AND(M207="Alta",P207="Menor")),"Moderado",IF(OR(AND(M207="Muy Baja",P207="Mayor"),AND(M207="Baja",P207="Mayor"),AND(M207="Media",P207="Mayor"),AND(M207="Alta",P207="Moderado"),AND(M207="Alta",P207="Mayor"),AND(M207="Muy Alta",P207="Leve"),AND(M207="Muy Alta",P207="Menor"),AND(M207="Muy Alta",P207="Moderado"),AND(M207="Muy Alta",P207="Mayor")),"Alto",IF(OR(AND(M207="Muy Baja",P207="Catastrófico"),AND(M207="Baja",P207="Catastrófico"),AND(M207="Media",P207="Catastrófico"),AND(M207="Alta",P207="Catastrófico"),AND(M207="Muy Alta",P207="Catastrófico")),"Extremo",""))))</f>
        <v/>
      </c>
      <c r="S207" s="48"/>
      <c r="T207" s="20" t="s">
        <v>65</v>
      </c>
      <c r="U207" s="21"/>
      <c r="V207" s="22"/>
      <c r="W207" s="22"/>
      <c r="X207" s="23" t="str">
        <f>IF(OR(Y207="Preventivo",Y207="Detectivo"),"Probabilidad",IF(Y207="Correctivo","Impacto",""))</f>
        <v/>
      </c>
      <c r="Y207" s="24"/>
      <c r="Z207" s="24"/>
      <c r="AA207" s="25" t="str">
        <f t="shared" si="89"/>
        <v/>
      </c>
      <c r="AB207" s="24"/>
      <c r="AC207" s="24"/>
      <c r="AD207" s="24"/>
      <c r="AE207" s="26" t="str">
        <f>IFERROR(IF(X207="Probabilidad",(N207-(+N207*AA207)),IF(X207="Impacto",N207,"")),"")</f>
        <v/>
      </c>
      <c r="AF207" s="25" t="str">
        <f t="shared" si="91"/>
        <v/>
      </c>
      <c r="AG207" s="38" t="str">
        <f>IFERROR(IF(AH207="","",IF(AH207&lt;=0.2,"Muy Baja",IF(AH207&lt;=0.4,"Baja",IF(AH207&lt;=0.6,"Media",IF(AH207&lt;=0.8,"Alta","Muy Alta"))))),"")</f>
        <v/>
      </c>
      <c r="AH207" s="39" t="str">
        <f>IFERROR(LOOKUP(MAX(AF207:AF213)+1,(AF207:AF213)),"")</f>
        <v/>
      </c>
      <c r="AI207" s="25" t="str">
        <f>IFERROR(IF(X207="Impacto",(Q207-(+Q207*AA207)),IF(X207="Probabilidad",Q207,"")),"")</f>
        <v/>
      </c>
      <c r="AJ207" s="38" t="str">
        <f>IFERROR(IF(AK207="","",IF(AK207&lt;=0.2,"Leve",IF(AK207&lt;=0.4,"Menor",IF(AK207&lt;=0.6,"Moderado",IF(AK207&lt;=0.8,"Mayor","Catastrófico"))))),"")</f>
        <v/>
      </c>
      <c r="AK207" s="39" t="str">
        <f>IFERROR(LOOKUP(MAX(AI207:AI213)+1,(AI207:AI213)),"")</f>
        <v/>
      </c>
      <c r="AL207" s="40" t="str">
        <f>IFERROR(IF(OR(AND(AG207="Muy Baja",AJ207="Leve"),AND(AG207="Muy Baja",AJ207="Menor"),AND(AG207="Baja",AJ207="Leve")),"Bajo",IF(OR(AND(AG207="Muy baja",AJ207="Moderado"),AND(AG207="Baja",AJ207="Menor"),AND(AG207="Baja",AJ207="Moderado"),AND(AG207="Media",AJ207="Leve"),AND(AG207="Media",AJ207="Menor"),AND(AG207="Media",AJ207="Moderado"),AND(AG207="Alta",AJ207="Leve"),AND(AG207="Alta",AJ207="Menor")),"Moderado",IF(OR(AND(AG207="Muy Baja",AJ207="Mayor"),AND(AG207="Baja",AJ207="Mayor"),AND(AG207="Media",AJ207="Mayor"),AND(AG207="Alta",AJ207="Moderado"),AND(AG207="Alta",AJ207="Mayor"),AND(AG207="Muy Alta",AJ207="Leve"),AND(AG207="Muy Alta",AJ207="Menor"),AND(AG207="Muy Alta",AJ207="Moderado"),AND(AG207="Muy Alta",AJ207="Mayor")),"Alto",IF(OR(AND(AG207="Muy Baja",AJ207="Catastrófico"),AND(AG207="Baja",AJ207="Catastrófico"),AND(AG207="Media",AJ207="Catastrófico"),AND(AG207="Alta",AJ207="Catastrófico"),AND(AG207="Muy Alta",AJ207="Catastrófico")),"Extremo","")))),"")</f>
        <v/>
      </c>
      <c r="AM207" s="23" t="s">
        <v>73</v>
      </c>
      <c r="AN207" s="27"/>
      <c r="AO207" s="21"/>
      <c r="AP207" s="21"/>
      <c r="AQ207" s="41"/>
      <c r="AR207" s="35"/>
      <c r="AS207" s="35"/>
      <c r="AT207" s="28"/>
    </row>
    <row r="208" spans="1:46" ht="74.099999999999994" customHeight="1" x14ac:dyDescent="0.3">
      <c r="A208" s="52"/>
      <c r="B208" s="48"/>
      <c r="C208" s="48"/>
      <c r="D208" s="48"/>
      <c r="E208" s="54"/>
      <c r="F208" s="55"/>
      <c r="G208" s="48"/>
      <c r="H208" s="49"/>
      <c r="I208" s="50"/>
      <c r="J208" s="50"/>
      <c r="K208" s="50"/>
      <c r="L208" s="50"/>
      <c r="M208" s="46"/>
      <c r="N208" s="44"/>
      <c r="O208" s="45"/>
      <c r="P208" s="46"/>
      <c r="Q208" s="44"/>
      <c r="R208" s="47"/>
      <c r="S208" s="48"/>
      <c r="T208" s="20" t="s">
        <v>74</v>
      </c>
      <c r="U208" s="21"/>
      <c r="V208" s="22"/>
      <c r="W208" s="22"/>
      <c r="X208" s="23" t="str">
        <f t="shared" ref="X208:X213" si="92">IF(OR(Y208="Preventivo",Y208="Detectivo"),"Probabilidad",IF(Y208="Correctivo","Impacto",""))</f>
        <v/>
      </c>
      <c r="Y208" s="24"/>
      <c r="Z208" s="24"/>
      <c r="AA208" s="25" t="str">
        <f t="shared" si="89"/>
        <v/>
      </c>
      <c r="AB208" s="24"/>
      <c r="AC208" s="24"/>
      <c r="AD208" s="24"/>
      <c r="AE208" s="26" t="str">
        <f>IFERROR(IF(AND(X207="Probabilidad",X208="Probabilidad"),(AF207-(+AF207*AA208)),IF(AND(X208="Probabilidad",X207="Impacto"),(AF207-(+AF207*AA208)),IF(X208="Impacto",AF207,""))),"")</f>
        <v/>
      </c>
      <c r="AF208" s="25" t="str">
        <f t="shared" si="91"/>
        <v/>
      </c>
      <c r="AG208" s="38"/>
      <c r="AH208" s="39"/>
      <c r="AI208" s="25" t="str">
        <f t="shared" ref="AI208:AI213" si="93">IFERROR(IF(AND(X207="Impacto",X208="Impacto"),(AI207-(+AI207*AA208)),IF(AND(X208="Impacto",X207="Probabilidad"),(AI207-(+AI207*AA208)),IF(X208="Probabilidad",AI207,""))),"")</f>
        <v/>
      </c>
      <c r="AJ208" s="38"/>
      <c r="AK208" s="39"/>
      <c r="AL208" s="40"/>
      <c r="AM208" s="23" t="s">
        <v>77</v>
      </c>
      <c r="AN208" s="27"/>
      <c r="AO208" s="21"/>
      <c r="AP208" s="21"/>
      <c r="AQ208" s="42"/>
      <c r="AR208" s="36"/>
      <c r="AS208" s="36"/>
      <c r="AT208" s="29"/>
    </row>
    <row r="209" spans="1:46" ht="45" customHeight="1" x14ac:dyDescent="0.3">
      <c r="A209" s="52"/>
      <c r="B209" s="48"/>
      <c r="C209" s="48"/>
      <c r="D209" s="48"/>
      <c r="E209" s="54"/>
      <c r="F209" s="55"/>
      <c r="G209" s="48"/>
      <c r="H209" s="49"/>
      <c r="I209" s="50"/>
      <c r="J209" s="50"/>
      <c r="K209" s="50"/>
      <c r="L209" s="50"/>
      <c r="M209" s="46"/>
      <c r="N209" s="44"/>
      <c r="O209" s="45"/>
      <c r="P209" s="46"/>
      <c r="Q209" s="44"/>
      <c r="R209" s="47"/>
      <c r="S209" s="48"/>
      <c r="T209" s="20" t="s">
        <v>78</v>
      </c>
      <c r="U209" s="21"/>
      <c r="V209" s="22"/>
      <c r="W209" s="22"/>
      <c r="X209" s="23" t="str">
        <f t="shared" si="92"/>
        <v/>
      </c>
      <c r="Y209" s="24"/>
      <c r="Z209" s="24"/>
      <c r="AA209" s="25" t="str">
        <f t="shared" si="89"/>
        <v/>
      </c>
      <c r="AB209" s="24"/>
      <c r="AC209" s="24"/>
      <c r="AD209" s="24"/>
      <c r="AE209" s="26" t="str">
        <f>IFERROR(IF(AND(X208="Probabilidad",X209="Probabilidad"),(AF208-(+AF208*AA209)),IF(AND(X209="Probabilidad",X208="Impacto"),(AF208-(+AF208*AA209)),IF(X209="Impacto",AF208,""))),"")</f>
        <v/>
      </c>
      <c r="AF209" s="25" t="str">
        <f t="shared" si="91"/>
        <v/>
      </c>
      <c r="AG209" s="38"/>
      <c r="AH209" s="39"/>
      <c r="AI209" s="25" t="str">
        <f t="shared" si="93"/>
        <v/>
      </c>
      <c r="AJ209" s="38"/>
      <c r="AK209" s="39"/>
      <c r="AL209" s="40"/>
      <c r="AM209" s="23" t="s">
        <v>81</v>
      </c>
      <c r="AN209" s="27"/>
      <c r="AO209" s="21"/>
      <c r="AP209" s="21"/>
      <c r="AQ209" s="42"/>
      <c r="AR209" s="36"/>
      <c r="AS209" s="36"/>
      <c r="AT209" s="29"/>
    </row>
    <row r="210" spans="1:46" ht="30" customHeight="1" x14ac:dyDescent="0.3">
      <c r="A210" s="52"/>
      <c r="B210" s="48"/>
      <c r="C210" s="48"/>
      <c r="D210" s="48"/>
      <c r="E210" s="54"/>
      <c r="F210" s="55"/>
      <c r="G210" s="48"/>
      <c r="H210" s="49"/>
      <c r="I210" s="50"/>
      <c r="J210" s="50"/>
      <c r="K210" s="50"/>
      <c r="L210" s="50"/>
      <c r="M210" s="46"/>
      <c r="N210" s="44"/>
      <c r="O210" s="45"/>
      <c r="P210" s="46"/>
      <c r="Q210" s="44"/>
      <c r="R210" s="47"/>
      <c r="S210" s="48"/>
      <c r="T210" s="20" t="s">
        <v>82</v>
      </c>
      <c r="U210" s="21"/>
      <c r="V210" s="22"/>
      <c r="W210" s="22"/>
      <c r="X210" s="23" t="str">
        <f t="shared" si="92"/>
        <v/>
      </c>
      <c r="Y210" s="24"/>
      <c r="Z210" s="24"/>
      <c r="AA210" s="25" t="str">
        <f t="shared" si="89"/>
        <v/>
      </c>
      <c r="AB210" s="24"/>
      <c r="AC210" s="24"/>
      <c r="AD210" s="24"/>
      <c r="AE210" s="26" t="str">
        <f t="shared" ref="AE210:AE213" si="94">IFERROR(IF(AND(X209="Probabilidad",X210="Probabilidad"),(AF209-(+AF209*AA210)),IF(AND(X210="Probabilidad",X209="Impacto"),(AF209-(+AF209*AA210)),IF(X210="Impacto",AF209,""))),"")</f>
        <v/>
      </c>
      <c r="AF210" s="25" t="str">
        <f t="shared" si="91"/>
        <v/>
      </c>
      <c r="AG210" s="38"/>
      <c r="AH210" s="39"/>
      <c r="AI210" s="25" t="str">
        <f t="shared" si="93"/>
        <v/>
      </c>
      <c r="AJ210" s="38"/>
      <c r="AK210" s="39"/>
      <c r="AL210" s="40"/>
      <c r="AM210" s="23" t="s">
        <v>84</v>
      </c>
      <c r="AN210" s="27"/>
      <c r="AO210" s="21"/>
      <c r="AP210" s="21"/>
      <c r="AQ210" s="42"/>
      <c r="AR210" s="36"/>
      <c r="AS210" s="36"/>
      <c r="AT210" s="29"/>
    </row>
    <row r="211" spans="1:46" ht="18.95" customHeight="1" x14ac:dyDescent="0.3">
      <c r="A211" s="52"/>
      <c r="B211" s="48"/>
      <c r="C211" s="48"/>
      <c r="D211" s="48"/>
      <c r="E211" s="54"/>
      <c r="F211" s="55"/>
      <c r="G211" s="48"/>
      <c r="H211" s="49"/>
      <c r="I211" s="50"/>
      <c r="J211" s="50"/>
      <c r="K211" s="50"/>
      <c r="L211" s="50"/>
      <c r="M211" s="46"/>
      <c r="N211" s="44"/>
      <c r="O211" s="45"/>
      <c r="P211" s="46"/>
      <c r="Q211" s="44"/>
      <c r="R211" s="47"/>
      <c r="S211" s="48"/>
      <c r="T211" s="20" t="s">
        <v>85</v>
      </c>
      <c r="U211" s="21"/>
      <c r="V211" s="22"/>
      <c r="W211" s="22"/>
      <c r="X211" s="23" t="str">
        <f t="shared" si="92"/>
        <v/>
      </c>
      <c r="Y211" s="24"/>
      <c r="Z211" s="24"/>
      <c r="AA211" s="25" t="str">
        <f t="shared" si="89"/>
        <v/>
      </c>
      <c r="AB211" s="24"/>
      <c r="AC211" s="24"/>
      <c r="AD211" s="24"/>
      <c r="AE211" s="26" t="str">
        <f t="shared" si="94"/>
        <v/>
      </c>
      <c r="AF211" s="25" t="str">
        <f t="shared" si="91"/>
        <v/>
      </c>
      <c r="AG211" s="38"/>
      <c r="AH211" s="39"/>
      <c r="AI211" s="25" t="str">
        <f t="shared" si="93"/>
        <v/>
      </c>
      <c r="AJ211" s="38"/>
      <c r="AK211" s="39"/>
      <c r="AL211" s="40"/>
      <c r="AM211" s="23" t="s">
        <v>89</v>
      </c>
      <c r="AN211" s="27"/>
      <c r="AO211" s="21"/>
      <c r="AP211" s="21"/>
      <c r="AQ211" s="42"/>
      <c r="AR211" s="36"/>
      <c r="AS211" s="36"/>
      <c r="AT211" s="29"/>
    </row>
    <row r="212" spans="1:46" ht="18.95" customHeight="1" x14ac:dyDescent="0.3">
      <c r="A212" s="52"/>
      <c r="B212" s="48"/>
      <c r="C212" s="48"/>
      <c r="D212" s="48"/>
      <c r="E212" s="54"/>
      <c r="F212" s="55"/>
      <c r="G212" s="48"/>
      <c r="H212" s="49"/>
      <c r="I212" s="50"/>
      <c r="J212" s="50"/>
      <c r="K212" s="50"/>
      <c r="L212" s="50"/>
      <c r="M212" s="46"/>
      <c r="N212" s="44"/>
      <c r="O212" s="45"/>
      <c r="P212" s="46"/>
      <c r="Q212" s="44"/>
      <c r="R212" s="47"/>
      <c r="S212" s="48"/>
      <c r="T212" s="20" t="s">
        <v>90</v>
      </c>
      <c r="U212" s="21"/>
      <c r="V212" s="22"/>
      <c r="W212" s="22"/>
      <c r="X212" s="23" t="str">
        <f t="shared" si="92"/>
        <v/>
      </c>
      <c r="Y212" s="24"/>
      <c r="Z212" s="24"/>
      <c r="AA212" s="25" t="str">
        <f t="shared" si="89"/>
        <v/>
      </c>
      <c r="AB212" s="24"/>
      <c r="AC212" s="24"/>
      <c r="AD212" s="24"/>
      <c r="AE212" s="26" t="str">
        <f t="shared" si="94"/>
        <v/>
      </c>
      <c r="AF212" s="25" t="str">
        <f t="shared" si="91"/>
        <v/>
      </c>
      <c r="AG212" s="38"/>
      <c r="AH212" s="39"/>
      <c r="AI212" s="25" t="str">
        <f t="shared" si="93"/>
        <v/>
      </c>
      <c r="AJ212" s="38"/>
      <c r="AK212" s="39"/>
      <c r="AL212" s="40"/>
      <c r="AM212" s="23" t="s">
        <v>92</v>
      </c>
      <c r="AN212" s="27"/>
      <c r="AO212" s="21"/>
      <c r="AP212" s="21"/>
      <c r="AQ212" s="42"/>
      <c r="AR212" s="36"/>
      <c r="AS212" s="36"/>
      <c r="AT212" s="29"/>
    </row>
    <row r="213" spans="1:46" ht="23.1" customHeight="1" x14ac:dyDescent="0.3">
      <c r="A213" s="53"/>
      <c r="B213" s="48"/>
      <c r="C213" s="48"/>
      <c r="D213" s="48"/>
      <c r="E213" s="54"/>
      <c r="F213" s="55"/>
      <c r="G213" s="48"/>
      <c r="H213" s="49"/>
      <c r="I213" s="50"/>
      <c r="J213" s="50"/>
      <c r="K213" s="50"/>
      <c r="L213" s="50"/>
      <c r="M213" s="46"/>
      <c r="N213" s="44"/>
      <c r="O213" s="45"/>
      <c r="P213" s="46"/>
      <c r="Q213" s="44"/>
      <c r="R213" s="47"/>
      <c r="S213" s="48"/>
      <c r="T213" s="20" t="s">
        <v>93</v>
      </c>
      <c r="U213" s="21"/>
      <c r="V213" s="22"/>
      <c r="W213" s="22"/>
      <c r="X213" s="23" t="str">
        <f t="shared" si="92"/>
        <v/>
      </c>
      <c r="Y213" s="24"/>
      <c r="Z213" s="24"/>
      <c r="AA213" s="25" t="str">
        <f t="shared" si="89"/>
        <v/>
      </c>
      <c r="AB213" s="24"/>
      <c r="AC213" s="24"/>
      <c r="AD213" s="24"/>
      <c r="AE213" s="26" t="str">
        <f t="shared" si="94"/>
        <v/>
      </c>
      <c r="AF213" s="25" t="str">
        <f t="shared" si="91"/>
        <v/>
      </c>
      <c r="AG213" s="38"/>
      <c r="AH213" s="39"/>
      <c r="AI213" s="25" t="str">
        <f t="shared" si="93"/>
        <v/>
      </c>
      <c r="AJ213" s="38"/>
      <c r="AK213" s="39"/>
      <c r="AL213" s="40"/>
      <c r="AM213" s="23" t="s">
        <v>94</v>
      </c>
      <c r="AN213" s="27"/>
      <c r="AO213" s="21"/>
      <c r="AP213" s="21"/>
      <c r="AQ213" s="43"/>
      <c r="AR213" s="37"/>
      <c r="AS213" s="37"/>
      <c r="AT213" s="30"/>
    </row>
    <row r="214" spans="1:46" s="4" customFormat="1" ht="69.95" customHeight="1" x14ac:dyDescent="0.25">
      <c r="A214" s="51"/>
      <c r="B214" s="48"/>
      <c r="C214" s="48"/>
      <c r="D214" s="48"/>
      <c r="E214" s="54"/>
      <c r="F214" s="55"/>
      <c r="G214" s="48"/>
      <c r="H214" s="49" t="str">
        <f>IF(B214="Seguridad_Información","Posibilidad de "&amp;C214&amp;"con "&amp;K214&amp;" "&amp;"por"&amp;" "&amp;I214&amp;" "&amp;"debido a"&amp;" "&amp;J214,"Posibilidad de"&amp;" "&amp;K214&amp;" "&amp;"por"&amp;" "&amp;I214&amp;" debido a"&amp;" "&amp;J214)</f>
        <v xml:space="preserve">Posibilidad de  por  debido a </v>
      </c>
      <c r="I214" s="50"/>
      <c r="J214" s="50"/>
      <c r="K214" s="50"/>
      <c r="L214" s="50"/>
      <c r="M214" s="46" t="str">
        <f>IF(OR($L214=[1]Tabla_Probabilidad!$D$33,$L214=[1]Tabla_Probabilidad!$D$35,$L214=[1]Tabla_Probabilidad!$D$37,$L214=[1]Tabla_Probabilidad!$J$35),"Muy Baja",IF(OR($L214=[1]Tabla_Probabilidad!$E$33,$L214=[1]Tabla_Probabilidad!$E$35,$L214=[1]Tabla_Probabilidad!$E$37,$L214=[1]Tabla_Probabilidad!$K$35),"Baja",IF(OR($L214=[1]Tabla_Probabilidad!$F$33,$L214=[1]Tabla_Probabilidad!$F$35,$L214=[1]Tabla_Probabilidad!$F$37,$L214=[1]Tabla_Probabilidad!$L$35),"Media",IF(OR($L214=[1]Tabla_Probabilidad!$G$33,$L214=[1]Tabla_Probabilidad!$G$35,$L214=[1]Tabla_Probabilidad!$G$37,$L214=[1]Tabla_Probabilidad!$M$35),"Alta",IF(OR($L214=[1]Tabla_Probabilidad!$H$33,$L214=[1]Tabla_Probabilidad!$H$35,$L214=[1]Tabla_Probabilidad!$H$37,$L214=[1]Tabla_Probabilidad!$N$35),"Muy Alta","")))))</f>
        <v/>
      </c>
      <c r="N214" s="44" t="str">
        <f>IF(M214="","",IF(M214="Muy Baja",0.2,IF(M214="Baja",0.4,IF(M214="Media",0.6,IF(M214="Alta",0.8,IF(M214="Muy Alta",1,))))))</f>
        <v/>
      </c>
      <c r="O214" s="45"/>
      <c r="P214" s="46" t="str">
        <f>IF(OR($O214=[1]Tabla_Impacto!$D$38,$O214=[1]Tabla_Impacto!$D$41,$O214=[1]Tabla_Impacto!$D$42,$O214=[1]Tabla_Impacto!$D$43,$O214=[1]Tabla_Impacto!$D$44,$O214=[1]Tabla_Impacto!$J$38,$O214=[1]Tabla_Impacto!$J$43,$O214=[1]Tabla_Impacto!$J$44,$O214=[1]Tabla_Impacto!$P$40,$O214=[1]Tabla_Impacto!$P$44,$O214=[1]Tabla_Impacto!$V$40,$O214=[1]Tabla_Impacto!$AB$40),"Leve",IF(OR($O214=[1]Tabla_Impacto!$E$38,$O214=[1]Tabla_Impacto!$E$41,$O214=[1]Tabla_Impacto!$E$42,$O214=[1]Tabla_Impacto!$E$43,$O214=[1]Tabla_Impacto!$E$44,$O214=[1]Tabla_Impacto!$K$38,$O214=[1]Tabla_Impacto!$K$43,$O214=[1]Tabla_Impacto!$K$44,$O214=[1]Tabla_Impacto!$Q$40,$O214=[1]Tabla_Impacto!$Q$44,$O214=[1]Tabla_Impacto!$W$40,$O214=[1]Tabla_Impacto!$AC$40),"Menor",IF(OR($O214=[1]Tabla_Impacto!$F$38,$O214=[1]Tabla_Impacto!$F$41,$O214=[1]Tabla_Impacto!$F$42,$O214=[1]Tabla_Impacto!$F$43,$O214=[1]Tabla_Impacto!$F$44,$O214=[1]Tabla_Impacto!$L$38,$O214=[1]Tabla_Impacto!$L$43,$O214=[1]Tabla_Impacto!$L$44,$O214=[1]Tabla_Impacto!$R$40,$O214=[1]Tabla_Impacto!$R$44,$O214=[1]Tabla_Impacto!$X$40,$O214=[1]Tabla_Impacto!$AD$40,$O214=[1]Tabla_Impacto!$F$41),"Moderado",IF(OR($O214=[1]Tabla_Impacto!$G$38,$O214=[1]Tabla_Impacto!$G$41,$O214=[1]Tabla_Impacto!$G$42,$O214=[1]Tabla_Impacto!$G$43,$O214=[1]Tabla_Impacto!$G$44,$O214=[1]Tabla_Impacto!$M$38,$O214=[1]Tabla_Impacto!$M$43,$O214=[1]Tabla_Impacto!$M$44,$O214=[1]Tabla_Impacto!$S$40,$O214=[1]Tabla_Impacto!$S$44,$O214=[1]Tabla_Impacto!$Y$40,$O214=[1]Tabla_Impacto!$AE$40,$O214=[1]Tabla_Impacto!$G$41),"Mayor",IF(OR($O214=[1]Tabla_Impacto!$H$38,$O214=[1]Tabla_Impacto!$H$41,$O214=[1]Tabla_Impacto!$H$42,$O214=[1]Tabla_Impacto!$H$43,$O214=[1]Tabla_Impacto!$H$44,$O214=[1]Tabla_Impacto!$N$38,$O214=[1]Tabla_Impacto!$N$43,$O214=[1]Tabla_Impacto!$N$44,$O214=[1]Tabla_Impacto!$T$40,$O214=[1]Tabla_Impacto!$T$44,$O214=[1]Tabla_Impacto!$Z$40,$O214=[1]Tabla_Impacto!$AF$40,$O214=[1]Tabla_Impacto!$H$41),"Catastrófico","")))))</f>
        <v/>
      </c>
      <c r="Q214" s="44" t="str">
        <f>IF(P214="","",IF(P214="Leve",0.2,IF(P214="Menor",0.4,IF(P214="Moderado",0.6,IF(P214="Mayor",0.8,IF(P214="Catastrófico",1,))))))</f>
        <v/>
      </c>
      <c r="R214" s="47" t="str">
        <f>IF(OR(AND(M214="Muy Baja",P214="Leve"),AND(M214="Muy Baja",P214="Menor"),AND(M214="Baja",P214="Leve")),"Bajo",IF(OR(AND(M214="Muy baja",P214="Moderado"),AND(M214="Baja",P214="Menor"),AND(M214="Baja",P214="Moderado"),AND(M214="Media",P214="Leve"),AND(M214="Media",P214="Menor"),AND(M214="Media",P214="Moderado"),AND(M214="Alta",P214="Leve"),AND(M214="Alta",P214="Menor")),"Moderado",IF(OR(AND(M214="Muy Baja",P214="Mayor"),AND(M214="Baja",P214="Mayor"),AND(M214="Media",P214="Mayor"),AND(M214="Alta",P214="Moderado"),AND(M214="Alta",P214="Mayor"),AND(M214="Muy Alta",P214="Leve"),AND(M214="Muy Alta",P214="Menor"),AND(M214="Muy Alta",P214="Moderado"),AND(M214="Muy Alta",P214="Mayor")),"Alto",IF(OR(AND(M214="Muy Baja",P214="Catastrófico"),AND(M214="Baja",P214="Catastrófico"),AND(M214="Media",P214="Catastrófico"),AND(M214="Alta",P214="Catastrófico"),AND(M214="Muy Alta",P214="Catastrófico")),"Extremo",""))))</f>
        <v/>
      </c>
      <c r="S214" s="48"/>
      <c r="T214" s="20" t="s">
        <v>65</v>
      </c>
      <c r="U214" s="21"/>
      <c r="V214" s="22"/>
      <c r="W214" s="22"/>
      <c r="X214" s="23" t="str">
        <f>IF(OR(Y214="Preventivo",Y214="Detectivo"),"Probabilidad",IF(Y214="Correctivo","Impacto",""))</f>
        <v/>
      </c>
      <c r="Y214" s="24"/>
      <c r="Z214" s="24"/>
      <c r="AA214" s="25" t="str">
        <f t="shared" si="89"/>
        <v/>
      </c>
      <c r="AB214" s="24"/>
      <c r="AC214" s="24"/>
      <c r="AD214" s="24"/>
      <c r="AE214" s="26" t="str">
        <f>IFERROR(IF(X214="Probabilidad",(N214-(+N214*AA214)),IF(X214="Impacto",N214,"")),"")</f>
        <v/>
      </c>
      <c r="AF214" s="25" t="str">
        <f t="shared" si="91"/>
        <v/>
      </c>
      <c r="AG214" s="38" t="str">
        <f>IFERROR(IF(AH214="","",IF(AH214&lt;=0.2,"Muy Baja",IF(AH214&lt;=0.4,"Baja",IF(AH214&lt;=0.6,"Media",IF(AH214&lt;=0.8,"Alta","Muy Alta"))))),"")</f>
        <v/>
      </c>
      <c r="AH214" s="39" t="str">
        <f>IFERROR(LOOKUP(MAX(AF214:AF220)+1,(AF214:AF220)),"")</f>
        <v/>
      </c>
      <c r="AI214" s="25" t="str">
        <f>IFERROR(IF(X214="Impacto",(Q214-(+Q214*AA214)),IF(X214="Probabilidad",Q214,"")),"")</f>
        <v/>
      </c>
      <c r="AJ214" s="38" t="str">
        <f>IFERROR(IF(AK214="","",IF(AK214&lt;=0.2,"Leve",IF(AK214&lt;=0.4,"Menor",IF(AK214&lt;=0.6,"Moderado",IF(AK214&lt;=0.8,"Mayor","Catastrófico"))))),"")</f>
        <v/>
      </c>
      <c r="AK214" s="39" t="str">
        <f>IFERROR(LOOKUP(MAX(AI214:AI220)+1,(AI214:AI220)),"")</f>
        <v/>
      </c>
      <c r="AL214" s="40" t="str">
        <f>IFERROR(IF(OR(AND(AG214="Muy Baja",AJ214="Leve"),AND(AG214="Muy Baja",AJ214="Menor"),AND(AG214="Baja",AJ214="Leve")),"Bajo",IF(OR(AND(AG214="Muy baja",AJ214="Moderado"),AND(AG214="Baja",AJ214="Menor"),AND(AG214="Baja",AJ214="Moderado"),AND(AG214="Media",AJ214="Leve"),AND(AG214="Media",AJ214="Menor"),AND(AG214="Media",AJ214="Moderado"),AND(AG214="Alta",AJ214="Leve"),AND(AG214="Alta",AJ214="Menor")),"Moderado",IF(OR(AND(AG214="Muy Baja",AJ214="Mayor"),AND(AG214="Baja",AJ214="Mayor"),AND(AG214="Media",AJ214="Mayor"),AND(AG214="Alta",AJ214="Moderado"),AND(AG214="Alta",AJ214="Mayor"),AND(AG214="Muy Alta",AJ214="Leve"),AND(AG214="Muy Alta",AJ214="Menor"),AND(AG214="Muy Alta",AJ214="Moderado"),AND(AG214="Muy Alta",AJ214="Mayor")),"Alto",IF(OR(AND(AG214="Muy Baja",AJ214="Catastrófico"),AND(AG214="Baja",AJ214="Catastrófico"),AND(AG214="Media",AJ214="Catastrófico"),AND(AG214="Alta",AJ214="Catastrófico"),AND(AG214="Muy Alta",AJ214="Catastrófico")),"Extremo","")))),"")</f>
        <v/>
      </c>
      <c r="AM214" s="23" t="s">
        <v>73</v>
      </c>
      <c r="AN214" s="27"/>
      <c r="AO214" s="21"/>
      <c r="AP214" s="21"/>
      <c r="AQ214" s="41"/>
      <c r="AR214" s="35"/>
      <c r="AS214" s="35"/>
      <c r="AT214" s="28"/>
    </row>
    <row r="215" spans="1:46" ht="74.099999999999994" customHeight="1" x14ac:dyDescent="0.3">
      <c r="A215" s="52"/>
      <c r="B215" s="48"/>
      <c r="C215" s="48"/>
      <c r="D215" s="48"/>
      <c r="E215" s="54"/>
      <c r="F215" s="55"/>
      <c r="G215" s="48"/>
      <c r="H215" s="49"/>
      <c r="I215" s="50"/>
      <c r="J215" s="50"/>
      <c r="K215" s="50"/>
      <c r="L215" s="50"/>
      <c r="M215" s="46"/>
      <c r="N215" s="44"/>
      <c r="O215" s="45"/>
      <c r="P215" s="46"/>
      <c r="Q215" s="44"/>
      <c r="R215" s="47"/>
      <c r="S215" s="48"/>
      <c r="T215" s="20" t="s">
        <v>74</v>
      </c>
      <c r="U215" s="21"/>
      <c r="V215" s="22"/>
      <c r="W215" s="22"/>
      <c r="X215" s="23" t="str">
        <f t="shared" ref="X215:X220" si="95">IF(OR(Y215="Preventivo",Y215="Detectivo"),"Probabilidad",IF(Y215="Correctivo","Impacto",""))</f>
        <v/>
      </c>
      <c r="Y215" s="24"/>
      <c r="Z215" s="24"/>
      <c r="AA215" s="25" t="str">
        <f t="shared" si="89"/>
        <v/>
      </c>
      <c r="AB215" s="24"/>
      <c r="AC215" s="24"/>
      <c r="AD215" s="24"/>
      <c r="AE215" s="26" t="str">
        <f>IFERROR(IF(AND(X214="Probabilidad",X215="Probabilidad"),(AF214-(+AF214*AA215)),IF(AND(X215="Probabilidad",X214="Impacto"),(AF214-(+AF214*AA215)),IF(X215="Impacto",AF214,""))),"")</f>
        <v/>
      </c>
      <c r="AF215" s="25" t="str">
        <f t="shared" si="91"/>
        <v/>
      </c>
      <c r="AG215" s="38"/>
      <c r="AH215" s="39"/>
      <c r="AI215" s="25" t="str">
        <f t="shared" ref="AI215:AI220" si="96">IFERROR(IF(AND(X214="Impacto",X215="Impacto"),(AI214-(+AI214*AA215)),IF(AND(X215="Impacto",X214="Probabilidad"),(AI214-(+AI214*AA215)),IF(X215="Probabilidad",AI214,""))),"")</f>
        <v/>
      </c>
      <c r="AJ215" s="38"/>
      <c r="AK215" s="39"/>
      <c r="AL215" s="40"/>
      <c r="AM215" s="23" t="s">
        <v>77</v>
      </c>
      <c r="AN215" s="27"/>
      <c r="AO215" s="21"/>
      <c r="AP215" s="21"/>
      <c r="AQ215" s="42"/>
      <c r="AR215" s="36"/>
      <c r="AS215" s="36"/>
      <c r="AT215" s="29"/>
    </row>
    <row r="216" spans="1:46" ht="45" customHeight="1" x14ac:dyDescent="0.3">
      <c r="A216" s="52"/>
      <c r="B216" s="48"/>
      <c r="C216" s="48"/>
      <c r="D216" s="48"/>
      <c r="E216" s="54"/>
      <c r="F216" s="55"/>
      <c r="G216" s="48"/>
      <c r="H216" s="49"/>
      <c r="I216" s="50"/>
      <c r="J216" s="50"/>
      <c r="K216" s="50"/>
      <c r="L216" s="50"/>
      <c r="M216" s="46"/>
      <c r="N216" s="44"/>
      <c r="O216" s="45"/>
      <c r="P216" s="46"/>
      <c r="Q216" s="44"/>
      <c r="R216" s="47"/>
      <c r="S216" s="48"/>
      <c r="T216" s="20" t="s">
        <v>78</v>
      </c>
      <c r="U216" s="21"/>
      <c r="V216" s="22"/>
      <c r="W216" s="22"/>
      <c r="X216" s="23" t="str">
        <f t="shared" si="95"/>
        <v/>
      </c>
      <c r="Y216" s="24"/>
      <c r="Z216" s="24"/>
      <c r="AA216" s="25" t="str">
        <f t="shared" si="89"/>
        <v/>
      </c>
      <c r="AB216" s="24"/>
      <c r="AC216" s="24"/>
      <c r="AD216" s="24"/>
      <c r="AE216" s="26" t="str">
        <f>IFERROR(IF(AND(X215="Probabilidad",X216="Probabilidad"),(AF215-(+AF215*AA216)),IF(AND(X216="Probabilidad",X215="Impacto"),(AF215-(+AF215*AA216)),IF(X216="Impacto",AF215,""))),"")</f>
        <v/>
      </c>
      <c r="AF216" s="25" t="str">
        <f t="shared" si="91"/>
        <v/>
      </c>
      <c r="AG216" s="38"/>
      <c r="AH216" s="39"/>
      <c r="AI216" s="25" t="str">
        <f t="shared" si="96"/>
        <v/>
      </c>
      <c r="AJ216" s="38"/>
      <c r="AK216" s="39"/>
      <c r="AL216" s="40"/>
      <c r="AM216" s="23" t="s">
        <v>81</v>
      </c>
      <c r="AN216" s="27"/>
      <c r="AO216" s="21"/>
      <c r="AP216" s="21"/>
      <c r="AQ216" s="42"/>
      <c r="AR216" s="36"/>
      <c r="AS216" s="36"/>
      <c r="AT216" s="29"/>
    </row>
    <row r="217" spans="1:46" ht="30" customHeight="1" x14ac:dyDescent="0.3">
      <c r="A217" s="52"/>
      <c r="B217" s="48"/>
      <c r="C217" s="48"/>
      <c r="D217" s="48"/>
      <c r="E217" s="54"/>
      <c r="F217" s="55"/>
      <c r="G217" s="48"/>
      <c r="H217" s="49"/>
      <c r="I217" s="50"/>
      <c r="J217" s="50"/>
      <c r="K217" s="50"/>
      <c r="L217" s="50"/>
      <c r="M217" s="46"/>
      <c r="N217" s="44"/>
      <c r="O217" s="45"/>
      <c r="P217" s="46"/>
      <c r="Q217" s="44"/>
      <c r="R217" s="47"/>
      <c r="S217" s="48"/>
      <c r="T217" s="20" t="s">
        <v>82</v>
      </c>
      <c r="U217" s="21"/>
      <c r="V217" s="22"/>
      <c r="W217" s="22"/>
      <c r="X217" s="23" t="str">
        <f t="shared" si="95"/>
        <v/>
      </c>
      <c r="Y217" s="24"/>
      <c r="Z217" s="24"/>
      <c r="AA217" s="25" t="str">
        <f t="shared" si="89"/>
        <v/>
      </c>
      <c r="AB217" s="24"/>
      <c r="AC217" s="24"/>
      <c r="AD217" s="24"/>
      <c r="AE217" s="26" t="str">
        <f t="shared" ref="AE217:AE220" si="97">IFERROR(IF(AND(X216="Probabilidad",X217="Probabilidad"),(AF216-(+AF216*AA217)),IF(AND(X217="Probabilidad",X216="Impacto"),(AF216-(+AF216*AA217)),IF(X217="Impacto",AF216,""))),"")</f>
        <v/>
      </c>
      <c r="AF217" s="25" t="str">
        <f t="shared" si="91"/>
        <v/>
      </c>
      <c r="AG217" s="38"/>
      <c r="AH217" s="39"/>
      <c r="AI217" s="25" t="str">
        <f t="shared" si="96"/>
        <v/>
      </c>
      <c r="AJ217" s="38"/>
      <c r="AK217" s="39"/>
      <c r="AL217" s="40"/>
      <c r="AM217" s="23" t="s">
        <v>84</v>
      </c>
      <c r="AN217" s="27"/>
      <c r="AO217" s="21"/>
      <c r="AP217" s="21"/>
      <c r="AQ217" s="42"/>
      <c r="AR217" s="36"/>
      <c r="AS217" s="36"/>
      <c r="AT217" s="29"/>
    </row>
    <row r="218" spans="1:46" ht="18.95" customHeight="1" x14ac:dyDescent="0.3">
      <c r="A218" s="52"/>
      <c r="B218" s="48"/>
      <c r="C218" s="48"/>
      <c r="D218" s="48"/>
      <c r="E218" s="54"/>
      <c r="F218" s="55"/>
      <c r="G218" s="48"/>
      <c r="H218" s="49"/>
      <c r="I218" s="50"/>
      <c r="J218" s="50"/>
      <c r="K218" s="50"/>
      <c r="L218" s="50"/>
      <c r="M218" s="46"/>
      <c r="N218" s="44"/>
      <c r="O218" s="45"/>
      <c r="P218" s="46"/>
      <c r="Q218" s="44"/>
      <c r="R218" s="47"/>
      <c r="S218" s="48"/>
      <c r="T218" s="20" t="s">
        <v>85</v>
      </c>
      <c r="U218" s="21"/>
      <c r="V218" s="22"/>
      <c r="W218" s="22"/>
      <c r="X218" s="23" t="str">
        <f t="shared" si="95"/>
        <v/>
      </c>
      <c r="Y218" s="24"/>
      <c r="Z218" s="24"/>
      <c r="AA218" s="25" t="str">
        <f t="shared" si="89"/>
        <v/>
      </c>
      <c r="AB218" s="24"/>
      <c r="AC218" s="24"/>
      <c r="AD218" s="24"/>
      <c r="AE218" s="26" t="str">
        <f t="shared" si="97"/>
        <v/>
      </c>
      <c r="AF218" s="25" t="str">
        <f t="shared" si="91"/>
        <v/>
      </c>
      <c r="AG218" s="38"/>
      <c r="AH218" s="39"/>
      <c r="AI218" s="25" t="str">
        <f t="shared" si="96"/>
        <v/>
      </c>
      <c r="AJ218" s="38"/>
      <c r="AK218" s="39"/>
      <c r="AL218" s="40"/>
      <c r="AM218" s="23" t="s">
        <v>89</v>
      </c>
      <c r="AN218" s="27"/>
      <c r="AO218" s="21"/>
      <c r="AP218" s="21"/>
      <c r="AQ218" s="42"/>
      <c r="AR218" s="36"/>
      <c r="AS218" s="36"/>
      <c r="AT218" s="29"/>
    </row>
    <row r="219" spans="1:46" ht="18.95" customHeight="1" x14ac:dyDescent="0.3">
      <c r="A219" s="52"/>
      <c r="B219" s="48"/>
      <c r="C219" s="48"/>
      <c r="D219" s="48"/>
      <c r="E219" s="54"/>
      <c r="F219" s="55"/>
      <c r="G219" s="48"/>
      <c r="H219" s="49"/>
      <c r="I219" s="50"/>
      <c r="J219" s="50"/>
      <c r="K219" s="50"/>
      <c r="L219" s="50"/>
      <c r="M219" s="46"/>
      <c r="N219" s="44"/>
      <c r="O219" s="45"/>
      <c r="P219" s="46"/>
      <c r="Q219" s="44"/>
      <c r="R219" s="47"/>
      <c r="S219" s="48"/>
      <c r="T219" s="20" t="s">
        <v>90</v>
      </c>
      <c r="U219" s="21"/>
      <c r="V219" s="22"/>
      <c r="W219" s="22"/>
      <c r="X219" s="23" t="str">
        <f t="shared" si="95"/>
        <v/>
      </c>
      <c r="Y219" s="24"/>
      <c r="Z219" s="24"/>
      <c r="AA219" s="25" t="str">
        <f t="shared" si="89"/>
        <v/>
      </c>
      <c r="AB219" s="24"/>
      <c r="AC219" s="24"/>
      <c r="AD219" s="24"/>
      <c r="AE219" s="26" t="str">
        <f t="shared" si="97"/>
        <v/>
      </c>
      <c r="AF219" s="25" t="str">
        <f t="shared" si="91"/>
        <v/>
      </c>
      <c r="AG219" s="38"/>
      <c r="AH219" s="39"/>
      <c r="AI219" s="25" t="str">
        <f t="shared" si="96"/>
        <v/>
      </c>
      <c r="AJ219" s="38"/>
      <c r="AK219" s="39"/>
      <c r="AL219" s="40"/>
      <c r="AM219" s="23" t="s">
        <v>92</v>
      </c>
      <c r="AN219" s="27"/>
      <c r="AO219" s="21"/>
      <c r="AP219" s="21"/>
      <c r="AQ219" s="42"/>
      <c r="AR219" s="36"/>
      <c r="AS219" s="36"/>
      <c r="AT219" s="29"/>
    </row>
    <row r="220" spans="1:46" ht="23.1" customHeight="1" x14ac:dyDescent="0.3">
      <c r="A220" s="53"/>
      <c r="B220" s="48"/>
      <c r="C220" s="48"/>
      <c r="D220" s="48"/>
      <c r="E220" s="54"/>
      <c r="F220" s="55"/>
      <c r="G220" s="48"/>
      <c r="H220" s="49"/>
      <c r="I220" s="50"/>
      <c r="J220" s="50"/>
      <c r="K220" s="50"/>
      <c r="L220" s="50"/>
      <c r="M220" s="46"/>
      <c r="N220" s="44"/>
      <c r="O220" s="45"/>
      <c r="P220" s="46"/>
      <c r="Q220" s="44"/>
      <c r="R220" s="47"/>
      <c r="S220" s="48"/>
      <c r="T220" s="20" t="s">
        <v>93</v>
      </c>
      <c r="U220" s="21"/>
      <c r="V220" s="22"/>
      <c r="W220" s="22"/>
      <c r="X220" s="23" t="str">
        <f t="shared" si="95"/>
        <v/>
      </c>
      <c r="Y220" s="24"/>
      <c r="Z220" s="24"/>
      <c r="AA220" s="25" t="str">
        <f t="shared" si="89"/>
        <v/>
      </c>
      <c r="AB220" s="24"/>
      <c r="AC220" s="24"/>
      <c r="AD220" s="24"/>
      <c r="AE220" s="26" t="str">
        <f t="shared" si="97"/>
        <v/>
      </c>
      <c r="AF220" s="25" t="str">
        <f t="shared" si="91"/>
        <v/>
      </c>
      <c r="AG220" s="38"/>
      <c r="AH220" s="39"/>
      <c r="AI220" s="25" t="str">
        <f t="shared" si="96"/>
        <v/>
      </c>
      <c r="AJ220" s="38"/>
      <c r="AK220" s="39"/>
      <c r="AL220" s="40"/>
      <c r="AM220" s="23" t="s">
        <v>94</v>
      </c>
      <c r="AN220" s="27"/>
      <c r="AO220" s="21"/>
      <c r="AP220" s="21"/>
      <c r="AQ220" s="43"/>
      <c r="AR220" s="37"/>
      <c r="AS220" s="37"/>
      <c r="AT220" s="30"/>
    </row>
    <row r="221" spans="1:46" s="4" customFormat="1" ht="69.95" customHeight="1" x14ac:dyDescent="0.25">
      <c r="A221" s="51"/>
      <c r="B221" s="48"/>
      <c r="C221" s="48"/>
      <c r="D221" s="48"/>
      <c r="E221" s="54"/>
      <c r="F221" s="55"/>
      <c r="G221" s="48"/>
      <c r="H221" s="49" t="str">
        <f>IF(B221="Seguridad_Información","Posibilidad de "&amp;C221&amp;"con "&amp;K221&amp;" "&amp;"por"&amp;" "&amp;I221&amp;" "&amp;"debido a"&amp;" "&amp;J221,"Posibilidad de"&amp;" "&amp;K221&amp;" "&amp;"por"&amp;" "&amp;I221&amp;" debido a"&amp;" "&amp;J221)</f>
        <v xml:space="preserve">Posibilidad de  por  debido a </v>
      </c>
      <c r="I221" s="50"/>
      <c r="J221" s="50"/>
      <c r="K221" s="50"/>
      <c r="L221" s="50"/>
      <c r="M221" s="46" t="str">
        <f>IF(OR($L221=[1]Tabla_Probabilidad!$D$33,$L221=[1]Tabla_Probabilidad!$D$35,$L221=[1]Tabla_Probabilidad!$D$37,$L221=[1]Tabla_Probabilidad!$J$35),"Muy Baja",IF(OR($L221=[1]Tabla_Probabilidad!$E$33,$L221=[1]Tabla_Probabilidad!$E$35,$L221=[1]Tabla_Probabilidad!$E$37,$L221=[1]Tabla_Probabilidad!$K$35),"Baja",IF(OR($L221=[1]Tabla_Probabilidad!$F$33,$L221=[1]Tabla_Probabilidad!$F$35,$L221=[1]Tabla_Probabilidad!$F$37,$L221=[1]Tabla_Probabilidad!$L$35),"Media",IF(OR($L221=[1]Tabla_Probabilidad!$G$33,$L221=[1]Tabla_Probabilidad!$G$35,$L221=[1]Tabla_Probabilidad!$G$37,$L221=[1]Tabla_Probabilidad!$M$35),"Alta",IF(OR($L221=[1]Tabla_Probabilidad!$H$33,$L221=[1]Tabla_Probabilidad!$H$35,$L221=[1]Tabla_Probabilidad!$H$37,$L221=[1]Tabla_Probabilidad!$N$35),"Muy Alta","")))))</f>
        <v/>
      </c>
      <c r="N221" s="44" t="str">
        <f>IF(M221="","",IF(M221="Muy Baja",0.2,IF(M221="Baja",0.4,IF(M221="Media",0.6,IF(M221="Alta",0.8,IF(M221="Muy Alta",1,))))))</f>
        <v/>
      </c>
      <c r="O221" s="45"/>
      <c r="P221" s="46" t="str">
        <f>IF(OR($O221=[1]Tabla_Impacto!$D$38,$O221=[1]Tabla_Impacto!$D$41,$O221=[1]Tabla_Impacto!$D$42,$O221=[1]Tabla_Impacto!$D$43,$O221=[1]Tabla_Impacto!$D$44,$O221=[1]Tabla_Impacto!$J$38,$O221=[1]Tabla_Impacto!$J$43,$O221=[1]Tabla_Impacto!$J$44,$O221=[1]Tabla_Impacto!$P$40,$O221=[1]Tabla_Impacto!$P$44,$O221=[1]Tabla_Impacto!$V$40,$O221=[1]Tabla_Impacto!$AB$40),"Leve",IF(OR($O221=[1]Tabla_Impacto!$E$38,$O221=[1]Tabla_Impacto!$E$41,$O221=[1]Tabla_Impacto!$E$42,$O221=[1]Tabla_Impacto!$E$43,$O221=[1]Tabla_Impacto!$E$44,$O221=[1]Tabla_Impacto!$K$38,$O221=[1]Tabla_Impacto!$K$43,$O221=[1]Tabla_Impacto!$K$44,$O221=[1]Tabla_Impacto!$Q$40,$O221=[1]Tabla_Impacto!$Q$44,$O221=[1]Tabla_Impacto!$W$40,$O221=[1]Tabla_Impacto!$AC$40),"Menor",IF(OR($O221=[1]Tabla_Impacto!$F$38,$O221=[1]Tabla_Impacto!$F$41,$O221=[1]Tabla_Impacto!$F$42,$O221=[1]Tabla_Impacto!$F$43,$O221=[1]Tabla_Impacto!$F$44,$O221=[1]Tabla_Impacto!$L$38,$O221=[1]Tabla_Impacto!$L$43,$O221=[1]Tabla_Impacto!$L$44,$O221=[1]Tabla_Impacto!$R$40,$O221=[1]Tabla_Impacto!$R$44,$O221=[1]Tabla_Impacto!$X$40,$O221=[1]Tabla_Impacto!$AD$40,$O221=[1]Tabla_Impacto!$F$41),"Moderado",IF(OR($O221=[1]Tabla_Impacto!$G$38,$O221=[1]Tabla_Impacto!$G$41,$O221=[1]Tabla_Impacto!$G$42,$O221=[1]Tabla_Impacto!$G$43,$O221=[1]Tabla_Impacto!$G$44,$O221=[1]Tabla_Impacto!$M$38,$O221=[1]Tabla_Impacto!$M$43,$O221=[1]Tabla_Impacto!$M$44,$O221=[1]Tabla_Impacto!$S$40,$O221=[1]Tabla_Impacto!$S$44,$O221=[1]Tabla_Impacto!$Y$40,$O221=[1]Tabla_Impacto!$AE$40,$O221=[1]Tabla_Impacto!$G$41),"Mayor",IF(OR($O221=[1]Tabla_Impacto!$H$38,$O221=[1]Tabla_Impacto!$H$41,$O221=[1]Tabla_Impacto!$H$42,$O221=[1]Tabla_Impacto!$H$43,$O221=[1]Tabla_Impacto!$H$44,$O221=[1]Tabla_Impacto!$N$38,$O221=[1]Tabla_Impacto!$N$43,$O221=[1]Tabla_Impacto!$N$44,$O221=[1]Tabla_Impacto!$T$40,$O221=[1]Tabla_Impacto!$T$44,$O221=[1]Tabla_Impacto!$Z$40,$O221=[1]Tabla_Impacto!$AF$40,$O221=[1]Tabla_Impacto!$H$41),"Catastrófico","")))))</f>
        <v/>
      </c>
      <c r="Q221" s="44" t="str">
        <f>IF(P221="","",IF(P221="Leve",0.2,IF(P221="Menor",0.4,IF(P221="Moderado",0.6,IF(P221="Mayor",0.8,IF(P221="Catastrófico",1,))))))</f>
        <v/>
      </c>
      <c r="R221" s="47" t="str">
        <f>IF(OR(AND(M221="Muy Baja",P221="Leve"),AND(M221="Muy Baja",P221="Menor"),AND(M221="Baja",P221="Leve")),"Bajo",IF(OR(AND(M221="Muy baja",P221="Moderado"),AND(M221="Baja",P221="Menor"),AND(M221="Baja",P221="Moderado"),AND(M221="Media",P221="Leve"),AND(M221="Media",P221="Menor"),AND(M221="Media",P221="Moderado"),AND(M221="Alta",P221="Leve"),AND(M221="Alta",P221="Menor")),"Moderado",IF(OR(AND(M221="Muy Baja",P221="Mayor"),AND(M221="Baja",P221="Mayor"),AND(M221="Media",P221="Mayor"),AND(M221="Alta",P221="Moderado"),AND(M221="Alta",P221="Mayor"),AND(M221="Muy Alta",P221="Leve"),AND(M221="Muy Alta",P221="Menor"),AND(M221="Muy Alta",P221="Moderado"),AND(M221="Muy Alta",P221="Mayor")),"Alto",IF(OR(AND(M221="Muy Baja",P221="Catastrófico"),AND(M221="Baja",P221="Catastrófico"),AND(M221="Media",P221="Catastrófico"),AND(M221="Alta",P221="Catastrófico"),AND(M221="Muy Alta",P221="Catastrófico")),"Extremo",""))))</f>
        <v/>
      </c>
      <c r="S221" s="48"/>
      <c r="T221" s="20" t="s">
        <v>65</v>
      </c>
      <c r="U221" s="21"/>
      <c r="V221" s="22"/>
      <c r="W221" s="22"/>
      <c r="X221" s="23" t="str">
        <f>IF(OR(Y221="Preventivo",Y221="Detectivo"),"Probabilidad",IF(Y221="Correctivo","Impacto",""))</f>
        <v/>
      </c>
      <c r="Y221" s="24"/>
      <c r="Z221" s="24"/>
      <c r="AA221" s="25" t="str">
        <f t="shared" si="89"/>
        <v/>
      </c>
      <c r="AB221" s="24"/>
      <c r="AC221" s="24"/>
      <c r="AD221" s="24"/>
      <c r="AE221" s="26" t="str">
        <f>IFERROR(IF(X221="Probabilidad",(N221-(+N221*AA221)),IF(X221="Impacto",N221,"")),"")</f>
        <v/>
      </c>
      <c r="AF221" s="25" t="str">
        <f t="shared" si="91"/>
        <v/>
      </c>
      <c r="AG221" s="38" t="str">
        <f>IFERROR(IF(AH221="","",IF(AH221&lt;=0.2,"Muy Baja",IF(AH221&lt;=0.4,"Baja",IF(AH221&lt;=0.6,"Media",IF(AH221&lt;=0.8,"Alta","Muy Alta"))))),"")</f>
        <v/>
      </c>
      <c r="AH221" s="39" t="str">
        <f>IFERROR(LOOKUP(MAX(AF221:AF227)+1,(AF221:AF227)),"")</f>
        <v/>
      </c>
      <c r="AI221" s="25" t="str">
        <f>IFERROR(IF(X221="Impacto",(Q221-(+Q221*AA221)),IF(X221="Probabilidad",Q221,"")),"")</f>
        <v/>
      </c>
      <c r="AJ221" s="38" t="str">
        <f>IFERROR(IF(AK221="","",IF(AK221&lt;=0.2,"Leve",IF(AK221&lt;=0.4,"Menor",IF(AK221&lt;=0.6,"Moderado",IF(AK221&lt;=0.8,"Mayor","Catastrófico"))))),"")</f>
        <v/>
      </c>
      <c r="AK221" s="39" t="str">
        <f>IFERROR(LOOKUP(MAX(AI221:AI227)+1,(AI221:AI227)),"")</f>
        <v/>
      </c>
      <c r="AL221" s="40" t="str">
        <f>IFERROR(IF(OR(AND(AG221="Muy Baja",AJ221="Leve"),AND(AG221="Muy Baja",AJ221="Menor"),AND(AG221="Baja",AJ221="Leve")),"Bajo",IF(OR(AND(AG221="Muy baja",AJ221="Moderado"),AND(AG221="Baja",AJ221="Menor"),AND(AG221="Baja",AJ221="Moderado"),AND(AG221="Media",AJ221="Leve"),AND(AG221="Media",AJ221="Menor"),AND(AG221="Media",AJ221="Moderado"),AND(AG221="Alta",AJ221="Leve"),AND(AG221="Alta",AJ221="Menor")),"Moderado",IF(OR(AND(AG221="Muy Baja",AJ221="Mayor"),AND(AG221="Baja",AJ221="Mayor"),AND(AG221="Media",AJ221="Mayor"),AND(AG221="Alta",AJ221="Moderado"),AND(AG221="Alta",AJ221="Mayor"),AND(AG221="Muy Alta",AJ221="Leve"),AND(AG221="Muy Alta",AJ221="Menor"),AND(AG221="Muy Alta",AJ221="Moderado"),AND(AG221="Muy Alta",AJ221="Mayor")),"Alto",IF(OR(AND(AG221="Muy Baja",AJ221="Catastrófico"),AND(AG221="Baja",AJ221="Catastrófico"),AND(AG221="Media",AJ221="Catastrófico"),AND(AG221="Alta",AJ221="Catastrófico"),AND(AG221="Muy Alta",AJ221="Catastrófico")),"Extremo","")))),"")</f>
        <v/>
      </c>
      <c r="AM221" s="23" t="s">
        <v>73</v>
      </c>
      <c r="AN221" s="27"/>
      <c r="AO221" s="21"/>
      <c r="AP221" s="21"/>
      <c r="AQ221" s="41"/>
      <c r="AR221" s="35"/>
      <c r="AS221" s="35"/>
      <c r="AT221" s="28"/>
    </row>
    <row r="222" spans="1:46" ht="74.099999999999994" customHeight="1" x14ac:dyDescent="0.3">
      <c r="A222" s="52"/>
      <c r="B222" s="48"/>
      <c r="C222" s="48"/>
      <c r="D222" s="48"/>
      <c r="E222" s="54"/>
      <c r="F222" s="55"/>
      <c r="G222" s="48"/>
      <c r="H222" s="49"/>
      <c r="I222" s="50"/>
      <c r="J222" s="50"/>
      <c r="K222" s="50"/>
      <c r="L222" s="50"/>
      <c r="M222" s="46"/>
      <c r="N222" s="44"/>
      <c r="O222" s="45"/>
      <c r="P222" s="46"/>
      <c r="Q222" s="44"/>
      <c r="R222" s="47"/>
      <c r="S222" s="48"/>
      <c r="T222" s="20" t="s">
        <v>74</v>
      </c>
      <c r="U222" s="21"/>
      <c r="V222" s="22"/>
      <c r="W222" s="22"/>
      <c r="X222" s="23" t="str">
        <f t="shared" ref="X222:X227" si="98">IF(OR(Y222="Preventivo",Y222="Detectivo"),"Probabilidad",IF(Y222="Correctivo","Impacto",""))</f>
        <v/>
      </c>
      <c r="Y222" s="24"/>
      <c r="Z222" s="24"/>
      <c r="AA222" s="25" t="str">
        <f t="shared" si="89"/>
        <v/>
      </c>
      <c r="AB222" s="24"/>
      <c r="AC222" s="24"/>
      <c r="AD222" s="24"/>
      <c r="AE222" s="26" t="str">
        <f>IFERROR(IF(AND(X221="Probabilidad",X222="Probabilidad"),(AF221-(+AF221*AA222)),IF(AND(X222="Probabilidad",X221="Impacto"),(AF221-(+AF221*AA222)),IF(X222="Impacto",AF221,""))),"")</f>
        <v/>
      </c>
      <c r="AF222" s="25" t="str">
        <f t="shared" si="91"/>
        <v/>
      </c>
      <c r="AG222" s="38"/>
      <c r="AH222" s="39"/>
      <c r="AI222" s="25" t="str">
        <f t="shared" ref="AI222:AI227" si="99">IFERROR(IF(AND(X221="Impacto",X222="Impacto"),(AI221-(+AI221*AA222)),IF(AND(X222="Impacto",X221="Probabilidad"),(AI221-(+AI221*AA222)),IF(X222="Probabilidad",AI221,""))),"")</f>
        <v/>
      </c>
      <c r="AJ222" s="38"/>
      <c r="AK222" s="39"/>
      <c r="AL222" s="40"/>
      <c r="AM222" s="23" t="s">
        <v>77</v>
      </c>
      <c r="AN222" s="27"/>
      <c r="AO222" s="21"/>
      <c r="AP222" s="21"/>
      <c r="AQ222" s="42"/>
      <c r="AR222" s="36"/>
      <c r="AS222" s="36"/>
      <c r="AT222" s="29"/>
    </row>
    <row r="223" spans="1:46" ht="45" customHeight="1" x14ac:dyDescent="0.3">
      <c r="A223" s="52"/>
      <c r="B223" s="48"/>
      <c r="C223" s="48"/>
      <c r="D223" s="48"/>
      <c r="E223" s="54"/>
      <c r="F223" s="55"/>
      <c r="G223" s="48"/>
      <c r="H223" s="49"/>
      <c r="I223" s="50"/>
      <c r="J223" s="50"/>
      <c r="K223" s="50"/>
      <c r="L223" s="50"/>
      <c r="M223" s="46"/>
      <c r="N223" s="44"/>
      <c r="O223" s="45"/>
      <c r="P223" s="46"/>
      <c r="Q223" s="44"/>
      <c r="R223" s="47"/>
      <c r="S223" s="48"/>
      <c r="T223" s="20" t="s">
        <v>78</v>
      </c>
      <c r="U223" s="21"/>
      <c r="V223" s="22"/>
      <c r="W223" s="22"/>
      <c r="X223" s="23" t="str">
        <f t="shared" si="98"/>
        <v/>
      </c>
      <c r="Y223" s="24"/>
      <c r="Z223" s="24"/>
      <c r="AA223" s="25" t="str">
        <f t="shared" si="89"/>
        <v/>
      </c>
      <c r="AB223" s="24"/>
      <c r="AC223" s="24"/>
      <c r="AD223" s="24"/>
      <c r="AE223" s="26" t="str">
        <f>IFERROR(IF(AND(X222="Probabilidad",X223="Probabilidad"),(AF222-(+AF222*AA223)),IF(AND(X223="Probabilidad",X222="Impacto"),(AF222-(+AF222*AA223)),IF(X223="Impacto",AF222,""))),"")</f>
        <v/>
      </c>
      <c r="AF223" s="25" t="str">
        <f t="shared" si="91"/>
        <v/>
      </c>
      <c r="AG223" s="38"/>
      <c r="AH223" s="39"/>
      <c r="AI223" s="25" t="str">
        <f t="shared" si="99"/>
        <v/>
      </c>
      <c r="AJ223" s="38"/>
      <c r="AK223" s="39"/>
      <c r="AL223" s="40"/>
      <c r="AM223" s="23" t="s">
        <v>81</v>
      </c>
      <c r="AN223" s="27"/>
      <c r="AO223" s="21"/>
      <c r="AP223" s="21"/>
      <c r="AQ223" s="42"/>
      <c r="AR223" s="36"/>
      <c r="AS223" s="36"/>
      <c r="AT223" s="29"/>
    </row>
    <row r="224" spans="1:46" ht="30" customHeight="1" x14ac:dyDescent="0.3">
      <c r="A224" s="52"/>
      <c r="B224" s="48"/>
      <c r="C224" s="48"/>
      <c r="D224" s="48"/>
      <c r="E224" s="54"/>
      <c r="F224" s="55"/>
      <c r="G224" s="48"/>
      <c r="H224" s="49"/>
      <c r="I224" s="50"/>
      <c r="J224" s="50"/>
      <c r="K224" s="50"/>
      <c r="L224" s="50"/>
      <c r="M224" s="46"/>
      <c r="N224" s="44"/>
      <c r="O224" s="45"/>
      <c r="P224" s="46"/>
      <c r="Q224" s="44"/>
      <c r="R224" s="47"/>
      <c r="S224" s="48"/>
      <c r="T224" s="20" t="s">
        <v>82</v>
      </c>
      <c r="U224" s="21"/>
      <c r="V224" s="22"/>
      <c r="W224" s="22"/>
      <c r="X224" s="23" t="str">
        <f t="shared" si="98"/>
        <v/>
      </c>
      <c r="Y224" s="24"/>
      <c r="Z224" s="24"/>
      <c r="AA224" s="25" t="str">
        <f t="shared" si="89"/>
        <v/>
      </c>
      <c r="AB224" s="24"/>
      <c r="AC224" s="24"/>
      <c r="AD224" s="24"/>
      <c r="AE224" s="26" t="str">
        <f t="shared" ref="AE224:AE227" si="100">IFERROR(IF(AND(X223="Probabilidad",X224="Probabilidad"),(AF223-(+AF223*AA224)),IF(AND(X224="Probabilidad",X223="Impacto"),(AF223-(+AF223*AA224)),IF(X224="Impacto",AF223,""))),"")</f>
        <v/>
      </c>
      <c r="AF224" s="25" t="str">
        <f t="shared" si="91"/>
        <v/>
      </c>
      <c r="AG224" s="38"/>
      <c r="AH224" s="39"/>
      <c r="AI224" s="25" t="str">
        <f t="shared" si="99"/>
        <v/>
      </c>
      <c r="AJ224" s="38"/>
      <c r="AK224" s="39"/>
      <c r="AL224" s="40"/>
      <c r="AM224" s="23" t="s">
        <v>84</v>
      </c>
      <c r="AN224" s="27"/>
      <c r="AO224" s="21"/>
      <c r="AP224" s="21"/>
      <c r="AQ224" s="42"/>
      <c r="AR224" s="36"/>
      <c r="AS224" s="36"/>
      <c r="AT224" s="29"/>
    </row>
    <row r="225" spans="1:46" ht="18.95" customHeight="1" x14ac:dyDescent="0.3">
      <c r="A225" s="52"/>
      <c r="B225" s="48"/>
      <c r="C225" s="48"/>
      <c r="D225" s="48"/>
      <c r="E225" s="54"/>
      <c r="F225" s="55"/>
      <c r="G225" s="48"/>
      <c r="H225" s="49"/>
      <c r="I225" s="50"/>
      <c r="J225" s="50"/>
      <c r="K225" s="50"/>
      <c r="L225" s="50"/>
      <c r="M225" s="46"/>
      <c r="N225" s="44"/>
      <c r="O225" s="45"/>
      <c r="P225" s="46"/>
      <c r="Q225" s="44"/>
      <c r="R225" s="47"/>
      <c r="S225" s="48"/>
      <c r="T225" s="20" t="s">
        <v>85</v>
      </c>
      <c r="U225" s="21"/>
      <c r="V225" s="22"/>
      <c r="W225" s="22"/>
      <c r="X225" s="23" t="str">
        <f t="shared" si="98"/>
        <v/>
      </c>
      <c r="Y225" s="24"/>
      <c r="Z225" s="24"/>
      <c r="AA225" s="25" t="str">
        <f t="shared" si="89"/>
        <v/>
      </c>
      <c r="AB225" s="24"/>
      <c r="AC225" s="24"/>
      <c r="AD225" s="24"/>
      <c r="AE225" s="26" t="str">
        <f t="shared" si="100"/>
        <v/>
      </c>
      <c r="AF225" s="25" t="str">
        <f t="shared" si="91"/>
        <v/>
      </c>
      <c r="AG225" s="38"/>
      <c r="AH225" s="39"/>
      <c r="AI225" s="25" t="str">
        <f t="shared" si="99"/>
        <v/>
      </c>
      <c r="AJ225" s="38"/>
      <c r="AK225" s="39"/>
      <c r="AL225" s="40"/>
      <c r="AM225" s="23" t="s">
        <v>89</v>
      </c>
      <c r="AN225" s="27"/>
      <c r="AO225" s="21"/>
      <c r="AP225" s="21"/>
      <c r="AQ225" s="42"/>
      <c r="AR225" s="36"/>
      <c r="AS225" s="36"/>
      <c r="AT225" s="29"/>
    </row>
    <row r="226" spans="1:46" ht="18.95" customHeight="1" x14ac:dyDescent="0.3">
      <c r="A226" s="52"/>
      <c r="B226" s="48"/>
      <c r="C226" s="48"/>
      <c r="D226" s="48"/>
      <c r="E226" s="54"/>
      <c r="F226" s="55"/>
      <c r="G226" s="48"/>
      <c r="H226" s="49"/>
      <c r="I226" s="50"/>
      <c r="J226" s="50"/>
      <c r="K226" s="50"/>
      <c r="L226" s="50"/>
      <c r="M226" s="46"/>
      <c r="N226" s="44"/>
      <c r="O226" s="45"/>
      <c r="P226" s="46"/>
      <c r="Q226" s="44"/>
      <c r="R226" s="47"/>
      <c r="S226" s="48"/>
      <c r="T226" s="20" t="s">
        <v>90</v>
      </c>
      <c r="U226" s="21"/>
      <c r="V226" s="22"/>
      <c r="W226" s="22"/>
      <c r="X226" s="23" t="str">
        <f t="shared" si="98"/>
        <v/>
      </c>
      <c r="Y226" s="24"/>
      <c r="Z226" s="24"/>
      <c r="AA226" s="25" t="str">
        <f t="shared" si="89"/>
        <v/>
      </c>
      <c r="AB226" s="24"/>
      <c r="AC226" s="24"/>
      <c r="AD226" s="24"/>
      <c r="AE226" s="26" t="str">
        <f t="shared" si="100"/>
        <v/>
      </c>
      <c r="AF226" s="25" t="str">
        <f t="shared" si="91"/>
        <v/>
      </c>
      <c r="AG226" s="38"/>
      <c r="AH226" s="39"/>
      <c r="AI226" s="25" t="str">
        <f t="shared" si="99"/>
        <v/>
      </c>
      <c r="AJ226" s="38"/>
      <c r="AK226" s="39"/>
      <c r="AL226" s="40"/>
      <c r="AM226" s="23" t="s">
        <v>92</v>
      </c>
      <c r="AN226" s="27"/>
      <c r="AO226" s="21"/>
      <c r="AP226" s="21"/>
      <c r="AQ226" s="42"/>
      <c r="AR226" s="36"/>
      <c r="AS226" s="36"/>
      <c r="AT226" s="29"/>
    </row>
    <row r="227" spans="1:46" ht="23.1" customHeight="1" x14ac:dyDescent="0.3">
      <c r="A227" s="53"/>
      <c r="B227" s="48"/>
      <c r="C227" s="48"/>
      <c r="D227" s="48"/>
      <c r="E227" s="54"/>
      <c r="F227" s="55"/>
      <c r="G227" s="48"/>
      <c r="H227" s="49"/>
      <c r="I227" s="50"/>
      <c r="J227" s="50"/>
      <c r="K227" s="50"/>
      <c r="L227" s="50"/>
      <c r="M227" s="46"/>
      <c r="N227" s="44"/>
      <c r="O227" s="45"/>
      <c r="P227" s="46"/>
      <c r="Q227" s="44"/>
      <c r="R227" s="47"/>
      <c r="S227" s="48"/>
      <c r="T227" s="20" t="s">
        <v>93</v>
      </c>
      <c r="U227" s="21"/>
      <c r="V227" s="22"/>
      <c r="W227" s="22"/>
      <c r="X227" s="23" t="str">
        <f t="shared" si="98"/>
        <v/>
      </c>
      <c r="Y227" s="24"/>
      <c r="Z227" s="24"/>
      <c r="AA227" s="25" t="str">
        <f t="shared" si="89"/>
        <v/>
      </c>
      <c r="AB227" s="24"/>
      <c r="AC227" s="24"/>
      <c r="AD227" s="24"/>
      <c r="AE227" s="26" t="str">
        <f t="shared" si="100"/>
        <v/>
      </c>
      <c r="AF227" s="25" t="str">
        <f t="shared" si="91"/>
        <v/>
      </c>
      <c r="AG227" s="38"/>
      <c r="AH227" s="39"/>
      <c r="AI227" s="25" t="str">
        <f t="shared" si="99"/>
        <v/>
      </c>
      <c r="AJ227" s="38"/>
      <c r="AK227" s="39"/>
      <c r="AL227" s="40"/>
      <c r="AM227" s="23" t="s">
        <v>94</v>
      </c>
      <c r="AN227" s="27"/>
      <c r="AO227" s="21"/>
      <c r="AP227" s="21"/>
      <c r="AQ227" s="43"/>
      <c r="AR227" s="37"/>
      <c r="AS227" s="37"/>
      <c r="AT227" s="30"/>
    </row>
    <row r="228" spans="1:46" s="4" customFormat="1" ht="69.95" customHeight="1" x14ac:dyDescent="0.25">
      <c r="A228" s="51"/>
      <c r="B228" s="48"/>
      <c r="C228" s="48"/>
      <c r="D228" s="48"/>
      <c r="E228" s="54"/>
      <c r="F228" s="55"/>
      <c r="G228" s="48"/>
      <c r="H228" s="49" t="str">
        <f>IF(B228="Seguridad_Información","Posibilidad de "&amp;C228&amp;"con "&amp;K228&amp;" "&amp;"por"&amp;" "&amp;I228&amp;" "&amp;"debido a"&amp;" "&amp;J228,"Posibilidad de"&amp;" "&amp;K228&amp;" "&amp;"por"&amp;" "&amp;I228&amp;" debido a"&amp;" "&amp;J228)</f>
        <v xml:space="preserve">Posibilidad de  por  debido a </v>
      </c>
      <c r="I228" s="50"/>
      <c r="J228" s="50"/>
      <c r="K228" s="50"/>
      <c r="L228" s="50"/>
      <c r="M228" s="46" t="str">
        <f>IF(OR($L228=[1]Tabla_Probabilidad!$D$33,$L228=[1]Tabla_Probabilidad!$D$35,$L228=[1]Tabla_Probabilidad!$D$37,$L228=[1]Tabla_Probabilidad!$J$35),"Muy Baja",IF(OR($L228=[1]Tabla_Probabilidad!$E$33,$L228=[1]Tabla_Probabilidad!$E$35,$L228=[1]Tabla_Probabilidad!$E$37,$L228=[1]Tabla_Probabilidad!$K$35),"Baja",IF(OR($L228=[1]Tabla_Probabilidad!$F$33,$L228=[1]Tabla_Probabilidad!$F$35,$L228=[1]Tabla_Probabilidad!$F$37,$L228=[1]Tabla_Probabilidad!$L$35),"Media",IF(OR($L228=[1]Tabla_Probabilidad!$G$33,$L228=[1]Tabla_Probabilidad!$G$35,$L228=[1]Tabla_Probabilidad!$G$37,$L228=[1]Tabla_Probabilidad!$M$35),"Alta",IF(OR($L228=[1]Tabla_Probabilidad!$H$33,$L228=[1]Tabla_Probabilidad!$H$35,$L228=[1]Tabla_Probabilidad!$H$37,$L228=[1]Tabla_Probabilidad!$N$35),"Muy Alta","")))))</f>
        <v/>
      </c>
      <c r="N228" s="44" t="str">
        <f>IF(M228="","",IF(M228="Muy Baja",0.2,IF(M228="Baja",0.4,IF(M228="Media",0.6,IF(M228="Alta",0.8,IF(M228="Muy Alta",1,))))))</f>
        <v/>
      </c>
      <c r="O228" s="45"/>
      <c r="P228" s="46" t="str">
        <f>IF(OR($O228=[1]Tabla_Impacto!$D$38,$O228=[1]Tabla_Impacto!$D$41,$O228=[1]Tabla_Impacto!$D$42,$O228=[1]Tabla_Impacto!$D$43,$O228=[1]Tabla_Impacto!$D$44,$O228=[1]Tabla_Impacto!$J$38,$O228=[1]Tabla_Impacto!$J$43,$O228=[1]Tabla_Impacto!$J$44,$O228=[1]Tabla_Impacto!$P$40,$O228=[1]Tabla_Impacto!$P$44,$O228=[1]Tabla_Impacto!$V$40,$O228=[1]Tabla_Impacto!$AB$40),"Leve",IF(OR($O228=[1]Tabla_Impacto!$E$38,$O228=[1]Tabla_Impacto!$E$41,$O228=[1]Tabla_Impacto!$E$42,$O228=[1]Tabla_Impacto!$E$43,$O228=[1]Tabla_Impacto!$E$44,$O228=[1]Tabla_Impacto!$K$38,$O228=[1]Tabla_Impacto!$K$43,$O228=[1]Tabla_Impacto!$K$44,$O228=[1]Tabla_Impacto!$Q$40,$O228=[1]Tabla_Impacto!$Q$44,$O228=[1]Tabla_Impacto!$W$40,$O228=[1]Tabla_Impacto!$AC$40),"Menor",IF(OR($O228=[1]Tabla_Impacto!$F$38,$O228=[1]Tabla_Impacto!$F$41,$O228=[1]Tabla_Impacto!$F$42,$O228=[1]Tabla_Impacto!$F$43,$O228=[1]Tabla_Impacto!$F$44,$O228=[1]Tabla_Impacto!$L$38,$O228=[1]Tabla_Impacto!$L$43,$O228=[1]Tabla_Impacto!$L$44,$O228=[1]Tabla_Impacto!$R$40,$O228=[1]Tabla_Impacto!$R$44,$O228=[1]Tabla_Impacto!$X$40,$O228=[1]Tabla_Impacto!$AD$40,$O228=[1]Tabla_Impacto!$F$41),"Moderado",IF(OR($O228=[1]Tabla_Impacto!$G$38,$O228=[1]Tabla_Impacto!$G$41,$O228=[1]Tabla_Impacto!$G$42,$O228=[1]Tabla_Impacto!$G$43,$O228=[1]Tabla_Impacto!$G$44,$O228=[1]Tabla_Impacto!$M$38,$O228=[1]Tabla_Impacto!$M$43,$O228=[1]Tabla_Impacto!$M$44,$O228=[1]Tabla_Impacto!$S$40,$O228=[1]Tabla_Impacto!$S$44,$O228=[1]Tabla_Impacto!$Y$40,$O228=[1]Tabla_Impacto!$AE$40,$O228=[1]Tabla_Impacto!$G$41),"Mayor",IF(OR($O228=[1]Tabla_Impacto!$H$38,$O228=[1]Tabla_Impacto!$H$41,$O228=[1]Tabla_Impacto!$H$42,$O228=[1]Tabla_Impacto!$H$43,$O228=[1]Tabla_Impacto!$H$44,$O228=[1]Tabla_Impacto!$N$38,$O228=[1]Tabla_Impacto!$N$43,$O228=[1]Tabla_Impacto!$N$44,$O228=[1]Tabla_Impacto!$T$40,$O228=[1]Tabla_Impacto!$T$44,$O228=[1]Tabla_Impacto!$Z$40,$O228=[1]Tabla_Impacto!$AF$40,$O228=[1]Tabla_Impacto!$H$41),"Catastrófico","")))))</f>
        <v/>
      </c>
      <c r="Q228" s="44" t="str">
        <f>IF(P228="","",IF(P228="Leve",0.2,IF(P228="Menor",0.4,IF(P228="Moderado",0.6,IF(P228="Mayor",0.8,IF(P228="Catastrófico",1,))))))</f>
        <v/>
      </c>
      <c r="R228" s="47" t="str">
        <f>IF(OR(AND(M228="Muy Baja",P228="Leve"),AND(M228="Muy Baja",P228="Menor"),AND(M228="Baja",P228="Leve")),"Bajo",IF(OR(AND(M228="Muy baja",P228="Moderado"),AND(M228="Baja",P228="Menor"),AND(M228="Baja",P228="Moderado"),AND(M228="Media",P228="Leve"),AND(M228="Media",P228="Menor"),AND(M228="Media",P228="Moderado"),AND(M228="Alta",P228="Leve"),AND(M228="Alta",P228="Menor")),"Moderado",IF(OR(AND(M228="Muy Baja",P228="Mayor"),AND(M228="Baja",P228="Mayor"),AND(M228="Media",P228="Mayor"),AND(M228="Alta",P228="Moderado"),AND(M228="Alta",P228="Mayor"),AND(M228="Muy Alta",P228="Leve"),AND(M228="Muy Alta",P228="Menor"),AND(M228="Muy Alta",P228="Moderado"),AND(M228="Muy Alta",P228="Mayor")),"Alto",IF(OR(AND(M228="Muy Baja",P228="Catastrófico"),AND(M228="Baja",P228="Catastrófico"),AND(M228="Media",P228="Catastrófico"),AND(M228="Alta",P228="Catastrófico"),AND(M228="Muy Alta",P228="Catastrófico")),"Extremo",""))))</f>
        <v/>
      </c>
      <c r="S228" s="48"/>
      <c r="T228" s="20" t="s">
        <v>65</v>
      </c>
      <c r="U228" s="21"/>
      <c r="V228" s="22"/>
      <c r="W228" s="22"/>
      <c r="X228" s="23" t="str">
        <f>IF(OR(Y228="Preventivo",Y228="Detectivo"),"Probabilidad",IF(Y228="Correctivo","Impacto",""))</f>
        <v/>
      </c>
      <c r="Y228" s="24"/>
      <c r="Z228" s="24"/>
      <c r="AA228" s="25" t="str">
        <f t="shared" si="89"/>
        <v/>
      </c>
      <c r="AB228" s="24"/>
      <c r="AC228" s="24"/>
      <c r="AD228" s="24"/>
      <c r="AE228" s="26" t="str">
        <f>IFERROR(IF(X228="Probabilidad",(N228-(+N228*AA228)),IF(X228="Impacto",N228,"")),"")</f>
        <v/>
      </c>
      <c r="AF228" s="25" t="str">
        <f t="shared" si="91"/>
        <v/>
      </c>
      <c r="AG228" s="38" t="str">
        <f>IFERROR(IF(AH228="","",IF(AH228&lt;=0.2,"Muy Baja",IF(AH228&lt;=0.4,"Baja",IF(AH228&lt;=0.6,"Media",IF(AH228&lt;=0.8,"Alta","Muy Alta"))))),"")</f>
        <v/>
      </c>
      <c r="AH228" s="39" t="str">
        <f>IFERROR(LOOKUP(MAX(AF228:AF234)+1,(AF228:AF234)),"")</f>
        <v/>
      </c>
      <c r="AI228" s="25" t="str">
        <f>IFERROR(IF(X228="Impacto",(Q228-(+Q228*AA228)),IF(X228="Probabilidad",Q228,"")),"")</f>
        <v/>
      </c>
      <c r="AJ228" s="38" t="str">
        <f>IFERROR(IF(AK228="","",IF(AK228&lt;=0.2,"Leve",IF(AK228&lt;=0.4,"Menor",IF(AK228&lt;=0.6,"Moderado",IF(AK228&lt;=0.8,"Mayor","Catastrófico"))))),"")</f>
        <v/>
      </c>
      <c r="AK228" s="39" t="str">
        <f>IFERROR(LOOKUP(MAX(AI228:AI234)+1,(AI228:AI234)),"")</f>
        <v/>
      </c>
      <c r="AL228" s="40" t="str">
        <f>IFERROR(IF(OR(AND(AG228="Muy Baja",AJ228="Leve"),AND(AG228="Muy Baja",AJ228="Menor"),AND(AG228="Baja",AJ228="Leve")),"Bajo",IF(OR(AND(AG228="Muy baja",AJ228="Moderado"),AND(AG228="Baja",AJ228="Menor"),AND(AG228="Baja",AJ228="Moderado"),AND(AG228="Media",AJ228="Leve"),AND(AG228="Media",AJ228="Menor"),AND(AG228="Media",AJ228="Moderado"),AND(AG228="Alta",AJ228="Leve"),AND(AG228="Alta",AJ228="Menor")),"Moderado",IF(OR(AND(AG228="Muy Baja",AJ228="Mayor"),AND(AG228="Baja",AJ228="Mayor"),AND(AG228="Media",AJ228="Mayor"),AND(AG228="Alta",AJ228="Moderado"),AND(AG228="Alta",AJ228="Mayor"),AND(AG228="Muy Alta",AJ228="Leve"),AND(AG228="Muy Alta",AJ228="Menor"),AND(AG228="Muy Alta",AJ228="Moderado"),AND(AG228="Muy Alta",AJ228="Mayor")),"Alto",IF(OR(AND(AG228="Muy Baja",AJ228="Catastrófico"),AND(AG228="Baja",AJ228="Catastrófico"),AND(AG228="Media",AJ228="Catastrófico"),AND(AG228="Alta",AJ228="Catastrófico"),AND(AG228="Muy Alta",AJ228="Catastrófico")),"Extremo","")))),"")</f>
        <v/>
      </c>
      <c r="AM228" s="23" t="s">
        <v>73</v>
      </c>
      <c r="AN228" s="27"/>
      <c r="AO228" s="21"/>
      <c r="AP228" s="21"/>
      <c r="AQ228" s="41"/>
      <c r="AR228" s="35"/>
      <c r="AS228" s="35"/>
      <c r="AT228" s="28"/>
    </row>
    <row r="229" spans="1:46" ht="74.099999999999994" customHeight="1" x14ac:dyDescent="0.3">
      <c r="A229" s="52"/>
      <c r="B229" s="48"/>
      <c r="C229" s="48"/>
      <c r="D229" s="48"/>
      <c r="E229" s="54"/>
      <c r="F229" s="55"/>
      <c r="G229" s="48"/>
      <c r="H229" s="49"/>
      <c r="I229" s="50"/>
      <c r="J229" s="50"/>
      <c r="K229" s="50"/>
      <c r="L229" s="50"/>
      <c r="M229" s="46"/>
      <c r="N229" s="44"/>
      <c r="O229" s="45"/>
      <c r="P229" s="46"/>
      <c r="Q229" s="44"/>
      <c r="R229" s="47"/>
      <c r="S229" s="48"/>
      <c r="T229" s="20" t="s">
        <v>74</v>
      </c>
      <c r="U229" s="21"/>
      <c r="V229" s="22"/>
      <c r="W229" s="22"/>
      <c r="X229" s="23" t="str">
        <f t="shared" ref="X229:X234" si="101">IF(OR(Y229="Preventivo",Y229="Detectivo"),"Probabilidad",IF(Y229="Correctivo","Impacto",""))</f>
        <v/>
      </c>
      <c r="Y229" s="24"/>
      <c r="Z229" s="24"/>
      <c r="AA229" s="25" t="str">
        <f t="shared" si="89"/>
        <v/>
      </c>
      <c r="AB229" s="24"/>
      <c r="AC229" s="24"/>
      <c r="AD229" s="24"/>
      <c r="AE229" s="26" t="str">
        <f>IFERROR(IF(AND(X228="Probabilidad",X229="Probabilidad"),(AF228-(+AF228*AA229)),IF(AND(X229="Probabilidad",X228="Impacto"),(AF228-(+AF228*AA229)),IF(X229="Impacto",AF228,""))),"")</f>
        <v/>
      </c>
      <c r="AF229" s="25" t="str">
        <f t="shared" si="91"/>
        <v/>
      </c>
      <c r="AG229" s="38"/>
      <c r="AH229" s="39"/>
      <c r="AI229" s="25" t="str">
        <f t="shared" ref="AI229:AI234" si="102">IFERROR(IF(AND(X228="Impacto",X229="Impacto"),(AI228-(+AI228*AA229)),IF(AND(X229="Impacto",X228="Probabilidad"),(AI228-(+AI228*AA229)),IF(X229="Probabilidad",AI228,""))),"")</f>
        <v/>
      </c>
      <c r="AJ229" s="38"/>
      <c r="AK229" s="39"/>
      <c r="AL229" s="40"/>
      <c r="AM229" s="23" t="s">
        <v>77</v>
      </c>
      <c r="AN229" s="27"/>
      <c r="AO229" s="21"/>
      <c r="AP229" s="21"/>
      <c r="AQ229" s="42"/>
      <c r="AR229" s="36"/>
      <c r="AS229" s="36"/>
      <c r="AT229" s="29"/>
    </row>
    <row r="230" spans="1:46" ht="45" customHeight="1" x14ac:dyDescent="0.3">
      <c r="A230" s="52"/>
      <c r="B230" s="48"/>
      <c r="C230" s="48"/>
      <c r="D230" s="48"/>
      <c r="E230" s="54"/>
      <c r="F230" s="55"/>
      <c r="G230" s="48"/>
      <c r="H230" s="49"/>
      <c r="I230" s="50"/>
      <c r="J230" s="50"/>
      <c r="K230" s="50"/>
      <c r="L230" s="50"/>
      <c r="M230" s="46"/>
      <c r="N230" s="44"/>
      <c r="O230" s="45"/>
      <c r="P230" s="46"/>
      <c r="Q230" s="44"/>
      <c r="R230" s="47"/>
      <c r="S230" s="48"/>
      <c r="T230" s="20" t="s">
        <v>78</v>
      </c>
      <c r="U230" s="21"/>
      <c r="V230" s="22"/>
      <c r="W230" s="22"/>
      <c r="X230" s="23" t="str">
        <f t="shared" si="101"/>
        <v/>
      </c>
      <c r="Y230" s="24"/>
      <c r="Z230" s="24"/>
      <c r="AA230" s="25" t="str">
        <f t="shared" si="89"/>
        <v/>
      </c>
      <c r="AB230" s="24"/>
      <c r="AC230" s="24"/>
      <c r="AD230" s="24"/>
      <c r="AE230" s="26" t="str">
        <f>IFERROR(IF(AND(X229="Probabilidad",X230="Probabilidad"),(AF229-(+AF229*AA230)),IF(AND(X230="Probabilidad",X229="Impacto"),(AF229-(+AF229*AA230)),IF(X230="Impacto",AF229,""))),"")</f>
        <v/>
      </c>
      <c r="AF230" s="25" t="str">
        <f t="shared" si="91"/>
        <v/>
      </c>
      <c r="AG230" s="38"/>
      <c r="AH230" s="39"/>
      <c r="AI230" s="25" t="str">
        <f t="shared" si="102"/>
        <v/>
      </c>
      <c r="AJ230" s="38"/>
      <c r="AK230" s="39"/>
      <c r="AL230" s="40"/>
      <c r="AM230" s="23" t="s">
        <v>81</v>
      </c>
      <c r="AN230" s="27"/>
      <c r="AO230" s="21"/>
      <c r="AP230" s="21"/>
      <c r="AQ230" s="42"/>
      <c r="AR230" s="36"/>
      <c r="AS230" s="36"/>
      <c r="AT230" s="29"/>
    </row>
    <row r="231" spans="1:46" ht="30" customHeight="1" x14ac:dyDescent="0.3">
      <c r="A231" s="52"/>
      <c r="B231" s="48"/>
      <c r="C231" s="48"/>
      <c r="D231" s="48"/>
      <c r="E231" s="54"/>
      <c r="F231" s="55"/>
      <c r="G231" s="48"/>
      <c r="H231" s="49"/>
      <c r="I231" s="50"/>
      <c r="J231" s="50"/>
      <c r="K231" s="50"/>
      <c r="L231" s="50"/>
      <c r="M231" s="46"/>
      <c r="N231" s="44"/>
      <c r="O231" s="45"/>
      <c r="P231" s="46"/>
      <c r="Q231" s="44"/>
      <c r="R231" s="47"/>
      <c r="S231" s="48"/>
      <c r="T231" s="20" t="s">
        <v>82</v>
      </c>
      <c r="U231" s="21"/>
      <c r="V231" s="22"/>
      <c r="W231" s="22"/>
      <c r="X231" s="23" t="str">
        <f t="shared" si="101"/>
        <v/>
      </c>
      <c r="Y231" s="24"/>
      <c r="Z231" s="24"/>
      <c r="AA231" s="25" t="str">
        <f t="shared" si="89"/>
        <v/>
      </c>
      <c r="AB231" s="24"/>
      <c r="AC231" s="24"/>
      <c r="AD231" s="24"/>
      <c r="AE231" s="26" t="str">
        <f t="shared" ref="AE231:AE234" si="103">IFERROR(IF(AND(X230="Probabilidad",X231="Probabilidad"),(AF230-(+AF230*AA231)),IF(AND(X231="Probabilidad",X230="Impacto"),(AF230-(+AF230*AA231)),IF(X231="Impacto",AF230,""))),"")</f>
        <v/>
      </c>
      <c r="AF231" s="25" t="str">
        <f t="shared" si="91"/>
        <v/>
      </c>
      <c r="AG231" s="38"/>
      <c r="AH231" s="39"/>
      <c r="AI231" s="25" t="str">
        <f t="shared" si="102"/>
        <v/>
      </c>
      <c r="AJ231" s="38"/>
      <c r="AK231" s="39"/>
      <c r="AL231" s="40"/>
      <c r="AM231" s="23" t="s">
        <v>84</v>
      </c>
      <c r="AN231" s="27"/>
      <c r="AO231" s="21"/>
      <c r="AP231" s="21"/>
      <c r="AQ231" s="42"/>
      <c r="AR231" s="36"/>
      <c r="AS231" s="36"/>
      <c r="AT231" s="29"/>
    </row>
    <row r="232" spans="1:46" ht="18.95" customHeight="1" x14ac:dyDescent="0.3">
      <c r="A232" s="52"/>
      <c r="B232" s="48"/>
      <c r="C232" s="48"/>
      <c r="D232" s="48"/>
      <c r="E232" s="54"/>
      <c r="F232" s="55"/>
      <c r="G232" s="48"/>
      <c r="H232" s="49"/>
      <c r="I232" s="50"/>
      <c r="J232" s="50"/>
      <c r="K232" s="50"/>
      <c r="L232" s="50"/>
      <c r="M232" s="46"/>
      <c r="N232" s="44"/>
      <c r="O232" s="45"/>
      <c r="P232" s="46"/>
      <c r="Q232" s="44"/>
      <c r="R232" s="47"/>
      <c r="S232" s="48"/>
      <c r="T232" s="20" t="s">
        <v>85</v>
      </c>
      <c r="U232" s="21"/>
      <c r="V232" s="22"/>
      <c r="W232" s="22"/>
      <c r="X232" s="23" t="str">
        <f t="shared" si="101"/>
        <v/>
      </c>
      <c r="Y232" s="24"/>
      <c r="Z232" s="24"/>
      <c r="AA232" s="25" t="str">
        <f t="shared" si="89"/>
        <v/>
      </c>
      <c r="AB232" s="24"/>
      <c r="AC232" s="24"/>
      <c r="AD232" s="24"/>
      <c r="AE232" s="26" t="str">
        <f t="shared" si="103"/>
        <v/>
      </c>
      <c r="AF232" s="25" t="str">
        <f t="shared" si="91"/>
        <v/>
      </c>
      <c r="AG232" s="38"/>
      <c r="AH232" s="39"/>
      <c r="AI232" s="25" t="str">
        <f t="shared" si="102"/>
        <v/>
      </c>
      <c r="AJ232" s="38"/>
      <c r="AK232" s="39"/>
      <c r="AL232" s="40"/>
      <c r="AM232" s="23" t="s">
        <v>89</v>
      </c>
      <c r="AN232" s="27"/>
      <c r="AO232" s="21"/>
      <c r="AP232" s="21"/>
      <c r="AQ232" s="42"/>
      <c r="AR232" s="36"/>
      <c r="AS232" s="36"/>
      <c r="AT232" s="29"/>
    </row>
    <row r="233" spans="1:46" ht="18.95" customHeight="1" x14ac:dyDescent="0.3">
      <c r="A233" s="52"/>
      <c r="B233" s="48"/>
      <c r="C233" s="48"/>
      <c r="D233" s="48"/>
      <c r="E233" s="54"/>
      <c r="F233" s="55"/>
      <c r="G233" s="48"/>
      <c r="H233" s="49"/>
      <c r="I233" s="50"/>
      <c r="J233" s="50"/>
      <c r="K233" s="50"/>
      <c r="L233" s="50"/>
      <c r="M233" s="46"/>
      <c r="N233" s="44"/>
      <c r="O233" s="45"/>
      <c r="P233" s="46"/>
      <c r="Q233" s="44"/>
      <c r="R233" s="47"/>
      <c r="S233" s="48"/>
      <c r="T233" s="20" t="s">
        <v>90</v>
      </c>
      <c r="U233" s="21"/>
      <c r="V233" s="22"/>
      <c r="W233" s="22"/>
      <c r="X233" s="23" t="str">
        <f t="shared" si="101"/>
        <v/>
      </c>
      <c r="Y233" s="24"/>
      <c r="Z233" s="24"/>
      <c r="AA233" s="25" t="str">
        <f t="shared" si="89"/>
        <v/>
      </c>
      <c r="AB233" s="24"/>
      <c r="AC233" s="24"/>
      <c r="AD233" s="24"/>
      <c r="AE233" s="26" t="str">
        <f t="shared" si="103"/>
        <v/>
      </c>
      <c r="AF233" s="25" t="str">
        <f t="shared" si="91"/>
        <v/>
      </c>
      <c r="AG233" s="38"/>
      <c r="AH233" s="39"/>
      <c r="AI233" s="25" t="str">
        <f t="shared" si="102"/>
        <v/>
      </c>
      <c r="AJ233" s="38"/>
      <c r="AK233" s="39"/>
      <c r="AL233" s="40"/>
      <c r="AM233" s="23" t="s">
        <v>92</v>
      </c>
      <c r="AN233" s="27"/>
      <c r="AO233" s="21"/>
      <c r="AP233" s="21"/>
      <c r="AQ233" s="42"/>
      <c r="AR233" s="36"/>
      <c r="AS233" s="36"/>
      <c r="AT233" s="29"/>
    </row>
    <row r="234" spans="1:46" ht="23.1" customHeight="1" x14ac:dyDescent="0.3">
      <c r="A234" s="53"/>
      <c r="B234" s="48"/>
      <c r="C234" s="48"/>
      <c r="D234" s="48"/>
      <c r="E234" s="54"/>
      <c r="F234" s="55"/>
      <c r="G234" s="48"/>
      <c r="H234" s="49"/>
      <c r="I234" s="50"/>
      <c r="J234" s="50"/>
      <c r="K234" s="50"/>
      <c r="L234" s="50"/>
      <c r="M234" s="46"/>
      <c r="N234" s="44"/>
      <c r="O234" s="45"/>
      <c r="P234" s="46"/>
      <c r="Q234" s="44"/>
      <c r="R234" s="47"/>
      <c r="S234" s="48"/>
      <c r="T234" s="20" t="s">
        <v>93</v>
      </c>
      <c r="U234" s="21"/>
      <c r="V234" s="22"/>
      <c r="W234" s="22"/>
      <c r="X234" s="23" t="str">
        <f t="shared" si="101"/>
        <v/>
      </c>
      <c r="Y234" s="24"/>
      <c r="Z234" s="24"/>
      <c r="AA234" s="25" t="str">
        <f t="shared" si="89"/>
        <v/>
      </c>
      <c r="AB234" s="24"/>
      <c r="AC234" s="24"/>
      <c r="AD234" s="24"/>
      <c r="AE234" s="26" t="str">
        <f t="shared" si="103"/>
        <v/>
      </c>
      <c r="AF234" s="25" t="str">
        <f t="shared" si="91"/>
        <v/>
      </c>
      <c r="AG234" s="38"/>
      <c r="AH234" s="39"/>
      <c r="AI234" s="25" t="str">
        <f t="shared" si="102"/>
        <v/>
      </c>
      <c r="AJ234" s="38"/>
      <c r="AK234" s="39"/>
      <c r="AL234" s="40"/>
      <c r="AM234" s="23" t="s">
        <v>94</v>
      </c>
      <c r="AN234" s="27"/>
      <c r="AO234" s="21"/>
      <c r="AP234" s="21"/>
      <c r="AQ234" s="43"/>
      <c r="AR234" s="37"/>
      <c r="AS234" s="37"/>
      <c r="AT234" s="30"/>
    </row>
    <row r="235" spans="1:46" s="4" customFormat="1" ht="69.95" customHeight="1" x14ac:dyDescent="0.25">
      <c r="A235" s="51"/>
      <c r="B235" s="48"/>
      <c r="C235" s="48"/>
      <c r="D235" s="48"/>
      <c r="E235" s="54"/>
      <c r="F235" s="55"/>
      <c r="G235" s="48"/>
      <c r="H235" s="49" t="str">
        <f>IF(B235="Seguridad_Información","Posibilidad de "&amp;C235&amp;"con "&amp;K235&amp;" "&amp;"por"&amp;" "&amp;I235&amp;" "&amp;"debido a"&amp;" "&amp;J235,"Posibilidad de"&amp;" "&amp;K235&amp;" "&amp;"por"&amp;" "&amp;I235&amp;" debido a"&amp;" "&amp;J235)</f>
        <v xml:space="preserve">Posibilidad de  por  debido a </v>
      </c>
      <c r="I235" s="50"/>
      <c r="J235" s="50"/>
      <c r="K235" s="50"/>
      <c r="L235" s="50"/>
      <c r="M235" s="46" t="str">
        <f>IF(OR($L235=[1]Tabla_Probabilidad!$D$33,$L235=[1]Tabla_Probabilidad!$D$35,$L235=[1]Tabla_Probabilidad!$D$37,$L235=[1]Tabla_Probabilidad!$J$35),"Muy Baja",IF(OR($L235=[1]Tabla_Probabilidad!$E$33,$L235=[1]Tabla_Probabilidad!$E$35,$L235=[1]Tabla_Probabilidad!$E$37,$L235=[1]Tabla_Probabilidad!$K$35),"Baja",IF(OR($L235=[1]Tabla_Probabilidad!$F$33,$L235=[1]Tabla_Probabilidad!$F$35,$L235=[1]Tabla_Probabilidad!$F$37,$L235=[1]Tabla_Probabilidad!$L$35),"Media",IF(OR($L235=[1]Tabla_Probabilidad!$G$33,$L235=[1]Tabla_Probabilidad!$G$35,$L235=[1]Tabla_Probabilidad!$G$37,$L235=[1]Tabla_Probabilidad!$M$35),"Alta",IF(OR($L235=[1]Tabla_Probabilidad!$H$33,$L235=[1]Tabla_Probabilidad!$H$35,$L235=[1]Tabla_Probabilidad!$H$37,$L235=[1]Tabla_Probabilidad!$N$35),"Muy Alta","")))))</f>
        <v/>
      </c>
      <c r="N235" s="44" t="str">
        <f>IF(M235="","",IF(M235="Muy Baja",0.2,IF(M235="Baja",0.4,IF(M235="Media",0.6,IF(M235="Alta",0.8,IF(M235="Muy Alta",1,))))))</f>
        <v/>
      </c>
      <c r="O235" s="45"/>
      <c r="P235" s="46" t="str">
        <f>IF(OR($O235=[1]Tabla_Impacto!$D$38,$O235=[1]Tabla_Impacto!$D$41,$O235=[1]Tabla_Impacto!$D$42,$O235=[1]Tabla_Impacto!$D$43,$O235=[1]Tabla_Impacto!$D$44,$O235=[1]Tabla_Impacto!$J$38,$O235=[1]Tabla_Impacto!$J$43,$O235=[1]Tabla_Impacto!$J$44,$O235=[1]Tabla_Impacto!$P$40,$O235=[1]Tabla_Impacto!$P$44,$O235=[1]Tabla_Impacto!$V$40,$O235=[1]Tabla_Impacto!$AB$40),"Leve",IF(OR($O235=[1]Tabla_Impacto!$E$38,$O235=[1]Tabla_Impacto!$E$41,$O235=[1]Tabla_Impacto!$E$42,$O235=[1]Tabla_Impacto!$E$43,$O235=[1]Tabla_Impacto!$E$44,$O235=[1]Tabla_Impacto!$K$38,$O235=[1]Tabla_Impacto!$K$43,$O235=[1]Tabla_Impacto!$K$44,$O235=[1]Tabla_Impacto!$Q$40,$O235=[1]Tabla_Impacto!$Q$44,$O235=[1]Tabla_Impacto!$W$40,$O235=[1]Tabla_Impacto!$AC$40),"Menor",IF(OR($O235=[1]Tabla_Impacto!$F$38,$O235=[1]Tabla_Impacto!$F$41,$O235=[1]Tabla_Impacto!$F$42,$O235=[1]Tabla_Impacto!$F$43,$O235=[1]Tabla_Impacto!$F$44,$O235=[1]Tabla_Impacto!$L$38,$O235=[1]Tabla_Impacto!$L$43,$O235=[1]Tabla_Impacto!$L$44,$O235=[1]Tabla_Impacto!$R$40,$O235=[1]Tabla_Impacto!$R$44,$O235=[1]Tabla_Impacto!$X$40,$O235=[1]Tabla_Impacto!$AD$40,$O235=[1]Tabla_Impacto!$F$41),"Moderado",IF(OR($O235=[1]Tabla_Impacto!$G$38,$O235=[1]Tabla_Impacto!$G$41,$O235=[1]Tabla_Impacto!$G$42,$O235=[1]Tabla_Impacto!$G$43,$O235=[1]Tabla_Impacto!$G$44,$O235=[1]Tabla_Impacto!$M$38,$O235=[1]Tabla_Impacto!$M$43,$O235=[1]Tabla_Impacto!$M$44,$O235=[1]Tabla_Impacto!$S$40,$O235=[1]Tabla_Impacto!$S$44,$O235=[1]Tabla_Impacto!$Y$40,$O235=[1]Tabla_Impacto!$AE$40,$O235=[1]Tabla_Impacto!$G$41),"Mayor",IF(OR($O235=[1]Tabla_Impacto!$H$38,$O235=[1]Tabla_Impacto!$H$41,$O235=[1]Tabla_Impacto!$H$42,$O235=[1]Tabla_Impacto!$H$43,$O235=[1]Tabla_Impacto!$H$44,$O235=[1]Tabla_Impacto!$N$38,$O235=[1]Tabla_Impacto!$N$43,$O235=[1]Tabla_Impacto!$N$44,$O235=[1]Tabla_Impacto!$T$40,$O235=[1]Tabla_Impacto!$T$44,$O235=[1]Tabla_Impacto!$Z$40,$O235=[1]Tabla_Impacto!$AF$40,$O235=[1]Tabla_Impacto!$H$41),"Catastrófico","")))))</f>
        <v/>
      </c>
      <c r="Q235" s="44" t="str">
        <f>IF(P235="","",IF(P235="Leve",0.2,IF(P235="Menor",0.4,IF(P235="Moderado",0.6,IF(P235="Mayor",0.8,IF(P235="Catastrófico",1,))))))</f>
        <v/>
      </c>
      <c r="R235" s="47" t="str">
        <f>IF(OR(AND(M235="Muy Baja",P235="Leve"),AND(M235="Muy Baja",P235="Menor"),AND(M235="Baja",P235="Leve")),"Bajo",IF(OR(AND(M235="Muy baja",P235="Moderado"),AND(M235="Baja",P235="Menor"),AND(M235="Baja",P235="Moderado"),AND(M235="Media",P235="Leve"),AND(M235="Media",P235="Menor"),AND(M235="Media",P235="Moderado"),AND(M235="Alta",P235="Leve"),AND(M235="Alta",P235="Menor")),"Moderado",IF(OR(AND(M235="Muy Baja",P235="Mayor"),AND(M235="Baja",P235="Mayor"),AND(M235="Media",P235="Mayor"),AND(M235="Alta",P235="Moderado"),AND(M235="Alta",P235="Mayor"),AND(M235="Muy Alta",P235="Leve"),AND(M235="Muy Alta",P235="Menor"),AND(M235="Muy Alta",P235="Moderado"),AND(M235="Muy Alta",P235="Mayor")),"Alto",IF(OR(AND(M235="Muy Baja",P235="Catastrófico"),AND(M235="Baja",P235="Catastrófico"),AND(M235="Media",P235="Catastrófico"),AND(M235="Alta",P235="Catastrófico"),AND(M235="Muy Alta",P235="Catastrófico")),"Extremo",""))))</f>
        <v/>
      </c>
      <c r="S235" s="48"/>
      <c r="T235" s="20" t="s">
        <v>65</v>
      </c>
      <c r="U235" s="21"/>
      <c r="V235" s="22"/>
      <c r="W235" s="22"/>
      <c r="X235" s="23" t="str">
        <f>IF(OR(Y235="Preventivo",Y235="Detectivo"),"Probabilidad",IF(Y235="Correctivo","Impacto",""))</f>
        <v/>
      </c>
      <c r="Y235" s="24"/>
      <c r="Z235" s="24"/>
      <c r="AA235" s="25" t="str">
        <f t="shared" si="89"/>
        <v/>
      </c>
      <c r="AB235" s="24"/>
      <c r="AC235" s="24"/>
      <c r="AD235" s="24"/>
      <c r="AE235" s="26" t="str">
        <f>IFERROR(IF(X235="Probabilidad",(N235-(+N235*AA235)),IF(X235="Impacto",N235,"")),"")</f>
        <v/>
      </c>
      <c r="AF235" s="25" t="str">
        <f t="shared" si="91"/>
        <v/>
      </c>
      <c r="AG235" s="38" t="str">
        <f>IFERROR(IF(AH235="","",IF(AH235&lt;=0.2,"Muy Baja",IF(AH235&lt;=0.4,"Baja",IF(AH235&lt;=0.6,"Media",IF(AH235&lt;=0.8,"Alta","Muy Alta"))))),"")</f>
        <v/>
      </c>
      <c r="AH235" s="39" t="str">
        <f>IFERROR(LOOKUP(MAX(AF235:AF241)+1,(AF235:AF241)),"")</f>
        <v/>
      </c>
      <c r="AI235" s="25" t="str">
        <f>IFERROR(IF(X235="Impacto",(Q235-(+Q235*AA235)),IF(X235="Probabilidad",Q235,"")),"")</f>
        <v/>
      </c>
      <c r="AJ235" s="38" t="str">
        <f>IFERROR(IF(AK235="","",IF(AK235&lt;=0.2,"Leve",IF(AK235&lt;=0.4,"Menor",IF(AK235&lt;=0.6,"Moderado",IF(AK235&lt;=0.8,"Mayor","Catastrófico"))))),"")</f>
        <v/>
      </c>
      <c r="AK235" s="39" t="str">
        <f>IFERROR(LOOKUP(MAX(AI235:AI241)+1,(AI235:AI241)),"")</f>
        <v/>
      </c>
      <c r="AL235" s="40" t="str">
        <f>IFERROR(IF(OR(AND(AG235="Muy Baja",AJ235="Leve"),AND(AG235="Muy Baja",AJ235="Menor"),AND(AG235="Baja",AJ235="Leve")),"Bajo",IF(OR(AND(AG235="Muy baja",AJ235="Moderado"),AND(AG235="Baja",AJ235="Menor"),AND(AG235="Baja",AJ235="Moderado"),AND(AG235="Media",AJ235="Leve"),AND(AG235="Media",AJ235="Menor"),AND(AG235="Media",AJ235="Moderado"),AND(AG235="Alta",AJ235="Leve"),AND(AG235="Alta",AJ235="Menor")),"Moderado",IF(OR(AND(AG235="Muy Baja",AJ235="Mayor"),AND(AG235="Baja",AJ235="Mayor"),AND(AG235="Media",AJ235="Mayor"),AND(AG235="Alta",AJ235="Moderado"),AND(AG235="Alta",AJ235="Mayor"),AND(AG235="Muy Alta",AJ235="Leve"),AND(AG235="Muy Alta",AJ235="Menor"),AND(AG235="Muy Alta",AJ235="Moderado"),AND(AG235="Muy Alta",AJ235="Mayor")),"Alto",IF(OR(AND(AG235="Muy Baja",AJ235="Catastrófico"),AND(AG235="Baja",AJ235="Catastrófico"),AND(AG235="Media",AJ235="Catastrófico"),AND(AG235="Alta",AJ235="Catastrófico"),AND(AG235="Muy Alta",AJ235="Catastrófico")),"Extremo","")))),"")</f>
        <v/>
      </c>
      <c r="AM235" s="23" t="s">
        <v>73</v>
      </c>
      <c r="AN235" s="27"/>
      <c r="AO235" s="21"/>
      <c r="AP235" s="21"/>
      <c r="AQ235" s="41"/>
      <c r="AR235" s="35"/>
      <c r="AS235" s="35"/>
      <c r="AT235" s="28"/>
    </row>
    <row r="236" spans="1:46" ht="74.099999999999994" customHeight="1" x14ac:dyDescent="0.3">
      <c r="A236" s="52"/>
      <c r="B236" s="48"/>
      <c r="C236" s="48"/>
      <c r="D236" s="48"/>
      <c r="E236" s="54"/>
      <c r="F236" s="55"/>
      <c r="G236" s="48"/>
      <c r="H236" s="49"/>
      <c r="I236" s="50"/>
      <c r="J236" s="50"/>
      <c r="K236" s="50"/>
      <c r="L236" s="50"/>
      <c r="M236" s="46"/>
      <c r="N236" s="44"/>
      <c r="O236" s="45"/>
      <c r="P236" s="46"/>
      <c r="Q236" s="44"/>
      <c r="R236" s="47"/>
      <c r="S236" s="48"/>
      <c r="T236" s="20" t="s">
        <v>74</v>
      </c>
      <c r="U236" s="21"/>
      <c r="V236" s="22"/>
      <c r="W236" s="22"/>
      <c r="X236" s="23" t="str">
        <f t="shared" ref="X236:X241" si="104">IF(OR(Y236="Preventivo",Y236="Detectivo"),"Probabilidad",IF(Y236="Correctivo","Impacto",""))</f>
        <v/>
      </c>
      <c r="Y236" s="24"/>
      <c r="Z236" s="24"/>
      <c r="AA236" s="25" t="str">
        <f t="shared" si="89"/>
        <v/>
      </c>
      <c r="AB236" s="24"/>
      <c r="AC236" s="24"/>
      <c r="AD236" s="24"/>
      <c r="AE236" s="26" t="str">
        <f>IFERROR(IF(AND(X235="Probabilidad",X236="Probabilidad"),(AF235-(+AF235*AA236)),IF(AND(X236="Probabilidad",X235="Impacto"),(AF235-(+AF235*AA236)),IF(X236="Impacto",AF235,""))),"")</f>
        <v/>
      </c>
      <c r="AF236" s="25" t="str">
        <f t="shared" si="91"/>
        <v/>
      </c>
      <c r="AG236" s="38"/>
      <c r="AH236" s="39"/>
      <c r="AI236" s="25" t="str">
        <f t="shared" ref="AI236:AI241" si="105">IFERROR(IF(AND(X235="Impacto",X236="Impacto"),(AI235-(+AI235*AA236)),IF(AND(X236="Impacto",X235="Probabilidad"),(AI235-(+AI235*AA236)),IF(X236="Probabilidad",AI235,""))),"")</f>
        <v/>
      </c>
      <c r="AJ236" s="38"/>
      <c r="AK236" s="39"/>
      <c r="AL236" s="40"/>
      <c r="AM236" s="23" t="s">
        <v>77</v>
      </c>
      <c r="AN236" s="27"/>
      <c r="AO236" s="21"/>
      <c r="AP236" s="21"/>
      <c r="AQ236" s="42"/>
      <c r="AR236" s="36"/>
      <c r="AS236" s="36"/>
      <c r="AT236" s="29"/>
    </row>
    <row r="237" spans="1:46" ht="45" customHeight="1" x14ac:dyDescent="0.3">
      <c r="A237" s="52"/>
      <c r="B237" s="48"/>
      <c r="C237" s="48"/>
      <c r="D237" s="48"/>
      <c r="E237" s="54"/>
      <c r="F237" s="55"/>
      <c r="G237" s="48"/>
      <c r="H237" s="49"/>
      <c r="I237" s="50"/>
      <c r="J237" s="50"/>
      <c r="K237" s="50"/>
      <c r="L237" s="50"/>
      <c r="M237" s="46"/>
      <c r="N237" s="44"/>
      <c r="O237" s="45"/>
      <c r="P237" s="46"/>
      <c r="Q237" s="44"/>
      <c r="R237" s="47"/>
      <c r="S237" s="48"/>
      <c r="T237" s="20" t="s">
        <v>78</v>
      </c>
      <c r="U237" s="21"/>
      <c r="V237" s="22"/>
      <c r="W237" s="22"/>
      <c r="X237" s="23" t="str">
        <f t="shared" si="104"/>
        <v/>
      </c>
      <c r="Y237" s="24"/>
      <c r="Z237" s="24"/>
      <c r="AA237" s="25" t="str">
        <f t="shared" si="89"/>
        <v/>
      </c>
      <c r="AB237" s="24"/>
      <c r="AC237" s="24"/>
      <c r="AD237" s="24"/>
      <c r="AE237" s="26" t="str">
        <f>IFERROR(IF(AND(X236="Probabilidad",X237="Probabilidad"),(AF236-(+AF236*AA237)),IF(AND(X237="Probabilidad",X236="Impacto"),(AF236-(+AF236*AA237)),IF(X237="Impacto",AF236,""))),"")</f>
        <v/>
      </c>
      <c r="AF237" s="25" t="str">
        <f t="shared" si="91"/>
        <v/>
      </c>
      <c r="AG237" s="38"/>
      <c r="AH237" s="39"/>
      <c r="AI237" s="25" t="str">
        <f t="shared" si="105"/>
        <v/>
      </c>
      <c r="AJ237" s="38"/>
      <c r="AK237" s="39"/>
      <c r="AL237" s="40"/>
      <c r="AM237" s="23" t="s">
        <v>81</v>
      </c>
      <c r="AN237" s="27"/>
      <c r="AO237" s="21"/>
      <c r="AP237" s="21"/>
      <c r="AQ237" s="42"/>
      <c r="AR237" s="36"/>
      <c r="AS237" s="36"/>
      <c r="AT237" s="29"/>
    </row>
    <row r="238" spans="1:46" ht="30" customHeight="1" x14ac:dyDescent="0.3">
      <c r="A238" s="52"/>
      <c r="B238" s="48"/>
      <c r="C238" s="48"/>
      <c r="D238" s="48"/>
      <c r="E238" s="54"/>
      <c r="F238" s="55"/>
      <c r="G238" s="48"/>
      <c r="H238" s="49"/>
      <c r="I238" s="50"/>
      <c r="J238" s="50"/>
      <c r="K238" s="50"/>
      <c r="L238" s="50"/>
      <c r="M238" s="46"/>
      <c r="N238" s="44"/>
      <c r="O238" s="45"/>
      <c r="P238" s="46"/>
      <c r="Q238" s="44"/>
      <c r="R238" s="47"/>
      <c r="S238" s="48"/>
      <c r="T238" s="20" t="s">
        <v>82</v>
      </c>
      <c r="U238" s="21"/>
      <c r="V238" s="22"/>
      <c r="W238" s="22"/>
      <c r="X238" s="23" t="str">
        <f t="shared" si="104"/>
        <v/>
      </c>
      <c r="Y238" s="24"/>
      <c r="Z238" s="24"/>
      <c r="AA238" s="25" t="str">
        <f t="shared" si="89"/>
        <v/>
      </c>
      <c r="AB238" s="24"/>
      <c r="AC238" s="24"/>
      <c r="AD238" s="24"/>
      <c r="AE238" s="26" t="str">
        <f t="shared" ref="AE238:AE241" si="106">IFERROR(IF(AND(X237="Probabilidad",X238="Probabilidad"),(AF237-(+AF237*AA238)),IF(AND(X238="Probabilidad",X237="Impacto"),(AF237-(+AF237*AA238)),IF(X238="Impacto",AF237,""))),"")</f>
        <v/>
      </c>
      <c r="AF238" s="25" t="str">
        <f t="shared" si="91"/>
        <v/>
      </c>
      <c r="AG238" s="38"/>
      <c r="AH238" s="39"/>
      <c r="AI238" s="25" t="str">
        <f t="shared" si="105"/>
        <v/>
      </c>
      <c r="AJ238" s="38"/>
      <c r="AK238" s="39"/>
      <c r="AL238" s="40"/>
      <c r="AM238" s="23" t="s">
        <v>84</v>
      </c>
      <c r="AN238" s="27"/>
      <c r="AO238" s="21"/>
      <c r="AP238" s="21"/>
      <c r="AQ238" s="42"/>
      <c r="AR238" s="36"/>
      <c r="AS238" s="36"/>
      <c r="AT238" s="29"/>
    </row>
    <row r="239" spans="1:46" ht="18.95" customHeight="1" x14ac:dyDescent="0.3">
      <c r="A239" s="52"/>
      <c r="B239" s="48"/>
      <c r="C239" s="48"/>
      <c r="D239" s="48"/>
      <c r="E239" s="54"/>
      <c r="F239" s="55"/>
      <c r="G239" s="48"/>
      <c r="H239" s="49"/>
      <c r="I239" s="50"/>
      <c r="J239" s="50"/>
      <c r="K239" s="50"/>
      <c r="L239" s="50"/>
      <c r="M239" s="46"/>
      <c r="N239" s="44"/>
      <c r="O239" s="45"/>
      <c r="P239" s="46"/>
      <c r="Q239" s="44"/>
      <c r="R239" s="47"/>
      <c r="S239" s="48"/>
      <c r="T239" s="20" t="s">
        <v>85</v>
      </c>
      <c r="U239" s="21"/>
      <c r="V239" s="22"/>
      <c r="W239" s="22"/>
      <c r="X239" s="23" t="str">
        <f t="shared" si="104"/>
        <v/>
      </c>
      <c r="Y239" s="24"/>
      <c r="Z239" s="24"/>
      <c r="AA239" s="25" t="str">
        <f t="shared" si="89"/>
        <v/>
      </c>
      <c r="AB239" s="24"/>
      <c r="AC239" s="24"/>
      <c r="AD239" s="24"/>
      <c r="AE239" s="26" t="str">
        <f t="shared" si="106"/>
        <v/>
      </c>
      <c r="AF239" s="25" t="str">
        <f t="shared" si="91"/>
        <v/>
      </c>
      <c r="AG239" s="38"/>
      <c r="AH239" s="39"/>
      <c r="AI239" s="25" t="str">
        <f t="shared" si="105"/>
        <v/>
      </c>
      <c r="AJ239" s="38"/>
      <c r="AK239" s="39"/>
      <c r="AL239" s="40"/>
      <c r="AM239" s="23" t="s">
        <v>89</v>
      </c>
      <c r="AN239" s="27"/>
      <c r="AO239" s="21"/>
      <c r="AP239" s="21"/>
      <c r="AQ239" s="42"/>
      <c r="AR239" s="36"/>
      <c r="AS239" s="36"/>
      <c r="AT239" s="29"/>
    </row>
    <row r="240" spans="1:46" ht="18.95" customHeight="1" x14ac:dyDescent="0.3">
      <c r="A240" s="52"/>
      <c r="B240" s="48"/>
      <c r="C240" s="48"/>
      <c r="D240" s="48"/>
      <c r="E240" s="54"/>
      <c r="F240" s="55"/>
      <c r="G240" s="48"/>
      <c r="H240" s="49"/>
      <c r="I240" s="50"/>
      <c r="J240" s="50"/>
      <c r="K240" s="50"/>
      <c r="L240" s="50"/>
      <c r="M240" s="46"/>
      <c r="N240" s="44"/>
      <c r="O240" s="45"/>
      <c r="P240" s="46"/>
      <c r="Q240" s="44"/>
      <c r="R240" s="47"/>
      <c r="S240" s="48"/>
      <c r="T240" s="20" t="s">
        <v>90</v>
      </c>
      <c r="U240" s="21"/>
      <c r="V240" s="22"/>
      <c r="W240" s="22"/>
      <c r="X240" s="23" t="str">
        <f t="shared" si="104"/>
        <v/>
      </c>
      <c r="Y240" s="24"/>
      <c r="Z240" s="24"/>
      <c r="AA240" s="25" t="str">
        <f t="shared" si="89"/>
        <v/>
      </c>
      <c r="AB240" s="24"/>
      <c r="AC240" s="24"/>
      <c r="AD240" s="24"/>
      <c r="AE240" s="26" t="str">
        <f t="shared" si="106"/>
        <v/>
      </c>
      <c r="AF240" s="25" t="str">
        <f t="shared" si="91"/>
        <v/>
      </c>
      <c r="AG240" s="38"/>
      <c r="AH240" s="39"/>
      <c r="AI240" s="25" t="str">
        <f t="shared" si="105"/>
        <v/>
      </c>
      <c r="AJ240" s="38"/>
      <c r="AK240" s="39"/>
      <c r="AL240" s="40"/>
      <c r="AM240" s="23" t="s">
        <v>92</v>
      </c>
      <c r="AN240" s="27"/>
      <c r="AO240" s="21"/>
      <c r="AP240" s="21"/>
      <c r="AQ240" s="42"/>
      <c r="AR240" s="36"/>
      <c r="AS240" s="36"/>
      <c r="AT240" s="29"/>
    </row>
    <row r="241" spans="1:46" ht="23.1" customHeight="1" x14ac:dyDescent="0.3">
      <c r="A241" s="53"/>
      <c r="B241" s="48"/>
      <c r="C241" s="48"/>
      <c r="D241" s="48"/>
      <c r="E241" s="54"/>
      <c r="F241" s="55"/>
      <c r="G241" s="48"/>
      <c r="H241" s="49"/>
      <c r="I241" s="50"/>
      <c r="J241" s="50"/>
      <c r="K241" s="50"/>
      <c r="L241" s="50"/>
      <c r="M241" s="46"/>
      <c r="N241" s="44"/>
      <c r="O241" s="45"/>
      <c r="P241" s="46"/>
      <c r="Q241" s="44"/>
      <c r="R241" s="47"/>
      <c r="S241" s="48"/>
      <c r="T241" s="20" t="s">
        <v>93</v>
      </c>
      <c r="U241" s="21"/>
      <c r="V241" s="22"/>
      <c r="W241" s="22"/>
      <c r="X241" s="23" t="str">
        <f t="shared" si="104"/>
        <v/>
      </c>
      <c r="Y241" s="24"/>
      <c r="Z241" s="24"/>
      <c r="AA241" s="25" t="str">
        <f t="shared" si="89"/>
        <v/>
      </c>
      <c r="AB241" s="24"/>
      <c r="AC241" s="24"/>
      <c r="AD241" s="24"/>
      <c r="AE241" s="26" t="str">
        <f t="shared" si="106"/>
        <v/>
      </c>
      <c r="AF241" s="25" t="str">
        <f t="shared" si="91"/>
        <v/>
      </c>
      <c r="AG241" s="38"/>
      <c r="AH241" s="39"/>
      <c r="AI241" s="25" t="str">
        <f t="shared" si="105"/>
        <v/>
      </c>
      <c r="AJ241" s="38"/>
      <c r="AK241" s="39"/>
      <c r="AL241" s="40"/>
      <c r="AM241" s="23" t="s">
        <v>94</v>
      </c>
      <c r="AN241" s="27"/>
      <c r="AO241" s="21"/>
      <c r="AP241" s="21"/>
      <c r="AQ241" s="43"/>
      <c r="AR241" s="37"/>
      <c r="AS241" s="37"/>
      <c r="AT241" s="30"/>
    </row>
    <row r="242" spans="1:46" s="4" customFormat="1" ht="69.95" customHeight="1" x14ac:dyDescent="0.25">
      <c r="A242" s="51"/>
      <c r="B242" s="48"/>
      <c r="C242" s="48"/>
      <c r="D242" s="48"/>
      <c r="E242" s="54"/>
      <c r="F242" s="55"/>
      <c r="G242" s="48"/>
      <c r="H242" s="49" t="str">
        <f>IF(B242="Seguridad_Información","Posibilidad de "&amp;C242&amp;"con "&amp;K242&amp;" "&amp;"por"&amp;" "&amp;I242&amp;" "&amp;"debido a"&amp;" "&amp;J242,"Posibilidad de"&amp;" "&amp;K242&amp;" "&amp;"por"&amp;" "&amp;I242&amp;" debido a"&amp;" "&amp;J242)</f>
        <v xml:space="preserve">Posibilidad de  por  debido a </v>
      </c>
      <c r="I242" s="50"/>
      <c r="J242" s="50"/>
      <c r="K242" s="50"/>
      <c r="L242" s="50"/>
      <c r="M242" s="46" t="str">
        <f>IF(OR($L242=[1]Tabla_Probabilidad!$D$33,$L242=[1]Tabla_Probabilidad!$D$35,$L242=[1]Tabla_Probabilidad!$D$37,$L242=[1]Tabla_Probabilidad!$J$35),"Muy Baja",IF(OR($L242=[1]Tabla_Probabilidad!$E$33,$L242=[1]Tabla_Probabilidad!$E$35,$L242=[1]Tabla_Probabilidad!$E$37,$L242=[1]Tabla_Probabilidad!$K$35),"Baja",IF(OR($L242=[1]Tabla_Probabilidad!$F$33,$L242=[1]Tabla_Probabilidad!$F$35,$L242=[1]Tabla_Probabilidad!$F$37,$L242=[1]Tabla_Probabilidad!$L$35),"Media",IF(OR($L242=[1]Tabla_Probabilidad!$G$33,$L242=[1]Tabla_Probabilidad!$G$35,$L242=[1]Tabla_Probabilidad!$G$37,$L242=[1]Tabla_Probabilidad!$M$35),"Alta",IF(OR($L242=[1]Tabla_Probabilidad!$H$33,$L242=[1]Tabla_Probabilidad!$H$35,$L242=[1]Tabla_Probabilidad!$H$37,$L242=[1]Tabla_Probabilidad!$N$35),"Muy Alta","")))))</f>
        <v/>
      </c>
      <c r="N242" s="44" t="str">
        <f>IF(M242="","",IF(M242="Muy Baja",0.2,IF(M242="Baja",0.4,IF(M242="Media",0.6,IF(M242="Alta",0.8,IF(M242="Muy Alta",1,))))))</f>
        <v/>
      </c>
      <c r="O242" s="45"/>
      <c r="P242" s="46" t="str">
        <f>IF(OR($O242=[1]Tabla_Impacto!$D$38,$O242=[1]Tabla_Impacto!$D$41,$O242=[1]Tabla_Impacto!$D$42,$O242=[1]Tabla_Impacto!$D$43,$O242=[1]Tabla_Impacto!$D$44,$O242=[1]Tabla_Impacto!$J$38,$O242=[1]Tabla_Impacto!$J$43,$O242=[1]Tabla_Impacto!$J$44,$O242=[1]Tabla_Impacto!$P$40,$O242=[1]Tabla_Impacto!$P$44,$O242=[1]Tabla_Impacto!$V$40,$O242=[1]Tabla_Impacto!$AB$40),"Leve",IF(OR($O242=[1]Tabla_Impacto!$E$38,$O242=[1]Tabla_Impacto!$E$41,$O242=[1]Tabla_Impacto!$E$42,$O242=[1]Tabla_Impacto!$E$43,$O242=[1]Tabla_Impacto!$E$44,$O242=[1]Tabla_Impacto!$K$38,$O242=[1]Tabla_Impacto!$K$43,$O242=[1]Tabla_Impacto!$K$44,$O242=[1]Tabla_Impacto!$Q$40,$O242=[1]Tabla_Impacto!$Q$44,$O242=[1]Tabla_Impacto!$W$40,$O242=[1]Tabla_Impacto!$AC$40),"Menor",IF(OR($O242=[1]Tabla_Impacto!$F$38,$O242=[1]Tabla_Impacto!$F$41,$O242=[1]Tabla_Impacto!$F$42,$O242=[1]Tabla_Impacto!$F$43,$O242=[1]Tabla_Impacto!$F$44,$O242=[1]Tabla_Impacto!$L$38,$O242=[1]Tabla_Impacto!$L$43,$O242=[1]Tabla_Impacto!$L$44,$O242=[1]Tabla_Impacto!$R$40,$O242=[1]Tabla_Impacto!$R$44,$O242=[1]Tabla_Impacto!$X$40,$O242=[1]Tabla_Impacto!$AD$40,$O242=[1]Tabla_Impacto!$F$41),"Moderado",IF(OR($O242=[1]Tabla_Impacto!$G$38,$O242=[1]Tabla_Impacto!$G$41,$O242=[1]Tabla_Impacto!$G$42,$O242=[1]Tabla_Impacto!$G$43,$O242=[1]Tabla_Impacto!$G$44,$O242=[1]Tabla_Impacto!$M$38,$O242=[1]Tabla_Impacto!$M$43,$O242=[1]Tabla_Impacto!$M$44,$O242=[1]Tabla_Impacto!$S$40,$O242=[1]Tabla_Impacto!$S$44,$O242=[1]Tabla_Impacto!$Y$40,$O242=[1]Tabla_Impacto!$AE$40,$O242=[1]Tabla_Impacto!$G$41),"Mayor",IF(OR($O242=[1]Tabla_Impacto!$H$38,$O242=[1]Tabla_Impacto!$H$41,$O242=[1]Tabla_Impacto!$H$42,$O242=[1]Tabla_Impacto!$H$43,$O242=[1]Tabla_Impacto!$H$44,$O242=[1]Tabla_Impacto!$N$38,$O242=[1]Tabla_Impacto!$N$43,$O242=[1]Tabla_Impacto!$N$44,$O242=[1]Tabla_Impacto!$T$40,$O242=[1]Tabla_Impacto!$T$44,$O242=[1]Tabla_Impacto!$Z$40,$O242=[1]Tabla_Impacto!$AF$40,$O242=[1]Tabla_Impacto!$H$41),"Catastrófico","")))))</f>
        <v/>
      </c>
      <c r="Q242" s="44" t="str">
        <f>IF(P242="","",IF(P242="Leve",0.2,IF(P242="Menor",0.4,IF(P242="Moderado",0.6,IF(P242="Mayor",0.8,IF(P242="Catastrófico",1,))))))</f>
        <v/>
      </c>
      <c r="R242" s="47" t="str">
        <f>IF(OR(AND(M242="Muy Baja",P242="Leve"),AND(M242="Muy Baja",P242="Menor"),AND(M242="Baja",P242="Leve")),"Bajo",IF(OR(AND(M242="Muy baja",P242="Moderado"),AND(M242="Baja",P242="Menor"),AND(M242="Baja",P242="Moderado"),AND(M242="Media",P242="Leve"),AND(M242="Media",P242="Menor"),AND(M242="Media",P242="Moderado"),AND(M242="Alta",P242="Leve"),AND(M242="Alta",P242="Menor")),"Moderado",IF(OR(AND(M242="Muy Baja",P242="Mayor"),AND(M242="Baja",P242="Mayor"),AND(M242="Media",P242="Mayor"),AND(M242="Alta",P242="Moderado"),AND(M242="Alta",P242="Mayor"),AND(M242="Muy Alta",P242="Leve"),AND(M242="Muy Alta",P242="Menor"),AND(M242="Muy Alta",P242="Moderado"),AND(M242="Muy Alta",P242="Mayor")),"Alto",IF(OR(AND(M242="Muy Baja",P242="Catastrófico"),AND(M242="Baja",P242="Catastrófico"),AND(M242="Media",P242="Catastrófico"),AND(M242="Alta",P242="Catastrófico"),AND(M242="Muy Alta",P242="Catastrófico")),"Extremo",""))))</f>
        <v/>
      </c>
      <c r="S242" s="48"/>
      <c r="T242" s="20" t="s">
        <v>65</v>
      </c>
      <c r="U242" s="21"/>
      <c r="V242" s="22"/>
      <c r="W242" s="22"/>
      <c r="X242" s="23" t="str">
        <f>IF(OR(Y242="Preventivo",Y242="Detectivo"),"Probabilidad",IF(Y242="Correctivo","Impacto",""))</f>
        <v/>
      </c>
      <c r="Y242" s="24"/>
      <c r="Z242" s="24"/>
      <c r="AA242" s="25" t="str">
        <f t="shared" si="89"/>
        <v/>
      </c>
      <c r="AB242" s="24"/>
      <c r="AC242" s="24"/>
      <c r="AD242" s="24"/>
      <c r="AE242" s="26" t="str">
        <f>IFERROR(IF(X242="Probabilidad",(N242-(+N242*AA242)),IF(X242="Impacto",N242,"")),"")</f>
        <v/>
      </c>
      <c r="AF242" s="25" t="str">
        <f t="shared" si="91"/>
        <v/>
      </c>
      <c r="AG242" s="38" t="str">
        <f>IFERROR(IF(AH242="","",IF(AH242&lt;=0.2,"Muy Baja",IF(AH242&lt;=0.4,"Baja",IF(AH242&lt;=0.6,"Media",IF(AH242&lt;=0.8,"Alta","Muy Alta"))))),"")</f>
        <v/>
      </c>
      <c r="AH242" s="39" t="str">
        <f>IFERROR(LOOKUP(MAX(AF242:AF248)+1,(AF242:AF248)),"")</f>
        <v/>
      </c>
      <c r="AI242" s="25" t="str">
        <f>IFERROR(IF(X242="Impacto",(Q242-(+Q242*AA242)),IF(X242="Probabilidad",Q242,"")),"")</f>
        <v/>
      </c>
      <c r="AJ242" s="38" t="str">
        <f>IFERROR(IF(AK242="","",IF(AK242&lt;=0.2,"Leve",IF(AK242&lt;=0.4,"Menor",IF(AK242&lt;=0.6,"Moderado",IF(AK242&lt;=0.8,"Mayor","Catastrófico"))))),"")</f>
        <v/>
      </c>
      <c r="AK242" s="39" t="str">
        <f>IFERROR(LOOKUP(MAX(AI242:AI248)+1,(AI242:AI248)),"")</f>
        <v/>
      </c>
      <c r="AL242" s="40" t="str">
        <f>IFERROR(IF(OR(AND(AG242="Muy Baja",AJ242="Leve"),AND(AG242="Muy Baja",AJ242="Menor"),AND(AG242="Baja",AJ242="Leve")),"Bajo",IF(OR(AND(AG242="Muy baja",AJ242="Moderado"),AND(AG242="Baja",AJ242="Menor"),AND(AG242="Baja",AJ242="Moderado"),AND(AG242="Media",AJ242="Leve"),AND(AG242="Media",AJ242="Menor"),AND(AG242="Media",AJ242="Moderado"),AND(AG242="Alta",AJ242="Leve"),AND(AG242="Alta",AJ242="Menor")),"Moderado",IF(OR(AND(AG242="Muy Baja",AJ242="Mayor"),AND(AG242="Baja",AJ242="Mayor"),AND(AG242="Media",AJ242="Mayor"),AND(AG242="Alta",AJ242="Moderado"),AND(AG242="Alta",AJ242="Mayor"),AND(AG242="Muy Alta",AJ242="Leve"),AND(AG242="Muy Alta",AJ242="Menor"),AND(AG242="Muy Alta",AJ242="Moderado"),AND(AG242="Muy Alta",AJ242="Mayor")),"Alto",IF(OR(AND(AG242="Muy Baja",AJ242="Catastrófico"),AND(AG242="Baja",AJ242="Catastrófico"),AND(AG242="Media",AJ242="Catastrófico"),AND(AG242="Alta",AJ242="Catastrófico"),AND(AG242="Muy Alta",AJ242="Catastrófico")),"Extremo","")))),"")</f>
        <v/>
      </c>
      <c r="AM242" s="23" t="s">
        <v>73</v>
      </c>
      <c r="AN242" s="27"/>
      <c r="AO242" s="21"/>
      <c r="AP242" s="21"/>
      <c r="AQ242" s="41"/>
      <c r="AR242" s="35"/>
      <c r="AS242" s="35"/>
      <c r="AT242" s="28"/>
    </row>
    <row r="243" spans="1:46" ht="74.099999999999994" customHeight="1" x14ac:dyDescent="0.3">
      <c r="A243" s="52"/>
      <c r="B243" s="48"/>
      <c r="C243" s="48"/>
      <c r="D243" s="48"/>
      <c r="E243" s="54"/>
      <c r="F243" s="55"/>
      <c r="G243" s="48"/>
      <c r="H243" s="49"/>
      <c r="I243" s="50"/>
      <c r="J243" s="50"/>
      <c r="K243" s="50"/>
      <c r="L243" s="50"/>
      <c r="M243" s="46"/>
      <c r="N243" s="44"/>
      <c r="O243" s="45"/>
      <c r="P243" s="46"/>
      <c r="Q243" s="44"/>
      <c r="R243" s="47"/>
      <c r="S243" s="48"/>
      <c r="T243" s="20" t="s">
        <v>74</v>
      </c>
      <c r="U243" s="21"/>
      <c r="V243" s="22"/>
      <c r="W243" s="22"/>
      <c r="X243" s="23" t="str">
        <f t="shared" ref="X243:X248" si="107">IF(OR(Y243="Preventivo",Y243="Detectivo"),"Probabilidad",IF(Y243="Correctivo","Impacto",""))</f>
        <v/>
      </c>
      <c r="Y243" s="24"/>
      <c r="Z243" s="24"/>
      <c r="AA243" s="25" t="str">
        <f t="shared" si="89"/>
        <v/>
      </c>
      <c r="AB243" s="24"/>
      <c r="AC243" s="24"/>
      <c r="AD243" s="24"/>
      <c r="AE243" s="26" t="str">
        <f>IFERROR(IF(AND(X242="Probabilidad",X243="Probabilidad"),(AF242-(+AF242*AA243)),IF(AND(X243="Probabilidad",X242="Impacto"),(AF242-(+AF242*AA243)),IF(X243="Impacto",AF242,""))),"")</f>
        <v/>
      </c>
      <c r="AF243" s="25" t="str">
        <f t="shared" si="91"/>
        <v/>
      </c>
      <c r="AG243" s="38"/>
      <c r="AH243" s="39"/>
      <c r="AI243" s="25" t="str">
        <f t="shared" ref="AI243:AI248" si="108">IFERROR(IF(AND(X242="Impacto",X243="Impacto"),(AI242-(+AI242*AA243)),IF(AND(X243="Impacto",X242="Probabilidad"),(AI242-(+AI242*AA243)),IF(X243="Probabilidad",AI242,""))),"")</f>
        <v/>
      </c>
      <c r="AJ243" s="38"/>
      <c r="AK243" s="39"/>
      <c r="AL243" s="40"/>
      <c r="AM243" s="23" t="s">
        <v>77</v>
      </c>
      <c r="AN243" s="27"/>
      <c r="AO243" s="21"/>
      <c r="AP243" s="21"/>
      <c r="AQ243" s="42"/>
      <c r="AR243" s="36"/>
      <c r="AS243" s="36"/>
      <c r="AT243" s="29"/>
    </row>
    <row r="244" spans="1:46" ht="45" customHeight="1" x14ac:dyDescent="0.3">
      <c r="A244" s="52"/>
      <c r="B244" s="48"/>
      <c r="C244" s="48"/>
      <c r="D244" s="48"/>
      <c r="E244" s="54"/>
      <c r="F244" s="55"/>
      <c r="G244" s="48"/>
      <c r="H244" s="49"/>
      <c r="I244" s="50"/>
      <c r="J244" s="50"/>
      <c r="K244" s="50"/>
      <c r="L244" s="50"/>
      <c r="M244" s="46"/>
      <c r="N244" s="44"/>
      <c r="O244" s="45"/>
      <c r="P244" s="46"/>
      <c r="Q244" s="44"/>
      <c r="R244" s="47"/>
      <c r="S244" s="48"/>
      <c r="T244" s="20" t="s">
        <v>78</v>
      </c>
      <c r="U244" s="21"/>
      <c r="V244" s="22"/>
      <c r="W244" s="22"/>
      <c r="X244" s="23" t="str">
        <f t="shared" si="107"/>
        <v/>
      </c>
      <c r="Y244" s="24"/>
      <c r="Z244" s="24"/>
      <c r="AA244" s="25" t="str">
        <f t="shared" si="89"/>
        <v/>
      </c>
      <c r="AB244" s="24"/>
      <c r="AC244" s="24"/>
      <c r="AD244" s="24"/>
      <c r="AE244" s="26" t="str">
        <f>IFERROR(IF(AND(X243="Probabilidad",X244="Probabilidad"),(AF243-(+AF243*AA244)),IF(AND(X244="Probabilidad",X243="Impacto"),(AF243-(+AF243*AA244)),IF(X244="Impacto",AF243,""))),"")</f>
        <v/>
      </c>
      <c r="AF244" s="25" t="str">
        <f t="shared" si="91"/>
        <v/>
      </c>
      <c r="AG244" s="38"/>
      <c r="AH244" s="39"/>
      <c r="AI244" s="25" t="str">
        <f t="shared" si="108"/>
        <v/>
      </c>
      <c r="AJ244" s="38"/>
      <c r="AK244" s="39"/>
      <c r="AL244" s="40"/>
      <c r="AM244" s="23" t="s">
        <v>81</v>
      </c>
      <c r="AN244" s="27"/>
      <c r="AO244" s="21"/>
      <c r="AP244" s="21"/>
      <c r="AQ244" s="42"/>
      <c r="AR244" s="36"/>
      <c r="AS244" s="36"/>
      <c r="AT244" s="29"/>
    </row>
    <row r="245" spans="1:46" ht="30" customHeight="1" x14ac:dyDescent="0.3">
      <c r="A245" s="52"/>
      <c r="B245" s="48"/>
      <c r="C245" s="48"/>
      <c r="D245" s="48"/>
      <c r="E245" s="54"/>
      <c r="F245" s="55"/>
      <c r="G245" s="48"/>
      <c r="H245" s="49"/>
      <c r="I245" s="50"/>
      <c r="J245" s="50"/>
      <c r="K245" s="50"/>
      <c r="L245" s="50"/>
      <c r="M245" s="46"/>
      <c r="N245" s="44"/>
      <c r="O245" s="45"/>
      <c r="P245" s="46"/>
      <c r="Q245" s="44"/>
      <c r="R245" s="47"/>
      <c r="S245" s="48"/>
      <c r="T245" s="20" t="s">
        <v>82</v>
      </c>
      <c r="U245" s="21"/>
      <c r="V245" s="22"/>
      <c r="W245" s="22"/>
      <c r="X245" s="23" t="str">
        <f t="shared" si="107"/>
        <v/>
      </c>
      <c r="Y245" s="24"/>
      <c r="Z245" s="24"/>
      <c r="AA245" s="25" t="str">
        <f t="shared" si="89"/>
        <v/>
      </c>
      <c r="AB245" s="24"/>
      <c r="AC245" s="24"/>
      <c r="AD245" s="24"/>
      <c r="AE245" s="26" t="str">
        <f t="shared" ref="AE245:AE248" si="109">IFERROR(IF(AND(X244="Probabilidad",X245="Probabilidad"),(AF244-(+AF244*AA245)),IF(AND(X245="Probabilidad",X244="Impacto"),(AF244-(+AF244*AA245)),IF(X245="Impacto",AF244,""))),"")</f>
        <v/>
      </c>
      <c r="AF245" s="25" t="str">
        <f t="shared" si="91"/>
        <v/>
      </c>
      <c r="AG245" s="38"/>
      <c r="AH245" s="39"/>
      <c r="AI245" s="25" t="str">
        <f t="shared" si="108"/>
        <v/>
      </c>
      <c r="AJ245" s="38"/>
      <c r="AK245" s="39"/>
      <c r="AL245" s="40"/>
      <c r="AM245" s="23" t="s">
        <v>84</v>
      </c>
      <c r="AN245" s="27"/>
      <c r="AO245" s="21"/>
      <c r="AP245" s="21"/>
      <c r="AQ245" s="42"/>
      <c r="AR245" s="36"/>
      <c r="AS245" s="36"/>
      <c r="AT245" s="29"/>
    </row>
    <row r="246" spans="1:46" ht="18.95" customHeight="1" x14ac:dyDescent="0.3">
      <c r="A246" s="52"/>
      <c r="B246" s="48"/>
      <c r="C246" s="48"/>
      <c r="D246" s="48"/>
      <c r="E246" s="54"/>
      <c r="F246" s="55"/>
      <c r="G246" s="48"/>
      <c r="H246" s="49"/>
      <c r="I246" s="50"/>
      <c r="J246" s="50"/>
      <c r="K246" s="50"/>
      <c r="L246" s="50"/>
      <c r="M246" s="46"/>
      <c r="N246" s="44"/>
      <c r="O246" s="45"/>
      <c r="P246" s="46"/>
      <c r="Q246" s="44"/>
      <c r="R246" s="47"/>
      <c r="S246" s="48"/>
      <c r="T246" s="20" t="s">
        <v>85</v>
      </c>
      <c r="U246" s="21"/>
      <c r="V246" s="22"/>
      <c r="W246" s="22"/>
      <c r="X246" s="23" t="str">
        <f t="shared" si="107"/>
        <v/>
      </c>
      <c r="Y246" s="24"/>
      <c r="Z246" s="24"/>
      <c r="AA246" s="25" t="str">
        <f t="shared" si="89"/>
        <v/>
      </c>
      <c r="AB246" s="24"/>
      <c r="AC246" s="24"/>
      <c r="AD246" s="24"/>
      <c r="AE246" s="26" t="str">
        <f t="shared" si="109"/>
        <v/>
      </c>
      <c r="AF246" s="25" t="str">
        <f t="shared" si="91"/>
        <v/>
      </c>
      <c r="AG246" s="38"/>
      <c r="AH246" s="39"/>
      <c r="AI246" s="25" t="str">
        <f t="shared" si="108"/>
        <v/>
      </c>
      <c r="AJ246" s="38"/>
      <c r="AK246" s="39"/>
      <c r="AL246" s="40"/>
      <c r="AM246" s="23" t="s">
        <v>89</v>
      </c>
      <c r="AN246" s="27"/>
      <c r="AO246" s="21"/>
      <c r="AP246" s="21"/>
      <c r="AQ246" s="42"/>
      <c r="AR246" s="36"/>
      <c r="AS246" s="36"/>
      <c r="AT246" s="29"/>
    </row>
    <row r="247" spans="1:46" ht="18.95" customHeight="1" x14ac:dyDescent="0.3">
      <c r="A247" s="52"/>
      <c r="B247" s="48"/>
      <c r="C247" s="48"/>
      <c r="D247" s="48"/>
      <c r="E247" s="54"/>
      <c r="F247" s="55"/>
      <c r="G247" s="48"/>
      <c r="H247" s="49"/>
      <c r="I247" s="50"/>
      <c r="J247" s="50"/>
      <c r="K247" s="50"/>
      <c r="L247" s="50"/>
      <c r="M247" s="46"/>
      <c r="N247" s="44"/>
      <c r="O247" s="45"/>
      <c r="P247" s="46"/>
      <c r="Q247" s="44"/>
      <c r="R247" s="47"/>
      <c r="S247" s="48"/>
      <c r="T247" s="20" t="s">
        <v>90</v>
      </c>
      <c r="U247" s="21"/>
      <c r="V247" s="22"/>
      <c r="W247" s="22"/>
      <c r="X247" s="23" t="str">
        <f t="shared" si="107"/>
        <v/>
      </c>
      <c r="Y247" s="24"/>
      <c r="Z247" s="24"/>
      <c r="AA247" s="25" t="str">
        <f t="shared" si="89"/>
        <v/>
      </c>
      <c r="AB247" s="24"/>
      <c r="AC247" s="24"/>
      <c r="AD247" s="24"/>
      <c r="AE247" s="26" t="str">
        <f t="shared" si="109"/>
        <v/>
      </c>
      <c r="AF247" s="25" t="str">
        <f t="shared" si="91"/>
        <v/>
      </c>
      <c r="AG247" s="38"/>
      <c r="AH247" s="39"/>
      <c r="AI247" s="25" t="str">
        <f t="shared" si="108"/>
        <v/>
      </c>
      <c r="AJ247" s="38"/>
      <c r="AK247" s="39"/>
      <c r="AL247" s="40"/>
      <c r="AM247" s="23" t="s">
        <v>92</v>
      </c>
      <c r="AN247" s="27"/>
      <c r="AO247" s="21"/>
      <c r="AP247" s="21"/>
      <c r="AQ247" s="42"/>
      <c r="AR247" s="36"/>
      <c r="AS247" s="36"/>
      <c r="AT247" s="29"/>
    </row>
    <row r="248" spans="1:46" ht="23.1" customHeight="1" x14ac:dyDescent="0.3">
      <c r="A248" s="53"/>
      <c r="B248" s="48"/>
      <c r="C248" s="48"/>
      <c r="D248" s="48"/>
      <c r="E248" s="54"/>
      <c r="F248" s="55"/>
      <c r="G248" s="48"/>
      <c r="H248" s="49"/>
      <c r="I248" s="50"/>
      <c r="J248" s="50"/>
      <c r="K248" s="50"/>
      <c r="L248" s="50"/>
      <c r="M248" s="46"/>
      <c r="N248" s="44"/>
      <c r="O248" s="45"/>
      <c r="P248" s="46"/>
      <c r="Q248" s="44"/>
      <c r="R248" s="47"/>
      <c r="S248" s="48"/>
      <c r="T248" s="20" t="s">
        <v>93</v>
      </c>
      <c r="U248" s="21"/>
      <c r="V248" s="22"/>
      <c r="W248" s="22"/>
      <c r="X248" s="23" t="str">
        <f t="shared" si="107"/>
        <v/>
      </c>
      <c r="Y248" s="24"/>
      <c r="Z248" s="24"/>
      <c r="AA248" s="25" t="str">
        <f t="shared" si="89"/>
        <v/>
      </c>
      <c r="AB248" s="24"/>
      <c r="AC248" s="24"/>
      <c r="AD248" s="24"/>
      <c r="AE248" s="26" t="str">
        <f t="shared" si="109"/>
        <v/>
      </c>
      <c r="AF248" s="25" t="str">
        <f t="shared" si="91"/>
        <v/>
      </c>
      <c r="AG248" s="38"/>
      <c r="AH248" s="39"/>
      <c r="AI248" s="25" t="str">
        <f t="shared" si="108"/>
        <v/>
      </c>
      <c r="AJ248" s="38"/>
      <c r="AK248" s="39"/>
      <c r="AL248" s="40"/>
      <c r="AM248" s="23" t="s">
        <v>94</v>
      </c>
      <c r="AN248" s="27"/>
      <c r="AO248" s="21"/>
      <c r="AP248" s="21"/>
      <c r="AQ248" s="43"/>
      <c r="AR248" s="37"/>
      <c r="AS248" s="37"/>
      <c r="AT248" s="30"/>
    </row>
    <row r="249" spans="1:46" s="4" customFormat="1" ht="69.95" customHeight="1" x14ac:dyDescent="0.25">
      <c r="A249" s="51"/>
      <c r="B249" s="48"/>
      <c r="C249" s="48"/>
      <c r="D249" s="48"/>
      <c r="E249" s="54"/>
      <c r="F249" s="55"/>
      <c r="G249" s="48"/>
      <c r="H249" s="49" t="str">
        <f>IF(B249="Seguridad_Información","Posibilidad de "&amp;C249&amp;"con "&amp;K249&amp;" "&amp;"por"&amp;" "&amp;I249&amp;" "&amp;"debido a"&amp;" "&amp;J249,"Posibilidad de"&amp;" "&amp;K249&amp;" "&amp;"por"&amp;" "&amp;I249&amp;" debido a"&amp;" "&amp;J249)</f>
        <v xml:space="preserve">Posibilidad de  por  debido a </v>
      </c>
      <c r="I249" s="50"/>
      <c r="J249" s="50"/>
      <c r="K249" s="50"/>
      <c r="L249" s="50"/>
      <c r="M249" s="46" t="str">
        <f>IF(OR($L249=[1]Tabla_Probabilidad!$D$33,$L249=[1]Tabla_Probabilidad!$D$35,$L249=[1]Tabla_Probabilidad!$D$37,$L249=[1]Tabla_Probabilidad!$J$35),"Muy Baja",IF(OR($L249=[1]Tabla_Probabilidad!$E$33,$L249=[1]Tabla_Probabilidad!$E$35,$L249=[1]Tabla_Probabilidad!$E$37,$L249=[1]Tabla_Probabilidad!$K$35),"Baja",IF(OR($L249=[1]Tabla_Probabilidad!$F$33,$L249=[1]Tabla_Probabilidad!$F$35,$L249=[1]Tabla_Probabilidad!$F$37,$L249=[1]Tabla_Probabilidad!$L$35),"Media",IF(OR($L249=[1]Tabla_Probabilidad!$G$33,$L249=[1]Tabla_Probabilidad!$G$35,$L249=[1]Tabla_Probabilidad!$G$37,$L249=[1]Tabla_Probabilidad!$M$35),"Alta",IF(OR($L249=[1]Tabla_Probabilidad!$H$33,$L249=[1]Tabla_Probabilidad!$H$35,$L249=[1]Tabla_Probabilidad!$H$37,$L249=[1]Tabla_Probabilidad!$N$35),"Muy Alta","")))))</f>
        <v/>
      </c>
      <c r="N249" s="44" t="str">
        <f>IF(M249="","",IF(M249="Muy Baja",0.2,IF(M249="Baja",0.4,IF(M249="Media",0.6,IF(M249="Alta",0.8,IF(M249="Muy Alta",1,))))))</f>
        <v/>
      </c>
      <c r="O249" s="45"/>
      <c r="P249" s="46" t="str">
        <f>IF(OR($O249=[1]Tabla_Impacto!$D$38,$O249=[1]Tabla_Impacto!$D$41,$O249=[1]Tabla_Impacto!$D$42,$O249=[1]Tabla_Impacto!$D$43,$O249=[1]Tabla_Impacto!$D$44,$O249=[1]Tabla_Impacto!$J$38,$O249=[1]Tabla_Impacto!$J$43,$O249=[1]Tabla_Impacto!$J$44,$O249=[1]Tabla_Impacto!$P$40,$O249=[1]Tabla_Impacto!$P$44,$O249=[1]Tabla_Impacto!$V$40,$O249=[1]Tabla_Impacto!$AB$40),"Leve",IF(OR($O249=[1]Tabla_Impacto!$E$38,$O249=[1]Tabla_Impacto!$E$41,$O249=[1]Tabla_Impacto!$E$42,$O249=[1]Tabla_Impacto!$E$43,$O249=[1]Tabla_Impacto!$E$44,$O249=[1]Tabla_Impacto!$K$38,$O249=[1]Tabla_Impacto!$K$43,$O249=[1]Tabla_Impacto!$K$44,$O249=[1]Tabla_Impacto!$Q$40,$O249=[1]Tabla_Impacto!$Q$44,$O249=[1]Tabla_Impacto!$W$40,$O249=[1]Tabla_Impacto!$AC$40),"Menor",IF(OR($O249=[1]Tabla_Impacto!$F$38,$O249=[1]Tabla_Impacto!$F$41,$O249=[1]Tabla_Impacto!$F$42,$O249=[1]Tabla_Impacto!$F$43,$O249=[1]Tabla_Impacto!$F$44,$O249=[1]Tabla_Impacto!$L$38,$O249=[1]Tabla_Impacto!$L$43,$O249=[1]Tabla_Impacto!$L$44,$O249=[1]Tabla_Impacto!$R$40,$O249=[1]Tabla_Impacto!$R$44,$O249=[1]Tabla_Impacto!$X$40,$O249=[1]Tabla_Impacto!$AD$40,$O249=[1]Tabla_Impacto!$F$41),"Moderado",IF(OR($O249=[1]Tabla_Impacto!$G$38,$O249=[1]Tabla_Impacto!$G$41,$O249=[1]Tabla_Impacto!$G$42,$O249=[1]Tabla_Impacto!$G$43,$O249=[1]Tabla_Impacto!$G$44,$O249=[1]Tabla_Impacto!$M$38,$O249=[1]Tabla_Impacto!$M$43,$O249=[1]Tabla_Impacto!$M$44,$O249=[1]Tabla_Impacto!$S$40,$O249=[1]Tabla_Impacto!$S$44,$O249=[1]Tabla_Impacto!$Y$40,$O249=[1]Tabla_Impacto!$AE$40,$O249=[1]Tabla_Impacto!$G$41),"Mayor",IF(OR($O249=[1]Tabla_Impacto!$H$38,$O249=[1]Tabla_Impacto!$H$41,$O249=[1]Tabla_Impacto!$H$42,$O249=[1]Tabla_Impacto!$H$43,$O249=[1]Tabla_Impacto!$H$44,$O249=[1]Tabla_Impacto!$N$38,$O249=[1]Tabla_Impacto!$N$43,$O249=[1]Tabla_Impacto!$N$44,$O249=[1]Tabla_Impacto!$T$40,$O249=[1]Tabla_Impacto!$T$44,$O249=[1]Tabla_Impacto!$Z$40,$O249=[1]Tabla_Impacto!$AF$40,$O249=[1]Tabla_Impacto!$H$41),"Catastrófico","")))))</f>
        <v/>
      </c>
      <c r="Q249" s="44" t="str">
        <f>IF(P249="","",IF(P249="Leve",0.2,IF(P249="Menor",0.4,IF(P249="Moderado",0.6,IF(P249="Mayor",0.8,IF(P249="Catastrófico",1,))))))</f>
        <v/>
      </c>
      <c r="R249" s="47" t="str">
        <f>IF(OR(AND(M249="Muy Baja",P249="Leve"),AND(M249="Muy Baja",P249="Menor"),AND(M249="Baja",P249="Leve")),"Bajo",IF(OR(AND(M249="Muy baja",P249="Moderado"),AND(M249="Baja",P249="Menor"),AND(M249="Baja",P249="Moderado"),AND(M249="Media",P249="Leve"),AND(M249="Media",P249="Menor"),AND(M249="Media",P249="Moderado"),AND(M249="Alta",P249="Leve"),AND(M249="Alta",P249="Menor")),"Moderado",IF(OR(AND(M249="Muy Baja",P249="Mayor"),AND(M249="Baja",P249="Mayor"),AND(M249="Media",P249="Mayor"),AND(M249="Alta",P249="Moderado"),AND(M249="Alta",P249="Mayor"),AND(M249="Muy Alta",P249="Leve"),AND(M249="Muy Alta",P249="Menor"),AND(M249="Muy Alta",P249="Moderado"),AND(M249="Muy Alta",P249="Mayor")),"Alto",IF(OR(AND(M249="Muy Baja",P249="Catastrófico"),AND(M249="Baja",P249="Catastrófico"),AND(M249="Media",P249="Catastrófico"),AND(M249="Alta",P249="Catastrófico"),AND(M249="Muy Alta",P249="Catastrófico")),"Extremo",""))))</f>
        <v/>
      </c>
      <c r="S249" s="48"/>
      <c r="T249" s="20" t="s">
        <v>65</v>
      </c>
      <c r="U249" s="21"/>
      <c r="V249" s="22"/>
      <c r="W249" s="22"/>
      <c r="X249" s="23" t="str">
        <f>IF(OR(Y249="Preventivo",Y249="Detectivo"),"Probabilidad",IF(Y249="Correctivo","Impacto",""))</f>
        <v/>
      </c>
      <c r="Y249" s="24"/>
      <c r="Z249" s="24"/>
      <c r="AA249" s="25" t="str">
        <f t="shared" si="89"/>
        <v/>
      </c>
      <c r="AB249" s="24"/>
      <c r="AC249" s="24"/>
      <c r="AD249" s="24"/>
      <c r="AE249" s="26" t="str">
        <f>IFERROR(IF(X249="Probabilidad",(N249-(+N249*AA249)),IF(X249="Impacto",N249,"")),"")</f>
        <v/>
      </c>
      <c r="AF249" s="25" t="str">
        <f t="shared" si="91"/>
        <v/>
      </c>
      <c r="AG249" s="38" t="str">
        <f>IFERROR(IF(AH249="","",IF(AH249&lt;=0.2,"Muy Baja",IF(AH249&lt;=0.4,"Baja",IF(AH249&lt;=0.6,"Media",IF(AH249&lt;=0.8,"Alta","Muy Alta"))))),"")</f>
        <v/>
      </c>
      <c r="AH249" s="39" t="str">
        <f>IFERROR(LOOKUP(MAX(AF249:AF255)+1,(AF249:AF255)),"")</f>
        <v/>
      </c>
      <c r="AI249" s="25" t="str">
        <f>IFERROR(IF(X249="Impacto",(Q249-(+Q249*AA249)),IF(X249="Probabilidad",Q249,"")),"")</f>
        <v/>
      </c>
      <c r="AJ249" s="38" t="str">
        <f>IFERROR(IF(AK249="","",IF(AK249&lt;=0.2,"Leve",IF(AK249&lt;=0.4,"Menor",IF(AK249&lt;=0.6,"Moderado",IF(AK249&lt;=0.8,"Mayor","Catastrófico"))))),"")</f>
        <v/>
      </c>
      <c r="AK249" s="39" t="str">
        <f>IFERROR(LOOKUP(MAX(AI249:AI255)+1,(AI249:AI255)),"")</f>
        <v/>
      </c>
      <c r="AL249" s="40" t="str">
        <f>IFERROR(IF(OR(AND(AG249="Muy Baja",AJ249="Leve"),AND(AG249="Muy Baja",AJ249="Menor"),AND(AG249="Baja",AJ249="Leve")),"Bajo",IF(OR(AND(AG249="Muy baja",AJ249="Moderado"),AND(AG249="Baja",AJ249="Menor"),AND(AG249="Baja",AJ249="Moderado"),AND(AG249="Media",AJ249="Leve"),AND(AG249="Media",AJ249="Menor"),AND(AG249="Media",AJ249="Moderado"),AND(AG249="Alta",AJ249="Leve"),AND(AG249="Alta",AJ249="Menor")),"Moderado",IF(OR(AND(AG249="Muy Baja",AJ249="Mayor"),AND(AG249="Baja",AJ249="Mayor"),AND(AG249="Media",AJ249="Mayor"),AND(AG249="Alta",AJ249="Moderado"),AND(AG249="Alta",AJ249="Mayor"),AND(AG249="Muy Alta",AJ249="Leve"),AND(AG249="Muy Alta",AJ249="Menor"),AND(AG249="Muy Alta",AJ249="Moderado"),AND(AG249="Muy Alta",AJ249="Mayor")),"Alto",IF(OR(AND(AG249="Muy Baja",AJ249="Catastrófico"),AND(AG249="Baja",AJ249="Catastrófico"),AND(AG249="Media",AJ249="Catastrófico"),AND(AG249="Alta",AJ249="Catastrófico"),AND(AG249="Muy Alta",AJ249="Catastrófico")),"Extremo","")))),"")</f>
        <v/>
      </c>
      <c r="AM249" s="23" t="s">
        <v>73</v>
      </c>
      <c r="AN249" s="27"/>
      <c r="AO249" s="21"/>
      <c r="AP249" s="21"/>
      <c r="AQ249" s="41"/>
      <c r="AR249" s="35"/>
      <c r="AS249" s="35"/>
      <c r="AT249" s="28"/>
    </row>
    <row r="250" spans="1:46" ht="74.099999999999994" customHeight="1" x14ac:dyDescent="0.3">
      <c r="A250" s="52"/>
      <c r="B250" s="48"/>
      <c r="C250" s="48"/>
      <c r="D250" s="48"/>
      <c r="E250" s="54"/>
      <c r="F250" s="55"/>
      <c r="G250" s="48"/>
      <c r="H250" s="49"/>
      <c r="I250" s="50"/>
      <c r="J250" s="50"/>
      <c r="K250" s="50"/>
      <c r="L250" s="50"/>
      <c r="M250" s="46"/>
      <c r="N250" s="44"/>
      <c r="O250" s="45"/>
      <c r="P250" s="46"/>
      <c r="Q250" s="44"/>
      <c r="R250" s="47"/>
      <c r="S250" s="48"/>
      <c r="T250" s="20" t="s">
        <v>74</v>
      </c>
      <c r="U250" s="21"/>
      <c r="V250" s="22"/>
      <c r="W250" s="22"/>
      <c r="X250" s="23" t="str">
        <f t="shared" ref="X250:X255" si="110">IF(OR(Y250="Preventivo",Y250="Detectivo"),"Probabilidad",IF(Y250="Correctivo","Impacto",""))</f>
        <v/>
      </c>
      <c r="Y250" s="24"/>
      <c r="Z250" s="24"/>
      <c r="AA250" s="25" t="str">
        <f t="shared" si="89"/>
        <v/>
      </c>
      <c r="AB250" s="24"/>
      <c r="AC250" s="24"/>
      <c r="AD250" s="24"/>
      <c r="AE250" s="26" t="str">
        <f>IFERROR(IF(AND(X249="Probabilidad",X250="Probabilidad"),(AF249-(+AF249*AA250)),IF(AND(X250="Probabilidad",X249="Impacto"),(AF249-(+AF249*AA250)),IF(X250="Impacto",AF249,""))),"")</f>
        <v/>
      </c>
      <c r="AF250" s="25" t="str">
        <f t="shared" si="91"/>
        <v/>
      </c>
      <c r="AG250" s="38"/>
      <c r="AH250" s="39"/>
      <c r="AI250" s="25" t="str">
        <f t="shared" ref="AI250:AI255" si="111">IFERROR(IF(AND(X249="Impacto",X250="Impacto"),(AI249-(+AI249*AA250)),IF(AND(X250="Impacto",X249="Probabilidad"),(AI249-(+AI249*AA250)),IF(X250="Probabilidad",AI249,""))),"")</f>
        <v/>
      </c>
      <c r="AJ250" s="38"/>
      <c r="AK250" s="39"/>
      <c r="AL250" s="40"/>
      <c r="AM250" s="23" t="s">
        <v>77</v>
      </c>
      <c r="AN250" s="27"/>
      <c r="AO250" s="21"/>
      <c r="AP250" s="21"/>
      <c r="AQ250" s="42"/>
      <c r="AR250" s="36"/>
      <c r="AS250" s="36"/>
      <c r="AT250" s="29"/>
    </row>
    <row r="251" spans="1:46" ht="45" customHeight="1" x14ac:dyDescent="0.3">
      <c r="A251" s="52"/>
      <c r="B251" s="48"/>
      <c r="C251" s="48"/>
      <c r="D251" s="48"/>
      <c r="E251" s="54"/>
      <c r="F251" s="55"/>
      <c r="G251" s="48"/>
      <c r="H251" s="49"/>
      <c r="I251" s="50"/>
      <c r="J251" s="50"/>
      <c r="K251" s="50"/>
      <c r="L251" s="50"/>
      <c r="M251" s="46"/>
      <c r="N251" s="44"/>
      <c r="O251" s="45"/>
      <c r="P251" s="46"/>
      <c r="Q251" s="44"/>
      <c r="R251" s="47"/>
      <c r="S251" s="48"/>
      <c r="T251" s="20" t="s">
        <v>78</v>
      </c>
      <c r="U251" s="21"/>
      <c r="V251" s="22"/>
      <c r="W251" s="22"/>
      <c r="X251" s="23" t="str">
        <f t="shared" si="110"/>
        <v/>
      </c>
      <c r="Y251" s="24"/>
      <c r="Z251" s="24"/>
      <c r="AA251" s="25" t="str">
        <f t="shared" si="89"/>
        <v/>
      </c>
      <c r="AB251" s="24"/>
      <c r="AC251" s="24"/>
      <c r="AD251" s="24"/>
      <c r="AE251" s="26" t="str">
        <f>IFERROR(IF(AND(X250="Probabilidad",X251="Probabilidad"),(AF250-(+AF250*AA251)),IF(AND(X251="Probabilidad",X250="Impacto"),(AF250-(+AF250*AA251)),IF(X251="Impacto",AF250,""))),"")</f>
        <v/>
      </c>
      <c r="AF251" s="25" t="str">
        <f t="shared" si="91"/>
        <v/>
      </c>
      <c r="AG251" s="38"/>
      <c r="AH251" s="39"/>
      <c r="AI251" s="25" t="str">
        <f t="shared" si="111"/>
        <v/>
      </c>
      <c r="AJ251" s="38"/>
      <c r="AK251" s="39"/>
      <c r="AL251" s="40"/>
      <c r="AM251" s="23" t="s">
        <v>81</v>
      </c>
      <c r="AN251" s="27"/>
      <c r="AO251" s="21"/>
      <c r="AP251" s="21"/>
      <c r="AQ251" s="42"/>
      <c r="AR251" s="36"/>
      <c r="AS251" s="36"/>
      <c r="AT251" s="29"/>
    </row>
    <row r="252" spans="1:46" ht="30" customHeight="1" x14ac:dyDescent="0.3">
      <c r="A252" s="52"/>
      <c r="B252" s="48"/>
      <c r="C252" s="48"/>
      <c r="D252" s="48"/>
      <c r="E252" s="54"/>
      <c r="F252" s="55"/>
      <c r="G252" s="48"/>
      <c r="H252" s="49"/>
      <c r="I252" s="50"/>
      <c r="J252" s="50"/>
      <c r="K252" s="50"/>
      <c r="L252" s="50"/>
      <c r="M252" s="46"/>
      <c r="N252" s="44"/>
      <c r="O252" s="45"/>
      <c r="P252" s="46"/>
      <c r="Q252" s="44"/>
      <c r="R252" s="47"/>
      <c r="S252" s="48"/>
      <c r="T252" s="20" t="s">
        <v>82</v>
      </c>
      <c r="U252" s="21"/>
      <c r="V252" s="22"/>
      <c r="W252" s="22"/>
      <c r="X252" s="23" t="str">
        <f t="shared" si="110"/>
        <v/>
      </c>
      <c r="Y252" s="24"/>
      <c r="Z252" s="24"/>
      <c r="AA252" s="25" t="str">
        <f t="shared" si="89"/>
        <v/>
      </c>
      <c r="AB252" s="24"/>
      <c r="AC252" s="24"/>
      <c r="AD252" s="24"/>
      <c r="AE252" s="26" t="str">
        <f t="shared" ref="AE252:AE255" si="112">IFERROR(IF(AND(X251="Probabilidad",X252="Probabilidad"),(AF251-(+AF251*AA252)),IF(AND(X252="Probabilidad",X251="Impacto"),(AF251-(+AF251*AA252)),IF(X252="Impacto",AF251,""))),"")</f>
        <v/>
      </c>
      <c r="AF252" s="25" t="str">
        <f t="shared" si="91"/>
        <v/>
      </c>
      <c r="AG252" s="38"/>
      <c r="AH252" s="39"/>
      <c r="AI252" s="25" t="str">
        <f t="shared" si="111"/>
        <v/>
      </c>
      <c r="AJ252" s="38"/>
      <c r="AK252" s="39"/>
      <c r="AL252" s="40"/>
      <c r="AM252" s="23" t="s">
        <v>84</v>
      </c>
      <c r="AN252" s="27"/>
      <c r="AO252" s="21"/>
      <c r="AP252" s="21"/>
      <c r="AQ252" s="42"/>
      <c r="AR252" s="36"/>
      <c r="AS252" s="36"/>
      <c r="AT252" s="29"/>
    </row>
    <row r="253" spans="1:46" ht="18.95" customHeight="1" x14ac:dyDescent="0.3">
      <c r="A253" s="52"/>
      <c r="B253" s="48"/>
      <c r="C253" s="48"/>
      <c r="D253" s="48"/>
      <c r="E253" s="54"/>
      <c r="F253" s="55"/>
      <c r="G253" s="48"/>
      <c r="H253" s="49"/>
      <c r="I253" s="50"/>
      <c r="J253" s="50"/>
      <c r="K253" s="50"/>
      <c r="L253" s="50"/>
      <c r="M253" s="46"/>
      <c r="N253" s="44"/>
      <c r="O253" s="45"/>
      <c r="P253" s="46"/>
      <c r="Q253" s="44"/>
      <c r="R253" s="47"/>
      <c r="S253" s="48"/>
      <c r="T253" s="20" t="s">
        <v>85</v>
      </c>
      <c r="U253" s="21"/>
      <c r="V253" s="22"/>
      <c r="W253" s="22"/>
      <c r="X253" s="23" t="str">
        <f t="shared" si="110"/>
        <v/>
      </c>
      <c r="Y253" s="24"/>
      <c r="Z253" s="24"/>
      <c r="AA253" s="25" t="str">
        <f t="shared" si="89"/>
        <v/>
      </c>
      <c r="AB253" s="24"/>
      <c r="AC253" s="24"/>
      <c r="AD253" s="24"/>
      <c r="AE253" s="26" t="str">
        <f t="shared" si="112"/>
        <v/>
      </c>
      <c r="AF253" s="25" t="str">
        <f t="shared" si="91"/>
        <v/>
      </c>
      <c r="AG253" s="38"/>
      <c r="AH253" s="39"/>
      <c r="AI253" s="25" t="str">
        <f t="shared" si="111"/>
        <v/>
      </c>
      <c r="AJ253" s="38"/>
      <c r="AK253" s="39"/>
      <c r="AL253" s="40"/>
      <c r="AM253" s="23" t="s">
        <v>89</v>
      </c>
      <c r="AN253" s="27"/>
      <c r="AO253" s="21"/>
      <c r="AP253" s="21"/>
      <c r="AQ253" s="42"/>
      <c r="AR253" s="36"/>
      <c r="AS253" s="36"/>
      <c r="AT253" s="29"/>
    </row>
    <row r="254" spans="1:46" ht="18.95" customHeight="1" x14ac:dyDescent="0.3">
      <c r="A254" s="52"/>
      <c r="B254" s="48"/>
      <c r="C254" s="48"/>
      <c r="D254" s="48"/>
      <c r="E254" s="54"/>
      <c r="F254" s="55"/>
      <c r="G254" s="48"/>
      <c r="H254" s="49"/>
      <c r="I254" s="50"/>
      <c r="J254" s="50"/>
      <c r="K254" s="50"/>
      <c r="L254" s="50"/>
      <c r="M254" s="46"/>
      <c r="N254" s="44"/>
      <c r="O254" s="45"/>
      <c r="P254" s="46"/>
      <c r="Q254" s="44"/>
      <c r="R254" s="47"/>
      <c r="S254" s="48"/>
      <c r="T254" s="20" t="s">
        <v>90</v>
      </c>
      <c r="U254" s="21"/>
      <c r="V254" s="22"/>
      <c r="W254" s="22"/>
      <c r="X254" s="23" t="str">
        <f t="shared" si="110"/>
        <v/>
      </c>
      <c r="Y254" s="24"/>
      <c r="Z254" s="24"/>
      <c r="AA254" s="25" t="str">
        <f t="shared" si="89"/>
        <v/>
      </c>
      <c r="AB254" s="24"/>
      <c r="AC254" s="24"/>
      <c r="AD254" s="24"/>
      <c r="AE254" s="26" t="str">
        <f t="shared" si="112"/>
        <v/>
      </c>
      <c r="AF254" s="25" t="str">
        <f t="shared" si="91"/>
        <v/>
      </c>
      <c r="AG254" s="38"/>
      <c r="AH254" s="39"/>
      <c r="AI254" s="25" t="str">
        <f t="shared" si="111"/>
        <v/>
      </c>
      <c r="AJ254" s="38"/>
      <c r="AK254" s="39"/>
      <c r="AL254" s="40"/>
      <c r="AM254" s="23" t="s">
        <v>92</v>
      </c>
      <c r="AN254" s="27"/>
      <c r="AO254" s="21"/>
      <c r="AP254" s="21"/>
      <c r="AQ254" s="42"/>
      <c r="AR254" s="36"/>
      <c r="AS254" s="36"/>
      <c r="AT254" s="29"/>
    </row>
    <row r="255" spans="1:46" ht="23.1" customHeight="1" x14ac:dyDescent="0.3">
      <c r="A255" s="53"/>
      <c r="B255" s="48"/>
      <c r="C255" s="48"/>
      <c r="D255" s="48"/>
      <c r="E255" s="54"/>
      <c r="F255" s="55"/>
      <c r="G255" s="48"/>
      <c r="H255" s="49"/>
      <c r="I255" s="50"/>
      <c r="J255" s="50"/>
      <c r="K255" s="50"/>
      <c r="L255" s="50"/>
      <c r="M255" s="46"/>
      <c r="N255" s="44"/>
      <c r="O255" s="45"/>
      <c r="P255" s="46"/>
      <c r="Q255" s="44"/>
      <c r="R255" s="47"/>
      <c r="S255" s="48"/>
      <c r="T255" s="20" t="s">
        <v>93</v>
      </c>
      <c r="U255" s="21"/>
      <c r="V255" s="22"/>
      <c r="W255" s="22"/>
      <c r="X255" s="23" t="str">
        <f t="shared" si="110"/>
        <v/>
      </c>
      <c r="Y255" s="24"/>
      <c r="Z255" s="24"/>
      <c r="AA255" s="25" t="str">
        <f t="shared" si="89"/>
        <v/>
      </c>
      <c r="AB255" s="24"/>
      <c r="AC255" s="24"/>
      <c r="AD255" s="24"/>
      <c r="AE255" s="26" t="str">
        <f t="shared" si="112"/>
        <v/>
      </c>
      <c r="AF255" s="25" t="str">
        <f t="shared" si="91"/>
        <v/>
      </c>
      <c r="AG255" s="38"/>
      <c r="AH255" s="39"/>
      <c r="AI255" s="25" t="str">
        <f t="shared" si="111"/>
        <v/>
      </c>
      <c r="AJ255" s="38"/>
      <c r="AK255" s="39"/>
      <c r="AL255" s="40"/>
      <c r="AM255" s="23" t="s">
        <v>94</v>
      </c>
      <c r="AN255" s="27"/>
      <c r="AO255" s="21"/>
      <c r="AP255" s="21"/>
      <c r="AQ255" s="43"/>
      <c r="AR255" s="37"/>
      <c r="AS255" s="37"/>
      <c r="AT255" s="30"/>
    </row>
    <row r="256" spans="1:46" s="4" customFormat="1" ht="69.95" customHeight="1" x14ac:dyDescent="0.25">
      <c r="A256" s="51"/>
      <c r="B256" s="48"/>
      <c r="C256" s="48"/>
      <c r="D256" s="48"/>
      <c r="E256" s="54"/>
      <c r="F256" s="55"/>
      <c r="G256" s="48"/>
      <c r="H256" s="49" t="str">
        <f>IF(B256="Seguridad_Información","Posibilidad de "&amp;C256&amp;"con "&amp;K256&amp;" "&amp;"por"&amp;" "&amp;I256&amp;" "&amp;"debido a"&amp;" "&amp;J256,"Posibilidad de"&amp;" "&amp;K256&amp;" "&amp;"por"&amp;" "&amp;I256&amp;" debido a"&amp;" "&amp;J256)</f>
        <v xml:space="preserve">Posibilidad de  por  debido a </v>
      </c>
      <c r="I256" s="50"/>
      <c r="J256" s="50"/>
      <c r="K256" s="50"/>
      <c r="L256" s="50"/>
      <c r="M256" s="46" t="str">
        <f>IF(OR($L256=[1]Tabla_Probabilidad!$D$33,$L256=[1]Tabla_Probabilidad!$D$35,$L256=[1]Tabla_Probabilidad!$D$37,$L256=[1]Tabla_Probabilidad!$J$35),"Muy Baja",IF(OR($L256=[1]Tabla_Probabilidad!$E$33,$L256=[1]Tabla_Probabilidad!$E$35,$L256=[1]Tabla_Probabilidad!$E$37,$L256=[1]Tabla_Probabilidad!$K$35),"Baja",IF(OR($L256=[1]Tabla_Probabilidad!$F$33,$L256=[1]Tabla_Probabilidad!$F$35,$L256=[1]Tabla_Probabilidad!$F$37,$L256=[1]Tabla_Probabilidad!$L$35),"Media",IF(OR($L256=[1]Tabla_Probabilidad!$G$33,$L256=[1]Tabla_Probabilidad!$G$35,$L256=[1]Tabla_Probabilidad!$G$37,$L256=[1]Tabla_Probabilidad!$M$35),"Alta",IF(OR($L256=[1]Tabla_Probabilidad!$H$33,$L256=[1]Tabla_Probabilidad!$H$35,$L256=[1]Tabla_Probabilidad!$H$37,$L256=[1]Tabla_Probabilidad!$N$35),"Muy Alta","")))))</f>
        <v/>
      </c>
      <c r="N256" s="44" t="str">
        <f>IF(M256="","",IF(M256="Muy Baja",0.2,IF(M256="Baja",0.4,IF(M256="Media",0.6,IF(M256="Alta",0.8,IF(M256="Muy Alta",1,))))))</f>
        <v/>
      </c>
      <c r="O256" s="45"/>
      <c r="P256" s="46" t="str">
        <f>IF(OR($O256=[1]Tabla_Impacto!$D$38,$O256=[1]Tabla_Impacto!$D$41,$O256=[1]Tabla_Impacto!$D$42,$O256=[1]Tabla_Impacto!$D$43,$O256=[1]Tabla_Impacto!$D$44,$O256=[1]Tabla_Impacto!$J$38,$O256=[1]Tabla_Impacto!$J$43,$O256=[1]Tabla_Impacto!$J$44,$O256=[1]Tabla_Impacto!$P$40,$O256=[1]Tabla_Impacto!$P$44,$O256=[1]Tabla_Impacto!$V$40,$O256=[1]Tabla_Impacto!$AB$40),"Leve",IF(OR($O256=[1]Tabla_Impacto!$E$38,$O256=[1]Tabla_Impacto!$E$41,$O256=[1]Tabla_Impacto!$E$42,$O256=[1]Tabla_Impacto!$E$43,$O256=[1]Tabla_Impacto!$E$44,$O256=[1]Tabla_Impacto!$K$38,$O256=[1]Tabla_Impacto!$K$43,$O256=[1]Tabla_Impacto!$K$44,$O256=[1]Tabla_Impacto!$Q$40,$O256=[1]Tabla_Impacto!$Q$44,$O256=[1]Tabla_Impacto!$W$40,$O256=[1]Tabla_Impacto!$AC$40),"Menor",IF(OR($O256=[1]Tabla_Impacto!$F$38,$O256=[1]Tabla_Impacto!$F$41,$O256=[1]Tabla_Impacto!$F$42,$O256=[1]Tabla_Impacto!$F$43,$O256=[1]Tabla_Impacto!$F$44,$O256=[1]Tabla_Impacto!$L$38,$O256=[1]Tabla_Impacto!$L$43,$O256=[1]Tabla_Impacto!$L$44,$O256=[1]Tabla_Impacto!$R$40,$O256=[1]Tabla_Impacto!$R$44,$O256=[1]Tabla_Impacto!$X$40,$O256=[1]Tabla_Impacto!$AD$40,$O256=[1]Tabla_Impacto!$F$41),"Moderado",IF(OR($O256=[1]Tabla_Impacto!$G$38,$O256=[1]Tabla_Impacto!$G$41,$O256=[1]Tabla_Impacto!$G$42,$O256=[1]Tabla_Impacto!$G$43,$O256=[1]Tabla_Impacto!$G$44,$O256=[1]Tabla_Impacto!$M$38,$O256=[1]Tabla_Impacto!$M$43,$O256=[1]Tabla_Impacto!$M$44,$O256=[1]Tabla_Impacto!$S$40,$O256=[1]Tabla_Impacto!$S$44,$O256=[1]Tabla_Impacto!$Y$40,$O256=[1]Tabla_Impacto!$AE$40,$O256=[1]Tabla_Impacto!$G$41),"Mayor",IF(OR($O256=[1]Tabla_Impacto!$H$38,$O256=[1]Tabla_Impacto!$H$41,$O256=[1]Tabla_Impacto!$H$42,$O256=[1]Tabla_Impacto!$H$43,$O256=[1]Tabla_Impacto!$H$44,$O256=[1]Tabla_Impacto!$N$38,$O256=[1]Tabla_Impacto!$N$43,$O256=[1]Tabla_Impacto!$N$44,$O256=[1]Tabla_Impacto!$T$40,$O256=[1]Tabla_Impacto!$T$44,$O256=[1]Tabla_Impacto!$Z$40,$O256=[1]Tabla_Impacto!$AF$40,$O256=[1]Tabla_Impacto!$H$41),"Catastrófico","")))))</f>
        <v/>
      </c>
      <c r="Q256" s="44" t="str">
        <f>IF(P256="","",IF(P256="Leve",0.2,IF(P256="Menor",0.4,IF(P256="Moderado",0.6,IF(P256="Mayor",0.8,IF(P256="Catastrófico",1,))))))</f>
        <v/>
      </c>
      <c r="R256" s="47" t="str">
        <f>IF(OR(AND(M256="Muy Baja",P256="Leve"),AND(M256="Muy Baja",P256="Menor"),AND(M256="Baja",P256="Leve")),"Bajo",IF(OR(AND(M256="Muy baja",P256="Moderado"),AND(M256="Baja",P256="Menor"),AND(M256="Baja",P256="Moderado"),AND(M256="Media",P256="Leve"),AND(M256="Media",P256="Menor"),AND(M256="Media",P256="Moderado"),AND(M256="Alta",P256="Leve"),AND(M256="Alta",P256="Menor")),"Moderado",IF(OR(AND(M256="Muy Baja",P256="Mayor"),AND(M256="Baja",P256="Mayor"),AND(M256="Media",P256="Mayor"),AND(M256="Alta",P256="Moderado"),AND(M256="Alta",P256="Mayor"),AND(M256="Muy Alta",P256="Leve"),AND(M256="Muy Alta",P256="Menor"),AND(M256="Muy Alta",P256="Moderado"),AND(M256="Muy Alta",P256="Mayor")),"Alto",IF(OR(AND(M256="Muy Baja",P256="Catastrófico"),AND(M256="Baja",P256="Catastrófico"),AND(M256="Media",P256="Catastrófico"),AND(M256="Alta",P256="Catastrófico"),AND(M256="Muy Alta",P256="Catastrófico")),"Extremo",""))))</f>
        <v/>
      </c>
      <c r="S256" s="48"/>
      <c r="T256" s="20" t="s">
        <v>65</v>
      </c>
      <c r="U256" s="21"/>
      <c r="V256" s="22"/>
      <c r="W256" s="22"/>
      <c r="X256" s="23" t="str">
        <f>IF(OR(Y256="Preventivo",Y256="Detectivo"),"Probabilidad",IF(Y256="Correctivo","Impacto",""))</f>
        <v/>
      </c>
      <c r="Y256" s="24"/>
      <c r="Z256" s="24"/>
      <c r="AA256" s="25" t="str">
        <f t="shared" si="89"/>
        <v/>
      </c>
      <c r="AB256" s="24"/>
      <c r="AC256" s="24"/>
      <c r="AD256" s="24"/>
      <c r="AE256" s="26" t="str">
        <f>IFERROR(IF(X256="Probabilidad",(N256-(+N256*AA256)),IF(X256="Impacto",N256,"")),"")</f>
        <v/>
      </c>
      <c r="AF256" s="25" t="str">
        <f t="shared" si="91"/>
        <v/>
      </c>
      <c r="AG256" s="38" t="str">
        <f>IFERROR(IF(AH256="","",IF(AH256&lt;=0.2,"Muy Baja",IF(AH256&lt;=0.4,"Baja",IF(AH256&lt;=0.6,"Media",IF(AH256&lt;=0.8,"Alta","Muy Alta"))))),"")</f>
        <v/>
      </c>
      <c r="AH256" s="39" t="str">
        <f>IFERROR(LOOKUP(MAX(AF256:AF262)+1,(AF256:AF262)),"")</f>
        <v/>
      </c>
      <c r="AI256" s="25" t="str">
        <f>IFERROR(IF(X256="Impacto",(Q256-(+Q256*AA256)),IF(X256="Probabilidad",Q256,"")),"")</f>
        <v/>
      </c>
      <c r="AJ256" s="38" t="str">
        <f>IFERROR(IF(AK256="","",IF(AK256&lt;=0.2,"Leve",IF(AK256&lt;=0.4,"Menor",IF(AK256&lt;=0.6,"Moderado",IF(AK256&lt;=0.8,"Mayor","Catastrófico"))))),"")</f>
        <v/>
      </c>
      <c r="AK256" s="39" t="str">
        <f>IFERROR(LOOKUP(MAX(AI256:AI262)+1,(AI256:AI262)),"")</f>
        <v/>
      </c>
      <c r="AL256" s="40" t="str">
        <f>IFERROR(IF(OR(AND(AG256="Muy Baja",AJ256="Leve"),AND(AG256="Muy Baja",AJ256="Menor"),AND(AG256="Baja",AJ256="Leve")),"Bajo",IF(OR(AND(AG256="Muy baja",AJ256="Moderado"),AND(AG256="Baja",AJ256="Menor"),AND(AG256="Baja",AJ256="Moderado"),AND(AG256="Media",AJ256="Leve"),AND(AG256="Media",AJ256="Menor"),AND(AG256="Media",AJ256="Moderado"),AND(AG256="Alta",AJ256="Leve"),AND(AG256="Alta",AJ256="Menor")),"Moderado",IF(OR(AND(AG256="Muy Baja",AJ256="Mayor"),AND(AG256="Baja",AJ256="Mayor"),AND(AG256="Media",AJ256="Mayor"),AND(AG256="Alta",AJ256="Moderado"),AND(AG256="Alta",AJ256="Mayor"),AND(AG256="Muy Alta",AJ256="Leve"),AND(AG256="Muy Alta",AJ256="Menor"),AND(AG256="Muy Alta",AJ256="Moderado"),AND(AG256="Muy Alta",AJ256="Mayor")),"Alto",IF(OR(AND(AG256="Muy Baja",AJ256="Catastrófico"),AND(AG256="Baja",AJ256="Catastrófico"),AND(AG256="Media",AJ256="Catastrófico"),AND(AG256="Alta",AJ256="Catastrófico"),AND(AG256="Muy Alta",AJ256="Catastrófico")),"Extremo","")))),"")</f>
        <v/>
      </c>
      <c r="AM256" s="23" t="s">
        <v>73</v>
      </c>
      <c r="AN256" s="27"/>
      <c r="AO256" s="21"/>
      <c r="AP256" s="21"/>
      <c r="AQ256" s="41"/>
      <c r="AR256" s="35"/>
      <c r="AS256" s="35"/>
      <c r="AT256" s="28"/>
    </row>
    <row r="257" spans="1:46" ht="74.099999999999994" customHeight="1" x14ac:dyDescent="0.3">
      <c r="A257" s="52"/>
      <c r="B257" s="48"/>
      <c r="C257" s="48"/>
      <c r="D257" s="48"/>
      <c r="E257" s="54"/>
      <c r="F257" s="55"/>
      <c r="G257" s="48"/>
      <c r="H257" s="49"/>
      <c r="I257" s="50"/>
      <c r="J257" s="50"/>
      <c r="K257" s="50"/>
      <c r="L257" s="50"/>
      <c r="M257" s="46"/>
      <c r="N257" s="44"/>
      <c r="O257" s="45"/>
      <c r="P257" s="46"/>
      <c r="Q257" s="44"/>
      <c r="R257" s="47"/>
      <c r="S257" s="48"/>
      <c r="T257" s="20" t="s">
        <v>74</v>
      </c>
      <c r="U257" s="21"/>
      <c r="V257" s="22"/>
      <c r="W257" s="22"/>
      <c r="X257" s="23" t="str">
        <f t="shared" ref="X257:X262" si="113">IF(OR(Y257="Preventivo",Y257="Detectivo"),"Probabilidad",IF(Y257="Correctivo","Impacto",""))</f>
        <v/>
      </c>
      <c r="Y257" s="24"/>
      <c r="Z257" s="24"/>
      <c r="AA257" s="25" t="str">
        <f t="shared" si="89"/>
        <v/>
      </c>
      <c r="AB257" s="24"/>
      <c r="AC257" s="24"/>
      <c r="AD257" s="24"/>
      <c r="AE257" s="26" t="str">
        <f>IFERROR(IF(AND(X256="Probabilidad",X257="Probabilidad"),(AF256-(+AF256*AA257)),IF(AND(X257="Probabilidad",X256="Impacto"),(AF256-(+AF256*AA257)),IF(X257="Impacto",AF256,""))),"")</f>
        <v/>
      </c>
      <c r="AF257" s="25" t="str">
        <f t="shared" si="91"/>
        <v/>
      </c>
      <c r="AG257" s="38"/>
      <c r="AH257" s="39"/>
      <c r="AI257" s="25" t="str">
        <f t="shared" ref="AI257:AI262" si="114">IFERROR(IF(AND(X256="Impacto",X257="Impacto"),(AI256-(+AI256*AA257)),IF(AND(X257="Impacto",X256="Probabilidad"),(AI256-(+AI256*AA257)),IF(X257="Probabilidad",AI256,""))),"")</f>
        <v/>
      </c>
      <c r="AJ257" s="38"/>
      <c r="AK257" s="39"/>
      <c r="AL257" s="40"/>
      <c r="AM257" s="23" t="s">
        <v>77</v>
      </c>
      <c r="AN257" s="27"/>
      <c r="AO257" s="21"/>
      <c r="AP257" s="21"/>
      <c r="AQ257" s="42"/>
      <c r="AR257" s="36"/>
      <c r="AS257" s="36"/>
      <c r="AT257" s="29"/>
    </row>
    <row r="258" spans="1:46" ht="45" customHeight="1" x14ac:dyDescent="0.3">
      <c r="A258" s="52"/>
      <c r="B258" s="48"/>
      <c r="C258" s="48"/>
      <c r="D258" s="48"/>
      <c r="E258" s="54"/>
      <c r="F258" s="55"/>
      <c r="G258" s="48"/>
      <c r="H258" s="49"/>
      <c r="I258" s="50"/>
      <c r="J258" s="50"/>
      <c r="K258" s="50"/>
      <c r="L258" s="50"/>
      <c r="M258" s="46"/>
      <c r="N258" s="44"/>
      <c r="O258" s="45"/>
      <c r="P258" s="46"/>
      <c r="Q258" s="44"/>
      <c r="R258" s="47"/>
      <c r="S258" s="48"/>
      <c r="T258" s="20" t="s">
        <v>78</v>
      </c>
      <c r="U258" s="21"/>
      <c r="V258" s="22"/>
      <c r="W258" s="22"/>
      <c r="X258" s="23" t="str">
        <f t="shared" si="113"/>
        <v/>
      </c>
      <c r="Y258" s="24"/>
      <c r="Z258" s="24"/>
      <c r="AA258" s="25" t="str">
        <f t="shared" si="89"/>
        <v/>
      </c>
      <c r="AB258" s="24"/>
      <c r="AC258" s="24"/>
      <c r="AD258" s="24"/>
      <c r="AE258" s="26" t="str">
        <f>IFERROR(IF(AND(X257="Probabilidad",X258="Probabilidad"),(AF257-(+AF257*AA258)),IF(AND(X258="Probabilidad",X257="Impacto"),(AF257-(+AF257*AA258)),IF(X258="Impacto",AF257,""))),"")</f>
        <v/>
      </c>
      <c r="AF258" s="25" t="str">
        <f t="shared" si="91"/>
        <v/>
      </c>
      <c r="AG258" s="38"/>
      <c r="AH258" s="39"/>
      <c r="AI258" s="25" t="str">
        <f t="shared" si="114"/>
        <v/>
      </c>
      <c r="AJ258" s="38"/>
      <c r="AK258" s="39"/>
      <c r="AL258" s="40"/>
      <c r="AM258" s="23" t="s">
        <v>81</v>
      </c>
      <c r="AN258" s="27"/>
      <c r="AO258" s="21"/>
      <c r="AP258" s="21"/>
      <c r="AQ258" s="42"/>
      <c r="AR258" s="36"/>
      <c r="AS258" s="36"/>
      <c r="AT258" s="29"/>
    </row>
    <row r="259" spans="1:46" ht="30" customHeight="1" x14ac:dyDescent="0.3">
      <c r="A259" s="52"/>
      <c r="B259" s="48"/>
      <c r="C259" s="48"/>
      <c r="D259" s="48"/>
      <c r="E259" s="54"/>
      <c r="F259" s="55"/>
      <c r="G259" s="48"/>
      <c r="H259" s="49"/>
      <c r="I259" s="50"/>
      <c r="J259" s="50"/>
      <c r="K259" s="50"/>
      <c r="L259" s="50"/>
      <c r="M259" s="46"/>
      <c r="N259" s="44"/>
      <c r="O259" s="45"/>
      <c r="P259" s="46"/>
      <c r="Q259" s="44"/>
      <c r="R259" s="47"/>
      <c r="S259" s="48"/>
      <c r="T259" s="20" t="s">
        <v>82</v>
      </c>
      <c r="U259" s="21"/>
      <c r="V259" s="22"/>
      <c r="W259" s="22"/>
      <c r="X259" s="23" t="str">
        <f t="shared" si="113"/>
        <v/>
      </c>
      <c r="Y259" s="24"/>
      <c r="Z259" s="24"/>
      <c r="AA259" s="25" t="str">
        <f t="shared" si="89"/>
        <v/>
      </c>
      <c r="AB259" s="24"/>
      <c r="AC259" s="24"/>
      <c r="AD259" s="24"/>
      <c r="AE259" s="26" t="str">
        <f t="shared" ref="AE259:AE262" si="115">IFERROR(IF(AND(X258="Probabilidad",X259="Probabilidad"),(AF258-(+AF258*AA259)),IF(AND(X259="Probabilidad",X258="Impacto"),(AF258-(+AF258*AA259)),IF(X259="Impacto",AF258,""))),"")</f>
        <v/>
      </c>
      <c r="AF259" s="25" t="str">
        <f t="shared" si="91"/>
        <v/>
      </c>
      <c r="AG259" s="38"/>
      <c r="AH259" s="39"/>
      <c r="AI259" s="25" t="str">
        <f t="shared" si="114"/>
        <v/>
      </c>
      <c r="AJ259" s="38"/>
      <c r="AK259" s="39"/>
      <c r="AL259" s="40"/>
      <c r="AM259" s="23" t="s">
        <v>84</v>
      </c>
      <c r="AN259" s="27"/>
      <c r="AO259" s="21"/>
      <c r="AP259" s="21"/>
      <c r="AQ259" s="42"/>
      <c r="AR259" s="36"/>
      <c r="AS259" s="36"/>
      <c r="AT259" s="29"/>
    </row>
    <row r="260" spans="1:46" ht="18.95" customHeight="1" x14ac:dyDescent="0.3">
      <c r="A260" s="52"/>
      <c r="B260" s="48"/>
      <c r="C260" s="48"/>
      <c r="D260" s="48"/>
      <c r="E260" s="54"/>
      <c r="F260" s="55"/>
      <c r="G260" s="48"/>
      <c r="H260" s="49"/>
      <c r="I260" s="50"/>
      <c r="J260" s="50"/>
      <c r="K260" s="50"/>
      <c r="L260" s="50"/>
      <c r="M260" s="46"/>
      <c r="N260" s="44"/>
      <c r="O260" s="45"/>
      <c r="P260" s="46"/>
      <c r="Q260" s="44"/>
      <c r="R260" s="47"/>
      <c r="S260" s="48"/>
      <c r="T260" s="20" t="s">
        <v>85</v>
      </c>
      <c r="U260" s="21"/>
      <c r="V260" s="22"/>
      <c r="W260" s="22"/>
      <c r="X260" s="23" t="str">
        <f t="shared" si="113"/>
        <v/>
      </c>
      <c r="Y260" s="24"/>
      <c r="Z260" s="24"/>
      <c r="AA260" s="25" t="str">
        <f t="shared" si="89"/>
        <v/>
      </c>
      <c r="AB260" s="24"/>
      <c r="AC260" s="24"/>
      <c r="AD260" s="24"/>
      <c r="AE260" s="26" t="str">
        <f t="shared" si="115"/>
        <v/>
      </c>
      <c r="AF260" s="25" t="str">
        <f t="shared" si="91"/>
        <v/>
      </c>
      <c r="AG260" s="38"/>
      <c r="AH260" s="39"/>
      <c r="AI260" s="25" t="str">
        <f t="shared" si="114"/>
        <v/>
      </c>
      <c r="AJ260" s="38"/>
      <c r="AK260" s="39"/>
      <c r="AL260" s="40"/>
      <c r="AM260" s="23" t="s">
        <v>89</v>
      </c>
      <c r="AN260" s="27"/>
      <c r="AO260" s="21"/>
      <c r="AP260" s="21"/>
      <c r="AQ260" s="42"/>
      <c r="AR260" s="36"/>
      <c r="AS260" s="36"/>
      <c r="AT260" s="29"/>
    </row>
    <row r="261" spans="1:46" ht="18.95" customHeight="1" x14ac:dyDescent="0.3">
      <c r="A261" s="52"/>
      <c r="B261" s="48"/>
      <c r="C261" s="48"/>
      <c r="D261" s="48"/>
      <c r="E261" s="54"/>
      <c r="F261" s="55"/>
      <c r="G261" s="48"/>
      <c r="H261" s="49"/>
      <c r="I261" s="50"/>
      <c r="J261" s="50"/>
      <c r="K261" s="50"/>
      <c r="L261" s="50"/>
      <c r="M261" s="46"/>
      <c r="N261" s="44"/>
      <c r="O261" s="45"/>
      <c r="P261" s="46"/>
      <c r="Q261" s="44"/>
      <c r="R261" s="47"/>
      <c r="S261" s="48"/>
      <c r="T261" s="20" t="s">
        <v>90</v>
      </c>
      <c r="U261" s="21"/>
      <c r="V261" s="22"/>
      <c r="W261" s="22"/>
      <c r="X261" s="23" t="str">
        <f t="shared" si="113"/>
        <v/>
      </c>
      <c r="Y261" s="24"/>
      <c r="Z261" s="24"/>
      <c r="AA261" s="25" t="str">
        <f t="shared" si="89"/>
        <v/>
      </c>
      <c r="AB261" s="24"/>
      <c r="AC261" s="24"/>
      <c r="AD261" s="24"/>
      <c r="AE261" s="26" t="str">
        <f t="shared" si="115"/>
        <v/>
      </c>
      <c r="AF261" s="25" t="str">
        <f t="shared" si="91"/>
        <v/>
      </c>
      <c r="AG261" s="38"/>
      <c r="AH261" s="39"/>
      <c r="AI261" s="25" t="str">
        <f t="shared" si="114"/>
        <v/>
      </c>
      <c r="AJ261" s="38"/>
      <c r="AK261" s="39"/>
      <c r="AL261" s="40"/>
      <c r="AM261" s="23" t="s">
        <v>92</v>
      </c>
      <c r="AN261" s="27"/>
      <c r="AO261" s="21"/>
      <c r="AP261" s="21"/>
      <c r="AQ261" s="42"/>
      <c r="AR261" s="36"/>
      <c r="AS261" s="36"/>
      <c r="AT261" s="29"/>
    </row>
    <row r="262" spans="1:46" ht="23.1" customHeight="1" x14ac:dyDescent="0.3">
      <c r="A262" s="53"/>
      <c r="B262" s="48"/>
      <c r="C262" s="48"/>
      <c r="D262" s="48"/>
      <c r="E262" s="54"/>
      <c r="F262" s="55"/>
      <c r="G262" s="48"/>
      <c r="H262" s="49"/>
      <c r="I262" s="50"/>
      <c r="J262" s="50"/>
      <c r="K262" s="50"/>
      <c r="L262" s="50"/>
      <c r="M262" s="46"/>
      <c r="N262" s="44"/>
      <c r="O262" s="45"/>
      <c r="P262" s="46"/>
      <c r="Q262" s="44"/>
      <c r="R262" s="47"/>
      <c r="S262" s="48"/>
      <c r="T262" s="20" t="s">
        <v>93</v>
      </c>
      <c r="U262" s="21"/>
      <c r="V262" s="22"/>
      <c r="W262" s="22"/>
      <c r="X262" s="23" t="str">
        <f t="shared" si="113"/>
        <v/>
      </c>
      <c r="Y262" s="24"/>
      <c r="Z262" s="24"/>
      <c r="AA262" s="25" t="str">
        <f t="shared" si="89"/>
        <v/>
      </c>
      <c r="AB262" s="24"/>
      <c r="AC262" s="24"/>
      <c r="AD262" s="24"/>
      <c r="AE262" s="26" t="str">
        <f t="shared" si="115"/>
        <v/>
      </c>
      <c r="AF262" s="25" t="str">
        <f t="shared" si="91"/>
        <v/>
      </c>
      <c r="AG262" s="38"/>
      <c r="AH262" s="39"/>
      <c r="AI262" s="25" t="str">
        <f t="shared" si="114"/>
        <v/>
      </c>
      <c r="AJ262" s="38"/>
      <c r="AK262" s="39"/>
      <c r="AL262" s="40"/>
      <c r="AM262" s="23" t="s">
        <v>94</v>
      </c>
      <c r="AN262" s="27"/>
      <c r="AO262" s="21"/>
      <c r="AP262" s="21"/>
      <c r="AQ262" s="43"/>
      <c r="AR262" s="37"/>
      <c r="AS262" s="37"/>
      <c r="AT262" s="30"/>
    </row>
    <row r="263" spans="1:46" s="4" customFormat="1" ht="69.95" customHeight="1" x14ac:dyDescent="0.25">
      <c r="A263" s="51"/>
      <c r="B263" s="48"/>
      <c r="C263" s="48"/>
      <c r="D263" s="48"/>
      <c r="E263" s="54"/>
      <c r="F263" s="55"/>
      <c r="G263" s="48"/>
      <c r="H263" s="49" t="str">
        <f>IF(B263="Seguridad_Información","Posibilidad de "&amp;C263&amp;"con "&amp;K263&amp;" "&amp;"por"&amp;" "&amp;I263&amp;" "&amp;"debido a"&amp;" "&amp;J263,"Posibilidad de"&amp;" "&amp;K263&amp;" "&amp;"por"&amp;" "&amp;I263&amp;" debido a"&amp;" "&amp;J263)</f>
        <v xml:space="preserve">Posibilidad de  por  debido a </v>
      </c>
      <c r="I263" s="50"/>
      <c r="J263" s="50"/>
      <c r="K263" s="50"/>
      <c r="L263" s="50"/>
      <c r="M263" s="46" t="str">
        <f>IF(OR($L263=[1]Tabla_Probabilidad!$D$33,$L263=[1]Tabla_Probabilidad!$D$35,$L263=[1]Tabla_Probabilidad!$D$37,$L263=[1]Tabla_Probabilidad!$J$35),"Muy Baja",IF(OR($L263=[1]Tabla_Probabilidad!$E$33,$L263=[1]Tabla_Probabilidad!$E$35,$L263=[1]Tabla_Probabilidad!$E$37,$L263=[1]Tabla_Probabilidad!$K$35),"Baja",IF(OR($L263=[1]Tabla_Probabilidad!$F$33,$L263=[1]Tabla_Probabilidad!$F$35,$L263=[1]Tabla_Probabilidad!$F$37,$L263=[1]Tabla_Probabilidad!$L$35),"Media",IF(OR($L263=[1]Tabla_Probabilidad!$G$33,$L263=[1]Tabla_Probabilidad!$G$35,$L263=[1]Tabla_Probabilidad!$G$37,$L263=[1]Tabla_Probabilidad!$M$35),"Alta",IF(OR($L263=[1]Tabla_Probabilidad!$H$33,$L263=[1]Tabla_Probabilidad!$H$35,$L263=[1]Tabla_Probabilidad!$H$37,$L263=[1]Tabla_Probabilidad!$N$35),"Muy Alta","")))))</f>
        <v/>
      </c>
      <c r="N263" s="44" t="str">
        <f>IF(M263="","",IF(M263="Muy Baja",0.2,IF(M263="Baja",0.4,IF(M263="Media",0.6,IF(M263="Alta",0.8,IF(M263="Muy Alta",1,))))))</f>
        <v/>
      </c>
      <c r="O263" s="45"/>
      <c r="P263" s="46" t="str">
        <f>IF(OR($O263=[1]Tabla_Impacto!$D$38,$O263=[1]Tabla_Impacto!$D$41,$O263=[1]Tabla_Impacto!$D$42,$O263=[1]Tabla_Impacto!$D$43,$O263=[1]Tabla_Impacto!$D$44,$O263=[1]Tabla_Impacto!$J$38,$O263=[1]Tabla_Impacto!$J$43,$O263=[1]Tabla_Impacto!$J$44,$O263=[1]Tabla_Impacto!$P$40,$O263=[1]Tabla_Impacto!$P$44,$O263=[1]Tabla_Impacto!$V$40,$O263=[1]Tabla_Impacto!$AB$40),"Leve",IF(OR($O263=[1]Tabla_Impacto!$E$38,$O263=[1]Tabla_Impacto!$E$41,$O263=[1]Tabla_Impacto!$E$42,$O263=[1]Tabla_Impacto!$E$43,$O263=[1]Tabla_Impacto!$E$44,$O263=[1]Tabla_Impacto!$K$38,$O263=[1]Tabla_Impacto!$K$43,$O263=[1]Tabla_Impacto!$K$44,$O263=[1]Tabla_Impacto!$Q$40,$O263=[1]Tabla_Impacto!$Q$44,$O263=[1]Tabla_Impacto!$W$40,$O263=[1]Tabla_Impacto!$AC$40),"Menor",IF(OR($O263=[1]Tabla_Impacto!$F$38,$O263=[1]Tabla_Impacto!$F$41,$O263=[1]Tabla_Impacto!$F$42,$O263=[1]Tabla_Impacto!$F$43,$O263=[1]Tabla_Impacto!$F$44,$O263=[1]Tabla_Impacto!$L$38,$O263=[1]Tabla_Impacto!$L$43,$O263=[1]Tabla_Impacto!$L$44,$O263=[1]Tabla_Impacto!$R$40,$O263=[1]Tabla_Impacto!$R$44,$O263=[1]Tabla_Impacto!$X$40,$O263=[1]Tabla_Impacto!$AD$40,$O263=[1]Tabla_Impacto!$F$41),"Moderado",IF(OR($O263=[1]Tabla_Impacto!$G$38,$O263=[1]Tabla_Impacto!$G$41,$O263=[1]Tabla_Impacto!$G$42,$O263=[1]Tabla_Impacto!$G$43,$O263=[1]Tabla_Impacto!$G$44,$O263=[1]Tabla_Impacto!$M$38,$O263=[1]Tabla_Impacto!$M$43,$O263=[1]Tabla_Impacto!$M$44,$O263=[1]Tabla_Impacto!$S$40,$O263=[1]Tabla_Impacto!$S$44,$O263=[1]Tabla_Impacto!$Y$40,$O263=[1]Tabla_Impacto!$AE$40,$O263=[1]Tabla_Impacto!$G$41),"Mayor",IF(OR($O263=[1]Tabla_Impacto!$H$38,$O263=[1]Tabla_Impacto!$H$41,$O263=[1]Tabla_Impacto!$H$42,$O263=[1]Tabla_Impacto!$H$43,$O263=[1]Tabla_Impacto!$H$44,$O263=[1]Tabla_Impacto!$N$38,$O263=[1]Tabla_Impacto!$N$43,$O263=[1]Tabla_Impacto!$N$44,$O263=[1]Tabla_Impacto!$T$40,$O263=[1]Tabla_Impacto!$T$44,$O263=[1]Tabla_Impacto!$Z$40,$O263=[1]Tabla_Impacto!$AF$40,$O263=[1]Tabla_Impacto!$H$41),"Catastrófico","")))))</f>
        <v/>
      </c>
      <c r="Q263" s="44" t="str">
        <f>IF(P263="","",IF(P263="Leve",0.2,IF(P263="Menor",0.4,IF(P263="Moderado",0.6,IF(P263="Mayor",0.8,IF(P263="Catastrófico",1,))))))</f>
        <v/>
      </c>
      <c r="R263" s="47" t="str">
        <f>IF(OR(AND(M263="Muy Baja",P263="Leve"),AND(M263="Muy Baja",P263="Menor"),AND(M263="Baja",P263="Leve")),"Bajo",IF(OR(AND(M263="Muy baja",P263="Moderado"),AND(M263="Baja",P263="Menor"),AND(M263="Baja",P263="Moderado"),AND(M263="Media",P263="Leve"),AND(M263="Media",P263="Menor"),AND(M263="Media",P263="Moderado"),AND(M263="Alta",P263="Leve"),AND(M263="Alta",P263="Menor")),"Moderado",IF(OR(AND(M263="Muy Baja",P263="Mayor"),AND(M263="Baja",P263="Mayor"),AND(M263="Media",P263="Mayor"),AND(M263="Alta",P263="Moderado"),AND(M263="Alta",P263="Mayor"),AND(M263="Muy Alta",P263="Leve"),AND(M263="Muy Alta",P263="Menor"),AND(M263="Muy Alta",P263="Moderado"),AND(M263="Muy Alta",P263="Mayor")),"Alto",IF(OR(AND(M263="Muy Baja",P263="Catastrófico"),AND(M263="Baja",P263="Catastrófico"),AND(M263="Media",P263="Catastrófico"),AND(M263="Alta",P263="Catastrófico"),AND(M263="Muy Alta",P263="Catastrófico")),"Extremo",""))))</f>
        <v/>
      </c>
      <c r="S263" s="48"/>
      <c r="T263" s="20" t="s">
        <v>65</v>
      </c>
      <c r="U263" s="21"/>
      <c r="V263" s="22"/>
      <c r="W263" s="22"/>
      <c r="X263" s="23" t="str">
        <f>IF(OR(Y263="Preventivo",Y263="Detectivo"),"Probabilidad",IF(Y263="Correctivo","Impacto",""))</f>
        <v/>
      </c>
      <c r="Y263" s="24"/>
      <c r="Z263" s="24"/>
      <c r="AA263" s="25" t="str">
        <f t="shared" si="89"/>
        <v/>
      </c>
      <c r="AB263" s="24"/>
      <c r="AC263" s="24"/>
      <c r="AD263" s="24"/>
      <c r="AE263" s="26" t="str">
        <f>IFERROR(IF(X263="Probabilidad",(N263-(+N263*AA263)),IF(X263="Impacto",N263,"")),"")</f>
        <v/>
      </c>
      <c r="AF263" s="25" t="str">
        <f t="shared" si="91"/>
        <v/>
      </c>
      <c r="AG263" s="38" t="str">
        <f>IFERROR(IF(AH263="","",IF(AH263&lt;=0.2,"Muy Baja",IF(AH263&lt;=0.4,"Baja",IF(AH263&lt;=0.6,"Media",IF(AH263&lt;=0.8,"Alta","Muy Alta"))))),"")</f>
        <v/>
      </c>
      <c r="AH263" s="39" t="str">
        <f>IFERROR(LOOKUP(MAX(AF263:AF269)+1,(AF263:AF269)),"")</f>
        <v/>
      </c>
      <c r="AI263" s="25" t="str">
        <f>IFERROR(IF(X263="Impacto",(Q263-(+Q263*AA263)),IF(X263="Probabilidad",Q263,"")),"")</f>
        <v/>
      </c>
      <c r="AJ263" s="38" t="str">
        <f>IFERROR(IF(AK263="","",IF(AK263&lt;=0.2,"Leve",IF(AK263&lt;=0.4,"Menor",IF(AK263&lt;=0.6,"Moderado",IF(AK263&lt;=0.8,"Mayor","Catastrófico"))))),"")</f>
        <v/>
      </c>
      <c r="AK263" s="39" t="str">
        <f>IFERROR(LOOKUP(MAX(AI263:AI269)+1,(AI263:AI269)),"")</f>
        <v/>
      </c>
      <c r="AL263" s="40" t="str">
        <f>IFERROR(IF(OR(AND(AG263="Muy Baja",AJ263="Leve"),AND(AG263="Muy Baja",AJ263="Menor"),AND(AG263="Baja",AJ263="Leve")),"Bajo",IF(OR(AND(AG263="Muy baja",AJ263="Moderado"),AND(AG263="Baja",AJ263="Menor"),AND(AG263="Baja",AJ263="Moderado"),AND(AG263="Media",AJ263="Leve"),AND(AG263="Media",AJ263="Menor"),AND(AG263="Media",AJ263="Moderado"),AND(AG263="Alta",AJ263="Leve"),AND(AG263="Alta",AJ263="Menor")),"Moderado",IF(OR(AND(AG263="Muy Baja",AJ263="Mayor"),AND(AG263="Baja",AJ263="Mayor"),AND(AG263="Media",AJ263="Mayor"),AND(AG263="Alta",AJ263="Moderado"),AND(AG263="Alta",AJ263="Mayor"),AND(AG263="Muy Alta",AJ263="Leve"),AND(AG263="Muy Alta",AJ263="Menor"),AND(AG263="Muy Alta",AJ263="Moderado"),AND(AG263="Muy Alta",AJ263="Mayor")),"Alto",IF(OR(AND(AG263="Muy Baja",AJ263="Catastrófico"),AND(AG263="Baja",AJ263="Catastrófico"),AND(AG263="Media",AJ263="Catastrófico"),AND(AG263="Alta",AJ263="Catastrófico"),AND(AG263="Muy Alta",AJ263="Catastrófico")),"Extremo","")))),"")</f>
        <v/>
      </c>
      <c r="AM263" s="23" t="s">
        <v>73</v>
      </c>
      <c r="AN263" s="27"/>
      <c r="AO263" s="21"/>
      <c r="AP263" s="21"/>
      <c r="AQ263" s="41"/>
      <c r="AR263" s="35"/>
      <c r="AS263" s="35"/>
      <c r="AT263" s="28"/>
    </row>
    <row r="264" spans="1:46" ht="74.099999999999994" customHeight="1" x14ac:dyDescent="0.3">
      <c r="A264" s="52"/>
      <c r="B264" s="48"/>
      <c r="C264" s="48"/>
      <c r="D264" s="48"/>
      <c r="E264" s="54"/>
      <c r="F264" s="55"/>
      <c r="G264" s="48"/>
      <c r="H264" s="49"/>
      <c r="I264" s="50"/>
      <c r="J264" s="50"/>
      <c r="K264" s="50"/>
      <c r="L264" s="50"/>
      <c r="M264" s="46"/>
      <c r="N264" s="44"/>
      <c r="O264" s="45"/>
      <c r="P264" s="46"/>
      <c r="Q264" s="44"/>
      <c r="R264" s="47"/>
      <c r="S264" s="48"/>
      <c r="T264" s="20" t="s">
        <v>74</v>
      </c>
      <c r="U264" s="21"/>
      <c r="V264" s="22"/>
      <c r="W264" s="22"/>
      <c r="X264" s="23" t="str">
        <f t="shared" ref="X264:X269" si="116">IF(OR(Y264="Preventivo",Y264="Detectivo"),"Probabilidad",IF(Y264="Correctivo","Impacto",""))</f>
        <v/>
      </c>
      <c r="Y264" s="24"/>
      <c r="Z264" s="24"/>
      <c r="AA264" s="25" t="str">
        <f t="shared" si="89"/>
        <v/>
      </c>
      <c r="AB264" s="24"/>
      <c r="AC264" s="24"/>
      <c r="AD264" s="24"/>
      <c r="AE264" s="26" t="str">
        <f>IFERROR(IF(AND(X263="Probabilidad",X264="Probabilidad"),(AF263-(+AF263*AA264)),IF(AND(X264="Probabilidad",X263="Impacto"),(AF263-(+AF263*AA264)),IF(X264="Impacto",AF263,""))),"")</f>
        <v/>
      </c>
      <c r="AF264" s="25" t="str">
        <f t="shared" si="91"/>
        <v/>
      </c>
      <c r="AG264" s="38"/>
      <c r="AH264" s="39"/>
      <c r="AI264" s="25" t="str">
        <f t="shared" ref="AI264:AI269" si="117">IFERROR(IF(AND(X263="Impacto",X264="Impacto"),(AI263-(+AI263*AA264)),IF(AND(X264="Impacto",X263="Probabilidad"),(AI263-(+AI263*AA264)),IF(X264="Probabilidad",AI263,""))),"")</f>
        <v/>
      </c>
      <c r="AJ264" s="38"/>
      <c r="AK264" s="39"/>
      <c r="AL264" s="40"/>
      <c r="AM264" s="23" t="s">
        <v>77</v>
      </c>
      <c r="AN264" s="27"/>
      <c r="AO264" s="21"/>
      <c r="AP264" s="21"/>
      <c r="AQ264" s="42"/>
      <c r="AR264" s="36"/>
      <c r="AS264" s="36"/>
      <c r="AT264" s="29"/>
    </row>
    <row r="265" spans="1:46" ht="45" customHeight="1" x14ac:dyDescent="0.3">
      <c r="A265" s="52"/>
      <c r="B265" s="48"/>
      <c r="C265" s="48"/>
      <c r="D265" s="48"/>
      <c r="E265" s="54"/>
      <c r="F265" s="55"/>
      <c r="G265" s="48"/>
      <c r="H265" s="49"/>
      <c r="I265" s="50"/>
      <c r="J265" s="50"/>
      <c r="K265" s="50"/>
      <c r="L265" s="50"/>
      <c r="M265" s="46"/>
      <c r="N265" s="44"/>
      <c r="O265" s="45"/>
      <c r="P265" s="46"/>
      <c r="Q265" s="44"/>
      <c r="R265" s="47"/>
      <c r="S265" s="48"/>
      <c r="T265" s="20" t="s">
        <v>78</v>
      </c>
      <c r="U265" s="21"/>
      <c r="V265" s="22"/>
      <c r="W265" s="22"/>
      <c r="X265" s="23" t="str">
        <f t="shared" si="116"/>
        <v/>
      </c>
      <c r="Y265" s="24"/>
      <c r="Z265" s="24"/>
      <c r="AA265" s="25" t="str">
        <f t="shared" si="89"/>
        <v/>
      </c>
      <c r="AB265" s="24"/>
      <c r="AC265" s="24"/>
      <c r="AD265" s="24"/>
      <c r="AE265" s="26" t="str">
        <f>IFERROR(IF(AND(X264="Probabilidad",X265="Probabilidad"),(AF264-(+AF264*AA265)),IF(AND(X265="Probabilidad",X264="Impacto"),(AF264-(+AF264*AA265)),IF(X265="Impacto",AF264,""))),"")</f>
        <v/>
      </c>
      <c r="AF265" s="25" t="str">
        <f t="shared" si="91"/>
        <v/>
      </c>
      <c r="AG265" s="38"/>
      <c r="AH265" s="39"/>
      <c r="AI265" s="25" t="str">
        <f t="shared" si="117"/>
        <v/>
      </c>
      <c r="AJ265" s="38"/>
      <c r="AK265" s="39"/>
      <c r="AL265" s="40"/>
      <c r="AM265" s="23" t="s">
        <v>81</v>
      </c>
      <c r="AN265" s="27"/>
      <c r="AO265" s="21"/>
      <c r="AP265" s="21"/>
      <c r="AQ265" s="42"/>
      <c r="AR265" s="36"/>
      <c r="AS265" s="36"/>
      <c r="AT265" s="29"/>
    </row>
    <row r="266" spans="1:46" ht="30" customHeight="1" x14ac:dyDescent="0.3">
      <c r="A266" s="52"/>
      <c r="B266" s="48"/>
      <c r="C266" s="48"/>
      <c r="D266" s="48"/>
      <c r="E266" s="54"/>
      <c r="F266" s="55"/>
      <c r="G266" s="48"/>
      <c r="H266" s="49"/>
      <c r="I266" s="50"/>
      <c r="J266" s="50"/>
      <c r="K266" s="50"/>
      <c r="L266" s="50"/>
      <c r="M266" s="46"/>
      <c r="N266" s="44"/>
      <c r="O266" s="45"/>
      <c r="P266" s="46"/>
      <c r="Q266" s="44"/>
      <c r="R266" s="47"/>
      <c r="S266" s="48"/>
      <c r="T266" s="20" t="s">
        <v>82</v>
      </c>
      <c r="U266" s="21"/>
      <c r="V266" s="22"/>
      <c r="W266" s="22"/>
      <c r="X266" s="23" t="str">
        <f t="shared" si="116"/>
        <v/>
      </c>
      <c r="Y266" s="24"/>
      <c r="Z266" s="24"/>
      <c r="AA266" s="25" t="str">
        <f t="shared" si="89"/>
        <v/>
      </c>
      <c r="AB266" s="24"/>
      <c r="AC266" s="24"/>
      <c r="AD266" s="24"/>
      <c r="AE266" s="26" t="str">
        <f t="shared" ref="AE266:AE269" si="118">IFERROR(IF(AND(X265="Probabilidad",X266="Probabilidad"),(AF265-(+AF265*AA266)),IF(AND(X266="Probabilidad",X265="Impacto"),(AF265-(+AF265*AA266)),IF(X266="Impacto",AF265,""))),"")</f>
        <v/>
      </c>
      <c r="AF266" s="25" t="str">
        <f t="shared" si="91"/>
        <v/>
      </c>
      <c r="AG266" s="38"/>
      <c r="AH266" s="39"/>
      <c r="AI266" s="25" t="str">
        <f t="shared" si="117"/>
        <v/>
      </c>
      <c r="AJ266" s="38"/>
      <c r="AK266" s="39"/>
      <c r="AL266" s="40"/>
      <c r="AM266" s="23" t="s">
        <v>84</v>
      </c>
      <c r="AN266" s="27"/>
      <c r="AO266" s="21"/>
      <c r="AP266" s="21"/>
      <c r="AQ266" s="42"/>
      <c r="AR266" s="36"/>
      <c r="AS266" s="36"/>
      <c r="AT266" s="29"/>
    </row>
    <row r="267" spans="1:46" ht="18.95" customHeight="1" x14ac:dyDescent="0.3">
      <c r="A267" s="52"/>
      <c r="B267" s="48"/>
      <c r="C267" s="48"/>
      <c r="D267" s="48"/>
      <c r="E267" s="54"/>
      <c r="F267" s="55"/>
      <c r="G267" s="48"/>
      <c r="H267" s="49"/>
      <c r="I267" s="50"/>
      <c r="J267" s="50"/>
      <c r="K267" s="50"/>
      <c r="L267" s="50"/>
      <c r="M267" s="46"/>
      <c r="N267" s="44"/>
      <c r="O267" s="45"/>
      <c r="P267" s="46"/>
      <c r="Q267" s="44"/>
      <c r="R267" s="47"/>
      <c r="S267" s="48"/>
      <c r="T267" s="20" t="s">
        <v>85</v>
      </c>
      <c r="U267" s="21"/>
      <c r="V267" s="22"/>
      <c r="W267" s="22"/>
      <c r="X267" s="23" t="str">
        <f t="shared" si="116"/>
        <v/>
      </c>
      <c r="Y267" s="24"/>
      <c r="Z267" s="24"/>
      <c r="AA267" s="25" t="str">
        <f t="shared" ref="AA267:AA330" si="119">IF(AND(Y267="Preventivo",Z267="Automático"),"50%",IF(AND(Y267="Preventivo",Z267="Manual"),"40%",IF(AND(Y267="Detectivo",Z267="Automático"),"40%",IF(AND(Y267="Detectivo",Z267="Manual"),"30%",IF(AND(Y267="Correctivo",Z267="Automático"),"35%",IF(AND(Y267="Correctivo",Z267="Manual"),"25%",""))))))</f>
        <v/>
      </c>
      <c r="AB267" s="24"/>
      <c r="AC267" s="24"/>
      <c r="AD267" s="24"/>
      <c r="AE267" s="26" t="str">
        <f t="shared" si="118"/>
        <v/>
      </c>
      <c r="AF267" s="25" t="str">
        <f t="shared" ref="AF267:AF330" si="120">+AE267</f>
        <v/>
      </c>
      <c r="AG267" s="38"/>
      <c r="AH267" s="39"/>
      <c r="AI267" s="25" t="str">
        <f t="shared" si="117"/>
        <v/>
      </c>
      <c r="AJ267" s="38"/>
      <c r="AK267" s="39"/>
      <c r="AL267" s="40"/>
      <c r="AM267" s="23" t="s">
        <v>89</v>
      </c>
      <c r="AN267" s="27"/>
      <c r="AO267" s="21"/>
      <c r="AP267" s="21"/>
      <c r="AQ267" s="42"/>
      <c r="AR267" s="36"/>
      <c r="AS267" s="36"/>
      <c r="AT267" s="29"/>
    </row>
    <row r="268" spans="1:46" ht="18.95" customHeight="1" x14ac:dyDescent="0.3">
      <c r="A268" s="52"/>
      <c r="B268" s="48"/>
      <c r="C268" s="48"/>
      <c r="D268" s="48"/>
      <c r="E268" s="54"/>
      <c r="F268" s="55"/>
      <c r="G268" s="48"/>
      <c r="H268" s="49"/>
      <c r="I268" s="50"/>
      <c r="J268" s="50"/>
      <c r="K268" s="50"/>
      <c r="L268" s="50"/>
      <c r="M268" s="46"/>
      <c r="N268" s="44"/>
      <c r="O268" s="45"/>
      <c r="P268" s="46"/>
      <c r="Q268" s="44"/>
      <c r="R268" s="47"/>
      <c r="S268" s="48"/>
      <c r="T268" s="20" t="s">
        <v>90</v>
      </c>
      <c r="U268" s="21"/>
      <c r="V268" s="22"/>
      <c r="W268" s="22"/>
      <c r="X268" s="23" t="str">
        <f t="shared" si="116"/>
        <v/>
      </c>
      <c r="Y268" s="24"/>
      <c r="Z268" s="24"/>
      <c r="AA268" s="25" t="str">
        <f t="shared" si="119"/>
        <v/>
      </c>
      <c r="AB268" s="24"/>
      <c r="AC268" s="24"/>
      <c r="AD268" s="24"/>
      <c r="AE268" s="26" t="str">
        <f t="shared" si="118"/>
        <v/>
      </c>
      <c r="AF268" s="25" t="str">
        <f t="shared" si="120"/>
        <v/>
      </c>
      <c r="AG268" s="38"/>
      <c r="AH268" s="39"/>
      <c r="AI268" s="25" t="str">
        <f t="shared" si="117"/>
        <v/>
      </c>
      <c r="AJ268" s="38"/>
      <c r="AK268" s="39"/>
      <c r="AL268" s="40"/>
      <c r="AM268" s="23" t="s">
        <v>92</v>
      </c>
      <c r="AN268" s="27"/>
      <c r="AO268" s="21"/>
      <c r="AP268" s="21"/>
      <c r="AQ268" s="42"/>
      <c r="AR268" s="36"/>
      <c r="AS268" s="36"/>
      <c r="AT268" s="29"/>
    </row>
    <row r="269" spans="1:46" ht="23.1" customHeight="1" x14ac:dyDescent="0.3">
      <c r="A269" s="53"/>
      <c r="B269" s="48"/>
      <c r="C269" s="48"/>
      <c r="D269" s="48"/>
      <c r="E269" s="54"/>
      <c r="F269" s="55"/>
      <c r="G269" s="48"/>
      <c r="H269" s="49"/>
      <c r="I269" s="50"/>
      <c r="J269" s="50"/>
      <c r="K269" s="50"/>
      <c r="L269" s="50"/>
      <c r="M269" s="46"/>
      <c r="N269" s="44"/>
      <c r="O269" s="45"/>
      <c r="P269" s="46"/>
      <c r="Q269" s="44"/>
      <c r="R269" s="47"/>
      <c r="S269" s="48"/>
      <c r="T269" s="20" t="s">
        <v>93</v>
      </c>
      <c r="U269" s="21"/>
      <c r="V269" s="22"/>
      <c r="W269" s="22"/>
      <c r="X269" s="23" t="str">
        <f t="shared" si="116"/>
        <v/>
      </c>
      <c r="Y269" s="24"/>
      <c r="Z269" s="24"/>
      <c r="AA269" s="25" t="str">
        <f t="shared" si="119"/>
        <v/>
      </c>
      <c r="AB269" s="24"/>
      <c r="AC269" s="24"/>
      <c r="AD269" s="24"/>
      <c r="AE269" s="26" t="str">
        <f t="shared" si="118"/>
        <v/>
      </c>
      <c r="AF269" s="25" t="str">
        <f t="shared" si="120"/>
        <v/>
      </c>
      <c r="AG269" s="38"/>
      <c r="AH269" s="39"/>
      <c r="AI269" s="25" t="str">
        <f t="shared" si="117"/>
        <v/>
      </c>
      <c r="AJ269" s="38"/>
      <c r="AK269" s="39"/>
      <c r="AL269" s="40"/>
      <c r="AM269" s="23" t="s">
        <v>94</v>
      </c>
      <c r="AN269" s="27"/>
      <c r="AO269" s="21"/>
      <c r="AP269" s="21"/>
      <c r="AQ269" s="43"/>
      <c r="AR269" s="37"/>
      <c r="AS269" s="37"/>
      <c r="AT269" s="30"/>
    </row>
    <row r="270" spans="1:46" s="4" customFormat="1" ht="69.95" customHeight="1" x14ac:dyDescent="0.25">
      <c r="A270" s="51"/>
      <c r="B270" s="48"/>
      <c r="C270" s="48"/>
      <c r="D270" s="48"/>
      <c r="E270" s="54"/>
      <c r="F270" s="55"/>
      <c r="G270" s="48"/>
      <c r="H270" s="49" t="str">
        <f>IF(B270="Seguridad_Información","Posibilidad de "&amp;C270&amp;"con "&amp;K270&amp;" "&amp;"por"&amp;" "&amp;I270&amp;" "&amp;"debido a"&amp;" "&amp;J270,"Posibilidad de"&amp;" "&amp;K270&amp;" "&amp;"por"&amp;" "&amp;I270&amp;" debido a"&amp;" "&amp;J270)</f>
        <v xml:space="preserve">Posibilidad de  por  debido a </v>
      </c>
      <c r="I270" s="50"/>
      <c r="J270" s="50"/>
      <c r="K270" s="50"/>
      <c r="L270" s="50"/>
      <c r="M270" s="46" t="str">
        <f>IF(OR($L270=[1]Tabla_Probabilidad!$D$33,$L270=[1]Tabla_Probabilidad!$D$35,$L270=[1]Tabla_Probabilidad!$D$37,$L270=[1]Tabla_Probabilidad!$J$35),"Muy Baja",IF(OR($L270=[1]Tabla_Probabilidad!$E$33,$L270=[1]Tabla_Probabilidad!$E$35,$L270=[1]Tabla_Probabilidad!$E$37,$L270=[1]Tabla_Probabilidad!$K$35),"Baja",IF(OR($L270=[1]Tabla_Probabilidad!$F$33,$L270=[1]Tabla_Probabilidad!$F$35,$L270=[1]Tabla_Probabilidad!$F$37,$L270=[1]Tabla_Probabilidad!$L$35),"Media",IF(OR($L270=[1]Tabla_Probabilidad!$G$33,$L270=[1]Tabla_Probabilidad!$G$35,$L270=[1]Tabla_Probabilidad!$G$37,$L270=[1]Tabla_Probabilidad!$M$35),"Alta",IF(OR($L270=[1]Tabla_Probabilidad!$H$33,$L270=[1]Tabla_Probabilidad!$H$35,$L270=[1]Tabla_Probabilidad!$H$37,$L270=[1]Tabla_Probabilidad!$N$35),"Muy Alta","")))))</f>
        <v/>
      </c>
      <c r="N270" s="44" t="str">
        <f>IF(M270="","",IF(M270="Muy Baja",0.2,IF(M270="Baja",0.4,IF(M270="Media",0.6,IF(M270="Alta",0.8,IF(M270="Muy Alta",1,))))))</f>
        <v/>
      </c>
      <c r="O270" s="45"/>
      <c r="P270" s="46" t="str">
        <f>IF(OR($O270=[1]Tabla_Impacto!$D$38,$O270=[1]Tabla_Impacto!$D$41,$O270=[1]Tabla_Impacto!$D$42,$O270=[1]Tabla_Impacto!$D$43,$O270=[1]Tabla_Impacto!$D$44,$O270=[1]Tabla_Impacto!$J$38,$O270=[1]Tabla_Impacto!$J$43,$O270=[1]Tabla_Impacto!$J$44,$O270=[1]Tabla_Impacto!$P$40,$O270=[1]Tabla_Impacto!$P$44,$O270=[1]Tabla_Impacto!$V$40,$O270=[1]Tabla_Impacto!$AB$40),"Leve",IF(OR($O270=[1]Tabla_Impacto!$E$38,$O270=[1]Tabla_Impacto!$E$41,$O270=[1]Tabla_Impacto!$E$42,$O270=[1]Tabla_Impacto!$E$43,$O270=[1]Tabla_Impacto!$E$44,$O270=[1]Tabla_Impacto!$K$38,$O270=[1]Tabla_Impacto!$K$43,$O270=[1]Tabla_Impacto!$K$44,$O270=[1]Tabla_Impacto!$Q$40,$O270=[1]Tabla_Impacto!$Q$44,$O270=[1]Tabla_Impacto!$W$40,$O270=[1]Tabla_Impacto!$AC$40),"Menor",IF(OR($O270=[1]Tabla_Impacto!$F$38,$O270=[1]Tabla_Impacto!$F$41,$O270=[1]Tabla_Impacto!$F$42,$O270=[1]Tabla_Impacto!$F$43,$O270=[1]Tabla_Impacto!$F$44,$O270=[1]Tabla_Impacto!$L$38,$O270=[1]Tabla_Impacto!$L$43,$O270=[1]Tabla_Impacto!$L$44,$O270=[1]Tabla_Impacto!$R$40,$O270=[1]Tabla_Impacto!$R$44,$O270=[1]Tabla_Impacto!$X$40,$O270=[1]Tabla_Impacto!$AD$40,$O270=[1]Tabla_Impacto!$F$41),"Moderado",IF(OR($O270=[1]Tabla_Impacto!$G$38,$O270=[1]Tabla_Impacto!$G$41,$O270=[1]Tabla_Impacto!$G$42,$O270=[1]Tabla_Impacto!$G$43,$O270=[1]Tabla_Impacto!$G$44,$O270=[1]Tabla_Impacto!$M$38,$O270=[1]Tabla_Impacto!$M$43,$O270=[1]Tabla_Impacto!$M$44,$O270=[1]Tabla_Impacto!$S$40,$O270=[1]Tabla_Impacto!$S$44,$O270=[1]Tabla_Impacto!$Y$40,$O270=[1]Tabla_Impacto!$AE$40,$O270=[1]Tabla_Impacto!$G$41),"Mayor",IF(OR($O270=[1]Tabla_Impacto!$H$38,$O270=[1]Tabla_Impacto!$H$41,$O270=[1]Tabla_Impacto!$H$42,$O270=[1]Tabla_Impacto!$H$43,$O270=[1]Tabla_Impacto!$H$44,$O270=[1]Tabla_Impacto!$N$38,$O270=[1]Tabla_Impacto!$N$43,$O270=[1]Tabla_Impacto!$N$44,$O270=[1]Tabla_Impacto!$T$40,$O270=[1]Tabla_Impacto!$T$44,$O270=[1]Tabla_Impacto!$Z$40,$O270=[1]Tabla_Impacto!$AF$40,$O270=[1]Tabla_Impacto!$H$41),"Catastrófico","")))))</f>
        <v/>
      </c>
      <c r="Q270" s="44" t="str">
        <f>IF(P270="","",IF(P270="Leve",0.2,IF(P270="Menor",0.4,IF(P270="Moderado",0.6,IF(P270="Mayor",0.8,IF(P270="Catastrófico",1,))))))</f>
        <v/>
      </c>
      <c r="R270" s="47" t="str">
        <f>IF(OR(AND(M270="Muy Baja",P270="Leve"),AND(M270="Muy Baja",P270="Menor"),AND(M270="Baja",P270="Leve")),"Bajo",IF(OR(AND(M270="Muy baja",P270="Moderado"),AND(M270="Baja",P270="Menor"),AND(M270="Baja",P270="Moderado"),AND(M270="Media",P270="Leve"),AND(M270="Media",P270="Menor"),AND(M270="Media",P270="Moderado"),AND(M270="Alta",P270="Leve"),AND(M270="Alta",P270="Menor")),"Moderado",IF(OR(AND(M270="Muy Baja",P270="Mayor"),AND(M270="Baja",P270="Mayor"),AND(M270="Media",P270="Mayor"),AND(M270="Alta",P270="Moderado"),AND(M270="Alta",P270="Mayor"),AND(M270="Muy Alta",P270="Leve"),AND(M270="Muy Alta",P270="Menor"),AND(M270="Muy Alta",P270="Moderado"),AND(M270="Muy Alta",P270="Mayor")),"Alto",IF(OR(AND(M270="Muy Baja",P270="Catastrófico"),AND(M270="Baja",P270="Catastrófico"),AND(M270="Media",P270="Catastrófico"),AND(M270="Alta",P270="Catastrófico"),AND(M270="Muy Alta",P270="Catastrófico")),"Extremo",""))))</f>
        <v/>
      </c>
      <c r="S270" s="48"/>
      <c r="T270" s="20" t="s">
        <v>65</v>
      </c>
      <c r="U270" s="21"/>
      <c r="V270" s="22"/>
      <c r="W270" s="22"/>
      <c r="X270" s="23" t="str">
        <f>IF(OR(Y270="Preventivo",Y270="Detectivo"),"Probabilidad",IF(Y270="Correctivo","Impacto",""))</f>
        <v/>
      </c>
      <c r="Y270" s="24"/>
      <c r="Z270" s="24"/>
      <c r="AA270" s="25" t="str">
        <f t="shared" si="119"/>
        <v/>
      </c>
      <c r="AB270" s="24"/>
      <c r="AC270" s="24"/>
      <c r="AD270" s="24"/>
      <c r="AE270" s="26" t="str">
        <f>IFERROR(IF(X270="Probabilidad",(N270-(+N270*AA270)),IF(X270="Impacto",N270,"")),"")</f>
        <v/>
      </c>
      <c r="AF270" s="25" t="str">
        <f t="shared" si="120"/>
        <v/>
      </c>
      <c r="AG270" s="38" t="str">
        <f>IFERROR(IF(AH270="","",IF(AH270&lt;=0.2,"Muy Baja",IF(AH270&lt;=0.4,"Baja",IF(AH270&lt;=0.6,"Media",IF(AH270&lt;=0.8,"Alta","Muy Alta"))))),"")</f>
        <v/>
      </c>
      <c r="AH270" s="39" t="str">
        <f>IFERROR(LOOKUP(MAX(AF270:AF276)+1,(AF270:AF276)),"")</f>
        <v/>
      </c>
      <c r="AI270" s="25" t="str">
        <f>IFERROR(IF(X270="Impacto",(Q270-(+Q270*AA270)),IF(X270="Probabilidad",Q270,"")),"")</f>
        <v/>
      </c>
      <c r="AJ270" s="38" t="str">
        <f>IFERROR(IF(AK270="","",IF(AK270&lt;=0.2,"Leve",IF(AK270&lt;=0.4,"Menor",IF(AK270&lt;=0.6,"Moderado",IF(AK270&lt;=0.8,"Mayor","Catastrófico"))))),"")</f>
        <v/>
      </c>
      <c r="AK270" s="39" t="str">
        <f>IFERROR(LOOKUP(MAX(AI270:AI276)+1,(AI270:AI276)),"")</f>
        <v/>
      </c>
      <c r="AL270" s="40" t="str">
        <f>IFERROR(IF(OR(AND(AG270="Muy Baja",AJ270="Leve"),AND(AG270="Muy Baja",AJ270="Menor"),AND(AG270="Baja",AJ270="Leve")),"Bajo",IF(OR(AND(AG270="Muy baja",AJ270="Moderado"),AND(AG270="Baja",AJ270="Menor"),AND(AG270="Baja",AJ270="Moderado"),AND(AG270="Media",AJ270="Leve"),AND(AG270="Media",AJ270="Menor"),AND(AG270="Media",AJ270="Moderado"),AND(AG270="Alta",AJ270="Leve"),AND(AG270="Alta",AJ270="Menor")),"Moderado",IF(OR(AND(AG270="Muy Baja",AJ270="Mayor"),AND(AG270="Baja",AJ270="Mayor"),AND(AG270="Media",AJ270="Mayor"),AND(AG270="Alta",AJ270="Moderado"),AND(AG270="Alta",AJ270="Mayor"),AND(AG270="Muy Alta",AJ270="Leve"),AND(AG270="Muy Alta",AJ270="Menor"),AND(AG270="Muy Alta",AJ270="Moderado"),AND(AG270="Muy Alta",AJ270="Mayor")),"Alto",IF(OR(AND(AG270="Muy Baja",AJ270="Catastrófico"),AND(AG270="Baja",AJ270="Catastrófico"),AND(AG270="Media",AJ270="Catastrófico"),AND(AG270="Alta",AJ270="Catastrófico"),AND(AG270="Muy Alta",AJ270="Catastrófico")),"Extremo","")))),"")</f>
        <v/>
      </c>
      <c r="AM270" s="23" t="s">
        <v>73</v>
      </c>
      <c r="AN270" s="27"/>
      <c r="AO270" s="21"/>
      <c r="AP270" s="21"/>
      <c r="AQ270" s="41"/>
      <c r="AR270" s="35"/>
      <c r="AS270" s="35"/>
      <c r="AT270" s="28"/>
    </row>
    <row r="271" spans="1:46" ht="74.099999999999994" customHeight="1" x14ac:dyDescent="0.3">
      <c r="A271" s="52"/>
      <c r="B271" s="48"/>
      <c r="C271" s="48"/>
      <c r="D271" s="48"/>
      <c r="E271" s="54"/>
      <c r="F271" s="55"/>
      <c r="G271" s="48"/>
      <c r="H271" s="49"/>
      <c r="I271" s="50"/>
      <c r="J271" s="50"/>
      <c r="K271" s="50"/>
      <c r="L271" s="50"/>
      <c r="M271" s="46"/>
      <c r="N271" s="44"/>
      <c r="O271" s="45"/>
      <c r="P271" s="46"/>
      <c r="Q271" s="44"/>
      <c r="R271" s="47"/>
      <c r="S271" s="48"/>
      <c r="T271" s="20" t="s">
        <v>74</v>
      </c>
      <c r="U271" s="21"/>
      <c r="V271" s="22"/>
      <c r="W271" s="22"/>
      <c r="X271" s="23" t="str">
        <f t="shared" ref="X271:X276" si="121">IF(OR(Y271="Preventivo",Y271="Detectivo"),"Probabilidad",IF(Y271="Correctivo","Impacto",""))</f>
        <v/>
      </c>
      <c r="Y271" s="24"/>
      <c r="Z271" s="24"/>
      <c r="AA271" s="25" t="str">
        <f t="shared" si="119"/>
        <v/>
      </c>
      <c r="AB271" s="24"/>
      <c r="AC271" s="24"/>
      <c r="AD271" s="24"/>
      <c r="AE271" s="26" t="str">
        <f>IFERROR(IF(AND(X270="Probabilidad",X271="Probabilidad"),(AF270-(+AF270*AA271)),IF(AND(X271="Probabilidad",X270="Impacto"),(AF270-(+AF270*AA271)),IF(X271="Impacto",AF270,""))),"")</f>
        <v/>
      </c>
      <c r="AF271" s="25" t="str">
        <f t="shared" si="120"/>
        <v/>
      </c>
      <c r="AG271" s="38"/>
      <c r="AH271" s="39"/>
      <c r="AI271" s="25" t="str">
        <f t="shared" ref="AI271:AI276" si="122">IFERROR(IF(AND(X270="Impacto",X271="Impacto"),(AI270-(+AI270*AA271)),IF(AND(X271="Impacto",X270="Probabilidad"),(AI270-(+AI270*AA271)),IF(X271="Probabilidad",AI270,""))),"")</f>
        <v/>
      </c>
      <c r="AJ271" s="38"/>
      <c r="AK271" s="39"/>
      <c r="AL271" s="40"/>
      <c r="AM271" s="23" t="s">
        <v>77</v>
      </c>
      <c r="AN271" s="27"/>
      <c r="AO271" s="21"/>
      <c r="AP271" s="21"/>
      <c r="AQ271" s="42"/>
      <c r="AR271" s="36"/>
      <c r="AS271" s="36"/>
      <c r="AT271" s="29"/>
    </row>
    <row r="272" spans="1:46" ht="45" customHeight="1" x14ac:dyDescent="0.3">
      <c r="A272" s="52"/>
      <c r="B272" s="48"/>
      <c r="C272" s="48"/>
      <c r="D272" s="48"/>
      <c r="E272" s="54"/>
      <c r="F272" s="55"/>
      <c r="G272" s="48"/>
      <c r="H272" s="49"/>
      <c r="I272" s="50"/>
      <c r="J272" s="50"/>
      <c r="K272" s="50"/>
      <c r="L272" s="50"/>
      <c r="M272" s="46"/>
      <c r="N272" s="44"/>
      <c r="O272" s="45"/>
      <c r="P272" s="46"/>
      <c r="Q272" s="44"/>
      <c r="R272" s="47"/>
      <c r="S272" s="48"/>
      <c r="T272" s="20" t="s">
        <v>78</v>
      </c>
      <c r="U272" s="21"/>
      <c r="V272" s="22"/>
      <c r="W272" s="22"/>
      <c r="X272" s="23" t="str">
        <f t="shared" si="121"/>
        <v/>
      </c>
      <c r="Y272" s="24"/>
      <c r="Z272" s="24"/>
      <c r="AA272" s="25" t="str">
        <f t="shared" si="119"/>
        <v/>
      </c>
      <c r="AB272" s="24"/>
      <c r="AC272" s="24"/>
      <c r="AD272" s="24"/>
      <c r="AE272" s="26" t="str">
        <f>IFERROR(IF(AND(X271="Probabilidad",X272="Probabilidad"),(AF271-(+AF271*AA272)),IF(AND(X272="Probabilidad",X271="Impacto"),(AF271-(+AF271*AA272)),IF(X272="Impacto",AF271,""))),"")</f>
        <v/>
      </c>
      <c r="AF272" s="25" t="str">
        <f t="shared" si="120"/>
        <v/>
      </c>
      <c r="AG272" s="38"/>
      <c r="AH272" s="39"/>
      <c r="AI272" s="25" t="str">
        <f t="shared" si="122"/>
        <v/>
      </c>
      <c r="AJ272" s="38"/>
      <c r="AK272" s="39"/>
      <c r="AL272" s="40"/>
      <c r="AM272" s="23" t="s">
        <v>81</v>
      </c>
      <c r="AN272" s="27"/>
      <c r="AO272" s="21"/>
      <c r="AP272" s="21"/>
      <c r="AQ272" s="42"/>
      <c r="AR272" s="36"/>
      <c r="AS272" s="36"/>
      <c r="AT272" s="29"/>
    </row>
    <row r="273" spans="1:46" ht="30" customHeight="1" x14ac:dyDescent="0.3">
      <c r="A273" s="52"/>
      <c r="B273" s="48"/>
      <c r="C273" s="48"/>
      <c r="D273" s="48"/>
      <c r="E273" s="54"/>
      <c r="F273" s="55"/>
      <c r="G273" s="48"/>
      <c r="H273" s="49"/>
      <c r="I273" s="50"/>
      <c r="J273" s="50"/>
      <c r="K273" s="50"/>
      <c r="L273" s="50"/>
      <c r="M273" s="46"/>
      <c r="N273" s="44"/>
      <c r="O273" s="45"/>
      <c r="P273" s="46"/>
      <c r="Q273" s="44"/>
      <c r="R273" s="47"/>
      <c r="S273" s="48"/>
      <c r="T273" s="20" t="s">
        <v>82</v>
      </c>
      <c r="U273" s="21"/>
      <c r="V273" s="22"/>
      <c r="W273" s="22"/>
      <c r="X273" s="23" t="str">
        <f t="shared" si="121"/>
        <v/>
      </c>
      <c r="Y273" s="24"/>
      <c r="Z273" s="24"/>
      <c r="AA273" s="25" t="str">
        <f t="shared" si="119"/>
        <v/>
      </c>
      <c r="AB273" s="24"/>
      <c r="AC273" s="24"/>
      <c r="AD273" s="24"/>
      <c r="AE273" s="26" t="str">
        <f t="shared" ref="AE273:AE276" si="123">IFERROR(IF(AND(X272="Probabilidad",X273="Probabilidad"),(AF272-(+AF272*AA273)),IF(AND(X273="Probabilidad",X272="Impacto"),(AF272-(+AF272*AA273)),IF(X273="Impacto",AF272,""))),"")</f>
        <v/>
      </c>
      <c r="AF273" s="25" t="str">
        <f t="shared" si="120"/>
        <v/>
      </c>
      <c r="AG273" s="38"/>
      <c r="AH273" s="39"/>
      <c r="AI273" s="25" t="str">
        <f t="shared" si="122"/>
        <v/>
      </c>
      <c r="AJ273" s="38"/>
      <c r="AK273" s="39"/>
      <c r="AL273" s="40"/>
      <c r="AM273" s="23" t="s">
        <v>84</v>
      </c>
      <c r="AN273" s="27"/>
      <c r="AO273" s="21"/>
      <c r="AP273" s="21"/>
      <c r="AQ273" s="42"/>
      <c r="AR273" s="36"/>
      <c r="AS273" s="36"/>
      <c r="AT273" s="29"/>
    </row>
    <row r="274" spans="1:46" ht="18.95" customHeight="1" x14ac:dyDescent="0.3">
      <c r="A274" s="52"/>
      <c r="B274" s="48"/>
      <c r="C274" s="48"/>
      <c r="D274" s="48"/>
      <c r="E274" s="54"/>
      <c r="F274" s="55"/>
      <c r="G274" s="48"/>
      <c r="H274" s="49"/>
      <c r="I274" s="50"/>
      <c r="J274" s="50"/>
      <c r="K274" s="50"/>
      <c r="L274" s="50"/>
      <c r="M274" s="46"/>
      <c r="N274" s="44"/>
      <c r="O274" s="45"/>
      <c r="P274" s="46"/>
      <c r="Q274" s="44"/>
      <c r="R274" s="47"/>
      <c r="S274" s="48"/>
      <c r="T274" s="20" t="s">
        <v>85</v>
      </c>
      <c r="U274" s="21"/>
      <c r="V274" s="22"/>
      <c r="W274" s="22"/>
      <c r="X274" s="23" t="str">
        <f t="shared" si="121"/>
        <v/>
      </c>
      <c r="Y274" s="24"/>
      <c r="Z274" s="24"/>
      <c r="AA274" s="25" t="str">
        <f t="shared" si="119"/>
        <v/>
      </c>
      <c r="AB274" s="24"/>
      <c r="AC274" s="24"/>
      <c r="AD274" s="24"/>
      <c r="AE274" s="26" t="str">
        <f t="shared" si="123"/>
        <v/>
      </c>
      <c r="AF274" s="25" t="str">
        <f t="shared" si="120"/>
        <v/>
      </c>
      <c r="AG274" s="38"/>
      <c r="AH274" s="39"/>
      <c r="AI274" s="25" t="str">
        <f t="shared" si="122"/>
        <v/>
      </c>
      <c r="AJ274" s="38"/>
      <c r="AK274" s="39"/>
      <c r="AL274" s="40"/>
      <c r="AM274" s="23" t="s">
        <v>89</v>
      </c>
      <c r="AN274" s="27"/>
      <c r="AO274" s="21"/>
      <c r="AP274" s="21"/>
      <c r="AQ274" s="42"/>
      <c r="AR274" s="36"/>
      <c r="AS274" s="36"/>
      <c r="AT274" s="29"/>
    </row>
    <row r="275" spans="1:46" ht="18.95" customHeight="1" x14ac:dyDescent="0.3">
      <c r="A275" s="52"/>
      <c r="B275" s="48"/>
      <c r="C275" s="48"/>
      <c r="D275" s="48"/>
      <c r="E275" s="54"/>
      <c r="F275" s="55"/>
      <c r="G275" s="48"/>
      <c r="H275" s="49"/>
      <c r="I275" s="50"/>
      <c r="J275" s="50"/>
      <c r="K275" s="50"/>
      <c r="L275" s="50"/>
      <c r="M275" s="46"/>
      <c r="N275" s="44"/>
      <c r="O275" s="45"/>
      <c r="P275" s="46"/>
      <c r="Q275" s="44"/>
      <c r="R275" s="47"/>
      <c r="S275" s="48"/>
      <c r="T275" s="20" t="s">
        <v>90</v>
      </c>
      <c r="U275" s="21"/>
      <c r="V275" s="22"/>
      <c r="W275" s="22"/>
      <c r="X275" s="23" t="str">
        <f t="shared" si="121"/>
        <v/>
      </c>
      <c r="Y275" s="24"/>
      <c r="Z275" s="24"/>
      <c r="AA275" s="25" t="str">
        <f t="shared" si="119"/>
        <v/>
      </c>
      <c r="AB275" s="24"/>
      <c r="AC275" s="24"/>
      <c r="AD275" s="24"/>
      <c r="AE275" s="26" t="str">
        <f t="shared" si="123"/>
        <v/>
      </c>
      <c r="AF275" s="25" t="str">
        <f t="shared" si="120"/>
        <v/>
      </c>
      <c r="AG275" s="38"/>
      <c r="AH275" s="39"/>
      <c r="AI275" s="25" t="str">
        <f t="shared" si="122"/>
        <v/>
      </c>
      <c r="AJ275" s="38"/>
      <c r="AK275" s="39"/>
      <c r="AL275" s="40"/>
      <c r="AM275" s="23" t="s">
        <v>92</v>
      </c>
      <c r="AN275" s="27"/>
      <c r="AO275" s="21"/>
      <c r="AP275" s="21"/>
      <c r="AQ275" s="42"/>
      <c r="AR275" s="36"/>
      <c r="AS275" s="36"/>
      <c r="AT275" s="29"/>
    </row>
    <row r="276" spans="1:46" ht="23.1" customHeight="1" x14ac:dyDescent="0.3">
      <c r="A276" s="53"/>
      <c r="B276" s="48"/>
      <c r="C276" s="48"/>
      <c r="D276" s="48"/>
      <c r="E276" s="54"/>
      <c r="F276" s="55"/>
      <c r="G276" s="48"/>
      <c r="H276" s="49"/>
      <c r="I276" s="50"/>
      <c r="J276" s="50"/>
      <c r="K276" s="50"/>
      <c r="L276" s="50"/>
      <c r="M276" s="46"/>
      <c r="N276" s="44"/>
      <c r="O276" s="45"/>
      <c r="P276" s="46"/>
      <c r="Q276" s="44"/>
      <c r="R276" s="47"/>
      <c r="S276" s="48"/>
      <c r="T276" s="20" t="s">
        <v>93</v>
      </c>
      <c r="U276" s="21"/>
      <c r="V276" s="22"/>
      <c r="W276" s="22"/>
      <c r="X276" s="23" t="str">
        <f t="shared" si="121"/>
        <v/>
      </c>
      <c r="Y276" s="24"/>
      <c r="Z276" s="24"/>
      <c r="AA276" s="25" t="str">
        <f t="shared" si="119"/>
        <v/>
      </c>
      <c r="AB276" s="24"/>
      <c r="AC276" s="24"/>
      <c r="AD276" s="24"/>
      <c r="AE276" s="26" t="str">
        <f t="shared" si="123"/>
        <v/>
      </c>
      <c r="AF276" s="25" t="str">
        <f t="shared" si="120"/>
        <v/>
      </c>
      <c r="AG276" s="38"/>
      <c r="AH276" s="39"/>
      <c r="AI276" s="25" t="str">
        <f t="shared" si="122"/>
        <v/>
      </c>
      <c r="AJ276" s="38"/>
      <c r="AK276" s="39"/>
      <c r="AL276" s="40"/>
      <c r="AM276" s="23" t="s">
        <v>94</v>
      </c>
      <c r="AN276" s="27"/>
      <c r="AO276" s="21"/>
      <c r="AP276" s="21"/>
      <c r="AQ276" s="43"/>
      <c r="AR276" s="37"/>
      <c r="AS276" s="37"/>
      <c r="AT276" s="30"/>
    </row>
    <row r="277" spans="1:46" s="4" customFormat="1" ht="69.95" customHeight="1" x14ac:dyDescent="0.25">
      <c r="A277" s="51"/>
      <c r="B277" s="48"/>
      <c r="C277" s="48"/>
      <c r="D277" s="48"/>
      <c r="E277" s="54"/>
      <c r="F277" s="55"/>
      <c r="G277" s="48"/>
      <c r="H277" s="49" t="str">
        <f>IF(B277="Seguridad_Información","Posibilidad de "&amp;C277&amp;"con "&amp;K277&amp;" "&amp;"por"&amp;" "&amp;I277&amp;" "&amp;"debido a"&amp;" "&amp;J277,"Posibilidad de"&amp;" "&amp;K277&amp;" "&amp;"por"&amp;" "&amp;I277&amp;" debido a"&amp;" "&amp;J277)</f>
        <v xml:space="preserve">Posibilidad de  por  debido a </v>
      </c>
      <c r="I277" s="50"/>
      <c r="J277" s="50"/>
      <c r="K277" s="50"/>
      <c r="L277" s="50"/>
      <c r="M277" s="46" t="str">
        <f>IF(OR($L277=[1]Tabla_Probabilidad!$D$33,$L277=[1]Tabla_Probabilidad!$D$35,$L277=[1]Tabla_Probabilidad!$D$37,$L277=[1]Tabla_Probabilidad!$J$35),"Muy Baja",IF(OR($L277=[1]Tabla_Probabilidad!$E$33,$L277=[1]Tabla_Probabilidad!$E$35,$L277=[1]Tabla_Probabilidad!$E$37,$L277=[1]Tabla_Probabilidad!$K$35),"Baja",IF(OR($L277=[1]Tabla_Probabilidad!$F$33,$L277=[1]Tabla_Probabilidad!$F$35,$L277=[1]Tabla_Probabilidad!$F$37,$L277=[1]Tabla_Probabilidad!$L$35),"Media",IF(OR($L277=[1]Tabla_Probabilidad!$G$33,$L277=[1]Tabla_Probabilidad!$G$35,$L277=[1]Tabla_Probabilidad!$G$37,$L277=[1]Tabla_Probabilidad!$M$35),"Alta",IF(OR($L277=[1]Tabla_Probabilidad!$H$33,$L277=[1]Tabla_Probabilidad!$H$35,$L277=[1]Tabla_Probabilidad!$H$37,$L277=[1]Tabla_Probabilidad!$N$35),"Muy Alta","")))))</f>
        <v/>
      </c>
      <c r="N277" s="44" t="str">
        <f>IF(M277="","",IF(M277="Muy Baja",0.2,IF(M277="Baja",0.4,IF(M277="Media",0.6,IF(M277="Alta",0.8,IF(M277="Muy Alta",1,))))))</f>
        <v/>
      </c>
      <c r="O277" s="45"/>
      <c r="P277" s="46" t="str">
        <f>IF(OR($O277=[1]Tabla_Impacto!$D$38,$O277=[1]Tabla_Impacto!$D$41,$O277=[1]Tabla_Impacto!$D$42,$O277=[1]Tabla_Impacto!$D$43,$O277=[1]Tabla_Impacto!$D$44,$O277=[1]Tabla_Impacto!$J$38,$O277=[1]Tabla_Impacto!$J$43,$O277=[1]Tabla_Impacto!$J$44,$O277=[1]Tabla_Impacto!$P$40,$O277=[1]Tabla_Impacto!$P$44,$O277=[1]Tabla_Impacto!$V$40,$O277=[1]Tabla_Impacto!$AB$40),"Leve",IF(OR($O277=[1]Tabla_Impacto!$E$38,$O277=[1]Tabla_Impacto!$E$41,$O277=[1]Tabla_Impacto!$E$42,$O277=[1]Tabla_Impacto!$E$43,$O277=[1]Tabla_Impacto!$E$44,$O277=[1]Tabla_Impacto!$K$38,$O277=[1]Tabla_Impacto!$K$43,$O277=[1]Tabla_Impacto!$K$44,$O277=[1]Tabla_Impacto!$Q$40,$O277=[1]Tabla_Impacto!$Q$44,$O277=[1]Tabla_Impacto!$W$40,$O277=[1]Tabla_Impacto!$AC$40),"Menor",IF(OR($O277=[1]Tabla_Impacto!$F$38,$O277=[1]Tabla_Impacto!$F$41,$O277=[1]Tabla_Impacto!$F$42,$O277=[1]Tabla_Impacto!$F$43,$O277=[1]Tabla_Impacto!$F$44,$O277=[1]Tabla_Impacto!$L$38,$O277=[1]Tabla_Impacto!$L$43,$O277=[1]Tabla_Impacto!$L$44,$O277=[1]Tabla_Impacto!$R$40,$O277=[1]Tabla_Impacto!$R$44,$O277=[1]Tabla_Impacto!$X$40,$O277=[1]Tabla_Impacto!$AD$40,$O277=[1]Tabla_Impacto!$F$41),"Moderado",IF(OR($O277=[1]Tabla_Impacto!$G$38,$O277=[1]Tabla_Impacto!$G$41,$O277=[1]Tabla_Impacto!$G$42,$O277=[1]Tabla_Impacto!$G$43,$O277=[1]Tabla_Impacto!$G$44,$O277=[1]Tabla_Impacto!$M$38,$O277=[1]Tabla_Impacto!$M$43,$O277=[1]Tabla_Impacto!$M$44,$O277=[1]Tabla_Impacto!$S$40,$O277=[1]Tabla_Impacto!$S$44,$O277=[1]Tabla_Impacto!$Y$40,$O277=[1]Tabla_Impacto!$AE$40,$O277=[1]Tabla_Impacto!$G$41),"Mayor",IF(OR($O277=[1]Tabla_Impacto!$H$38,$O277=[1]Tabla_Impacto!$H$41,$O277=[1]Tabla_Impacto!$H$42,$O277=[1]Tabla_Impacto!$H$43,$O277=[1]Tabla_Impacto!$H$44,$O277=[1]Tabla_Impacto!$N$38,$O277=[1]Tabla_Impacto!$N$43,$O277=[1]Tabla_Impacto!$N$44,$O277=[1]Tabla_Impacto!$T$40,$O277=[1]Tabla_Impacto!$T$44,$O277=[1]Tabla_Impacto!$Z$40,$O277=[1]Tabla_Impacto!$AF$40,$O277=[1]Tabla_Impacto!$H$41),"Catastrófico","")))))</f>
        <v/>
      </c>
      <c r="Q277" s="44" t="str">
        <f>IF(P277="","",IF(P277="Leve",0.2,IF(P277="Menor",0.4,IF(P277="Moderado",0.6,IF(P277="Mayor",0.8,IF(P277="Catastrófico",1,))))))</f>
        <v/>
      </c>
      <c r="R277" s="47" t="str">
        <f>IF(OR(AND(M277="Muy Baja",P277="Leve"),AND(M277="Muy Baja",P277="Menor"),AND(M277="Baja",P277="Leve")),"Bajo",IF(OR(AND(M277="Muy baja",P277="Moderado"),AND(M277="Baja",P277="Menor"),AND(M277="Baja",P277="Moderado"),AND(M277="Media",P277="Leve"),AND(M277="Media",P277="Menor"),AND(M277="Media",P277="Moderado"),AND(M277="Alta",P277="Leve"),AND(M277="Alta",P277="Menor")),"Moderado",IF(OR(AND(M277="Muy Baja",P277="Mayor"),AND(M277="Baja",P277="Mayor"),AND(M277="Media",P277="Mayor"),AND(M277="Alta",P277="Moderado"),AND(M277="Alta",P277="Mayor"),AND(M277="Muy Alta",P277="Leve"),AND(M277="Muy Alta",P277="Menor"),AND(M277="Muy Alta",P277="Moderado"),AND(M277="Muy Alta",P277="Mayor")),"Alto",IF(OR(AND(M277="Muy Baja",P277="Catastrófico"),AND(M277="Baja",P277="Catastrófico"),AND(M277="Media",P277="Catastrófico"),AND(M277="Alta",P277="Catastrófico"),AND(M277="Muy Alta",P277="Catastrófico")),"Extremo",""))))</f>
        <v/>
      </c>
      <c r="S277" s="48"/>
      <c r="T277" s="20" t="s">
        <v>65</v>
      </c>
      <c r="U277" s="21"/>
      <c r="V277" s="22"/>
      <c r="W277" s="22"/>
      <c r="X277" s="23" t="str">
        <f>IF(OR(Y277="Preventivo",Y277="Detectivo"),"Probabilidad",IF(Y277="Correctivo","Impacto",""))</f>
        <v/>
      </c>
      <c r="Y277" s="24"/>
      <c r="Z277" s="24"/>
      <c r="AA277" s="25" t="str">
        <f t="shared" si="119"/>
        <v/>
      </c>
      <c r="AB277" s="24"/>
      <c r="AC277" s="24"/>
      <c r="AD277" s="24"/>
      <c r="AE277" s="26" t="str">
        <f>IFERROR(IF(X277="Probabilidad",(N277-(+N277*AA277)),IF(X277="Impacto",N277,"")),"")</f>
        <v/>
      </c>
      <c r="AF277" s="25" t="str">
        <f t="shared" si="120"/>
        <v/>
      </c>
      <c r="AG277" s="38" t="str">
        <f>IFERROR(IF(AH277="","",IF(AH277&lt;=0.2,"Muy Baja",IF(AH277&lt;=0.4,"Baja",IF(AH277&lt;=0.6,"Media",IF(AH277&lt;=0.8,"Alta","Muy Alta"))))),"")</f>
        <v/>
      </c>
      <c r="AH277" s="39" t="str">
        <f>IFERROR(LOOKUP(MAX(AF277:AF283)+1,(AF277:AF283)),"")</f>
        <v/>
      </c>
      <c r="AI277" s="25" t="str">
        <f>IFERROR(IF(X277="Impacto",(Q277-(+Q277*AA277)),IF(X277="Probabilidad",Q277,"")),"")</f>
        <v/>
      </c>
      <c r="AJ277" s="38" t="str">
        <f>IFERROR(IF(AK277="","",IF(AK277&lt;=0.2,"Leve",IF(AK277&lt;=0.4,"Menor",IF(AK277&lt;=0.6,"Moderado",IF(AK277&lt;=0.8,"Mayor","Catastrófico"))))),"")</f>
        <v/>
      </c>
      <c r="AK277" s="39" t="str">
        <f>IFERROR(LOOKUP(MAX(AI277:AI283)+1,(AI277:AI283)),"")</f>
        <v/>
      </c>
      <c r="AL277" s="40" t="str">
        <f>IFERROR(IF(OR(AND(AG277="Muy Baja",AJ277="Leve"),AND(AG277="Muy Baja",AJ277="Menor"),AND(AG277="Baja",AJ277="Leve")),"Bajo",IF(OR(AND(AG277="Muy baja",AJ277="Moderado"),AND(AG277="Baja",AJ277="Menor"),AND(AG277="Baja",AJ277="Moderado"),AND(AG277="Media",AJ277="Leve"),AND(AG277="Media",AJ277="Menor"),AND(AG277="Media",AJ277="Moderado"),AND(AG277="Alta",AJ277="Leve"),AND(AG277="Alta",AJ277="Menor")),"Moderado",IF(OR(AND(AG277="Muy Baja",AJ277="Mayor"),AND(AG277="Baja",AJ277="Mayor"),AND(AG277="Media",AJ277="Mayor"),AND(AG277="Alta",AJ277="Moderado"),AND(AG277="Alta",AJ277="Mayor"),AND(AG277="Muy Alta",AJ277="Leve"),AND(AG277="Muy Alta",AJ277="Menor"),AND(AG277="Muy Alta",AJ277="Moderado"),AND(AG277="Muy Alta",AJ277="Mayor")),"Alto",IF(OR(AND(AG277="Muy Baja",AJ277="Catastrófico"),AND(AG277="Baja",AJ277="Catastrófico"),AND(AG277="Media",AJ277="Catastrófico"),AND(AG277="Alta",AJ277="Catastrófico"),AND(AG277="Muy Alta",AJ277="Catastrófico")),"Extremo","")))),"")</f>
        <v/>
      </c>
      <c r="AM277" s="23" t="s">
        <v>73</v>
      </c>
      <c r="AN277" s="27"/>
      <c r="AO277" s="21"/>
      <c r="AP277" s="21"/>
      <c r="AQ277" s="41"/>
      <c r="AR277" s="35"/>
      <c r="AS277" s="35"/>
      <c r="AT277" s="28"/>
    </row>
    <row r="278" spans="1:46" ht="74.099999999999994" customHeight="1" x14ac:dyDescent="0.3">
      <c r="A278" s="52"/>
      <c r="B278" s="48"/>
      <c r="C278" s="48"/>
      <c r="D278" s="48"/>
      <c r="E278" s="54"/>
      <c r="F278" s="55"/>
      <c r="G278" s="48"/>
      <c r="H278" s="49"/>
      <c r="I278" s="50"/>
      <c r="J278" s="50"/>
      <c r="K278" s="50"/>
      <c r="L278" s="50"/>
      <c r="M278" s="46"/>
      <c r="N278" s="44"/>
      <c r="O278" s="45"/>
      <c r="P278" s="46"/>
      <c r="Q278" s="44"/>
      <c r="R278" s="47"/>
      <c r="S278" s="48"/>
      <c r="T278" s="20" t="s">
        <v>74</v>
      </c>
      <c r="U278" s="21"/>
      <c r="V278" s="22"/>
      <c r="W278" s="22"/>
      <c r="X278" s="23" t="str">
        <f t="shared" ref="X278:X283" si="124">IF(OR(Y278="Preventivo",Y278="Detectivo"),"Probabilidad",IF(Y278="Correctivo","Impacto",""))</f>
        <v/>
      </c>
      <c r="Y278" s="24"/>
      <c r="Z278" s="24"/>
      <c r="AA278" s="25" t="str">
        <f t="shared" si="119"/>
        <v/>
      </c>
      <c r="AB278" s="24"/>
      <c r="AC278" s="24"/>
      <c r="AD278" s="24"/>
      <c r="AE278" s="26" t="str">
        <f>IFERROR(IF(AND(X277="Probabilidad",X278="Probabilidad"),(AF277-(+AF277*AA278)),IF(AND(X278="Probabilidad",X277="Impacto"),(AF277-(+AF277*AA278)),IF(X278="Impacto",AF277,""))),"")</f>
        <v/>
      </c>
      <c r="AF278" s="25" t="str">
        <f t="shared" si="120"/>
        <v/>
      </c>
      <c r="AG278" s="38"/>
      <c r="AH278" s="39"/>
      <c r="AI278" s="25" t="str">
        <f t="shared" ref="AI278:AI283" si="125">IFERROR(IF(AND(X277="Impacto",X278="Impacto"),(AI277-(+AI277*AA278)),IF(AND(X278="Impacto",X277="Probabilidad"),(AI277-(+AI277*AA278)),IF(X278="Probabilidad",AI277,""))),"")</f>
        <v/>
      </c>
      <c r="AJ278" s="38"/>
      <c r="AK278" s="39"/>
      <c r="AL278" s="40"/>
      <c r="AM278" s="23" t="s">
        <v>77</v>
      </c>
      <c r="AN278" s="27"/>
      <c r="AO278" s="21"/>
      <c r="AP278" s="21"/>
      <c r="AQ278" s="42"/>
      <c r="AR278" s="36"/>
      <c r="AS278" s="36"/>
      <c r="AT278" s="29"/>
    </row>
    <row r="279" spans="1:46" ht="45" customHeight="1" x14ac:dyDescent="0.3">
      <c r="A279" s="52"/>
      <c r="B279" s="48"/>
      <c r="C279" s="48"/>
      <c r="D279" s="48"/>
      <c r="E279" s="54"/>
      <c r="F279" s="55"/>
      <c r="G279" s="48"/>
      <c r="H279" s="49"/>
      <c r="I279" s="50"/>
      <c r="J279" s="50"/>
      <c r="K279" s="50"/>
      <c r="L279" s="50"/>
      <c r="M279" s="46"/>
      <c r="N279" s="44"/>
      <c r="O279" s="45"/>
      <c r="P279" s="46"/>
      <c r="Q279" s="44"/>
      <c r="R279" s="47"/>
      <c r="S279" s="48"/>
      <c r="T279" s="20" t="s">
        <v>78</v>
      </c>
      <c r="U279" s="21"/>
      <c r="V279" s="22"/>
      <c r="W279" s="22"/>
      <c r="X279" s="23" t="str">
        <f t="shared" si="124"/>
        <v/>
      </c>
      <c r="Y279" s="24"/>
      <c r="Z279" s="24"/>
      <c r="AA279" s="25" t="str">
        <f t="shared" si="119"/>
        <v/>
      </c>
      <c r="AB279" s="24"/>
      <c r="AC279" s="24"/>
      <c r="AD279" s="24"/>
      <c r="AE279" s="26" t="str">
        <f>IFERROR(IF(AND(X278="Probabilidad",X279="Probabilidad"),(AF278-(+AF278*AA279)),IF(AND(X279="Probabilidad",X278="Impacto"),(AF278-(+AF278*AA279)),IF(X279="Impacto",AF278,""))),"")</f>
        <v/>
      </c>
      <c r="AF279" s="25" t="str">
        <f t="shared" si="120"/>
        <v/>
      </c>
      <c r="AG279" s="38"/>
      <c r="AH279" s="39"/>
      <c r="AI279" s="25" t="str">
        <f t="shared" si="125"/>
        <v/>
      </c>
      <c r="AJ279" s="38"/>
      <c r="AK279" s="39"/>
      <c r="AL279" s="40"/>
      <c r="AM279" s="23" t="s">
        <v>81</v>
      </c>
      <c r="AN279" s="27"/>
      <c r="AO279" s="21"/>
      <c r="AP279" s="21"/>
      <c r="AQ279" s="42"/>
      <c r="AR279" s="36"/>
      <c r="AS279" s="36"/>
      <c r="AT279" s="29"/>
    </row>
    <row r="280" spans="1:46" ht="30" customHeight="1" x14ac:dyDescent="0.3">
      <c r="A280" s="52"/>
      <c r="B280" s="48"/>
      <c r="C280" s="48"/>
      <c r="D280" s="48"/>
      <c r="E280" s="54"/>
      <c r="F280" s="55"/>
      <c r="G280" s="48"/>
      <c r="H280" s="49"/>
      <c r="I280" s="50"/>
      <c r="J280" s="50"/>
      <c r="K280" s="50"/>
      <c r="L280" s="50"/>
      <c r="M280" s="46"/>
      <c r="N280" s="44"/>
      <c r="O280" s="45"/>
      <c r="P280" s="46"/>
      <c r="Q280" s="44"/>
      <c r="R280" s="47"/>
      <c r="S280" s="48"/>
      <c r="T280" s="20" t="s">
        <v>82</v>
      </c>
      <c r="U280" s="21"/>
      <c r="V280" s="22"/>
      <c r="W280" s="22"/>
      <c r="X280" s="23" t="str">
        <f t="shared" si="124"/>
        <v/>
      </c>
      <c r="Y280" s="24"/>
      <c r="Z280" s="24"/>
      <c r="AA280" s="25" t="str">
        <f t="shared" si="119"/>
        <v/>
      </c>
      <c r="AB280" s="24"/>
      <c r="AC280" s="24"/>
      <c r="AD280" s="24"/>
      <c r="AE280" s="26" t="str">
        <f t="shared" ref="AE280:AE283" si="126">IFERROR(IF(AND(X279="Probabilidad",X280="Probabilidad"),(AF279-(+AF279*AA280)),IF(AND(X280="Probabilidad",X279="Impacto"),(AF279-(+AF279*AA280)),IF(X280="Impacto",AF279,""))),"")</f>
        <v/>
      </c>
      <c r="AF280" s="25" t="str">
        <f t="shared" si="120"/>
        <v/>
      </c>
      <c r="AG280" s="38"/>
      <c r="AH280" s="39"/>
      <c r="AI280" s="25" t="str">
        <f t="shared" si="125"/>
        <v/>
      </c>
      <c r="AJ280" s="38"/>
      <c r="AK280" s="39"/>
      <c r="AL280" s="40"/>
      <c r="AM280" s="23" t="s">
        <v>84</v>
      </c>
      <c r="AN280" s="27"/>
      <c r="AO280" s="21"/>
      <c r="AP280" s="21"/>
      <c r="AQ280" s="42"/>
      <c r="AR280" s="36"/>
      <c r="AS280" s="36"/>
      <c r="AT280" s="29"/>
    </row>
    <row r="281" spans="1:46" ht="18.95" customHeight="1" x14ac:dyDescent="0.3">
      <c r="A281" s="52"/>
      <c r="B281" s="48"/>
      <c r="C281" s="48"/>
      <c r="D281" s="48"/>
      <c r="E281" s="54"/>
      <c r="F281" s="55"/>
      <c r="G281" s="48"/>
      <c r="H281" s="49"/>
      <c r="I281" s="50"/>
      <c r="J281" s="50"/>
      <c r="K281" s="50"/>
      <c r="L281" s="50"/>
      <c r="M281" s="46"/>
      <c r="N281" s="44"/>
      <c r="O281" s="45"/>
      <c r="P281" s="46"/>
      <c r="Q281" s="44"/>
      <c r="R281" s="47"/>
      <c r="S281" s="48"/>
      <c r="T281" s="20" t="s">
        <v>85</v>
      </c>
      <c r="U281" s="21"/>
      <c r="V281" s="22"/>
      <c r="W281" s="22"/>
      <c r="X281" s="23" t="str">
        <f t="shared" si="124"/>
        <v/>
      </c>
      <c r="Y281" s="24"/>
      <c r="Z281" s="24"/>
      <c r="AA281" s="25" t="str">
        <f t="shared" si="119"/>
        <v/>
      </c>
      <c r="AB281" s="24"/>
      <c r="AC281" s="24"/>
      <c r="AD281" s="24"/>
      <c r="AE281" s="26" t="str">
        <f t="shared" si="126"/>
        <v/>
      </c>
      <c r="AF281" s="25" t="str">
        <f t="shared" si="120"/>
        <v/>
      </c>
      <c r="AG281" s="38"/>
      <c r="AH281" s="39"/>
      <c r="AI281" s="25" t="str">
        <f t="shared" si="125"/>
        <v/>
      </c>
      <c r="AJ281" s="38"/>
      <c r="AK281" s="39"/>
      <c r="AL281" s="40"/>
      <c r="AM281" s="23" t="s">
        <v>89</v>
      </c>
      <c r="AN281" s="27"/>
      <c r="AO281" s="21"/>
      <c r="AP281" s="21"/>
      <c r="AQ281" s="42"/>
      <c r="AR281" s="36"/>
      <c r="AS281" s="36"/>
      <c r="AT281" s="29"/>
    </row>
    <row r="282" spans="1:46" ht="18.95" customHeight="1" x14ac:dyDescent="0.3">
      <c r="A282" s="52"/>
      <c r="B282" s="48"/>
      <c r="C282" s="48"/>
      <c r="D282" s="48"/>
      <c r="E282" s="54"/>
      <c r="F282" s="55"/>
      <c r="G282" s="48"/>
      <c r="H282" s="49"/>
      <c r="I282" s="50"/>
      <c r="J282" s="50"/>
      <c r="K282" s="50"/>
      <c r="L282" s="50"/>
      <c r="M282" s="46"/>
      <c r="N282" s="44"/>
      <c r="O282" s="45"/>
      <c r="P282" s="46"/>
      <c r="Q282" s="44"/>
      <c r="R282" s="47"/>
      <c r="S282" s="48"/>
      <c r="T282" s="20" t="s">
        <v>90</v>
      </c>
      <c r="U282" s="21"/>
      <c r="V282" s="22"/>
      <c r="W282" s="22"/>
      <c r="X282" s="23" t="str">
        <f t="shared" si="124"/>
        <v/>
      </c>
      <c r="Y282" s="24"/>
      <c r="Z282" s="24"/>
      <c r="AA282" s="25" t="str">
        <f t="shared" si="119"/>
        <v/>
      </c>
      <c r="AB282" s="24"/>
      <c r="AC282" s="24"/>
      <c r="AD282" s="24"/>
      <c r="AE282" s="26" t="str">
        <f t="shared" si="126"/>
        <v/>
      </c>
      <c r="AF282" s="25" t="str">
        <f t="shared" si="120"/>
        <v/>
      </c>
      <c r="AG282" s="38"/>
      <c r="AH282" s="39"/>
      <c r="AI282" s="25" t="str">
        <f t="shared" si="125"/>
        <v/>
      </c>
      <c r="AJ282" s="38"/>
      <c r="AK282" s="39"/>
      <c r="AL282" s="40"/>
      <c r="AM282" s="23" t="s">
        <v>92</v>
      </c>
      <c r="AN282" s="27"/>
      <c r="AO282" s="21"/>
      <c r="AP282" s="21"/>
      <c r="AQ282" s="42"/>
      <c r="AR282" s="36"/>
      <c r="AS282" s="36"/>
      <c r="AT282" s="29"/>
    </row>
    <row r="283" spans="1:46" ht="23.1" customHeight="1" x14ac:dyDescent="0.3">
      <c r="A283" s="53"/>
      <c r="B283" s="48"/>
      <c r="C283" s="48"/>
      <c r="D283" s="48"/>
      <c r="E283" s="54"/>
      <c r="F283" s="55"/>
      <c r="G283" s="48"/>
      <c r="H283" s="49"/>
      <c r="I283" s="50"/>
      <c r="J283" s="50"/>
      <c r="K283" s="50"/>
      <c r="L283" s="50"/>
      <c r="M283" s="46"/>
      <c r="N283" s="44"/>
      <c r="O283" s="45"/>
      <c r="P283" s="46"/>
      <c r="Q283" s="44"/>
      <c r="R283" s="47"/>
      <c r="S283" s="48"/>
      <c r="T283" s="20" t="s">
        <v>93</v>
      </c>
      <c r="U283" s="21"/>
      <c r="V283" s="22"/>
      <c r="W283" s="22"/>
      <c r="X283" s="23" t="str">
        <f t="shared" si="124"/>
        <v/>
      </c>
      <c r="Y283" s="24"/>
      <c r="Z283" s="24"/>
      <c r="AA283" s="25" t="str">
        <f t="shared" si="119"/>
        <v/>
      </c>
      <c r="AB283" s="24"/>
      <c r="AC283" s="24"/>
      <c r="AD283" s="24"/>
      <c r="AE283" s="26" t="str">
        <f t="shared" si="126"/>
        <v/>
      </c>
      <c r="AF283" s="25" t="str">
        <f t="shared" si="120"/>
        <v/>
      </c>
      <c r="AG283" s="38"/>
      <c r="AH283" s="39"/>
      <c r="AI283" s="25" t="str">
        <f t="shared" si="125"/>
        <v/>
      </c>
      <c r="AJ283" s="38"/>
      <c r="AK283" s="39"/>
      <c r="AL283" s="40"/>
      <c r="AM283" s="23" t="s">
        <v>94</v>
      </c>
      <c r="AN283" s="27"/>
      <c r="AO283" s="21"/>
      <c r="AP283" s="21"/>
      <c r="AQ283" s="43"/>
      <c r="AR283" s="37"/>
      <c r="AS283" s="37"/>
      <c r="AT283" s="30"/>
    </row>
    <row r="284" spans="1:46" s="4" customFormat="1" ht="69.95" customHeight="1" x14ac:dyDescent="0.25">
      <c r="A284" s="51"/>
      <c r="B284" s="48"/>
      <c r="C284" s="48"/>
      <c r="D284" s="48"/>
      <c r="E284" s="54"/>
      <c r="F284" s="55"/>
      <c r="G284" s="48"/>
      <c r="H284" s="49" t="str">
        <f>IF(B284="Seguridad_Información","Posibilidad de "&amp;C284&amp;"con "&amp;K284&amp;" "&amp;"por"&amp;" "&amp;I284&amp;" "&amp;"debido a"&amp;" "&amp;J284,"Posibilidad de"&amp;" "&amp;K284&amp;" "&amp;"por"&amp;" "&amp;I284&amp;" debido a"&amp;" "&amp;J284)</f>
        <v xml:space="preserve">Posibilidad de  por  debido a </v>
      </c>
      <c r="I284" s="50"/>
      <c r="J284" s="50"/>
      <c r="K284" s="50"/>
      <c r="L284" s="50"/>
      <c r="M284" s="46" t="str">
        <f>IF(OR($L284=[1]Tabla_Probabilidad!$D$33,$L284=[1]Tabla_Probabilidad!$D$35,$L284=[1]Tabla_Probabilidad!$D$37,$L284=[1]Tabla_Probabilidad!$J$35),"Muy Baja",IF(OR($L284=[1]Tabla_Probabilidad!$E$33,$L284=[1]Tabla_Probabilidad!$E$35,$L284=[1]Tabla_Probabilidad!$E$37,$L284=[1]Tabla_Probabilidad!$K$35),"Baja",IF(OR($L284=[1]Tabla_Probabilidad!$F$33,$L284=[1]Tabla_Probabilidad!$F$35,$L284=[1]Tabla_Probabilidad!$F$37,$L284=[1]Tabla_Probabilidad!$L$35),"Media",IF(OR($L284=[1]Tabla_Probabilidad!$G$33,$L284=[1]Tabla_Probabilidad!$G$35,$L284=[1]Tabla_Probabilidad!$G$37,$L284=[1]Tabla_Probabilidad!$M$35),"Alta",IF(OR($L284=[1]Tabla_Probabilidad!$H$33,$L284=[1]Tabla_Probabilidad!$H$35,$L284=[1]Tabla_Probabilidad!$H$37,$L284=[1]Tabla_Probabilidad!$N$35),"Muy Alta","")))))</f>
        <v/>
      </c>
      <c r="N284" s="44" t="str">
        <f>IF(M284="","",IF(M284="Muy Baja",0.2,IF(M284="Baja",0.4,IF(M284="Media",0.6,IF(M284="Alta",0.8,IF(M284="Muy Alta",1,))))))</f>
        <v/>
      </c>
      <c r="O284" s="45"/>
      <c r="P284" s="46" t="str">
        <f>IF(OR($O284=[1]Tabla_Impacto!$D$38,$O284=[1]Tabla_Impacto!$D$41,$O284=[1]Tabla_Impacto!$D$42,$O284=[1]Tabla_Impacto!$D$43,$O284=[1]Tabla_Impacto!$D$44,$O284=[1]Tabla_Impacto!$J$38,$O284=[1]Tabla_Impacto!$J$43,$O284=[1]Tabla_Impacto!$J$44,$O284=[1]Tabla_Impacto!$P$40,$O284=[1]Tabla_Impacto!$P$44,$O284=[1]Tabla_Impacto!$V$40,$O284=[1]Tabla_Impacto!$AB$40),"Leve",IF(OR($O284=[1]Tabla_Impacto!$E$38,$O284=[1]Tabla_Impacto!$E$41,$O284=[1]Tabla_Impacto!$E$42,$O284=[1]Tabla_Impacto!$E$43,$O284=[1]Tabla_Impacto!$E$44,$O284=[1]Tabla_Impacto!$K$38,$O284=[1]Tabla_Impacto!$K$43,$O284=[1]Tabla_Impacto!$K$44,$O284=[1]Tabla_Impacto!$Q$40,$O284=[1]Tabla_Impacto!$Q$44,$O284=[1]Tabla_Impacto!$W$40,$O284=[1]Tabla_Impacto!$AC$40),"Menor",IF(OR($O284=[1]Tabla_Impacto!$F$38,$O284=[1]Tabla_Impacto!$F$41,$O284=[1]Tabla_Impacto!$F$42,$O284=[1]Tabla_Impacto!$F$43,$O284=[1]Tabla_Impacto!$F$44,$O284=[1]Tabla_Impacto!$L$38,$O284=[1]Tabla_Impacto!$L$43,$O284=[1]Tabla_Impacto!$L$44,$O284=[1]Tabla_Impacto!$R$40,$O284=[1]Tabla_Impacto!$R$44,$O284=[1]Tabla_Impacto!$X$40,$O284=[1]Tabla_Impacto!$AD$40,$O284=[1]Tabla_Impacto!$F$41),"Moderado",IF(OR($O284=[1]Tabla_Impacto!$G$38,$O284=[1]Tabla_Impacto!$G$41,$O284=[1]Tabla_Impacto!$G$42,$O284=[1]Tabla_Impacto!$G$43,$O284=[1]Tabla_Impacto!$G$44,$O284=[1]Tabla_Impacto!$M$38,$O284=[1]Tabla_Impacto!$M$43,$O284=[1]Tabla_Impacto!$M$44,$O284=[1]Tabla_Impacto!$S$40,$O284=[1]Tabla_Impacto!$S$44,$O284=[1]Tabla_Impacto!$Y$40,$O284=[1]Tabla_Impacto!$AE$40,$O284=[1]Tabla_Impacto!$G$41),"Mayor",IF(OR($O284=[1]Tabla_Impacto!$H$38,$O284=[1]Tabla_Impacto!$H$41,$O284=[1]Tabla_Impacto!$H$42,$O284=[1]Tabla_Impacto!$H$43,$O284=[1]Tabla_Impacto!$H$44,$O284=[1]Tabla_Impacto!$N$38,$O284=[1]Tabla_Impacto!$N$43,$O284=[1]Tabla_Impacto!$N$44,$O284=[1]Tabla_Impacto!$T$40,$O284=[1]Tabla_Impacto!$T$44,$O284=[1]Tabla_Impacto!$Z$40,$O284=[1]Tabla_Impacto!$AF$40,$O284=[1]Tabla_Impacto!$H$41),"Catastrófico","")))))</f>
        <v/>
      </c>
      <c r="Q284" s="44" t="str">
        <f>IF(P284="","",IF(P284="Leve",0.2,IF(P284="Menor",0.4,IF(P284="Moderado",0.6,IF(P284="Mayor",0.8,IF(P284="Catastrófico",1,))))))</f>
        <v/>
      </c>
      <c r="R284" s="47" t="str">
        <f>IF(OR(AND(M284="Muy Baja",P284="Leve"),AND(M284="Muy Baja",P284="Menor"),AND(M284="Baja",P284="Leve")),"Bajo",IF(OR(AND(M284="Muy baja",P284="Moderado"),AND(M284="Baja",P284="Menor"),AND(M284="Baja",P284="Moderado"),AND(M284="Media",P284="Leve"),AND(M284="Media",P284="Menor"),AND(M284="Media",P284="Moderado"),AND(M284="Alta",P284="Leve"),AND(M284="Alta",P284="Menor")),"Moderado",IF(OR(AND(M284="Muy Baja",P284="Mayor"),AND(M284="Baja",P284="Mayor"),AND(M284="Media",P284="Mayor"),AND(M284="Alta",P284="Moderado"),AND(M284="Alta",P284="Mayor"),AND(M284="Muy Alta",P284="Leve"),AND(M284="Muy Alta",P284="Menor"),AND(M284="Muy Alta",P284="Moderado"),AND(M284="Muy Alta",P284="Mayor")),"Alto",IF(OR(AND(M284="Muy Baja",P284="Catastrófico"),AND(M284="Baja",P284="Catastrófico"),AND(M284="Media",P284="Catastrófico"),AND(M284="Alta",P284="Catastrófico"),AND(M284="Muy Alta",P284="Catastrófico")),"Extremo",""))))</f>
        <v/>
      </c>
      <c r="S284" s="48"/>
      <c r="T284" s="20" t="s">
        <v>65</v>
      </c>
      <c r="U284" s="21"/>
      <c r="V284" s="22"/>
      <c r="W284" s="22"/>
      <c r="X284" s="23" t="str">
        <f>IF(OR(Y284="Preventivo",Y284="Detectivo"),"Probabilidad",IF(Y284="Correctivo","Impacto",""))</f>
        <v/>
      </c>
      <c r="Y284" s="24"/>
      <c r="Z284" s="24"/>
      <c r="AA284" s="25" t="str">
        <f t="shared" si="119"/>
        <v/>
      </c>
      <c r="AB284" s="24"/>
      <c r="AC284" s="24"/>
      <c r="AD284" s="24"/>
      <c r="AE284" s="26" t="str">
        <f>IFERROR(IF(X284="Probabilidad",(N284-(+N284*AA284)),IF(X284="Impacto",N284,"")),"")</f>
        <v/>
      </c>
      <c r="AF284" s="25" t="str">
        <f t="shared" si="120"/>
        <v/>
      </c>
      <c r="AG284" s="38" t="str">
        <f>IFERROR(IF(AH284="","",IF(AH284&lt;=0.2,"Muy Baja",IF(AH284&lt;=0.4,"Baja",IF(AH284&lt;=0.6,"Media",IF(AH284&lt;=0.8,"Alta","Muy Alta"))))),"")</f>
        <v/>
      </c>
      <c r="AH284" s="39" t="str">
        <f>IFERROR(LOOKUP(MAX(AF284:AF290)+1,(AF284:AF290)),"")</f>
        <v/>
      </c>
      <c r="AI284" s="25" t="str">
        <f>IFERROR(IF(X284="Impacto",(Q284-(+Q284*AA284)),IF(X284="Probabilidad",Q284,"")),"")</f>
        <v/>
      </c>
      <c r="AJ284" s="38" t="str">
        <f>IFERROR(IF(AK284="","",IF(AK284&lt;=0.2,"Leve",IF(AK284&lt;=0.4,"Menor",IF(AK284&lt;=0.6,"Moderado",IF(AK284&lt;=0.8,"Mayor","Catastrófico"))))),"")</f>
        <v/>
      </c>
      <c r="AK284" s="39" t="str">
        <f>IFERROR(LOOKUP(MAX(AI284:AI290)+1,(AI284:AI290)),"")</f>
        <v/>
      </c>
      <c r="AL284" s="40" t="str">
        <f>IFERROR(IF(OR(AND(AG284="Muy Baja",AJ284="Leve"),AND(AG284="Muy Baja",AJ284="Menor"),AND(AG284="Baja",AJ284="Leve")),"Bajo",IF(OR(AND(AG284="Muy baja",AJ284="Moderado"),AND(AG284="Baja",AJ284="Menor"),AND(AG284="Baja",AJ284="Moderado"),AND(AG284="Media",AJ284="Leve"),AND(AG284="Media",AJ284="Menor"),AND(AG284="Media",AJ284="Moderado"),AND(AG284="Alta",AJ284="Leve"),AND(AG284="Alta",AJ284="Menor")),"Moderado",IF(OR(AND(AG284="Muy Baja",AJ284="Mayor"),AND(AG284="Baja",AJ284="Mayor"),AND(AG284="Media",AJ284="Mayor"),AND(AG284="Alta",AJ284="Moderado"),AND(AG284="Alta",AJ284="Mayor"),AND(AG284="Muy Alta",AJ284="Leve"),AND(AG284="Muy Alta",AJ284="Menor"),AND(AG284="Muy Alta",AJ284="Moderado"),AND(AG284="Muy Alta",AJ284="Mayor")),"Alto",IF(OR(AND(AG284="Muy Baja",AJ284="Catastrófico"),AND(AG284="Baja",AJ284="Catastrófico"),AND(AG284="Media",AJ284="Catastrófico"),AND(AG284="Alta",AJ284="Catastrófico"),AND(AG284="Muy Alta",AJ284="Catastrófico")),"Extremo","")))),"")</f>
        <v/>
      </c>
      <c r="AM284" s="23" t="s">
        <v>73</v>
      </c>
      <c r="AN284" s="27"/>
      <c r="AO284" s="21"/>
      <c r="AP284" s="21"/>
      <c r="AQ284" s="41"/>
      <c r="AR284" s="35"/>
      <c r="AS284" s="35"/>
      <c r="AT284" s="28"/>
    </row>
    <row r="285" spans="1:46" ht="74.099999999999994" customHeight="1" x14ac:dyDescent="0.3">
      <c r="A285" s="52"/>
      <c r="B285" s="48"/>
      <c r="C285" s="48"/>
      <c r="D285" s="48"/>
      <c r="E285" s="54"/>
      <c r="F285" s="55"/>
      <c r="G285" s="48"/>
      <c r="H285" s="49"/>
      <c r="I285" s="50"/>
      <c r="J285" s="50"/>
      <c r="K285" s="50"/>
      <c r="L285" s="50"/>
      <c r="M285" s="46"/>
      <c r="N285" s="44"/>
      <c r="O285" s="45"/>
      <c r="P285" s="46"/>
      <c r="Q285" s="44"/>
      <c r="R285" s="47"/>
      <c r="S285" s="48"/>
      <c r="T285" s="20" t="s">
        <v>74</v>
      </c>
      <c r="U285" s="21"/>
      <c r="V285" s="22"/>
      <c r="W285" s="22"/>
      <c r="X285" s="23" t="str">
        <f t="shared" ref="X285:X290" si="127">IF(OR(Y285="Preventivo",Y285="Detectivo"),"Probabilidad",IF(Y285="Correctivo","Impacto",""))</f>
        <v/>
      </c>
      <c r="Y285" s="24"/>
      <c r="Z285" s="24"/>
      <c r="AA285" s="25" t="str">
        <f t="shared" si="119"/>
        <v/>
      </c>
      <c r="AB285" s="24"/>
      <c r="AC285" s="24"/>
      <c r="AD285" s="24"/>
      <c r="AE285" s="26" t="str">
        <f>IFERROR(IF(AND(X284="Probabilidad",X285="Probabilidad"),(AF284-(+AF284*AA285)),IF(AND(X285="Probabilidad",X284="Impacto"),(AF284-(+AF284*AA285)),IF(X285="Impacto",AF284,""))),"")</f>
        <v/>
      </c>
      <c r="AF285" s="25" t="str">
        <f t="shared" si="120"/>
        <v/>
      </c>
      <c r="AG285" s="38"/>
      <c r="AH285" s="39"/>
      <c r="AI285" s="25" t="str">
        <f t="shared" ref="AI285:AI290" si="128">IFERROR(IF(AND(X284="Impacto",X285="Impacto"),(AI284-(+AI284*AA285)),IF(AND(X285="Impacto",X284="Probabilidad"),(AI284-(+AI284*AA285)),IF(X285="Probabilidad",AI284,""))),"")</f>
        <v/>
      </c>
      <c r="AJ285" s="38"/>
      <c r="AK285" s="39"/>
      <c r="AL285" s="40"/>
      <c r="AM285" s="23" t="s">
        <v>77</v>
      </c>
      <c r="AN285" s="27"/>
      <c r="AO285" s="21"/>
      <c r="AP285" s="21"/>
      <c r="AQ285" s="42"/>
      <c r="AR285" s="36"/>
      <c r="AS285" s="36"/>
      <c r="AT285" s="29"/>
    </row>
    <row r="286" spans="1:46" ht="45" customHeight="1" x14ac:dyDescent="0.3">
      <c r="A286" s="52"/>
      <c r="B286" s="48"/>
      <c r="C286" s="48"/>
      <c r="D286" s="48"/>
      <c r="E286" s="54"/>
      <c r="F286" s="55"/>
      <c r="G286" s="48"/>
      <c r="H286" s="49"/>
      <c r="I286" s="50"/>
      <c r="J286" s="50"/>
      <c r="K286" s="50"/>
      <c r="L286" s="50"/>
      <c r="M286" s="46"/>
      <c r="N286" s="44"/>
      <c r="O286" s="45"/>
      <c r="P286" s="46"/>
      <c r="Q286" s="44"/>
      <c r="R286" s="47"/>
      <c r="S286" s="48"/>
      <c r="T286" s="20" t="s">
        <v>78</v>
      </c>
      <c r="U286" s="21"/>
      <c r="V286" s="22"/>
      <c r="W286" s="22"/>
      <c r="X286" s="23" t="str">
        <f t="shared" si="127"/>
        <v/>
      </c>
      <c r="Y286" s="24"/>
      <c r="Z286" s="24"/>
      <c r="AA286" s="25" t="str">
        <f t="shared" si="119"/>
        <v/>
      </c>
      <c r="AB286" s="24"/>
      <c r="AC286" s="24"/>
      <c r="AD286" s="24"/>
      <c r="AE286" s="26" t="str">
        <f>IFERROR(IF(AND(X285="Probabilidad",X286="Probabilidad"),(AF285-(+AF285*AA286)),IF(AND(X286="Probabilidad",X285="Impacto"),(AF285-(+AF285*AA286)),IF(X286="Impacto",AF285,""))),"")</f>
        <v/>
      </c>
      <c r="AF286" s="25" t="str">
        <f t="shared" si="120"/>
        <v/>
      </c>
      <c r="AG286" s="38"/>
      <c r="AH286" s="39"/>
      <c r="AI286" s="25" t="str">
        <f t="shared" si="128"/>
        <v/>
      </c>
      <c r="AJ286" s="38"/>
      <c r="AK286" s="39"/>
      <c r="AL286" s="40"/>
      <c r="AM286" s="23" t="s">
        <v>81</v>
      </c>
      <c r="AN286" s="27"/>
      <c r="AO286" s="21"/>
      <c r="AP286" s="21"/>
      <c r="AQ286" s="42"/>
      <c r="AR286" s="36"/>
      <c r="AS286" s="36"/>
      <c r="AT286" s="29"/>
    </row>
    <row r="287" spans="1:46" ht="30" customHeight="1" x14ac:dyDescent="0.3">
      <c r="A287" s="52"/>
      <c r="B287" s="48"/>
      <c r="C287" s="48"/>
      <c r="D287" s="48"/>
      <c r="E287" s="54"/>
      <c r="F287" s="55"/>
      <c r="G287" s="48"/>
      <c r="H287" s="49"/>
      <c r="I287" s="50"/>
      <c r="J287" s="50"/>
      <c r="K287" s="50"/>
      <c r="L287" s="50"/>
      <c r="M287" s="46"/>
      <c r="N287" s="44"/>
      <c r="O287" s="45"/>
      <c r="P287" s="46"/>
      <c r="Q287" s="44"/>
      <c r="R287" s="47"/>
      <c r="S287" s="48"/>
      <c r="T287" s="20" t="s">
        <v>82</v>
      </c>
      <c r="U287" s="21"/>
      <c r="V287" s="22"/>
      <c r="W287" s="22"/>
      <c r="X287" s="23" t="str">
        <f t="shared" si="127"/>
        <v/>
      </c>
      <c r="Y287" s="24"/>
      <c r="Z287" s="24"/>
      <c r="AA287" s="25" t="str">
        <f t="shared" si="119"/>
        <v/>
      </c>
      <c r="AB287" s="24"/>
      <c r="AC287" s="24"/>
      <c r="AD287" s="24"/>
      <c r="AE287" s="26" t="str">
        <f t="shared" ref="AE287:AE290" si="129">IFERROR(IF(AND(X286="Probabilidad",X287="Probabilidad"),(AF286-(+AF286*AA287)),IF(AND(X287="Probabilidad",X286="Impacto"),(AF286-(+AF286*AA287)),IF(X287="Impacto",AF286,""))),"")</f>
        <v/>
      </c>
      <c r="AF287" s="25" t="str">
        <f t="shared" si="120"/>
        <v/>
      </c>
      <c r="AG287" s="38"/>
      <c r="AH287" s="39"/>
      <c r="AI287" s="25" t="str">
        <f t="shared" si="128"/>
        <v/>
      </c>
      <c r="AJ287" s="38"/>
      <c r="AK287" s="39"/>
      <c r="AL287" s="40"/>
      <c r="AM287" s="23" t="s">
        <v>84</v>
      </c>
      <c r="AN287" s="27"/>
      <c r="AO287" s="21"/>
      <c r="AP287" s="21"/>
      <c r="AQ287" s="42"/>
      <c r="AR287" s="36"/>
      <c r="AS287" s="36"/>
      <c r="AT287" s="29"/>
    </row>
    <row r="288" spans="1:46" ht="18.95" customHeight="1" x14ac:dyDescent="0.3">
      <c r="A288" s="52"/>
      <c r="B288" s="48"/>
      <c r="C288" s="48"/>
      <c r="D288" s="48"/>
      <c r="E288" s="54"/>
      <c r="F288" s="55"/>
      <c r="G288" s="48"/>
      <c r="H288" s="49"/>
      <c r="I288" s="50"/>
      <c r="J288" s="50"/>
      <c r="K288" s="50"/>
      <c r="L288" s="50"/>
      <c r="M288" s="46"/>
      <c r="N288" s="44"/>
      <c r="O288" s="45"/>
      <c r="P288" s="46"/>
      <c r="Q288" s="44"/>
      <c r="R288" s="47"/>
      <c r="S288" s="48"/>
      <c r="T288" s="20" t="s">
        <v>85</v>
      </c>
      <c r="U288" s="21"/>
      <c r="V288" s="22"/>
      <c r="W288" s="22"/>
      <c r="X288" s="23" t="str">
        <f t="shared" si="127"/>
        <v/>
      </c>
      <c r="Y288" s="24"/>
      <c r="Z288" s="24"/>
      <c r="AA288" s="25" t="str">
        <f t="shared" si="119"/>
        <v/>
      </c>
      <c r="AB288" s="24"/>
      <c r="AC288" s="24"/>
      <c r="AD288" s="24"/>
      <c r="AE288" s="26" t="str">
        <f t="shared" si="129"/>
        <v/>
      </c>
      <c r="AF288" s="25" t="str">
        <f t="shared" si="120"/>
        <v/>
      </c>
      <c r="AG288" s="38"/>
      <c r="AH288" s="39"/>
      <c r="AI288" s="25" t="str">
        <f t="shared" si="128"/>
        <v/>
      </c>
      <c r="AJ288" s="38"/>
      <c r="AK288" s="39"/>
      <c r="AL288" s="40"/>
      <c r="AM288" s="23" t="s">
        <v>89</v>
      </c>
      <c r="AN288" s="27"/>
      <c r="AO288" s="21"/>
      <c r="AP288" s="21"/>
      <c r="AQ288" s="42"/>
      <c r="AR288" s="36"/>
      <c r="AS288" s="36"/>
      <c r="AT288" s="29"/>
    </row>
    <row r="289" spans="1:46" ht="18.95" customHeight="1" x14ac:dyDescent="0.3">
      <c r="A289" s="52"/>
      <c r="B289" s="48"/>
      <c r="C289" s="48"/>
      <c r="D289" s="48"/>
      <c r="E289" s="54"/>
      <c r="F289" s="55"/>
      <c r="G289" s="48"/>
      <c r="H289" s="49"/>
      <c r="I289" s="50"/>
      <c r="J289" s="50"/>
      <c r="K289" s="50"/>
      <c r="L289" s="50"/>
      <c r="M289" s="46"/>
      <c r="N289" s="44"/>
      <c r="O289" s="45"/>
      <c r="P289" s="46"/>
      <c r="Q289" s="44"/>
      <c r="R289" s="47"/>
      <c r="S289" s="48"/>
      <c r="T289" s="20" t="s">
        <v>90</v>
      </c>
      <c r="U289" s="21"/>
      <c r="V289" s="22"/>
      <c r="W289" s="22"/>
      <c r="X289" s="23" t="str">
        <f t="shared" si="127"/>
        <v/>
      </c>
      <c r="Y289" s="24"/>
      <c r="Z289" s="24"/>
      <c r="AA289" s="25" t="str">
        <f t="shared" si="119"/>
        <v/>
      </c>
      <c r="AB289" s="24"/>
      <c r="AC289" s="24"/>
      <c r="AD289" s="24"/>
      <c r="AE289" s="26" t="str">
        <f t="shared" si="129"/>
        <v/>
      </c>
      <c r="AF289" s="25" t="str">
        <f t="shared" si="120"/>
        <v/>
      </c>
      <c r="AG289" s="38"/>
      <c r="AH289" s="39"/>
      <c r="AI289" s="25" t="str">
        <f t="shared" si="128"/>
        <v/>
      </c>
      <c r="AJ289" s="38"/>
      <c r="AK289" s="39"/>
      <c r="AL289" s="40"/>
      <c r="AM289" s="23" t="s">
        <v>92</v>
      </c>
      <c r="AN289" s="27"/>
      <c r="AO289" s="21"/>
      <c r="AP289" s="21"/>
      <c r="AQ289" s="42"/>
      <c r="AR289" s="36"/>
      <c r="AS289" s="36"/>
      <c r="AT289" s="29"/>
    </row>
    <row r="290" spans="1:46" ht="23.1" customHeight="1" x14ac:dyDescent="0.3">
      <c r="A290" s="53"/>
      <c r="B290" s="48"/>
      <c r="C290" s="48"/>
      <c r="D290" s="48"/>
      <c r="E290" s="54"/>
      <c r="F290" s="55"/>
      <c r="G290" s="48"/>
      <c r="H290" s="49"/>
      <c r="I290" s="50"/>
      <c r="J290" s="50"/>
      <c r="K290" s="50"/>
      <c r="L290" s="50"/>
      <c r="M290" s="46"/>
      <c r="N290" s="44"/>
      <c r="O290" s="45"/>
      <c r="P290" s="46"/>
      <c r="Q290" s="44"/>
      <c r="R290" s="47"/>
      <c r="S290" s="48"/>
      <c r="T290" s="20" t="s">
        <v>93</v>
      </c>
      <c r="U290" s="21"/>
      <c r="V290" s="22"/>
      <c r="W290" s="22"/>
      <c r="X290" s="23" t="str">
        <f t="shared" si="127"/>
        <v/>
      </c>
      <c r="Y290" s="24"/>
      <c r="Z290" s="24"/>
      <c r="AA290" s="25" t="str">
        <f t="shared" si="119"/>
        <v/>
      </c>
      <c r="AB290" s="24"/>
      <c r="AC290" s="24"/>
      <c r="AD290" s="24"/>
      <c r="AE290" s="26" t="str">
        <f t="shared" si="129"/>
        <v/>
      </c>
      <c r="AF290" s="25" t="str">
        <f t="shared" si="120"/>
        <v/>
      </c>
      <c r="AG290" s="38"/>
      <c r="AH290" s="39"/>
      <c r="AI290" s="25" t="str">
        <f t="shared" si="128"/>
        <v/>
      </c>
      <c r="AJ290" s="38"/>
      <c r="AK290" s="39"/>
      <c r="AL290" s="40"/>
      <c r="AM290" s="23" t="s">
        <v>94</v>
      </c>
      <c r="AN290" s="27"/>
      <c r="AO290" s="21"/>
      <c r="AP290" s="21"/>
      <c r="AQ290" s="43"/>
      <c r="AR290" s="37"/>
      <c r="AS290" s="37"/>
      <c r="AT290" s="30"/>
    </row>
    <row r="291" spans="1:46" s="4" customFormat="1" ht="69.95" customHeight="1" x14ac:dyDescent="0.25">
      <c r="A291" s="51"/>
      <c r="B291" s="48"/>
      <c r="C291" s="48"/>
      <c r="D291" s="48"/>
      <c r="E291" s="54"/>
      <c r="F291" s="55"/>
      <c r="G291" s="48"/>
      <c r="H291" s="49" t="str">
        <f>IF(B291="Seguridad_Información","Posibilidad de "&amp;C291&amp;"con "&amp;K291&amp;" "&amp;"por"&amp;" "&amp;I291&amp;" "&amp;"debido a"&amp;" "&amp;J291,"Posibilidad de"&amp;" "&amp;K291&amp;" "&amp;"por"&amp;" "&amp;I291&amp;" debido a"&amp;" "&amp;J291)</f>
        <v xml:space="preserve">Posibilidad de  por  debido a </v>
      </c>
      <c r="I291" s="50"/>
      <c r="J291" s="50"/>
      <c r="K291" s="50"/>
      <c r="L291" s="50"/>
      <c r="M291" s="46" t="str">
        <f>IF(OR($L291=[1]Tabla_Probabilidad!$D$33,$L291=[1]Tabla_Probabilidad!$D$35,$L291=[1]Tabla_Probabilidad!$D$37,$L291=[1]Tabla_Probabilidad!$J$35),"Muy Baja",IF(OR($L291=[1]Tabla_Probabilidad!$E$33,$L291=[1]Tabla_Probabilidad!$E$35,$L291=[1]Tabla_Probabilidad!$E$37,$L291=[1]Tabla_Probabilidad!$K$35),"Baja",IF(OR($L291=[1]Tabla_Probabilidad!$F$33,$L291=[1]Tabla_Probabilidad!$F$35,$L291=[1]Tabla_Probabilidad!$F$37,$L291=[1]Tabla_Probabilidad!$L$35),"Media",IF(OR($L291=[1]Tabla_Probabilidad!$G$33,$L291=[1]Tabla_Probabilidad!$G$35,$L291=[1]Tabla_Probabilidad!$G$37,$L291=[1]Tabla_Probabilidad!$M$35),"Alta",IF(OR($L291=[1]Tabla_Probabilidad!$H$33,$L291=[1]Tabla_Probabilidad!$H$35,$L291=[1]Tabla_Probabilidad!$H$37,$L291=[1]Tabla_Probabilidad!$N$35),"Muy Alta","")))))</f>
        <v/>
      </c>
      <c r="N291" s="44" t="str">
        <f>IF(M291="","",IF(M291="Muy Baja",0.2,IF(M291="Baja",0.4,IF(M291="Media",0.6,IF(M291="Alta",0.8,IF(M291="Muy Alta",1,))))))</f>
        <v/>
      </c>
      <c r="O291" s="45"/>
      <c r="P291" s="46" t="str">
        <f>IF(OR($O291=[1]Tabla_Impacto!$D$38,$O291=[1]Tabla_Impacto!$D$41,$O291=[1]Tabla_Impacto!$D$42,$O291=[1]Tabla_Impacto!$D$43,$O291=[1]Tabla_Impacto!$D$44,$O291=[1]Tabla_Impacto!$J$38,$O291=[1]Tabla_Impacto!$J$43,$O291=[1]Tabla_Impacto!$J$44,$O291=[1]Tabla_Impacto!$P$40,$O291=[1]Tabla_Impacto!$P$44,$O291=[1]Tabla_Impacto!$V$40,$O291=[1]Tabla_Impacto!$AB$40),"Leve",IF(OR($O291=[1]Tabla_Impacto!$E$38,$O291=[1]Tabla_Impacto!$E$41,$O291=[1]Tabla_Impacto!$E$42,$O291=[1]Tabla_Impacto!$E$43,$O291=[1]Tabla_Impacto!$E$44,$O291=[1]Tabla_Impacto!$K$38,$O291=[1]Tabla_Impacto!$K$43,$O291=[1]Tabla_Impacto!$K$44,$O291=[1]Tabla_Impacto!$Q$40,$O291=[1]Tabla_Impacto!$Q$44,$O291=[1]Tabla_Impacto!$W$40,$O291=[1]Tabla_Impacto!$AC$40),"Menor",IF(OR($O291=[1]Tabla_Impacto!$F$38,$O291=[1]Tabla_Impacto!$F$41,$O291=[1]Tabla_Impacto!$F$42,$O291=[1]Tabla_Impacto!$F$43,$O291=[1]Tabla_Impacto!$F$44,$O291=[1]Tabla_Impacto!$L$38,$O291=[1]Tabla_Impacto!$L$43,$O291=[1]Tabla_Impacto!$L$44,$O291=[1]Tabla_Impacto!$R$40,$O291=[1]Tabla_Impacto!$R$44,$O291=[1]Tabla_Impacto!$X$40,$O291=[1]Tabla_Impacto!$AD$40,$O291=[1]Tabla_Impacto!$F$41),"Moderado",IF(OR($O291=[1]Tabla_Impacto!$G$38,$O291=[1]Tabla_Impacto!$G$41,$O291=[1]Tabla_Impacto!$G$42,$O291=[1]Tabla_Impacto!$G$43,$O291=[1]Tabla_Impacto!$G$44,$O291=[1]Tabla_Impacto!$M$38,$O291=[1]Tabla_Impacto!$M$43,$O291=[1]Tabla_Impacto!$M$44,$O291=[1]Tabla_Impacto!$S$40,$O291=[1]Tabla_Impacto!$S$44,$O291=[1]Tabla_Impacto!$Y$40,$O291=[1]Tabla_Impacto!$AE$40,$O291=[1]Tabla_Impacto!$G$41),"Mayor",IF(OR($O291=[1]Tabla_Impacto!$H$38,$O291=[1]Tabla_Impacto!$H$41,$O291=[1]Tabla_Impacto!$H$42,$O291=[1]Tabla_Impacto!$H$43,$O291=[1]Tabla_Impacto!$H$44,$O291=[1]Tabla_Impacto!$N$38,$O291=[1]Tabla_Impacto!$N$43,$O291=[1]Tabla_Impacto!$N$44,$O291=[1]Tabla_Impacto!$T$40,$O291=[1]Tabla_Impacto!$T$44,$O291=[1]Tabla_Impacto!$Z$40,$O291=[1]Tabla_Impacto!$AF$40,$O291=[1]Tabla_Impacto!$H$41),"Catastrófico","")))))</f>
        <v/>
      </c>
      <c r="Q291" s="44" t="str">
        <f>IF(P291="","",IF(P291="Leve",0.2,IF(P291="Menor",0.4,IF(P291="Moderado",0.6,IF(P291="Mayor",0.8,IF(P291="Catastrófico",1,))))))</f>
        <v/>
      </c>
      <c r="R291" s="47" t="str">
        <f>IF(OR(AND(M291="Muy Baja",P291="Leve"),AND(M291="Muy Baja",P291="Menor"),AND(M291="Baja",P291="Leve")),"Bajo",IF(OR(AND(M291="Muy baja",P291="Moderado"),AND(M291="Baja",P291="Menor"),AND(M291="Baja",P291="Moderado"),AND(M291="Media",P291="Leve"),AND(M291="Media",P291="Menor"),AND(M291="Media",P291="Moderado"),AND(M291="Alta",P291="Leve"),AND(M291="Alta",P291="Menor")),"Moderado",IF(OR(AND(M291="Muy Baja",P291="Mayor"),AND(M291="Baja",P291="Mayor"),AND(M291="Media",P291="Mayor"),AND(M291="Alta",P291="Moderado"),AND(M291="Alta",P291="Mayor"),AND(M291="Muy Alta",P291="Leve"),AND(M291="Muy Alta",P291="Menor"),AND(M291="Muy Alta",P291="Moderado"),AND(M291="Muy Alta",P291="Mayor")),"Alto",IF(OR(AND(M291="Muy Baja",P291="Catastrófico"),AND(M291="Baja",P291="Catastrófico"),AND(M291="Media",P291="Catastrófico"),AND(M291="Alta",P291="Catastrófico"),AND(M291="Muy Alta",P291="Catastrófico")),"Extremo",""))))</f>
        <v/>
      </c>
      <c r="S291" s="48"/>
      <c r="T291" s="20" t="s">
        <v>65</v>
      </c>
      <c r="U291" s="21"/>
      <c r="V291" s="22"/>
      <c r="W291" s="22"/>
      <c r="X291" s="23" t="str">
        <f>IF(OR(Y291="Preventivo",Y291="Detectivo"),"Probabilidad",IF(Y291="Correctivo","Impacto",""))</f>
        <v/>
      </c>
      <c r="Y291" s="24"/>
      <c r="Z291" s="24"/>
      <c r="AA291" s="25" t="str">
        <f t="shared" si="119"/>
        <v/>
      </c>
      <c r="AB291" s="24"/>
      <c r="AC291" s="24"/>
      <c r="AD291" s="24"/>
      <c r="AE291" s="26" t="str">
        <f>IFERROR(IF(X291="Probabilidad",(N291-(+N291*AA291)),IF(X291="Impacto",N291,"")),"")</f>
        <v/>
      </c>
      <c r="AF291" s="25" t="str">
        <f t="shared" si="120"/>
        <v/>
      </c>
      <c r="AG291" s="38" t="str">
        <f>IFERROR(IF(AH291="","",IF(AH291&lt;=0.2,"Muy Baja",IF(AH291&lt;=0.4,"Baja",IF(AH291&lt;=0.6,"Media",IF(AH291&lt;=0.8,"Alta","Muy Alta"))))),"")</f>
        <v/>
      </c>
      <c r="AH291" s="39" t="str">
        <f>IFERROR(LOOKUP(MAX(AF291:AF297)+1,(AF291:AF297)),"")</f>
        <v/>
      </c>
      <c r="AI291" s="25" t="str">
        <f>IFERROR(IF(X291="Impacto",(Q291-(+Q291*AA291)),IF(X291="Probabilidad",Q291,"")),"")</f>
        <v/>
      </c>
      <c r="AJ291" s="38" t="str">
        <f>IFERROR(IF(AK291="","",IF(AK291&lt;=0.2,"Leve",IF(AK291&lt;=0.4,"Menor",IF(AK291&lt;=0.6,"Moderado",IF(AK291&lt;=0.8,"Mayor","Catastrófico"))))),"")</f>
        <v/>
      </c>
      <c r="AK291" s="39" t="str">
        <f>IFERROR(LOOKUP(MAX(AI291:AI297)+1,(AI291:AI297)),"")</f>
        <v/>
      </c>
      <c r="AL291" s="40" t="str">
        <f>IFERROR(IF(OR(AND(AG291="Muy Baja",AJ291="Leve"),AND(AG291="Muy Baja",AJ291="Menor"),AND(AG291="Baja",AJ291="Leve")),"Bajo",IF(OR(AND(AG291="Muy baja",AJ291="Moderado"),AND(AG291="Baja",AJ291="Menor"),AND(AG291="Baja",AJ291="Moderado"),AND(AG291="Media",AJ291="Leve"),AND(AG291="Media",AJ291="Menor"),AND(AG291="Media",AJ291="Moderado"),AND(AG291="Alta",AJ291="Leve"),AND(AG291="Alta",AJ291="Menor")),"Moderado",IF(OR(AND(AG291="Muy Baja",AJ291="Mayor"),AND(AG291="Baja",AJ291="Mayor"),AND(AG291="Media",AJ291="Mayor"),AND(AG291="Alta",AJ291="Moderado"),AND(AG291="Alta",AJ291="Mayor"),AND(AG291="Muy Alta",AJ291="Leve"),AND(AG291="Muy Alta",AJ291="Menor"),AND(AG291="Muy Alta",AJ291="Moderado"),AND(AG291="Muy Alta",AJ291="Mayor")),"Alto",IF(OR(AND(AG291="Muy Baja",AJ291="Catastrófico"),AND(AG291="Baja",AJ291="Catastrófico"),AND(AG291="Media",AJ291="Catastrófico"),AND(AG291="Alta",AJ291="Catastrófico"),AND(AG291="Muy Alta",AJ291="Catastrófico")),"Extremo","")))),"")</f>
        <v/>
      </c>
      <c r="AM291" s="23" t="s">
        <v>73</v>
      </c>
      <c r="AN291" s="27"/>
      <c r="AO291" s="21"/>
      <c r="AP291" s="21"/>
      <c r="AQ291" s="41"/>
      <c r="AR291" s="35"/>
      <c r="AS291" s="35"/>
      <c r="AT291" s="28"/>
    </row>
    <row r="292" spans="1:46" ht="74.099999999999994" customHeight="1" x14ac:dyDescent="0.3">
      <c r="A292" s="52"/>
      <c r="B292" s="48"/>
      <c r="C292" s="48"/>
      <c r="D292" s="48"/>
      <c r="E292" s="54"/>
      <c r="F292" s="55"/>
      <c r="G292" s="48"/>
      <c r="H292" s="49"/>
      <c r="I292" s="50"/>
      <c r="J292" s="50"/>
      <c r="K292" s="50"/>
      <c r="L292" s="50"/>
      <c r="M292" s="46"/>
      <c r="N292" s="44"/>
      <c r="O292" s="45"/>
      <c r="P292" s="46"/>
      <c r="Q292" s="44"/>
      <c r="R292" s="47"/>
      <c r="S292" s="48"/>
      <c r="T292" s="20" t="s">
        <v>74</v>
      </c>
      <c r="U292" s="21"/>
      <c r="V292" s="22"/>
      <c r="W292" s="22"/>
      <c r="X292" s="23" t="str">
        <f t="shared" ref="X292:X297" si="130">IF(OR(Y292="Preventivo",Y292="Detectivo"),"Probabilidad",IF(Y292="Correctivo","Impacto",""))</f>
        <v/>
      </c>
      <c r="Y292" s="24"/>
      <c r="Z292" s="24"/>
      <c r="AA292" s="25" t="str">
        <f t="shared" si="119"/>
        <v/>
      </c>
      <c r="AB292" s="24"/>
      <c r="AC292" s="24"/>
      <c r="AD292" s="24"/>
      <c r="AE292" s="26" t="str">
        <f>IFERROR(IF(AND(X291="Probabilidad",X292="Probabilidad"),(AF291-(+AF291*AA292)),IF(AND(X292="Probabilidad",X291="Impacto"),(AF291-(+AF291*AA292)),IF(X292="Impacto",AF291,""))),"")</f>
        <v/>
      </c>
      <c r="AF292" s="25" t="str">
        <f t="shared" si="120"/>
        <v/>
      </c>
      <c r="AG292" s="38"/>
      <c r="AH292" s="39"/>
      <c r="AI292" s="25" t="str">
        <f t="shared" ref="AI292:AI297" si="131">IFERROR(IF(AND(X291="Impacto",X292="Impacto"),(AI291-(+AI291*AA292)),IF(AND(X292="Impacto",X291="Probabilidad"),(AI291-(+AI291*AA292)),IF(X292="Probabilidad",AI291,""))),"")</f>
        <v/>
      </c>
      <c r="AJ292" s="38"/>
      <c r="AK292" s="39"/>
      <c r="AL292" s="40"/>
      <c r="AM292" s="23" t="s">
        <v>77</v>
      </c>
      <c r="AN292" s="27"/>
      <c r="AO292" s="21"/>
      <c r="AP292" s="21"/>
      <c r="AQ292" s="42"/>
      <c r="AR292" s="36"/>
      <c r="AS292" s="36"/>
      <c r="AT292" s="29"/>
    </row>
    <row r="293" spans="1:46" ht="45" customHeight="1" x14ac:dyDescent="0.3">
      <c r="A293" s="52"/>
      <c r="B293" s="48"/>
      <c r="C293" s="48"/>
      <c r="D293" s="48"/>
      <c r="E293" s="54"/>
      <c r="F293" s="55"/>
      <c r="G293" s="48"/>
      <c r="H293" s="49"/>
      <c r="I293" s="50"/>
      <c r="J293" s="50"/>
      <c r="K293" s="50"/>
      <c r="L293" s="50"/>
      <c r="M293" s="46"/>
      <c r="N293" s="44"/>
      <c r="O293" s="45"/>
      <c r="P293" s="46"/>
      <c r="Q293" s="44"/>
      <c r="R293" s="47"/>
      <c r="S293" s="48"/>
      <c r="T293" s="20" t="s">
        <v>78</v>
      </c>
      <c r="U293" s="21"/>
      <c r="V293" s="22"/>
      <c r="W293" s="22"/>
      <c r="X293" s="23" t="str">
        <f t="shared" si="130"/>
        <v/>
      </c>
      <c r="Y293" s="24"/>
      <c r="Z293" s="24"/>
      <c r="AA293" s="25" t="str">
        <f t="shared" si="119"/>
        <v/>
      </c>
      <c r="AB293" s="24"/>
      <c r="AC293" s="24"/>
      <c r="AD293" s="24"/>
      <c r="AE293" s="26" t="str">
        <f>IFERROR(IF(AND(X292="Probabilidad",X293="Probabilidad"),(AF292-(+AF292*AA293)),IF(AND(X293="Probabilidad",X292="Impacto"),(AF292-(+AF292*AA293)),IF(X293="Impacto",AF292,""))),"")</f>
        <v/>
      </c>
      <c r="AF293" s="25" t="str">
        <f t="shared" si="120"/>
        <v/>
      </c>
      <c r="AG293" s="38"/>
      <c r="AH293" s="39"/>
      <c r="AI293" s="25" t="str">
        <f t="shared" si="131"/>
        <v/>
      </c>
      <c r="AJ293" s="38"/>
      <c r="AK293" s="39"/>
      <c r="AL293" s="40"/>
      <c r="AM293" s="23" t="s">
        <v>81</v>
      </c>
      <c r="AN293" s="27"/>
      <c r="AO293" s="21"/>
      <c r="AP293" s="21"/>
      <c r="AQ293" s="42"/>
      <c r="AR293" s="36"/>
      <c r="AS293" s="36"/>
      <c r="AT293" s="29"/>
    </row>
    <row r="294" spans="1:46" ht="30" customHeight="1" x14ac:dyDescent="0.3">
      <c r="A294" s="52"/>
      <c r="B294" s="48"/>
      <c r="C294" s="48"/>
      <c r="D294" s="48"/>
      <c r="E294" s="54"/>
      <c r="F294" s="55"/>
      <c r="G294" s="48"/>
      <c r="H294" s="49"/>
      <c r="I294" s="50"/>
      <c r="J294" s="50"/>
      <c r="K294" s="50"/>
      <c r="L294" s="50"/>
      <c r="M294" s="46"/>
      <c r="N294" s="44"/>
      <c r="O294" s="45"/>
      <c r="P294" s="46"/>
      <c r="Q294" s="44"/>
      <c r="R294" s="47"/>
      <c r="S294" s="48"/>
      <c r="T294" s="20" t="s">
        <v>82</v>
      </c>
      <c r="U294" s="21"/>
      <c r="V294" s="22"/>
      <c r="W294" s="22"/>
      <c r="X294" s="23" t="str">
        <f t="shared" si="130"/>
        <v/>
      </c>
      <c r="Y294" s="24"/>
      <c r="Z294" s="24"/>
      <c r="AA294" s="25" t="str">
        <f t="shared" si="119"/>
        <v/>
      </c>
      <c r="AB294" s="24"/>
      <c r="AC294" s="24"/>
      <c r="AD294" s="24"/>
      <c r="AE294" s="26" t="str">
        <f t="shared" ref="AE294:AE297" si="132">IFERROR(IF(AND(X293="Probabilidad",X294="Probabilidad"),(AF293-(+AF293*AA294)),IF(AND(X294="Probabilidad",X293="Impacto"),(AF293-(+AF293*AA294)),IF(X294="Impacto",AF293,""))),"")</f>
        <v/>
      </c>
      <c r="AF294" s="25" t="str">
        <f t="shared" si="120"/>
        <v/>
      </c>
      <c r="AG294" s="38"/>
      <c r="AH294" s="39"/>
      <c r="AI294" s="25" t="str">
        <f t="shared" si="131"/>
        <v/>
      </c>
      <c r="AJ294" s="38"/>
      <c r="AK294" s="39"/>
      <c r="AL294" s="40"/>
      <c r="AM294" s="23" t="s">
        <v>84</v>
      </c>
      <c r="AN294" s="27"/>
      <c r="AO294" s="21"/>
      <c r="AP294" s="21"/>
      <c r="AQ294" s="42"/>
      <c r="AR294" s="36"/>
      <c r="AS294" s="36"/>
      <c r="AT294" s="29"/>
    </row>
    <row r="295" spans="1:46" ht="18.95" customHeight="1" x14ac:dyDescent="0.3">
      <c r="A295" s="52"/>
      <c r="B295" s="48"/>
      <c r="C295" s="48"/>
      <c r="D295" s="48"/>
      <c r="E295" s="54"/>
      <c r="F295" s="55"/>
      <c r="G295" s="48"/>
      <c r="H295" s="49"/>
      <c r="I295" s="50"/>
      <c r="J295" s="50"/>
      <c r="K295" s="50"/>
      <c r="L295" s="50"/>
      <c r="M295" s="46"/>
      <c r="N295" s="44"/>
      <c r="O295" s="45"/>
      <c r="P295" s="46"/>
      <c r="Q295" s="44"/>
      <c r="R295" s="47"/>
      <c r="S295" s="48"/>
      <c r="T295" s="20" t="s">
        <v>85</v>
      </c>
      <c r="U295" s="21"/>
      <c r="V295" s="22"/>
      <c r="W295" s="22"/>
      <c r="X295" s="23" t="str">
        <f t="shared" si="130"/>
        <v/>
      </c>
      <c r="Y295" s="24"/>
      <c r="Z295" s="24"/>
      <c r="AA295" s="25" t="str">
        <f t="shared" si="119"/>
        <v/>
      </c>
      <c r="AB295" s="24"/>
      <c r="AC295" s="24"/>
      <c r="AD295" s="24"/>
      <c r="AE295" s="26" t="str">
        <f t="shared" si="132"/>
        <v/>
      </c>
      <c r="AF295" s="25" t="str">
        <f t="shared" si="120"/>
        <v/>
      </c>
      <c r="AG295" s="38"/>
      <c r="AH295" s="39"/>
      <c r="AI295" s="25" t="str">
        <f t="shared" si="131"/>
        <v/>
      </c>
      <c r="AJ295" s="38"/>
      <c r="AK295" s="39"/>
      <c r="AL295" s="40"/>
      <c r="AM295" s="23" t="s">
        <v>89</v>
      </c>
      <c r="AN295" s="27"/>
      <c r="AO295" s="21"/>
      <c r="AP295" s="21"/>
      <c r="AQ295" s="42"/>
      <c r="AR295" s="36"/>
      <c r="AS295" s="36"/>
      <c r="AT295" s="29"/>
    </row>
    <row r="296" spans="1:46" ht="18.95" customHeight="1" x14ac:dyDescent="0.3">
      <c r="A296" s="52"/>
      <c r="B296" s="48"/>
      <c r="C296" s="48"/>
      <c r="D296" s="48"/>
      <c r="E296" s="54"/>
      <c r="F296" s="55"/>
      <c r="G296" s="48"/>
      <c r="H296" s="49"/>
      <c r="I296" s="50"/>
      <c r="J296" s="50"/>
      <c r="K296" s="50"/>
      <c r="L296" s="50"/>
      <c r="M296" s="46"/>
      <c r="N296" s="44"/>
      <c r="O296" s="45"/>
      <c r="P296" s="46"/>
      <c r="Q296" s="44"/>
      <c r="R296" s="47"/>
      <c r="S296" s="48"/>
      <c r="T296" s="20" t="s">
        <v>90</v>
      </c>
      <c r="U296" s="21"/>
      <c r="V296" s="22"/>
      <c r="W296" s="22"/>
      <c r="X296" s="23" t="str">
        <f t="shared" si="130"/>
        <v/>
      </c>
      <c r="Y296" s="24"/>
      <c r="Z296" s="24"/>
      <c r="AA296" s="25" t="str">
        <f t="shared" si="119"/>
        <v/>
      </c>
      <c r="AB296" s="24"/>
      <c r="AC296" s="24"/>
      <c r="AD296" s="24"/>
      <c r="AE296" s="26" t="str">
        <f t="shared" si="132"/>
        <v/>
      </c>
      <c r="AF296" s="25" t="str">
        <f t="shared" si="120"/>
        <v/>
      </c>
      <c r="AG296" s="38"/>
      <c r="AH296" s="39"/>
      <c r="AI296" s="25" t="str">
        <f t="shared" si="131"/>
        <v/>
      </c>
      <c r="AJ296" s="38"/>
      <c r="AK296" s="39"/>
      <c r="AL296" s="40"/>
      <c r="AM296" s="23" t="s">
        <v>92</v>
      </c>
      <c r="AN296" s="27"/>
      <c r="AO296" s="21"/>
      <c r="AP296" s="21"/>
      <c r="AQ296" s="42"/>
      <c r="AR296" s="36"/>
      <c r="AS296" s="36"/>
      <c r="AT296" s="29"/>
    </row>
    <row r="297" spans="1:46" ht="23.1" customHeight="1" x14ac:dyDescent="0.3">
      <c r="A297" s="53"/>
      <c r="B297" s="48"/>
      <c r="C297" s="48"/>
      <c r="D297" s="48"/>
      <c r="E297" s="54"/>
      <c r="F297" s="55"/>
      <c r="G297" s="48"/>
      <c r="H297" s="49"/>
      <c r="I297" s="50"/>
      <c r="J297" s="50"/>
      <c r="K297" s="50"/>
      <c r="L297" s="50"/>
      <c r="M297" s="46"/>
      <c r="N297" s="44"/>
      <c r="O297" s="45"/>
      <c r="P297" s="46"/>
      <c r="Q297" s="44"/>
      <c r="R297" s="47"/>
      <c r="S297" s="48"/>
      <c r="T297" s="20" t="s">
        <v>93</v>
      </c>
      <c r="U297" s="21"/>
      <c r="V297" s="22"/>
      <c r="W297" s="22"/>
      <c r="X297" s="23" t="str">
        <f t="shared" si="130"/>
        <v/>
      </c>
      <c r="Y297" s="24"/>
      <c r="Z297" s="24"/>
      <c r="AA297" s="25" t="str">
        <f t="shared" si="119"/>
        <v/>
      </c>
      <c r="AB297" s="24"/>
      <c r="AC297" s="24"/>
      <c r="AD297" s="24"/>
      <c r="AE297" s="26" t="str">
        <f t="shared" si="132"/>
        <v/>
      </c>
      <c r="AF297" s="25" t="str">
        <f t="shared" si="120"/>
        <v/>
      </c>
      <c r="AG297" s="38"/>
      <c r="AH297" s="39"/>
      <c r="AI297" s="25" t="str">
        <f t="shared" si="131"/>
        <v/>
      </c>
      <c r="AJ297" s="38"/>
      <c r="AK297" s="39"/>
      <c r="AL297" s="40"/>
      <c r="AM297" s="23" t="s">
        <v>94</v>
      </c>
      <c r="AN297" s="27"/>
      <c r="AO297" s="21"/>
      <c r="AP297" s="21"/>
      <c r="AQ297" s="43"/>
      <c r="AR297" s="37"/>
      <c r="AS297" s="37"/>
      <c r="AT297" s="30"/>
    </row>
    <row r="298" spans="1:46" s="4" customFormat="1" ht="69.95" customHeight="1" x14ac:dyDescent="0.25">
      <c r="A298" s="51"/>
      <c r="B298" s="48"/>
      <c r="C298" s="48"/>
      <c r="D298" s="48"/>
      <c r="E298" s="54"/>
      <c r="F298" s="55"/>
      <c r="G298" s="48"/>
      <c r="H298" s="49" t="str">
        <f>IF(B298="Seguridad_Información","Posibilidad de "&amp;C298&amp;"con "&amp;K298&amp;" "&amp;"por"&amp;" "&amp;I298&amp;" "&amp;"debido a"&amp;" "&amp;J298,"Posibilidad de"&amp;" "&amp;K298&amp;" "&amp;"por"&amp;" "&amp;I298&amp;" debido a"&amp;" "&amp;J298)</f>
        <v xml:space="preserve">Posibilidad de  por  debido a </v>
      </c>
      <c r="I298" s="50"/>
      <c r="J298" s="50"/>
      <c r="K298" s="50"/>
      <c r="L298" s="50"/>
      <c r="M298" s="46" t="str">
        <f>IF(OR($L298=[1]Tabla_Probabilidad!$D$33,$L298=[1]Tabla_Probabilidad!$D$35,$L298=[1]Tabla_Probabilidad!$D$37,$L298=[1]Tabla_Probabilidad!$J$35),"Muy Baja",IF(OR($L298=[1]Tabla_Probabilidad!$E$33,$L298=[1]Tabla_Probabilidad!$E$35,$L298=[1]Tabla_Probabilidad!$E$37,$L298=[1]Tabla_Probabilidad!$K$35),"Baja",IF(OR($L298=[1]Tabla_Probabilidad!$F$33,$L298=[1]Tabla_Probabilidad!$F$35,$L298=[1]Tabla_Probabilidad!$F$37,$L298=[1]Tabla_Probabilidad!$L$35),"Media",IF(OR($L298=[1]Tabla_Probabilidad!$G$33,$L298=[1]Tabla_Probabilidad!$G$35,$L298=[1]Tabla_Probabilidad!$G$37,$L298=[1]Tabla_Probabilidad!$M$35),"Alta",IF(OR($L298=[1]Tabla_Probabilidad!$H$33,$L298=[1]Tabla_Probabilidad!$H$35,$L298=[1]Tabla_Probabilidad!$H$37,$L298=[1]Tabla_Probabilidad!$N$35),"Muy Alta","")))))</f>
        <v/>
      </c>
      <c r="N298" s="44" t="str">
        <f>IF(M298="","",IF(M298="Muy Baja",0.2,IF(M298="Baja",0.4,IF(M298="Media",0.6,IF(M298="Alta",0.8,IF(M298="Muy Alta",1,))))))</f>
        <v/>
      </c>
      <c r="O298" s="45"/>
      <c r="P298" s="46" t="str">
        <f>IF(OR($O298=[1]Tabla_Impacto!$D$38,$O298=[1]Tabla_Impacto!$D$41,$O298=[1]Tabla_Impacto!$D$42,$O298=[1]Tabla_Impacto!$D$43,$O298=[1]Tabla_Impacto!$D$44,$O298=[1]Tabla_Impacto!$J$38,$O298=[1]Tabla_Impacto!$J$43,$O298=[1]Tabla_Impacto!$J$44,$O298=[1]Tabla_Impacto!$P$40,$O298=[1]Tabla_Impacto!$P$44,$O298=[1]Tabla_Impacto!$V$40,$O298=[1]Tabla_Impacto!$AB$40),"Leve",IF(OR($O298=[1]Tabla_Impacto!$E$38,$O298=[1]Tabla_Impacto!$E$41,$O298=[1]Tabla_Impacto!$E$42,$O298=[1]Tabla_Impacto!$E$43,$O298=[1]Tabla_Impacto!$E$44,$O298=[1]Tabla_Impacto!$K$38,$O298=[1]Tabla_Impacto!$K$43,$O298=[1]Tabla_Impacto!$K$44,$O298=[1]Tabla_Impacto!$Q$40,$O298=[1]Tabla_Impacto!$Q$44,$O298=[1]Tabla_Impacto!$W$40,$O298=[1]Tabla_Impacto!$AC$40),"Menor",IF(OR($O298=[1]Tabla_Impacto!$F$38,$O298=[1]Tabla_Impacto!$F$41,$O298=[1]Tabla_Impacto!$F$42,$O298=[1]Tabla_Impacto!$F$43,$O298=[1]Tabla_Impacto!$F$44,$O298=[1]Tabla_Impacto!$L$38,$O298=[1]Tabla_Impacto!$L$43,$O298=[1]Tabla_Impacto!$L$44,$O298=[1]Tabla_Impacto!$R$40,$O298=[1]Tabla_Impacto!$R$44,$O298=[1]Tabla_Impacto!$X$40,$O298=[1]Tabla_Impacto!$AD$40,$O298=[1]Tabla_Impacto!$F$41),"Moderado",IF(OR($O298=[1]Tabla_Impacto!$G$38,$O298=[1]Tabla_Impacto!$G$41,$O298=[1]Tabla_Impacto!$G$42,$O298=[1]Tabla_Impacto!$G$43,$O298=[1]Tabla_Impacto!$G$44,$O298=[1]Tabla_Impacto!$M$38,$O298=[1]Tabla_Impacto!$M$43,$O298=[1]Tabla_Impacto!$M$44,$O298=[1]Tabla_Impacto!$S$40,$O298=[1]Tabla_Impacto!$S$44,$O298=[1]Tabla_Impacto!$Y$40,$O298=[1]Tabla_Impacto!$AE$40,$O298=[1]Tabla_Impacto!$G$41),"Mayor",IF(OR($O298=[1]Tabla_Impacto!$H$38,$O298=[1]Tabla_Impacto!$H$41,$O298=[1]Tabla_Impacto!$H$42,$O298=[1]Tabla_Impacto!$H$43,$O298=[1]Tabla_Impacto!$H$44,$O298=[1]Tabla_Impacto!$N$38,$O298=[1]Tabla_Impacto!$N$43,$O298=[1]Tabla_Impacto!$N$44,$O298=[1]Tabla_Impacto!$T$40,$O298=[1]Tabla_Impacto!$T$44,$O298=[1]Tabla_Impacto!$Z$40,$O298=[1]Tabla_Impacto!$AF$40,$O298=[1]Tabla_Impacto!$H$41),"Catastrófico","")))))</f>
        <v/>
      </c>
      <c r="Q298" s="44" t="str">
        <f>IF(P298="","",IF(P298="Leve",0.2,IF(P298="Menor",0.4,IF(P298="Moderado",0.6,IF(P298="Mayor",0.8,IF(P298="Catastrófico",1,))))))</f>
        <v/>
      </c>
      <c r="R298" s="47" t="str">
        <f>IF(OR(AND(M298="Muy Baja",P298="Leve"),AND(M298="Muy Baja",P298="Menor"),AND(M298="Baja",P298="Leve")),"Bajo",IF(OR(AND(M298="Muy baja",P298="Moderado"),AND(M298="Baja",P298="Menor"),AND(M298="Baja",P298="Moderado"),AND(M298="Media",P298="Leve"),AND(M298="Media",P298="Menor"),AND(M298="Media",P298="Moderado"),AND(M298="Alta",P298="Leve"),AND(M298="Alta",P298="Menor")),"Moderado",IF(OR(AND(M298="Muy Baja",P298="Mayor"),AND(M298="Baja",P298="Mayor"),AND(M298="Media",P298="Mayor"),AND(M298="Alta",P298="Moderado"),AND(M298="Alta",P298="Mayor"),AND(M298="Muy Alta",P298="Leve"),AND(M298="Muy Alta",P298="Menor"),AND(M298="Muy Alta",P298="Moderado"),AND(M298="Muy Alta",P298="Mayor")),"Alto",IF(OR(AND(M298="Muy Baja",P298="Catastrófico"),AND(M298="Baja",P298="Catastrófico"),AND(M298="Media",P298="Catastrófico"),AND(M298="Alta",P298="Catastrófico"),AND(M298="Muy Alta",P298="Catastrófico")),"Extremo",""))))</f>
        <v/>
      </c>
      <c r="S298" s="48"/>
      <c r="T298" s="20" t="s">
        <v>65</v>
      </c>
      <c r="U298" s="21"/>
      <c r="V298" s="22"/>
      <c r="W298" s="22"/>
      <c r="X298" s="23" t="str">
        <f>IF(OR(Y298="Preventivo",Y298="Detectivo"),"Probabilidad",IF(Y298="Correctivo","Impacto",""))</f>
        <v/>
      </c>
      <c r="Y298" s="24"/>
      <c r="Z298" s="24"/>
      <c r="AA298" s="25" t="str">
        <f t="shared" si="119"/>
        <v/>
      </c>
      <c r="AB298" s="24"/>
      <c r="AC298" s="24"/>
      <c r="AD298" s="24"/>
      <c r="AE298" s="26" t="str">
        <f>IFERROR(IF(X298="Probabilidad",(N298-(+N298*AA298)),IF(X298="Impacto",N298,"")),"")</f>
        <v/>
      </c>
      <c r="AF298" s="25" t="str">
        <f t="shared" si="120"/>
        <v/>
      </c>
      <c r="AG298" s="38" t="str">
        <f>IFERROR(IF(AH298="","",IF(AH298&lt;=0.2,"Muy Baja",IF(AH298&lt;=0.4,"Baja",IF(AH298&lt;=0.6,"Media",IF(AH298&lt;=0.8,"Alta","Muy Alta"))))),"")</f>
        <v/>
      </c>
      <c r="AH298" s="39" t="str">
        <f>IFERROR(LOOKUP(MAX(AF298:AF304)+1,(AF298:AF304)),"")</f>
        <v/>
      </c>
      <c r="AI298" s="25" t="str">
        <f>IFERROR(IF(X298="Impacto",(Q298-(+Q298*AA298)),IF(X298="Probabilidad",Q298,"")),"")</f>
        <v/>
      </c>
      <c r="AJ298" s="38" t="str">
        <f>IFERROR(IF(AK298="","",IF(AK298&lt;=0.2,"Leve",IF(AK298&lt;=0.4,"Menor",IF(AK298&lt;=0.6,"Moderado",IF(AK298&lt;=0.8,"Mayor","Catastrófico"))))),"")</f>
        <v/>
      </c>
      <c r="AK298" s="39" t="str">
        <f>IFERROR(LOOKUP(MAX(AI298:AI304)+1,(AI298:AI304)),"")</f>
        <v/>
      </c>
      <c r="AL298" s="40" t="str">
        <f>IFERROR(IF(OR(AND(AG298="Muy Baja",AJ298="Leve"),AND(AG298="Muy Baja",AJ298="Menor"),AND(AG298="Baja",AJ298="Leve")),"Bajo",IF(OR(AND(AG298="Muy baja",AJ298="Moderado"),AND(AG298="Baja",AJ298="Menor"),AND(AG298="Baja",AJ298="Moderado"),AND(AG298="Media",AJ298="Leve"),AND(AG298="Media",AJ298="Menor"),AND(AG298="Media",AJ298="Moderado"),AND(AG298="Alta",AJ298="Leve"),AND(AG298="Alta",AJ298="Menor")),"Moderado",IF(OR(AND(AG298="Muy Baja",AJ298="Mayor"),AND(AG298="Baja",AJ298="Mayor"),AND(AG298="Media",AJ298="Mayor"),AND(AG298="Alta",AJ298="Moderado"),AND(AG298="Alta",AJ298="Mayor"),AND(AG298="Muy Alta",AJ298="Leve"),AND(AG298="Muy Alta",AJ298="Menor"),AND(AG298="Muy Alta",AJ298="Moderado"),AND(AG298="Muy Alta",AJ298="Mayor")),"Alto",IF(OR(AND(AG298="Muy Baja",AJ298="Catastrófico"),AND(AG298="Baja",AJ298="Catastrófico"),AND(AG298="Media",AJ298="Catastrófico"),AND(AG298="Alta",AJ298="Catastrófico"),AND(AG298="Muy Alta",AJ298="Catastrófico")),"Extremo","")))),"")</f>
        <v/>
      </c>
      <c r="AM298" s="23" t="s">
        <v>73</v>
      </c>
      <c r="AN298" s="27"/>
      <c r="AO298" s="21"/>
      <c r="AP298" s="21"/>
      <c r="AQ298" s="41"/>
      <c r="AR298" s="35"/>
      <c r="AS298" s="35"/>
      <c r="AT298" s="28"/>
    </row>
    <row r="299" spans="1:46" ht="74.099999999999994" customHeight="1" x14ac:dyDescent="0.3">
      <c r="A299" s="52"/>
      <c r="B299" s="48"/>
      <c r="C299" s="48"/>
      <c r="D299" s="48"/>
      <c r="E299" s="54"/>
      <c r="F299" s="55"/>
      <c r="G299" s="48"/>
      <c r="H299" s="49"/>
      <c r="I299" s="50"/>
      <c r="J299" s="50"/>
      <c r="K299" s="50"/>
      <c r="L299" s="50"/>
      <c r="M299" s="46"/>
      <c r="N299" s="44"/>
      <c r="O299" s="45"/>
      <c r="P299" s="46"/>
      <c r="Q299" s="44"/>
      <c r="R299" s="47"/>
      <c r="S299" s="48"/>
      <c r="T299" s="20" t="s">
        <v>74</v>
      </c>
      <c r="U299" s="21"/>
      <c r="V299" s="22"/>
      <c r="W299" s="22"/>
      <c r="X299" s="23" t="str">
        <f t="shared" ref="X299:X304" si="133">IF(OR(Y299="Preventivo",Y299="Detectivo"),"Probabilidad",IF(Y299="Correctivo","Impacto",""))</f>
        <v/>
      </c>
      <c r="Y299" s="24"/>
      <c r="Z299" s="24"/>
      <c r="AA299" s="25" t="str">
        <f t="shared" si="119"/>
        <v/>
      </c>
      <c r="AB299" s="24"/>
      <c r="AC299" s="24"/>
      <c r="AD299" s="24"/>
      <c r="AE299" s="26" t="str">
        <f>IFERROR(IF(AND(X298="Probabilidad",X299="Probabilidad"),(AF298-(+AF298*AA299)),IF(AND(X299="Probabilidad",X298="Impacto"),(AF298-(+AF298*AA299)),IF(X299="Impacto",AF298,""))),"")</f>
        <v/>
      </c>
      <c r="AF299" s="25" t="str">
        <f t="shared" si="120"/>
        <v/>
      </c>
      <c r="AG299" s="38"/>
      <c r="AH299" s="39"/>
      <c r="AI299" s="25" t="str">
        <f t="shared" ref="AI299:AI304" si="134">IFERROR(IF(AND(X298="Impacto",X299="Impacto"),(AI298-(+AI298*AA299)),IF(AND(X299="Impacto",X298="Probabilidad"),(AI298-(+AI298*AA299)),IF(X299="Probabilidad",AI298,""))),"")</f>
        <v/>
      </c>
      <c r="AJ299" s="38"/>
      <c r="AK299" s="39"/>
      <c r="AL299" s="40"/>
      <c r="AM299" s="23" t="s">
        <v>77</v>
      </c>
      <c r="AN299" s="27"/>
      <c r="AO299" s="21"/>
      <c r="AP299" s="21"/>
      <c r="AQ299" s="42"/>
      <c r="AR299" s="36"/>
      <c r="AS299" s="36"/>
      <c r="AT299" s="29"/>
    </row>
    <row r="300" spans="1:46" ht="45" customHeight="1" x14ac:dyDescent="0.3">
      <c r="A300" s="52"/>
      <c r="B300" s="48"/>
      <c r="C300" s="48"/>
      <c r="D300" s="48"/>
      <c r="E300" s="54"/>
      <c r="F300" s="55"/>
      <c r="G300" s="48"/>
      <c r="H300" s="49"/>
      <c r="I300" s="50"/>
      <c r="J300" s="50"/>
      <c r="K300" s="50"/>
      <c r="L300" s="50"/>
      <c r="M300" s="46"/>
      <c r="N300" s="44"/>
      <c r="O300" s="45"/>
      <c r="P300" s="46"/>
      <c r="Q300" s="44"/>
      <c r="R300" s="47"/>
      <c r="S300" s="48"/>
      <c r="T300" s="20" t="s">
        <v>78</v>
      </c>
      <c r="U300" s="21"/>
      <c r="V300" s="22"/>
      <c r="W300" s="22"/>
      <c r="X300" s="23" t="str">
        <f t="shared" si="133"/>
        <v/>
      </c>
      <c r="Y300" s="24"/>
      <c r="Z300" s="24"/>
      <c r="AA300" s="25" t="str">
        <f t="shared" si="119"/>
        <v/>
      </c>
      <c r="AB300" s="24"/>
      <c r="AC300" s="24"/>
      <c r="AD300" s="24"/>
      <c r="AE300" s="26" t="str">
        <f>IFERROR(IF(AND(X299="Probabilidad",X300="Probabilidad"),(AF299-(+AF299*AA300)),IF(AND(X300="Probabilidad",X299="Impacto"),(AF299-(+AF299*AA300)),IF(X300="Impacto",AF299,""))),"")</f>
        <v/>
      </c>
      <c r="AF300" s="25" t="str">
        <f t="shared" si="120"/>
        <v/>
      </c>
      <c r="AG300" s="38"/>
      <c r="AH300" s="39"/>
      <c r="AI300" s="25" t="str">
        <f t="shared" si="134"/>
        <v/>
      </c>
      <c r="AJ300" s="38"/>
      <c r="AK300" s="39"/>
      <c r="AL300" s="40"/>
      <c r="AM300" s="23" t="s">
        <v>81</v>
      </c>
      <c r="AN300" s="27"/>
      <c r="AO300" s="21"/>
      <c r="AP300" s="21"/>
      <c r="AQ300" s="42"/>
      <c r="AR300" s="36"/>
      <c r="AS300" s="36"/>
      <c r="AT300" s="29"/>
    </row>
    <row r="301" spans="1:46" ht="30" customHeight="1" x14ac:dyDescent="0.3">
      <c r="A301" s="52"/>
      <c r="B301" s="48"/>
      <c r="C301" s="48"/>
      <c r="D301" s="48"/>
      <c r="E301" s="54"/>
      <c r="F301" s="55"/>
      <c r="G301" s="48"/>
      <c r="H301" s="49"/>
      <c r="I301" s="50"/>
      <c r="J301" s="50"/>
      <c r="K301" s="50"/>
      <c r="L301" s="50"/>
      <c r="M301" s="46"/>
      <c r="N301" s="44"/>
      <c r="O301" s="45"/>
      <c r="P301" s="46"/>
      <c r="Q301" s="44"/>
      <c r="R301" s="47"/>
      <c r="S301" s="48"/>
      <c r="T301" s="20" t="s">
        <v>82</v>
      </c>
      <c r="U301" s="21"/>
      <c r="V301" s="22"/>
      <c r="W301" s="22"/>
      <c r="X301" s="23" t="str">
        <f t="shared" si="133"/>
        <v/>
      </c>
      <c r="Y301" s="24"/>
      <c r="Z301" s="24"/>
      <c r="AA301" s="25" t="str">
        <f t="shared" si="119"/>
        <v/>
      </c>
      <c r="AB301" s="24"/>
      <c r="AC301" s="24"/>
      <c r="AD301" s="24"/>
      <c r="AE301" s="26" t="str">
        <f t="shared" ref="AE301:AE304" si="135">IFERROR(IF(AND(X300="Probabilidad",X301="Probabilidad"),(AF300-(+AF300*AA301)),IF(AND(X301="Probabilidad",X300="Impacto"),(AF300-(+AF300*AA301)),IF(X301="Impacto",AF300,""))),"")</f>
        <v/>
      </c>
      <c r="AF301" s="25" t="str">
        <f t="shared" si="120"/>
        <v/>
      </c>
      <c r="AG301" s="38"/>
      <c r="AH301" s="39"/>
      <c r="AI301" s="25" t="str">
        <f t="shared" si="134"/>
        <v/>
      </c>
      <c r="AJ301" s="38"/>
      <c r="AK301" s="39"/>
      <c r="AL301" s="40"/>
      <c r="AM301" s="23" t="s">
        <v>84</v>
      </c>
      <c r="AN301" s="27"/>
      <c r="AO301" s="21"/>
      <c r="AP301" s="21"/>
      <c r="AQ301" s="42"/>
      <c r="AR301" s="36"/>
      <c r="AS301" s="36"/>
      <c r="AT301" s="29"/>
    </row>
    <row r="302" spans="1:46" ht="18.95" customHeight="1" x14ac:dyDescent="0.3">
      <c r="A302" s="52"/>
      <c r="B302" s="48"/>
      <c r="C302" s="48"/>
      <c r="D302" s="48"/>
      <c r="E302" s="54"/>
      <c r="F302" s="55"/>
      <c r="G302" s="48"/>
      <c r="H302" s="49"/>
      <c r="I302" s="50"/>
      <c r="J302" s="50"/>
      <c r="K302" s="50"/>
      <c r="L302" s="50"/>
      <c r="M302" s="46"/>
      <c r="N302" s="44"/>
      <c r="O302" s="45"/>
      <c r="P302" s="46"/>
      <c r="Q302" s="44"/>
      <c r="R302" s="47"/>
      <c r="S302" s="48"/>
      <c r="T302" s="20" t="s">
        <v>85</v>
      </c>
      <c r="U302" s="21"/>
      <c r="V302" s="22"/>
      <c r="W302" s="22"/>
      <c r="X302" s="23" t="str">
        <f t="shared" si="133"/>
        <v/>
      </c>
      <c r="Y302" s="24"/>
      <c r="Z302" s="24"/>
      <c r="AA302" s="25" t="str">
        <f t="shared" si="119"/>
        <v/>
      </c>
      <c r="AB302" s="24"/>
      <c r="AC302" s="24"/>
      <c r="AD302" s="24"/>
      <c r="AE302" s="26" t="str">
        <f t="shared" si="135"/>
        <v/>
      </c>
      <c r="AF302" s="25" t="str">
        <f t="shared" si="120"/>
        <v/>
      </c>
      <c r="AG302" s="38"/>
      <c r="AH302" s="39"/>
      <c r="AI302" s="25" t="str">
        <f t="shared" si="134"/>
        <v/>
      </c>
      <c r="AJ302" s="38"/>
      <c r="AK302" s="39"/>
      <c r="AL302" s="40"/>
      <c r="AM302" s="23" t="s">
        <v>89</v>
      </c>
      <c r="AN302" s="27"/>
      <c r="AO302" s="21"/>
      <c r="AP302" s="21"/>
      <c r="AQ302" s="42"/>
      <c r="AR302" s="36"/>
      <c r="AS302" s="36"/>
      <c r="AT302" s="29"/>
    </row>
    <row r="303" spans="1:46" ht="18.95" customHeight="1" x14ac:dyDescent="0.3">
      <c r="A303" s="52"/>
      <c r="B303" s="48"/>
      <c r="C303" s="48"/>
      <c r="D303" s="48"/>
      <c r="E303" s="54"/>
      <c r="F303" s="55"/>
      <c r="G303" s="48"/>
      <c r="H303" s="49"/>
      <c r="I303" s="50"/>
      <c r="J303" s="50"/>
      <c r="K303" s="50"/>
      <c r="L303" s="50"/>
      <c r="M303" s="46"/>
      <c r="N303" s="44"/>
      <c r="O303" s="45"/>
      <c r="P303" s="46"/>
      <c r="Q303" s="44"/>
      <c r="R303" s="47"/>
      <c r="S303" s="48"/>
      <c r="T303" s="20" t="s">
        <v>90</v>
      </c>
      <c r="U303" s="21"/>
      <c r="V303" s="22"/>
      <c r="W303" s="22"/>
      <c r="X303" s="23" t="str">
        <f t="shared" si="133"/>
        <v/>
      </c>
      <c r="Y303" s="24"/>
      <c r="Z303" s="24"/>
      <c r="AA303" s="25" t="str">
        <f t="shared" si="119"/>
        <v/>
      </c>
      <c r="AB303" s="24"/>
      <c r="AC303" s="24"/>
      <c r="AD303" s="24"/>
      <c r="AE303" s="26" t="str">
        <f t="shared" si="135"/>
        <v/>
      </c>
      <c r="AF303" s="25" t="str">
        <f t="shared" si="120"/>
        <v/>
      </c>
      <c r="AG303" s="38"/>
      <c r="AH303" s="39"/>
      <c r="AI303" s="25" t="str">
        <f t="shared" si="134"/>
        <v/>
      </c>
      <c r="AJ303" s="38"/>
      <c r="AK303" s="39"/>
      <c r="AL303" s="40"/>
      <c r="AM303" s="23" t="s">
        <v>92</v>
      </c>
      <c r="AN303" s="27"/>
      <c r="AO303" s="21"/>
      <c r="AP303" s="21"/>
      <c r="AQ303" s="42"/>
      <c r="AR303" s="36"/>
      <c r="AS303" s="36"/>
      <c r="AT303" s="29"/>
    </row>
    <row r="304" spans="1:46" ht="23.1" customHeight="1" x14ac:dyDescent="0.3">
      <c r="A304" s="53"/>
      <c r="B304" s="48"/>
      <c r="C304" s="48"/>
      <c r="D304" s="48"/>
      <c r="E304" s="54"/>
      <c r="F304" s="55"/>
      <c r="G304" s="48"/>
      <c r="H304" s="49"/>
      <c r="I304" s="50"/>
      <c r="J304" s="50"/>
      <c r="K304" s="50"/>
      <c r="L304" s="50"/>
      <c r="M304" s="46"/>
      <c r="N304" s="44"/>
      <c r="O304" s="45"/>
      <c r="P304" s="46"/>
      <c r="Q304" s="44"/>
      <c r="R304" s="47"/>
      <c r="S304" s="48"/>
      <c r="T304" s="20" t="s">
        <v>93</v>
      </c>
      <c r="U304" s="21"/>
      <c r="V304" s="22"/>
      <c r="W304" s="22"/>
      <c r="X304" s="23" t="str">
        <f t="shared" si="133"/>
        <v/>
      </c>
      <c r="Y304" s="24"/>
      <c r="Z304" s="24"/>
      <c r="AA304" s="25" t="str">
        <f t="shared" si="119"/>
        <v/>
      </c>
      <c r="AB304" s="24"/>
      <c r="AC304" s="24"/>
      <c r="AD304" s="24"/>
      <c r="AE304" s="26" t="str">
        <f t="shared" si="135"/>
        <v/>
      </c>
      <c r="AF304" s="25" t="str">
        <f t="shared" si="120"/>
        <v/>
      </c>
      <c r="AG304" s="38"/>
      <c r="AH304" s="39"/>
      <c r="AI304" s="25" t="str">
        <f t="shared" si="134"/>
        <v/>
      </c>
      <c r="AJ304" s="38"/>
      <c r="AK304" s="39"/>
      <c r="AL304" s="40"/>
      <c r="AM304" s="23" t="s">
        <v>94</v>
      </c>
      <c r="AN304" s="27"/>
      <c r="AO304" s="21"/>
      <c r="AP304" s="21"/>
      <c r="AQ304" s="43"/>
      <c r="AR304" s="37"/>
      <c r="AS304" s="37"/>
      <c r="AT304" s="30"/>
    </row>
    <row r="305" spans="1:46" s="4" customFormat="1" ht="69.95" customHeight="1" x14ac:dyDescent="0.25">
      <c r="A305" s="51"/>
      <c r="B305" s="48"/>
      <c r="C305" s="48"/>
      <c r="D305" s="48"/>
      <c r="E305" s="54"/>
      <c r="F305" s="55"/>
      <c r="G305" s="48"/>
      <c r="H305" s="49" t="str">
        <f>IF(B305="Seguridad_Información","Posibilidad de "&amp;C305&amp;"con "&amp;K305&amp;" "&amp;"por"&amp;" "&amp;I305&amp;" "&amp;"debido a"&amp;" "&amp;J305,"Posibilidad de"&amp;" "&amp;K305&amp;" "&amp;"por"&amp;" "&amp;I305&amp;" debido a"&amp;" "&amp;J305)</f>
        <v xml:space="preserve">Posibilidad de  por  debido a </v>
      </c>
      <c r="I305" s="50"/>
      <c r="J305" s="50"/>
      <c r="K305" s="50"/>
      <c r="L305" s="50"/>
      <c r="M305" s="46" t="str">
        <f>IF(OR($L305=[1]Tabla_Probabilidad!$D$33,$L305=[1]Tabla_Probabilidad!$D$35,$L305=[1]Tabla_Probabilidad!$D$37,$L305=[1]Tabla_Probabilidad!$J$35),"Muy Baja",IF(OR($L305=[1]Tabla_Probabilidad!$E$33,$L305=[1]Tabla_Probabilidad!$E$35,$L305=[1]Tabla_Probabilidad!$E$37,$L305=[1]Tabla_Probabilidad!$K$35),"Baja",IF(OR($L305=[1]Tabla_Probabilidad!$F$33,$L305=[1]Tabla_Probabilidad!$F$35,$L305=[1]Tabla_Probabilidad!$F$37,$L305=[1]Tabla_Probabilidad!$L$35),"Media",IF(OR($L305=[1]Tabla_Probabilidad!$G$33,$L305=[1]Tabla_Probabilidad!$G$35,$L305=[1]Tabla_Probabilidad!$G$37,$L305=[1]Tabla_Probabilidad!$M$35),"Alta",IF(OR($L305=[1]Tabla_Probabilidad!$H$33,$L305=[1]Tabla_Probabilidad!$H$35,$L305=[1]Tabla_Probabilidad!$H$37,$L305=[1]Tabla_Probabilidad!$N$35),"Muy Alta","")))))</f>
        <v/>
      </c>
      <c r="N305" s="44" t="str">
        <f>IF(M305="","",IF(M305="Muy Baja",0.2,IF(M305="Baja",0.4,IF(M305="Media",0.6,IF(M305="Alta",0.8,IF(M305="Muy Alta",1,))))))</f>
        <v/>
      </c>
      <c r="O305" s="45"/>
      <c r="P305" s="46" t="str">
        <f>IF(OR($O305=[1]Tabla_Impacto!$D$38,$O305=[1]Tabla_Impacto!$D$41,$O305=[1]Tabla_Impacto!$D$42,$O305=[1]Tabla_Impacto!$D$43,$O305=[1]Tabla_Impacto!$D$44,$O305=[1]Tabla_Impacto!$J$38,$O305=[1]Tabla_Impacto!$J$43,$O305=[1]Tabla_Impacto!$J$44,$O305=[1]Tabla_Impacto!$P$40,$O305=[1]Tabla_Impacto!$P$44,$O305=[1]Tabla_Impacto!$V$40,$O305=[1]Tabla_Impacto!$AB$40),"Leve",IF(OR($O305=[1]Tabla_Impacto!$E$38,$O305=[1]Tabla_Impacto!$E$41,$O305=[1]Tabla_Impacto!$E$42,$O305=[1]Tabla_Impacto!$E$43,$O305=[1]Tabla_Impacto!$E$44,$O305=[1]Tabla_Impacto!$K$38,$O305=[1]Tabla_Impacto!$K$43,$O305=[1]Tabla_Impacto!$K$44,$O305=[1]Tabla_Impacto!$Q$40,$O305=[1]Tabla_Impacto!$Q$44,$O305=[1]Tabla_Impacto!$W$40,$O305=[1]Tabla_Impacto!$AC$40),"Menor",IF(OR($O305=[1]Tabla_Impacto!$F$38,$O305=[1]Tabla_Impacto!$F$41,$O305=[1]Tabla_Impacto!$F$42,$O305=[1]Tabla_Impacto!$F$43,$O305=[1]Tabla_Impacto!$F$44,$O305=[1]Tabla_Impacto!$L$38,$O305=[1]Tabla_Impacto!$L$43,$O305=[1]Tabla_Impacto!$L$44,$O305=[1]Tabla_Impacto!$R$40,$O305=[1]Tabla_Impacto!$R$44,$O305=[1]Tabla_Impacto!$X$40,$O305=[1]Tabla_Impacto!$AD$40,$O305=[1]Tabla_Impacto!$F$41),"Moderado",IF(OR($O305=[1]Tabla_Impacto!$G$38,$O305=[1]Tabla_Impacto!$G$41,$O305=[1]Tabla_Impacto!$G$42,$O305=[1]Tabla_Impacto!$G$43,$O305=[1]Tabla_Impacto!$G$44,$O305=[1]Tabla_Impacto!$M$38,$O305=[1]Tabla_Impacto!$M$43,$O305=[1]Tabla_Impacto!$M$44,$O305=[1]Tabla_Impacto!$S$40,$O305=[1]Tabla_Impacto!$S$44,$O305=[1]Tabla_Impacto!$Y$40,$O305=[1]Tabla_Impacto!$AE$40,$O305=[1]Tabla_Impacto!$G$41),"Mayor",IF(OR($O305=[1]Tabla_Impacto!$H$38,$O305=[1]Tabla_Impacto!$H$41,$O305=[1]Tabla_Impacto!$H$42,$O305=[1]Tabla_Impacto!$H$43,$O305=[1]Tabla_Impacto!$H$44,$O305=[1]Tabla_Impacto!$N$38,$O305=[1]Tabla_Impacto!$N$43,$O305=[1]Tabla_Impacto!$N$44,$O305=[1]Tabla_Impacto!$T$40,$O305=[1]Tabla_Impacto!$T$44,$O305=[1]Tabla_Impacto!$Z$40,$O305=[1]Tabla_Impacto!$AF$40,$O305=[1]Tabla_Impacto!$H$41),"Catastrófico","")))))</f>
        <v/>
      </c>
      <c r="Q305" s="44" t="str">
        <f>IF(P305="","",IF(P305="Leve",0.2,IF(P305="Menor",0.4,IF(P305="Moderado",0.6,IF(P305="Mayor",0.8,IF(P305="Catastrófico",1,))))))</f>
        <v/>
      </c>
      <c r="R305" s="47" t="str">
        <f>IF(OR(AND(M305="Muy Baja",P305="Leve"),AND(M305="Muy Baja",P305="Menor"),AND(M305="Baja",P305="Leve")),"Bajo",IF(OR(AND(M305="Muy baja",P305="Moderado"),AND(M305="Baja",P305="Menor"),AND(M305="Baja",P305="Moderado"),AND(M305="Media",P305="Leve"),AND(M305="Media",P305="Menor"),AND(M305="Media",P305="Moderado"),AND(M305="Alta",P305="Leve"),AND(M305="Alta",P305="Menor")),"Moderado",IF(OR(AND(M305="Muy Baja",P305="Mayor"),AND(M305="Baja",P305="Mayor"),AND(M305="Media",P305="Mayor"),AND(M305="Alta",P305="Moderado"),AND(M305="Alta",P305="Mayor"),AND(M305="Muy Alta",P305="Leve"),AND(M305="Muy Alta",P305="Menor"),AND(M305="Muy Alta",P305="Moderado"),AND(M305="Muy Alta",P305="Mayor")),"Alto",IF(OR(AND(M305="Muy Baja",P305="Catastrófico"),AND(M305="Baja",P305="Catastrófico"),AND(M305="Media",P305="Catastrófico"),AND(M305="Alta",P305="Catastrófico"),AND(M305="Muy Alta",P305="Catastrófico")),"Extremo",""))))</f>
        <v/>
      </c>
      <c r="S305" s="48"/>
      <c r="T305" s="20" t="s">
        <v>65</v>
      </c>
      <c r="U305" s="21"/>
      <c r="V305" s="22"/>
      <c r="W305" s="22"/>
      <c r="X305" s="23" t="str">
        <f>IF(OR(Y305="Preventivo",Y305="Detectivo"),"Probabilidad",IF(Y305="Correctivo","Impacto",""))</f>
        <v/>
      </c>
      <c r="Y305" s="24"/>
      <c r="Z305" s="24"/>
      <c r="AA305" s="25" t="str">
        <f t="shared" si="119"/>
        <v/>
      </c>
      <c r="AB305" s="24"/>
      <c r="AC305" s="24"/>
      <c r="AD305" s="24"/>
      <c r="AE305" s="26" t="str">
        <f>IFERROR(IF(X305="Probabilidad",(N305-(+N305*AA305)),IF(X305="Impacto",N305,"")),"")</f>
        <v/>
      </c>
      <c r="AF305" s="25" t="str">
        <f t="shared" si="120"/>
        <v/>
      </c>
      <c r="AG305" s="38" t="str">
        <f>IFERROR(IF(AH305="","",IF(AH305&lt;=0.2,"Muy Baja",IF(AH305&lt;=0.4,"Baja",IF(AH305&lt;=0.6,"Media",IF(AH305&lt;=0.8,"Alta","Muy Alta"))))),"")</f>
        <v/>
      </c>
      <c r="AH305" s="39" t="str">
        <f>IFERROR(LOOKUP(MAX(AF305:AF311)+1,(AF305:AF311)),"")</f>
        <v/>
      </c>
      <c r="AI305" s="25" t="str">
        <f>IFERROR(IF(X305="Impacto",(Q305-(+Q305*AA305)),IF(X305="Probabilidad",Q305,"")),"")</f>
        <v/>
      </c>
      <c r="AJ305" s="38" t="str">
        <f>IFERROR(IF(AK305="","",IF(AK305&lt;=0.2,"Leve",IF(AK305&lt;=0.4,"Menor",IF(AK305&lt;=0.6,"Moderado",IF(AK305&lt;=0.8,"Mayor","Catastrófico"))))),"")</f>
        <v/>
      </c>
      <c r="AK305" s="39" t="str">
        <f>IFERROR(LOOKUP(MAX(AI305:AI311)+1,(AI305:AI311)),"")</f>
        <v/>
      </c>
      <c r="AL305" s="40" t="str">
        <f>IFERROR(IF(OR(AND(AG305="Muy Baja",AJ305="Leve"),AND(AG305="Muy Baja",AJ305="Menor"),AND(AG305="Baja",AJ305="Leve")),"Bajo",IF(OR(AND(AG305="Muy baja",AJ305="Moderado"),AND(AG305="Baja",AJ305="Menor"),AND(AG305="Baja",AJ305="Moderado"),AND(AG305="Media",AJ305="Leve"),AND(AG305="Media",AJ305="Menor"),AND(AG305="Media",AJ305="Moderado"),AND(AG305="Alta",AJ305="Leve"),AND(AG305="Alta",AJ305="Menor")),"Moderado",IF(OR(AND(AG305="Muy Baja",AJ305="Mayor"),AND(AG305="Baja",AJ305="Mayor"),AND(AG305="Media",AJ305="Mayor"),AND(AG305="Alta",AJ305="Moderado"),AND(AG305="Alta",AJ305="Mayor"),AND(AG305="Muy Alta",AJ305="Leve"),AND(AG305="Muy Alta",AJ305="Menor"),AND(AG305="Muy Alta",AJ305="Moderado"),AND(AG305="Muy Alta",AJ305="Mayor")),"Alto",IF(OR(AND(AG305="Muy Baja",AJ305="Catastrófico"),AND(AG305="Baja",AJ305="Catastrófico"),AND(AG305="Media",AJ305="Catastrófico"),AND(AG305="Alta",AJ305="Catastrófico"),AND(AG305="Muy Alta",AJ305="Catastrófico")),"Extremo","")))),"")</f>
        <v/>
      </c>
      <c r="AM305" s="23" t="s">
        <v>73</v>
      </c>
      <c r="AN305" s="27"/>
      <c r="AO305" s="21"/>
      <c r="AP305" s="21"/>
      <c r="AQ305" s="41"/>
      <c r="AR305" s="35"/>
      <c r="AS305" s="35"/>
      <c r="AT305" s="28"/>
    </row>
    <row r="306" spans="1:46" ht="74.099999999999994" customHeight="1" x14ac:dyDescent="0.3">
      <c r="A306" s="52"/>
      <c r="B306" s="48"/>
      <c r="C306" s="48"/>
      <c r="D306" s="48"/>
      <c r="E306" s="54"/>
      <c r="F306" s="55"/>
      <c r="G306" s="48"/>
      <c r="H306" s="49"/>
      <c r="I306" s="50"/>
      <c r="J306" s="50"/>
      <c r="K306" s="50"/>
      <c r="L306" s="50"/>
      <c r="M306" s="46"/>
      <c r="N306" s="44"/>
      <c r="O306" s="45"/>
      <c r="P306" s="46"/>
      <c r="Q306" s="44"/>
      <c r="R306" s="47"/>
      <c r="S306" s="48"/>
      <c r="T306" s="20" t="s">
        <v>74</v>
      </c>
      <c r="U306" s="21"/>
      <c r="V306" s="22"/>
      <c r="W306" s="22"/>
      <c r="X306" s="23" t="str">
        <f t="shared" ref="X306:X311" si="136">IF(OR(Y306="Preventivo",Y306="Detectivo"),"Probabilidad",IF(Y306="Correctivo","Impacto",""))</f>
        <v/>
      </c>
      <c r="Y306" s="24"/>
      <c r="Z306" s="24"/>
      <c r="AA306" s="25" t="str">
        <f t="shared" si="119"/>
        <v/>
      </c>
      <c r="AB306" s="24"/>
      <c r="AC306" s="24"/>
      <c r="AD306" s="24"/>
      <c r="AE306" s="26" t="str">
        <f>IFERROR(IF(AND(X305="Probabilidad",X306="Probabilidad"),(AF305-(+AF305*AA306)),IF(AND(X306="Probabilidad",X305="Impacto"),(AF305-(+AF305*AA306)),IF(X306="Impacto",AF305,""))),"")</f>
        <v/>
      </c>
      <c r="AF306" s="25" t="str">
        <f t="shared" si="120"/>
        <v/>
      </c>
      <c r="AG306" s="38"/>
      <c r="AH306" s="39"/>
      <c r="AI306" s="25" t="str">
        <f t="shared" ref="AI306:AI311" si="137">IFERROR(IF(AND(X305="Impacto",X306="Impacto"),(AI305-(+AI305*AA306)),IF(AND(X306="Impacto",X305="Probabilidad"),(AI305-(+AI305*AA306)),IF(X306="Probabilidad",AI305,""))),"")</f>
        <v/>
      </c>
      <c r="AJ306" s="38"/>
      <c r="AK306" s="39"/>
      <c r="AL306" s="40"/>
      <c r="AM306" s="23" t="s">
        <v>77</v>
      </c>
      <c r="AN306" s="27"/>
      <c r="AO306" s="21"/>
      <c r="AP306" s="21"/>
      <c r="AQ306" s="42"/>
      <c r="AR306" s="36"/>
      <c r="AS306" s="36"/>
      <c r="AT306" s="29"/>
    </row>
    <row r="307" spans="1:46" ht="45" customHeight="1" x14ac:dyDescent="0.3">
      <c r="A307" s="52"/>
      <c r="B307" s="48"/>
      <c r="C307" s="48"/>
      <c r="D307" s="48"/>
      <c r="E307" s="54"/>
      <c r="F307" s="55"/>
      <c r="G307" s="48"/>
      <c r="H307" s="49"/>
      <c r="I307" s="50"/>
      <c r="J307" s="50"/>
      <c r="K307" s="50"/>
      <c r="L307" s="50"/>
      <c r="M307" s="46"/>
      <c r="N307" s="44"/>
      <c r="O307" s="45"/>
      <c r="P307" s="46"/>
      <c r="Q307" s="44"/>
      <c r="R307" s="47"/>
      <c r="S307" s="48"/>
      <c r="T307" s="20" t="s">
        <v>78</v>
      </c>
      <c r="U307" s="21"/>
      <c r="V307" s="22"/>
      <c r="W307" s="22"/>
      <c r="X307" s="23" t="str">
        <f t="shared" si="136"/>
        <v/>
      </c>
      <c r="Y307" s="24"/>
      <c r="Z307" s="24"/>
      <c r="AA307" s="25" t="str">
        <f t="shared" si="119"/>
        <v/>
      </c>
      <c r="AB307" s="24"/>
      <c r="AC307" s="24"/>
      <c r="AD307" s="24"/>
      <c r="AE307" s="26" t="str">
        <f>IFERROR(IF(AND(X306="Probabilidad",X307="Probabilidad"),(AF306-(+AF306*AA307)),IF(AND(X307="Probabilidad",X306="Impacto"),(AF306-(+AF306*AA307)),IF(X307="Impacto",AF306,""))),"")</f>
        <v/>
      </c>
      <c r="AF307" s="25" t="str">
        <f t="shared" si="120"/>
        <v/>
      </c>
      <c r="AG307" s="38"/>
      <c r="AH307" s="39"/>
      <c r="AI307" s="25" t="str">
        <f t="shared" si="137"/>
        <v/>
      </c>
      <c r="AJ307" s="38"/>
      <c r="AK307" s="39"/>
      <c r="AL307" s="40"/>
      <c r="AM307" s="23" t="s">
        <v>81</v>
      </c>
      <c r="AN307" s="27"/>
      <c r="AO307" s="21"/>
      <c r="AP307" s="21"/>
      <c r="AQ307" s="42"/>
      <c r="AR307" s="36"/>
      <c r="AS307" s="36"/>
      <c r="AT307" s="29"/>
    </row>
    <row r="308" spans="1:46" ht="30" customHeight="1" x14ac:dyDescent="0.3">
      <c r="A308" s="52"/>
      <c r="B308" s="48"/>
      <c r="C308" s="48"/>
      <c r="D308" s="48"/>
      <c r="E308" s="54"/>
      <c r="F308" s="55"/>
      <c r="G308" s="48"/>
      <c r="H308" s="49"/>
      <c r="I308" s="50"/>
      <c r="J308" s="50"/>
      <c r="K308" s="50"/>
      <c r="L308" s="50"/>
      <c r="M308" s="46"/>
      <c r="N308" s="44"/>
      <c r="O308" s="45"/>
      <c r="P308" s="46"/>
      <c r="Q308" s="44"/>
      <c r="R308" s="47"/>
      <c r="S308" s="48"/>
      <c r="T308" s="20" t="s">
        <v>82</v>
      </c>
      <c r="U308" s="21"/>
      <c r="V308" s="22"/>
      <c r="W308" s="22"/>
      <c r="X308" s="23" t="str">
        <f t="shared" si="136"/>
        <v/>
      </c>
      <c r="Y308" s="24"/>
      <c r="Z308" s="24"/>
      <c r="AA308" s="25" t="str">
        <f t="shared" si="119"/>
        <v/>
      </c>
      <c r="AB308" s="24"/>
      <c r="AC308" s="24"/>
      <c r="AD308" s="24"/>
      <c r="AE308" s="26" t="str">
        <f t="shared" ref="AE308:AE311" si="138">IFERROR(IF(AND(X307="Probabilidad",X308="Probabilidad"),(AF307-(+AF307*AA308)),IF(AND(X308="Probabilidad",X307="Impacto"),(AF307-(+AF307*AA308)),IF(X308="Impacto",AF307,""))),"")</f>
        <v/>
      </c>
      <c r="AF308" s="25" t="str">
        <f t="shared" si="120"/>
        <v/>
      </c>
      <c r="AG308" s="38"/>
      <c r="AH308" s="39"/>
      <c r="AI308" s="25" t="str">
        <f t="shared" si="137"/>
        <v/>
      </c>
      <c r="AJ308" s="38"/>
      <c r="AK308" s="39"/>
      <c r="AL308" s="40"/>
      <c r="AM308" s="23" t="s">
        <v>84</v>
      </c>
      <c r="AN308" s="27"/>
      <c r="AO308" s="21"/>
      <c r="AP308" s="21"/>
      <c r="AQ308" s="42"/>
      <c r="AR308" s="36"/>
      <c r="AS308" s="36"/>
      <c r="AT308" s="29"/>
    </row>
    <row r="309" spans="1:46" ht="18.95" customHeight="1" x14ac:dyDescent="0.3">
      <c r="A309" s="52"/>
      <c r="B309" s="48"/>
      <c r="C309" s="48"/>
      <c r="D309" s="48"/>
      <c r="E309" s="54"/>
      <c r="F309" s="55"/>
      <c r="G309" s="48"/>
      <c r="H309" s="49"/>
      <c r="I309" s="50"/>
      <c r="J309" s="50"/>
      <c r="K309" s="50"/>
      <c r="L309" s="50"/>
      <c r="M309" s="46"/>
      <c r="N309" s="44"/>
      <c r="O309" s="45"/>
      <c r="P309" s="46"/>
      <c r="Q309" s="44"/>
      <c r="R309" s="47"/>
      <c r="S309" s="48"/>
      <c r="T309" s="20" t="s">
        <v>85</v>
      </c>
      <c r="U309" s="21"/>
      <c r="V309" s="22"/>
      <c r="W309" s="22"/>
      <c r="X309" s="23" t="str">
        <f t="shared" si="136"/>
        <v/>
      </c>
      <c r="Y309" s="24"/>
      <c r="Z309" s="24"/>
      <c r="AA309" s="25" t="str">
        <f t="shared" si="119"/>
        <v/>
      </c>
      <c r="AB309" s="24"/>
      <c r="AC309" s="24"/>
      <c r="AD309" s="24"/>
      <c r="AE309" s="26" t="str">
        <f t="shared" si="138"/>
        <v/>
      </c>
      <c r="AF309" s="25" t="str">
        <f t="shared" si="120"/>
        <v/>
      </c>
      <c r="AG309" s="38"/>
      <c r="AH309" s="39"/>
      <c r="AI309" s="25" t="str">
        <f t="shared" si="137"/>
        <v/>
      </c>
      <c r="AJ309" s="38"/>
      <c r="AK309" s="39"/>
      <c r="AL309" s="40"/>
      <c r="AM309" s="23" t="s">
        <v>89</v>
      </c>
      <c r="AN309" s="27"/>
      <c r="AO309" s="21"/>
      <c r="AP309" s="21"/>
      <c r="AQ309" s="42"/>
      <c r="AR309" s="36"/>
      <c r="AS309" s="36"/>
      <c r="AT309" s="29"/>
    </row>
    <row r="310" spans="1:46" ht="18.95" customHeight="1" x14ac:dyDescent="0.3">
      <c r="A310" s="52"/>
      <c r="B310" s="48"/>
      <c r="C310" s="48"/>
      <c r="D310" s="48"/>
      <c r="E310" s="54"/>
      <c r="F310" s="55"/>
      <c r="G310" s="48"/>
      <c r="H310" s="49"/>
      <c r="I310" s="50"/>
      <c r="J310" s="50"/>
      <c r="K310" s="50"/>
      <c r="L310" s="50"/>
      <c r="M310" s="46"/>
      <c r="N310" s="44"/>
      <c r="O310" s="45"/>
      <c r="P310" s="46"/>
      <c r="Q310" s="44"/>
      <c r="R310" s="47"/>
      <c r="S310" s="48"/>
      <c r="T310" s="20" t="s">
        <v>90</v>
      </c>
      <c r="U310" s="21"/>
      <c r="V310" s="22"/>
      <c r="W310" s="22"/>
      <c r="X310" s="23" t="str">
        <f t="shared" si="136"/>
        <v/>
      </c>
      <c r="Y310" s="24"/>
      <c r="Z310" s="24"/>
      <c r="AA310" s="25" t="str">
        <f t="shared" si="119"/>
        <v/>
      </c>
      <c r="AB310" s="24"/>
      <c r="AC310" s="24"/>
      <c r="AD310" s="24"/>
      <c r="AE310" s="26" t="str">
        <f t="shared" si="138"/>
        <v/>
      </c>
      <c r="AF310" s="25" t="str">
        <f t="shared" si="120"/>
        <v/>
      </c>
      <c r="AG310" s="38"/>
      <c r="AH310" s="39"/>
      <c r="AI310" s="25" t="str">
        <f t="shared" si="137"/>
        <v/>
      </c>
      <c r="AJ310" s="38"/>
      <c r="AK310" s="39"/>
      <c r="AL310" s="40"/>
      <c r="AM310" s="23" t="s">
        <v>92</v>
      </c>
      <c r="AN310" s="27"/>
      <c r="AO310" s="21"/>
      <c r="AP310" s="21"/>
      <c r="AQ310" s="42"/>
      <c r="AR310" s="36"/>
      <c r="AS310" s="36"/>
      <c r="AT310" s="29"/>
    </row>
    <row r="311" spans="1:46" ht="23.1" customHeight="1" x14ac:dyDescent="0.3">
      <c r="A311" s="53"/>
      <c r="B311" s="48"/>
      <c r="C311" s="48"/>
      <c r="D311" s="48"/>
      <c r="E311" s="54"/>
      <c r="F311" s="55"/>
      <c r="G311" s="48"/>
      <c r="H311" s="49"/>
      <c r="I311" s="50"/>
      <c r="J311" s="50"/>
      <c r="K311" s="50"/>
      <c r="L311" s="50"/>
      <c r="M311" s="46"/>
      <c r="N311" s="44"/>
      <c r="O311" s="45"/>
      <c r="P311" s="46"/>
      <c r="Q311" s="44"/>
      <c r="R311" s="47"/>
      <c r="S311" s="48"/>
      <c r="T311" s="20" t="s">
        <v>93</v>
      </c>
      <c r="U311" s="21"/>
      <c r="V311" s="22"/>
      <c r="W311" s="22"/>
      <c r="X311" s="23" t="str">
        <f t="shared" si="136"/>
        <v/>
      </c>
      <c r="Y311" s="24"/>
      <c r="Z311" s="24"/>
      <c r="AA311" s="25" t="str">
        <f t="shared" si="119"/>
        <v/>
      </c>
      <c r="AB311" s="24"/>
      <c r="AC311" s="24"/>
      <c r="AD311" s="24"/>
      <c r="AE311" s="26" t="str">
        <f t="shared" si="138"/>
        <v/>
      </c>
      <c r="AF311" s="25" t="str">
        <f t="shared" si="120"/>
        <v/>
      </c>
      <c r="AG311" s="38"/>
      <c r="AH311" s="39"/>
      <c r="AI311" s="25" t="str">
        <f t="shared" si="137"/>
        <v/>
      </c>
      <c r="AJ311" s="38"/>
      <c r="AK311" s="39"/>
      <c r="AL311" s="40"/>
      <c r="AM311" s="23" t="s">
        <v>94</v>
      </c>
      <c r="AN311" s="27"/>
      <c r="AO311" s="21"/>
      <c r="AP311" s="21"/>
      <c r="AQ311" s="43"/>
      <c r="AR311" s="37"/>
      <c r="AS311" s="37"/>
      <c r="AT311" s="30"/>
    </row>
    <row r="312" spans="1:46" s="4" customFormat="1" ht="69.95" customHeight="1" x14ac:dyDescent="0.25">
      <c r="A312" s="51"/>
      <c r="B312" s="48"/>
      <c r="C312" s="48"/>
      <c r="D312" s="48"/>
      <c r="E312" s="54"/>
      <c r="F312" s="55"/>
      <c r="G312" s="48"/>
      <c r="H312" s="49" t="str">
        <f>IF(B312="Seguridad_Información","Posibilidad de "&amp;C312&amp;"con "&amp;K312&amp;" "&amp;"por"&amp;" "&amp;I312&amp;" "&amp;"debido a"&amp;" "&amp;J312,"Posibilidad de"&amp;" "&amp;K312&amp;" "&amp;"por"&amp;" "&amp;I312&amp;" debido a"&amp;" "&amp;J312)</f>
        <v xml:space="preserve">Posibilidad de  por  debido a </v>
      </c>
      <c r="I312" s="50"/>
      <c r="J312" s="50"/>
      <c r="K312" s="50"/>
      <c r="L312" s="50"/>
      <c r="M312" s="46" t="str">
        <f>IF(OR($L312=[1]Tabla_Probabilidad!$D$33,$L312=[1]Tabla_Probabilidad!$D$35,$L312=[1]Tabla_Probabilidad!$D$37,$L312=[1]Tabla_Probabilidad!$J$35),"Muy Baja",IF(OR($L312=[1]Tabla_Probabilidad!$E$33,$L312=[1]Tabla_Probabilidad!$E$35,$L312=[1]Tabla_Probabilidad!$E$37,$L312=[1]Tabla_Probabilidad!$K$35),"Baja",IF(OR($L312=[1]Tabla_Probabilidad!$F$33,$L312=[1]Tabla_Probabilidad!$F$35,$L312=[1]Tabla_Probabilidad!$F$37,$L312=[1]Tabla_Probabilidad!$L$35),"Media",IF(OR($L312=[1]Tabla_Probabilidad!$G$33,$L312=[1]Tabla_Probabilidad!$G$35,$L312=[1]Tabla_Probabilidad!$G$37,$L312=[1]Tabla_Probabilidad!$M$35),"Alta",IF(OR($L312=[1]Tabla_Probabilidad!$H$33,$L312=[1]Tabla_Probabilidad!$H$35,$L312=[1]Tabla_Probabilidad!$H$37,$L312=[1]Tabla_Probabilidad!$N$35),"Muy Alta","")))))</f>
        <v/>
      </c>
      <c r="N312" s="44" t="str">
        <f>IF(M312="","",IF(M312="Muy Baja",0.2,IF(M312="Baja",0.4,IF(M312="Media",0.6,IF(M312="Alta",0.8,IF(M312="Muy Alta",1,))))))</f>
        <v/>
      </c>
      <c r="O312" s="45"/>
      <c r="P312" s="46" t="str">
        <f>IF(OR($O312=[1]Tabla_Impacto!$D$38,$O312=[1]Tabla_Impacto!$D$41,$O312=[1]Tabla_Impacto!$D$42,$O312=[1]Tabla_Impacto!$D$43,$O312=[1]Tabla_Impacto!$D$44,$O312=[1]Tabla_Impacto!$J$38,$O312=[1]Tabla_Impacto!$J$43,$O312=[1]Tabla_Impacto!$J$44,$O312=[1]Tabla_Impacto!$P$40,$O312=[1]Tabla_Impacto!$P$44,$O312=[1]Tabla_Impacto!$V$40,$O312=[1]Tabla_Impacto!$AB$40),"Leve",IF(OR($O312=[1]Tabla_Impacto!$E$38,$O312=[1]Tabla_Impacto!$E$41,$O312=[1]Tabla_Impacto!$E$42,$O312=[1]Tabla_Impacto!$E$43,$O312=[1]Tabla_Impacto!$E$44,$O312=[1]Tabla_Impacto!$K$38,$O312=[1]Tabla_Impacto!$K$43,$O312=[1]Tabla_Impacto!$K$44,$O312=[1]Tabla_Impacto!$Q$40,$O312=[1]Tabla_Impacto!$Q$44,$O312=[1]Tabla_Impacto!$W$40,$O312=[1]Tabla_Impacto!$AC$40),"Menor",IF(OR($O312=[1]Tabla_Impacto!$F$38,$O312=[1]Tabla_Impacto!$F$41,$O312=[1]Tabla_Impacto!$F$42,$O312=[1]Tabla_Impacto!$F$43,$O312=[1]Tabla_Impacto!$F$44,$O312=[1]Tabla_Impacto!$L$38,$O312=[1]Tabla_Impacto!$L$43,$O312=[1]Tabla_Impacto!$L$44,$O312=[1]Tabla_Impacto!$R$40,$O312=[1]Tabla_Impacto!$R$44,$O312=[1]Tabla_Impacto!$X$40,$O312=[1]Tabla_Impacto!$AD$40,$O312=[1]Tabla_Impacto!$F$41),"Moderado",IF(OR($O312=[1]Tabla_Impacto!$G$38,$O312=[1]Tabla_Impacto!$G$41,$O312=[1]Tabla_Impacto!$G$42,$O312=[1]Tabla_Impacto!$G$43,$O312=[1]Tabla_Impacto!$G$44,$O312=[1]Tabla_Impacto!$M$38,$O312=[1]Tabla_Impacto!$M$43,$O312=[1]Tabla_Impacto!$M$44,$O312=[1]Tabla_Impacto!$S$40,$O312=[1]Tabla_Impacto!$S$44,$O312=[1]Tabla_Impacto!$Y$40,$O312=[1]Tabla_Impacto!$AE$40,$O312=[1]Tabla_Impacto!$G$41),"Mayor",IF(OR($O312=[1]Tabla_Impacto!$H$38,$O312=[1]Tabla_Impacto!$H$41,$O312=[1]Tabla_Impacto!$H$42,$O312=[1]Tabla_Impacto!$H$43,$O312=[1]Tabla_Impacto!$H$44,$O312=[1]Tabla_Impacto!$N$38,$O312=[1]Tabla_Impacto!$N$43,$O312=[1]Tabla_Impacto!$N$44,$O312=[1]Tabla_Impacto!$T$40,$O312=[1]Tabla_Impacto!$T$44,$O312=[1]Tabla_Impacto!$Z$40,$O312=[1]Tabla_Impacto!$AF$40,$O312=[1]Tabla_Impacto!$H$41),"Catastrófico","")))))</f>
        <v/>
      </c>
      <c r="Q312" s="44" t="str">
        <f>IF(P312="","",IF(P312="Leve",0.2,IF(P312="Menor",0.4,IF(P312="Moderado",0.6,IF(P312="Mayor",0.8,IF(P312="Catastrófico",1,))))))</f>
        <v/>
      </c>
      <c r="R312" s="47" t="str">
        <f>IF(OR(AND(M312="Muy Baja",P312="Leve"),AND(M312="Muy Baja",P312="Menor"),AND(M312="Baja",P312="Leve")),"Bajo",IF(OR(AND(M312="Muy baja",P312="Moderado"),AND(M312="Baja",P312="Menor"),AND(M312="Baja",P312="Moderado"),AND(M312="Media",P312="Leve"),AND(M312="Media",P312="Menor"),AND(M312="Media",P312="Moderado"),AND(M312="Alta",P312="Leve"),AND(M312="Alta",P312="Menor")),"Moderado",IF(OR(AND(M312="Muy Baja",P312="Mayor"),AND(M312="Baja",P312="Mayor"),AND(M312="Media",P312="Mayor"),AND(M312="Alta",P312="Moderado"),AND(M312="Alta",P312="Mayor"),AND(M312="Muy Alta",P312="Leve"),AND(M312="Muy Alta",P312="Menor"),AND(M312="Muy Alta",P312="Moderado"),AND(M312="Muy Alta",P312="Mayor")),"Alto",IF(OR(AND(M312="Muy Baja",P312="Catastrófico"),AND(M312="Baja",P312="Catastrófico"),AND(M312="Media",P312="Catastrófico"),AND(M312="Alta",P312="Catastrófico"),AND(M312="Muy Alta",P312="Catastrófico")),"Extremo",""))))</f>
        <v/>
      </c>
      <c r="S312" s="48"/>
      <c r="T312" s="20" t="s">
        <v>65</v>
      </c>
      <c r="U312" s="21"/>
      <c r="V312" s="22"/>
      <c r="W312" s="22"/>
      <c r="X312" s="23" t="str">
        <f>IF(OR(Y312="Preventivo",Y312="Detectivo"),"Probabilidad",IF(Y312="Correctivo","Impacto",""))</f>
        <v/>
      </c>
      <c r="Y312" s="24"/>
      <c r="Z312" s="24"/>
      <c r="AA312" s="25" t="str">
        <f t="shared" si="119"/>
        <v/>
      </c>
      <c r="AB312" s="24"/>
      <c r="AC312" s="24"/>
      <c r="AD312" s="24"/>
      <c r="AE312" s="26" t="str">
        <f>IFERROR(IF(X312="Probabilidad",(N312-(+N312*AA312)),IF(X312="Impacto",N312,"")),"")</f>
        <v/>
      </c>
      <c r="AF312" s="25" t="str">
        <f t="shared" si="120"/>
        <v/>
      </c>
      <c r="AG312" s="38" t="str">
        <f>IFERROR(IF(AH312="","",IF(AH312&lt;=0.2,"Muy Baja",IF(AH312&lt;=0.4,"Baja",IF(AH312&lt;=0.6,"Media",IF(AH312&lt;=0.8,"Alta","Muy Alta"))))),"")</f>
        <v/>
      </c>
      <c r="AH312" s="39" t="str">
        <f>IFERROR(LOOKUP(MAX(AF312:AF318)+1,(AF312:AF318)),"")</f>
        <v/>
      </c>
      <c r="AI312" s="25" t="str">
        <f>IFERROR(IF(X312="Impacto",(Q312-(+Q312*AA312)),IF(X312="Probabilidad",Q312,"")),"")</f>
        <v/>
      </c>
      <c r="AJ312" s="38" t="str">
        <f>IFERROR(IF(AK312="","",IF(AK312&lt;=0.2,"Leve",IF(AK312&lt;=0.4,"Menor",IF(AK312&lt;=0.6,"Moderado",IF(AK312&lt;=0.8,"Mayor","Catastrófico"))))),"")</f>
        <v/>
      </c>
      <c r="AK312" s="39" t="str">
        <f>IFERROR(LOOKUP(MAX(AI312:AI318)+1,(AI312:AI318)),"")</f>
        <v/>
      </c>
      <c r="AL312" s="40" t="str">
        <f>IFERROR(IF(OR(AND(AG312="Muy Baja",AJ312="Leve"),AND(AG312="Muy Baja",AJ312="Menor"),AND(AG312="Baja",AJ312="Leve")),"Bajo",IF(OR(AND(AG312="Muy baja",AJ312="Moderado"),AND(AG312="Baja",AJ312="Menor"),AND(AG312="Baja",AJ312="Moderado"),AND(AG312="Media",AJ312="Leve"),AND(AG312="Media",AJ312="Menor"),AND(AG312="Media",AJ312="Moderado"),AND(AG312="Alta",AJ312="Leve"),AND(AG312="Alta",AJ312="Menor")),"Moderado",IF(OR(AND(AG312="Muy Baja",AJ312="Mayor"),AND(AG312="Baja",AJ312="Mayor"),AND(AG312="Media",AJ312="Mayor"),AND(AG312="Alta",AJ312="Moderado"),AND(AG312="Alta",AJ312="Mayor"),AND(AG312="Muy Alta",AJ312="Leve"),AND(AG312="Muy Alta",AJ312="Menor"),AND(AG312="Muy Alta",AJ312="Moderado"),AND(AG312="Muy Alta",AJ312="Mayor")),"Alto",IF(OR(AND(AG312="Muy Baja",AJ312="Catastrófico"),AND(AG312="Baja",AJ312="Catastrófico"),AND(AG312="Media",AJ312="Catastrófico"),AND(AG312="Alta",AJ312="Catastrófico"),AND(AG312="Muy Alta",AJ312="Catastrófico")),"Extremo","")))),"")</f>
        <v/>
      </c>
      <c r="AM312" s="23" t="s">
        <v>73</v>
      </c>
      <c r="AN312" s="27"/>
      <c r="AO312" s="21"/>
      <c r="AP312" s="21"/>
      <c r="AQ312" s="41"/>
      <c r="AR312" s="35"/>
      <c r="AS312" s="35"/>
      <c r="AT312" s="28"/>
    </row>
    <row r="313" spans="1:46" ht="74.099999999999994" customHeight="1" x14ac:dyDescent="0.3">
      <c r="A313" s="52"/>
      <c r="B313" s="48"/>
      <c r="C313" s="48"/>
      <c r="D313" s="48"/>
      <c r="E313" s="54"/>
      <c r="F313" s="55"/>
      <c r="G313" s="48"/>
      <c r="H313" s="49"/>
      <c r="I313" s="50"/>
      <c r="J313" s="50"/>
      <c r="K313" s="50"/>
      <c r="L313" s="50"/>
      <c r="M313" s="46"/>
      <c r="N313" s="44"/>
      <c r="O313" s="45"/>
      <c r="P313" s="46"/>
      <c r="Q313" s="44"/>
      <c r="R313" s="47"/>
      <c r="S313" s="48"/>
      <c r="T313" s="20" t="s">
        <v>74</v>
      </c>
      <c r="U313" s="21"/>
      <c r="V313" s="22"/>
      <c r="W313" s="22"/>
      <c r="X313" s="23" t="str">
        <f t="shared" ref="X313:X318" si="139">IF(OR(Y313="Preventivo",Y313="Detectivo"),"Probabilidad",IF(Y313="Correctivo","Impacto",""))</f>
        <v/>
      </c>
      <c r="Y313" s="24"/>
      <c r="Z313" s="24"/>
      <c r="AA313" s="25" t="str">
        <f t="shared" si="119"/>
        <v/>
      </c>
      <c r="AB313" s="24"/>
      <c r="AC313" s="24"/>
      <c r="AD313" s="24"/>
      <c r="AE313" s="26" t="str">
        <f>IFERROR(IF(AND(X312="Probabilidad",X313="Probabilidad"),(AF312-(+AF312*AA313)),IF(AND(X313="Probabilidad",X312="Impacto"),(AF312-(+AF312*AA313)),IF(X313="Impacto",AF312,""))),"")</f>
        <v/>
      </c>
      <c r="AF313" s="25" t="str">
        <f t="shared" si="120"/>
        <v/>
      </c>
      <c r="AG313" s="38"/>
      <c r="AH313" s="39"/>
      <c r="AI313" s="25" t="str">
        <f t="shared" ref="AI313:AI318" si="140">IFERROR(IF(AND(X312="Impacto",X313="Impacto"),(AI312-(+AI312*AA313)),IF(AND(X313="Impacto",X312="Probabilidad"),(AI312-(+AI312*AA313)),IF(X313="Probabilidad",AI312,""))),"")</f>
        <v/>
      </c>
      <c r="AJ313" s="38"/>
      <c r="AK313" s="39"/>
      <c r="AL313" s="40"/>
      <c r="AM313" s="23" t="s">
        <v>77</v>
      </c>
      <c r="AN313" s="27"/>
      <c r="AO313" s="21"/>
      <c r="AP313" s="21"/>
      <c r="AQ313" s="42"/>
      <c r="AR313" s="36"/>
      <c r="AS313" s="36"/>
      <c r="AT313" s="29"/>
    </row>
    <row r="314" spans="1:46" ht="45" customHeight="1" x14ac:dyDescent="0.3">
      <c r="A314" s="52"/>
      <c r="B314" s="48"/>
      <c r="C314" s="48"/>
      <c r="D314" s="48"/>
      <c r="E314" s="54"/>
      <c r="F314" s="55"/>
      <c r="G314" s="48"/>
      <c r="H314" s="49"/>
      <c r="I314" s="50"/>
      <c r="J314" s="50"/>
      <c r="K314" s="50"/>
      <c r="L314" s="50"/>
      <c r="M314" s="46"/>
      <c r="N314" s="44"/>
      <c r="O314" s="45"/>
      <c r="P314" s="46"/>
      <c r="Q314" s="44"/>
      <c r="R314" s="47"/>
      <c r="S314" s="48"/>
      <c r="T314" s="20" t="s">
        <v>78</v>
      </c>
      <c r="U314" s="21"/>
      <c r="V314" s="22"/>
      <c r="W314" s="22"/>
      <c r="X314" s="23" t="str">
        <f t="shared" si="139"/>
        <v/>
      </c>
      <c r="Y314" s="24"/>
      <c r="Z314" s="24"/>
      <c r="AA314" s="25" t="str">
        <f t="shared" si="119"/>
        <v/>
      </c>
      <c r="AB314" s="24"/>
      <c r="AC314" s="24"/>
      <c r="AD314" s="24"/>
      <c r="AE314" s="26" t="str">
        <f>IFERROR(IF(AND(X313="Probabilidad",X314="Probabilidad"),(AF313-(+AF313*AA314)),IF(AND(X314="Probabilidad",X313="Impacto"),(AF313-(+AF313*AA314)),IF(X314="Impacto",AF313,""))),"")</f>
        <v/>
      </c>
      <c r="AF314" s="25" t="str">
        <f t="shared" si="120"/>
        <v/>
      </c>
      <c r="AG314" s="38"/>
      <c r="AH314" s="39"/>
      <c r="AI314" s="25" t="str">
        <f t="shared" si="140"/>
        <v/>
      </c>
      <c r="AJ314" s="38"/>
      <c r="AK314" s="39"/>
      <c r="AL314" s="40"/>
      <c r="AM314" s="23" t="s">
        <v>81</v>
      </c>
      <c r="AN314" s="27"/>
      <c r="AO314" s="21"/>
      <c r="AP314" s="21"/>
      <c r="AQ314" s="42"/>
      <c r="AR314" s="36"/>
      <c r="AS314" s="36"/>
      <c r="AT314" s="29"/>
    </row>
    <row r="315" spans="1:46" ht="30" customHeight="1" x14ac:dyDescent="0.3">
      <c r="A315" s="52"/>
      <c r="B315" s="48"/>
      <c r="C315" s="48"/>
      <c r="D315" s="48"/>
      <c r="E315" s="54"/>
      <c r="F315" s="55"/>
      <c r="G315" s="48"/>
      <c r="H315" s="49"/>
      <c r="I315" s="50"/>
      <c r="J315" s="50"/>
      <c r="K315" s="50"/>
      <c r="L315" s="50"/>
      <c r="M315" s="46"/>
      <c r="N315" s="44"/>
      <c r="O315" s="45"/>
      <c r="P315" s="46"/>
      <c r="Q315" s="44"/>
      <c r="R315" s="47"/>
      <c r="S315" s="48"/>
      <c r="T315" s="20" t="s">
        <v>82</v>
      </c>
      <c r="U315" s="21"/>
      <c r="V315" s="22"/>
      <c r="W315" s="22"/>
      <c r="X315" s="23" t="str">
        <f t="shared" si="139"/>
        <v/>
      </c>
      <c r="Y315" s="24"/>
      <c r="Z315" s="24"/>
      <c r="AA315" s="25" t="str">
        <f t="shared" si="119"/>
        <v/>
      </c>
      <c r="AB315" s="24"/>
      <c r="AC315" s="24"/>
      <c r="AD315" s="24"/>
      <c r="AE315" s="26" t="str">
        <f t="shared" ref="AE315:AE318" si="141">IFERROR(IF(AND(X314="Probabilidad",X315="Probabilidad"),(AF314-(+AF314*AA315)),IF(AND(X315="Probabilidad",X314="Impacto"),(AF314-(+AF314*AA315)),IF(X315="Impacto",AF314,""))),"")</f>
        <v/>
      </c>
      <c r="AF315" s="25" t="str">
        <f t="shared" si="120"/>
        <v/>
      </c>
      <c r="AG315" s="38"/>
      <c r="AH315" s="39"/>
      <c r="AI315" s="25" t="str">
        <f t="shared" si="140"/>
        <v/>
      </c>
      <c r="AJ315" s="38"/>
      <c r="AK315" s="39"/>
      <c r="AL315" s="40"/>
      <c r="AM315" s="23" t="s">
        <v>84</v>
      </c>
      <c r="AN315" s="27"/>
      <c r="AO315" s="21"/>
      <c r="AP315" s="21"/>
      <c r="AQ315" s="42"/>
      <c r="AR315" s="36"/>
      <c r="AS315" s="36"/>
      <c r="AT315" s="29"/>
    </row>
    <row r="316" spans="1:46" ht="18.95" customHeight="1" x14ac:dyDescent="0.3">
      <c r="A316" s="52"/>
      <c r="B316" s="48"/>
      <c r="C316" s="48"/>
      <c r="D316" s="48"/>
      <c r="E316" s="54"/>
      <c r="F316" s="55"/>
      <c r="G316" s="48"/>
      <c r="H316" s="49"/>
      <c r="I316" s="50"/>
      <c r="J316" s="50"/>
      <c r="K316" s="50"/>
      <c r="L316" s="50"/>
      <c r="M316" s="46"/>
      <c r="N316" s="44"/>
      <c r="O316" s="45"/>
      <c r="P316" s="46"/>
      <c r="Q316" s="44"/>
      <c r="R316" s="47"/>
      <c r="S316" s="48"/>
      <c r="T316" s="20" t="s">
        <v>85</v>
      </c>
      <c r="U316" s="21"/>
      <c r="V316" s="22"/>
      <c r="W316" s="22"/>
      <c r="X316" s="23" t="str">
        <f t="shared" si="139"/>
        <v/>
      </c>
      <c r="Y316" s="24"/>
      <c r="Z316" s="24"/>
      <c r="AA316" s="25" t="str">
        <f t="shared" si="119"/>
        <v/>
      </c>
      <c r="AB316" s="24"/>
      <c r="AC316" s="24"/>
      <c r="AD316" s="24"/>
      <c r="AE316" s="26" t="str">
        <f t="shared" si="141"/>
        <v/>
      </c>
      <c r="AF316" s="25" t="str">
        <f t="shared" si="120"/>
        <v/>
      </c>
      <c r="AG316" s="38"/>
      <c r="AH316" s="39"/>
      <c r="AI316" s="25" t="str">
        <f t="shared" si="140"/>
        <v/>
      </c>
      <c r="AJ316" s="38"/>
      <c r="AK316" s="39"/>
      <c r="AL316" s="40"/>
      <c r="AM316" s="23" t="s">
        <v>89</v>
      </c>
      <c r="AN316" s="27"/>
      <c r="AO316" s="21"/>
      <c r="AP316" s="21"/>
      <c r="AQ316" s="42"/>
      <c r="AR316" s="36"/>
      <c r="AS316" s="36"/>
      <c r="AT316" s="29"/>
    </row>
    <row r="317" spans="1:46" ht="18.95" customHeight="1" x14ac:dyDescent="0.3">
      <c r="A317" s="52"/>
      <c r="B317" s="48"/>
      <c r="C317" s="48"/>
      <c r="D317" s="48"/>
      <c r="E317" s="54"/>
      <c r="F317" s="55"/>
      <c r="G317" s="48"/>
      <c r="H317" s="49"/>
      <c r="I317" s="50"/>
      <c r="J317" s="50"/>
      <c r="K317" s="50"/>
      <c r="L317" s="50"/>
      <c r="M317" s="46"/>
      <c r="N317" s="44"/>
      <c r="O317" s="45"/>
      <c r="P317" s="46"/>
      <c r="Q317" s="44"/>
      <c r="R317" s="47"/>
      <c r="S317" s="48"/>
      <c r="T317" s="20" t="s">
        <v>90</v>
      </c>
      <c r="U317" s="21"/>
      <c r="V317" s="22"/>
      <c r="W317" s="22"/>
      <c r="X317" s="23" t="str">
        <f t="shared" si="139"/>
        <v/>
      </c>
      <c r="Y317" s="24"/>
      <c r="Z317" s="24"/>
      <c r="AA317" s="25" t="str">
        <f t="shared" si="119"/>
        <v/>
      </c>
      <c r="AB317" s="24"/>
      <c r="AC317" s="24"/>
      <c r="AD317" s="24"/>
      <c r="AE317" s="26" t="str">
        <f t="shared" si="141"/>
        <v/>
      </c>
      <c r="AF317" s="25" t="str">
        <f t="shared" si="120"/>
        <v/>
      </c>
      <c r="AG317" s="38"/>
      <c r="AH317" s="39"/>
      <c r="AI317" s="25" t="str">
        <f t="shared" si="140"/>
        <v/>
      </c>
      <c r="AJ317" s="38"/>
      <c r="AK317" s="39"/>
      <c r="AL317" s="40"/>
      <c r="AM317" s="23" t="s">
        <v>92</v>
      </c>
      <c r="AN317" s="27"/>
      <c r="AO317" s="21"/>
      <c r="AP317" s="21"/>
      <c r="AQ317" s="42"/>
      <c r="AR317" s="36"/>
      <c r="AS317" s="36"/>
      <c r="AT317" s="29"/>
    </row>
    <row r="318" spans="1:46" ht="23.1" customHeight="1" x14ac:dyDescent="0.3">
      <c r="A318" s="53"/>
      <c r="B318" s="48"/>
      <c r="C318" s="48"/>
      <c r="D318" s="48"/>
      <c r="E318" s="54"/>
      <c r="F318" s="55"/>
      <c r="G318" s="48"/>
      <c r="H318" s="49"/>
      <c r="I318" s="50"/>
      <c r="J318" s="50"/>
      <c r="K318" s="50"/>
      <c r="L318" s="50"/>
      <c r="M318" s="46"/>
      <c r="N318" s="44"/>
      <c r="O318" s="45"/>
      <c r="P318" s="46"/>
      <c r="Q318" s="44"/>
      <c r="R318" s="47"/>
      <c r="S318" s="48"/>
      <c r="T318" s="20" t="s">
        <v>93</v>
      </c>
      <c r="U318" s="21"/>
      <c r="V318" s="22"/>
      <c r="W318" s="22"/>
      <c r="X318" s="23" t="str">
        <f t="shared" si="139"/>
        <v/>
      </c>
      <c r="Y318" s="24"/>
      <c r="Z318" s="24"/>
      <c r="AA318" s="25" t="str">
        <f t="shared" si="119"/>
        <v/>
      </c>
      <c r="AB318" s="24"/>
      <c r="AC318" s="24"/>
      <c r="AD318" s="24"/>
      <c r="AE318" s="26" t="str">
        <f t="shared" si="141"/>
        <v/>
      </c>
      <c r="AF318" s="25" t="str">
        <f t="shared" si="120"/>
        <v/>
      </c>
      <c r="AG318" s="38"/>
      <c r="AH318" s="39"/>
      <c r="AI318" s="25" t="str">
        <f t="shared" si="140"/>
        <v/>
      </c>
      <c r="AJ318" s="38"/>
      <c r="AK318" s="39"/>
      <c r="AL318" s="40"/>
      <c r="AM318" s="23" t="s">
        <v>94</v>
      </c>
      <c r="AN318" s="27"/>
      <c r="AO318" s="21"/>
      <c r="AP318" s="21"/>
      <c r="AQ318" s="43"/>
      <c r="AR318" s="37"/>
      <c r="AS318" s="37"/>
      <c r="AT318" s="30"/>
    </row>
    <row r="319" spans="1:46" s="4" customFormat="1" ht="69.95" customHeight="1" x14ac:dyDescent="0.25">
      <c r="A319" s="51"/>
      <c r="B319" s="48"/>
      <c r="C319" s="48"/>
      <c r="D319" s="48"/>
      <c r="E319" s="54"/>
      <c r="F319" s="55"/>
      <c r="G319" s="48"/>
      <c r="H319" s="49" t="str">
        <f>IF(B319="Seguridad_Información","Posibilidad de "&amp;C319&amp;"con "&amp;K319&amp;" "&amp;"por"&amp;" "&amp;I319&amp;" "&amp;"debido a"&amp;" "&amp;J319,"Posibilidad de"&amp;" "&amp;K319&amp;" "&amp;"por"&amp;" "&amp;I319&amp;" debido a"&amp;" "&amp;J319)</f>
        <v xml:space="preserve">Posibilidad de  por  debido a </v>
      </c>
      <c r="I319" s="50"/>
      <c r="J319" s="50"/>
      <c r="K319" s="50"/>
      <c r="L319" s="50"/>
      <c r="M319" s="46" t="str">
        <f>IF(OR($L319=[1]Tabla_Probabilidad!$D$33,$L319=[1]Tabla_Probabilidad!$D$35,$L319=[1]Tabla_Probabilidad!$D$37,$L319=[1]Tabla_Probabilidad!$J$35),"Muy Baja",IF(OR($L319=[1]Tabla_Probabilidad!$E$33,$L319=[1]Tabla_Probabilidad!$E$35,$L319=[1]Tabla_Probabilidad!$E$37,$L319=[1]Tabla_Probabilidad!$K$35),"Baja",IF(OR($L319=[1]Tabla_Probabilidad!$F$33,$L319=[1]Tabla_Probabilidad!$F$35,$L319=[1]Tabla_Probabilidad!$F$37,$L319=[1]Tabla_Probabilidad!$L$35),"Media",IF(OR($L319=[1]Tabla_Probabilidad!$G$33,$L319=[1]Tabla_Probabilidad!$G$35,$L319=[1]Tabla_Probabilidad!$G$37,$L319=[1]Tabla_Probabilidad!$M$35),"Alta",IF(OR($L319=[1]Tabla_Probabilidad!$H$33,$L319=[1]Tabla_Probabilidad!$H$35,$L319=[1]Tabla_Probabilidad!$H$37,$L319=[1]Tabla_Probabilidad!$N$35),"Muy Alta","")))))</f>
        <v/>
      </c>
      <c r="N319" s="44" t="str">
        <f>IF(M319="","",IF(M319="Muy Baja",0.2,IF(M319="Baja",0.4,IF(M319="Media",0.6,IF(M319="Alta",0.8,IF(M319="Muy Alta",1,))))))</f>
        <v/>
      </c>
      <c r="O319" s="45"/>
      <c r="P319" s="46" t="str">
        <f>IF(OR($O319=[1]Tabla_Impacto!$D$38,$O319=[1]Tabla_Impacto!$D$41,$O319=[1]Tabla_Impacto!$D$42,$O319=[1]Tabla_Impacto!$D$43,$O319=[1]Tabla_Impacto!$D$44,$O319=[1]Tabla_Impacto!$J$38,$O319=[1]Tabla_Impacto!$J$43,$O319=[1]Tabla_Impacto!$J$44,$O319=[1]Tabla_Impacto!$P$40,$O319=[1]Tabla_Impacto!$P$44,$O319=[1]Tabla_Impacto!$V$40,$O319=[1]Tabla_Impacto!$AB$40),"Leve",IF(OR($O319=[1]Tabla_Impacto!$E$38,$O319=[1]Tabla_Impacto!$E$41,$O319=[1]Tabla_Impacto!$E$42,$O319=[1]Tabla_Impacto!$E$43,$O319=[1]Tabla_Impacto!$E$44,$O319=[1]Tabla_Impacto!$K$38,$O319=[1]Tabla_Impacto!$K$43,$O319=[1]Tabla_Impacto!$K$44,$O319=[1]Tabla_Impacto!$Q$40,$O319=[1]Tabla_Impacto!$Q$44,$O319=[1]Tabla_Impacto!$W$40,$O319=[1]Tabla_Impacto!$AC$40),"Menor",IF(OR($O319=[1]Tabla_Impacto!$F$38,$O319=[1]Tabla_Impacto!$F$41,$O319=[1]Tabla_Impacto!$F$42,$O319=[1]Tabla_Impacto!$F$43,$O319=[1]Tabla_Impacto!$F$44,$O319=[1]Tabla_Impacto!$L$38,$O319=[1]Tabla_Impacto!$L$43,$O319=[1]Tabla_Impacto!$L$44,$O319=[1]Tabla_Impacto!$R$40,$O319=[1]Tabla_Impacto!$R$44,$O319=[1]Tabla_Impacto!$X$40,$O319=[1]Tabla_Impacto!$AD$40,$O319=[1]Tabla_Impacto!$F$41),"Moderado",IF(OR($O319=[1]Tabla_Impacto!$G$38,$O319=[1]Tabla_Impacto!$G$41,$O319=[1]Tabla_Impacto!$G$42,$O319=[1]Tabla_Impacto!$G$43,$O319=[1]Tabla_Impacto!$G$44,$O319=[1]Tabla_Impacto!$M$38,$O319=[1]Tabla_Impacto!$M$43,$O319=[1]Tabla_Impacto!$M$44,$O319=[1]Tabla_Impacto!$S$40,$O319=[1]Tabla_Impacto!$S$44,$O319=[1]Tabla_Impacto!$Y$40,$O319=[1]Tabla_Impacto!$AE$40,$O319=[1]Tabla_Impacto!$G$41),"Mayor",IF(OR($O319=[1]Tabla_Impacto!$H$38,$O319=[1]Tabla_Impacto!$H$41,$O319=[1]Tabla_Impacto!$H$42,$O319=[1]Tabla_Impacto!$H$43,$O319=[1]Tabla_Impacto!$H$44,$O319=[1]Tabla_Impacto!$N$38,$O319=[1]Tabla_Impacto!$N$43,$O319=[1]Tabla_Impacto!$N$44,$O319=[1]Tabla_Impacto!$T$40,$O319=[1]Tabla_Impacto!$T$44,$O319=[1]Tabla_Impacto!$Z$40,$O319=[1]Tabla_Impacto!$AF$40,$O319=[1]Tabla_Impacto!$H$41),"Catastrófico","")))))</f>
        <v/>
      </c>
      <c r="Q319" s="44" t="str">
        <f>IF(P319="","",IF(P319="Leve",0.2,IF(P319="Menor",0.4,IF(P319="Moderado",0.6,IF(P319="Mayor",0.8,IF(P319="Catastrófico",1,))))))</f>
        <v/>
      </c>
      <c r="R319" s="47" t="str">
        <f>IF(OR(AND(M319="Muy Baja",P319="Leve"),AND(M319="Muy Baja",P319="Menor"),AND(M319="Baja",P319="Leve")),"Bajo",IF(OR(AND(M319="Muy baja",P319="Moderado"),AND(M319="Baja",P319="Menor"),AND(M319="Baja",P319="Moderado"),AND(M319="Media",P319="Leve"),AND(M319="Media",P319="Menor"),AND(M319="Media",P319="Moderado"),AND(M319="Alta",P319="Leve"),AND(M319="Alta",P319="Menor")),"Moderado",IF(OR(AND(M319="Muy Baja",P319="Mayor"),AND(M319="Baja",P319="Mayor"),AND(M319="Media",P319="Mayor"),AND(M319="Alta",P319="Moderado"),AND(M319="Alta",P319="Mayor"),AND(M319="Muy Alta",P319="Leve"),AND(M319="Muy Alta",P319="Menor"),AND(M319="Muy Alta",P319="Moderado"),AND(M319="Muy Alta",P319="Mayor")),"Alto",IF(OR(AND(M319="Muy Baja",P319="Catastrófico"),AND(M319="Baja",P319="Catastrófico"),AND(M319="Media",P319="Catastrófico"),AND(M319="Alta",P319="Catastrófico"),AND(M319="Muy Alta",P319="Catastrófico")),"Extremo",""))))</f>
        <v/>
      </c>
      <c r="S319" s="48"/>
      <c r="T319" s="20" t="s">
        <v>65</v>
      </c>
      <c r="U319" s="21"/>
      <c r="V319" s="22"/>
      <c r="W319" s="22"/>
      <c r="X319" s="23" t="str">
        <f>IF(OR(Y319="Preventivo",Y319="Detectivo"),"Probabilidad",IF(Y319="Correctivo","Impacto",""))</f>
        <v/>
      </c>
      <c r="Y319" s="24"/>
      <c r="Z319" s="24"/>
      <c r="AA319" s="25" t="str">
        <f t="shared" si="119"/>
        <v/>
      </c>
      <c r="AB319" s="24"/>
      <c r="AC319" s="24"/>
      <c r="AD319" s="24"/>
      <c r="AE319" s="26" t="str">
        <f>IFERROR(IF(X319="Probabilidad",(N319-(+N319*AA319)),IF(X319="Impacto",N319,"")),"")</f>
        <v/>
      </c>
      <c r="AF319" s="25" t="str">
        <f t="shared" si="120"/>
        <v/>
      </c>
      <c r="AG319" s="38" t="str">
        <f>IFERROR(IF(AH319="","",IF(AH319&lt;=0.2,"Muy Baja",IF(AH319&lt;=0.4,"Baja",IF(AH319&lt;=0.6,"Media",IF(AH319&lt;=0.8,"Alta","Muy Alta"))))),"")</f>
        <v/>
      </c>
      <c r="AH319" s="39" t="str">
        <f>IFERROR(LOOKUP(MAX(AF319:AF325)+1,(AF319:AF325)),"")</f>
        <v/>
      </c>
      <c r="AI319" s="25" t="str">
        <f>IFERROR(IF(X319="Impacto",(Q319-(+Q319*AA319)),IF(X319="Probabilidad",Q319,"")),"")</f>
        <v/>
      </c>
      <c r="AJ319" s="38" t="str">
        <f>IFERROR(IF(AK319="","",IF(AK319&lt;=0.2,"Leve",IF(AK319&lt;=0.4,"Menor",IF(AK319&lt;=0.6,"Moderado",IF(AK319&lt;=0.8,"Mayor","Catastrófico"))))),"")</f>
        <v/>
      </c>
      <c r="AK319" s="39" t="str">
        <f>IFERROR(LOOKUP(MAX(AI319:AI325)+1,(AI319:AI325)),"")</f>
        <v/>
      </c>
      <c r="AL319" s="40" t="str">
        <f>IFERROR(IF(OR(AND(AG319="Muy Baja",AJ319="Leve"),AND(AG319="Muy Baja",AJ319="Menor"),AND(AG319="Baja",AJ319="Leve")),"Bajo",IF(OR(AND(AG319="Muy baja",AJ319="Moderado"),AND(AG319="Baja",AJ319="Menor"),AND(AG319="Baja",AJ319="Moderado"),AND(AG319="Media",AJ319="Leve"),AND(AG319="Media",AJ319="Menor"),AND(AG319="Media",AJ319="Moderado"),AND(AG319="Alta",AJ319="Leve"),AND(AG319="Alta",AJ319="Menor")),"Moderado",IF(OR(AND(AG319="Muy Baja",AJ319="Mayor"),AND(AG319="Baja",AJ319="Mayor"),AND(AG319="Media",AJ319="Mayor"),AND(AG319="Alta",AJ319="Moderado"),AND(AG319="Alta",AJ319="Mayor"),AND(AG319="Muy Alta",AJ319="Leve"),AND(AG319="Muy Alta",AJ319="Menor"),AND(AG319="Muy Alta",AJ319="Moderado"),AND(AG319="Muy Alta",AJ319="Mayor")),"Alto",IF(OR(AND(AG319="Muy Baja",AJ319="Catastrófico"),AND(AG319="Baja",AJ319="Catastrófico"),AND(AG319="Media",AJ319="Catastrófico"),AND(AG319="Alta",AJ319="Catastrófico"),AND(AG319="Muy Alta",AJ319="Catastrófico")),"Extremo","")))),"")</f>
        <v/>
      </c>
      <c r="AM319" s="23" t="s">
        <v>73</v>
      </c>
      <c r="AN319" s="27"/>
      <c r="AO319" s="21"/>
      <c r="AP319" s="21"/>
      <c r="AQ319" s="41"/>
      <c r="AR319" s="35"/>
      <c r="AS319" s="35"/>
      <c r="AT319" s="28"/>
    </row>
    <row r="320" spans="1:46" ht="74.099999999999994" customHeight="1" x14ac:dyDescent="0.3">
      <c r="A320" s="52"/>
      <c r="B320" s="48"/>
      <c r="C320" s="48"/>
      <c r="D320" s="48"/>
      <c r="E320" s="54"/>
      <c r="F320" s="55"/>
      <c r="G320" s="48"/>
      <c r="H320" s="49"/>
      <c r="I320" s="50"/>
      <c r="J320" s="50"/>
      <c r="K320" s="50"/>
      <c r="L320" s="50"/>
      <c r="M320" s="46"/>
      <c r="N320" s="44"/>
      <c r="O320" s="45"/>
      <c r="P320" s="46"/>
      <c r="Q320" s="44"/>
      <c r="R320" s="47"/>
      <c r="S320" s="48"/>
      <c r="T320" s="20" t="s">
        <v>74</v>
      </c>
      <c r="U320" s="21"/>
      <c r="V320" s="22"/>
      <c r="W320" s="22"/>
      <c r="X320" s="23" t="str">
        <f t="shared" ref="X320:X325" si="142">IF(OR(Y320="Preventivo",Y320="Detectivo"),"Probabilidad",IF(Y320="Correctivo","Impacto",""))</f>
        <v/>
      </c>
      <c r="Y320" s="24"/>
      <c r="Z320" s="24"/>
      <c r="AA320" s="25" t="str">
        <f t="shared" si="119"/>
        <v/>
      </c>
      <c r="AB320" s="24"/>
      <c r="AC320" s="24"/>
      <c r="AD320" s="24"/>
      <c r="AE320" s="26" t="str">
        <f>IFERROR(IF(AND(X319="Probabilidad",X320="Probabilidad"),(AF319-(+AF319*AA320)),IF(AND(X320="Probabilidad",X319="Impacto"),(AF319-(+AF319*AA320)),IF(X320="Impacto",AF319,""))),"")</f>
        <v/>
      </c>
      <c r="AF320" s="25" t="str">
        <f t="shared" si="120"/>
        <v/>
      </c>
      <c r="AG320" s="38"/>
      <c r="AH320" s="39"/>
      <c r="AI320" s="25" t="str">
        <f t="shared" ref="AI320:AI325" si="143">IFERROR(IF(AND(X319="Impacto",X320="Impacto"),(AI319-(+AI319*AA320)),IF(AND(X320="Impacto",X319="Probabilidad"),(AI319-(+AI319*AA320)),IF(X320="Probabilidad",AI319,""))),"")</f>
        <v/>
      </c>
      <c r="AJ320" s="38"/>
      <c r="AK320" s="39"/>
      <c r="AL320" s="40"/>
      <c r="AM320" s="23" t="s">
        <v>77</v>
      </c>
      <c r="AN320" s="27"/>
      <c r="AO320" s="21"/>
      <c r="AP320" s="21"/>
      <c r="AQ320" s="42"/>
      <c r="AR320" s="36"/>
      <c r="AS320" s="36"/>
      <c r="AT320" s="29"/>
    </row>
    <row r="321" spans="1:46" ht="45" customHeight="1" x14ac:dyDescent="0.3">
      <c r="A321" s="52"/>
      <c r="B321" s="48"/>
      <c r="C321" s="48"/>
      <c r="D321" s="48"/>
      <c r="E321" s="54"/>
      <c r="F321" s="55"/>
      <c r="G321" s="48"/>
      <c r="H321" s="49"/>
      <c r="I321" s="50"/>
      <c r="J321" s="50"/>
      <c r="K321" s="50"/>
      <c r="L321" s="50"/>
      <c r="M321" s="46"/>
      <c r="N321" s="44"/>
      <c r="O321" s="45"/>
      <c r="P321" s="46"/>
      <c r="Q321" s="44"/>
      <c r="R321" s="47"/>
      <c r="S321" s="48"/>
      <c r="T321" s="20" t="s">
        <v>78</v>
      </c>
      <c r="U321" s="21"/>
      <c r="V321" s="22"/>
      <c r="W321" s="22"/>
      <c r="X321" s="23" t="str">
        <f t="shared" si="142"/>
        <v/>
      </c>
      <c r="Y321" s="24"/>
      <c r="Z321" s="24"/>
      <c r="AA321" s="25" t="str">
        <f t="shared" si="119"/>
        <v/>
      </c>
      <c r="AB321" s="24"/>
      <c r="AC321" s="24"/>
      <c r="AD321" s="24"/>
      <c r="AE321" s="26" t="str">
        <f>IFERROR(IF(AND(X320="Probabilidad",X321="Probabilidad"),(AF320-(+AF320*AA321)),IF(AND(X321="Probabilidad",X320="Impacto"),(AF320-(+AF320*AA321)),IF(X321="Impacto",AF320,""))),"")</f>
        <v/>
      </c>
      <c r="AF321" s="25" t="str">
        <f t="shared" si="120"/>
        <v/>
      </c>
      <c r="AG321" s="38"/>
      <c r="AH321" s="39"/>
      <c r="AI321" s="25" t="str">
        <f t="shared" si="143"/>
        <v/>
      </c>
      <c r="AJ321" s="38"/>
      <c r="AK321" s="39"/>
      <c r="AL321" s="40"/>
      <c r="AM321" s="23" t="s">
        <v>81</v>
      </c>
      <c r="AN321" s="27"/>
      <c r="AO321" s="21"/>
      <c r="AP321" s="21"/>
      <c r="AQ321" s="42"/>
      <c r="AR321" s="36"/>
      <c r="AS321" s="36"/>
      <c r="AT321" s="29"/>
    </row>
    <row r="322" spans="1:46" ht="30" customHeight="1" x14ac:dyDescent="0.3">
      <c r="A322" s="52"/>
      <c r="B322" s="48"/>
      <c r="C322" s="48"/>
      <c r="D322" s="48"/>
      <c r="E322" s="54"/>
      <c r="F322" s="55"/>
      <c r="G322" s="48"/>
      <c r="H322" s="49"/>
      <c r="I322" s="50"/>
      <c r="J322" s="50"/>
      <c r="K322" s="50"/>
      <c r="L322" s="50"/>
      <c r="M322" s="46"/>
      <c r="N322" s="44"/>
      <c r="O322" s="45"/>
      <c r="P322" s="46"/>
      <c r="Q322" s="44"/>
      <c r="R322" s="47"/>
      <c r="S322" s="48"/>
      <c r="T322" s="20" t="s">
        <v>82</v>
      </c>
      <c r="U322" s="21"/>
      <c r="V322" s="22"/>
      <c r="W322" s="22"/>
      <c r="X322" s="23" t="str">
        <f t="shared" si="142"/>
        <v/>
      </c>
      <c r="Y322" s="24"/>
      <c r="Z322" s="24"/>
      <c r="AA322" s="25" t="str">
        <f t="shared" si="119"/>
        <v/>
      </c>
      <c r="AB322" s="24"/>
      <c r="AC322" s="24"/>
      <c r="AD322" s="24"/>
      <c r="AE322" s="26" t="str">
        <f t="shared" ref="AE322:AE325" si="144">IFERROR(IF(AND(X321="Probabilidad",X322="Probabilidad"),(AF321-(+AF321*AA322)),IF(AND(X322="Probabilidad",X321="Impacto"),(AF321-(+AF321*AA322)),IF(X322="Impacto",AF321,""))),"")</f>
        <v/>
      </c>
      <c r="AF322" s="25" t="str">
        <f t="shared" si="120"/>
        <v/>
      </c>
      <c r="AG322" s="38"/>
      <c r="AH322" s="39"/>
      <c r="AI322" s="25" t="str">
        <f t="shared" si="143"/>
        <v/>
      </c>
      <c r="AJ322" s="38"/>
      <c r="AK322" s="39"/>
      <c r="AL322" s="40"/>
      <c r="AM322" s="23" t="s">
        <v>84</v>
      </c>
      <c r="AN322" s="27"/>
      <c r="AO322" s="21"/>
      <c r="AP322" s="21"/>
      <c r="AQ322" s="42"/>
      <c r="AR322" s="36"/>
      <c r="AS322" s="36"/>
      <c r="AT322" s="29"/>
    </row>
    <row r="323" spans="1:46" ht="18.95" customHeight="1" x14ac:dyDescent="0.3">
      <c r="A323" s="52"/>
      <c r="B323" s="48"/>
      <c r="C323" s="48"/>
      <c r="D323" s="48"/>
      <c r="E323" s="54"/>
      <c r="F323" s="55"/>
      <c r="G323" s="48"/>
      <c r="H323" s="49"/>
      <c r="I323" s="50"/>
      <c r="J323" s="50"/>
      <c r="K323" s="50"/>
      <c r="L323" s="50"/>
      <c r="M323" s="46"/>
      <c r="N323" s="44"/>
      <c r="O323" s="45"/>
      <c r="P323" s="46"/>
      <c r="Q323" s="44"/>
      <c r="R323" s="47"/>
      <c r="S323" s="48"/>
      <c r="T323" s="20" t="s">
        <v>85</v>
      </c>
      <c r="U323" s="21"/>
      <c r="V323" s="22"/>
      <c r="W323" s="22"/>
      <c r="X323" s="23" t="str">
        <f t="shared" si="142"/>
        <v/>
      </c>
      <c r="Y323" s="24"/>
      <c r="Z323" s="24"/>
      <c r="AA323" s="25" t="str">
        <f t="shared" si="119"/>
        <v/>
      </c>
      <c r="AB323" s="24"/>
      <c r="AC323" s="24"/>
      <c r="AD323" s="24"/>
      <c r="AE323" s="26" t="str">
        <f t="shared" si="144"/>
        <v/>
      </c>
      <c r="AF323" s="25" t="str">
        <f t="shared" si="120"/>
        <v/>
      </c>
      <c r="AG323" s="38"/>
      <c r="AH323" s="39"/>
      <c r="AI323" s="25" t="str">
        <f t="shared" si="143"/>
        <v/>
      </c>
      <c r="AJ323" s="38"/>
      <c r="AK323" s="39"/>
      <c r="AL323" s="40"/>
      <c r="AM323" s="23" t="s">
        <v>89</v>
      </c>
      <c r="AN323" s="27"/>
      <c r="AO323" s="21"/>
      <c r="AP323" s="21"/>
      <c r="AQ323" s="42"/>
      <c r="AR323" s="36"/>
      <c r="AS323" s="36"/>
      <c r="AT323" s="29"/>
    </row>
    <row r="324" spans="1:46" ht="18.95" customHeight="1" x14ac:dyDescent="0.3">
      <c r="A324" s="52"/>
      <c r="B324" s="48"/>
      <c r="C324" s="48"/>
      <c r="D324" s="48"/>
      <c r="E324" s="54"/>
      <c r="F324" s="55"/>
      <c r="G324" s="48"/>
      <c r="H324" s="49"/>
      <c r="I324" s="50"/>
      <c r="J324" s="50"/>
      <c r="K324" s="50"/>
      <c r="L324" s="50"/>
      <c r="M324" s="46"/>
      <c r="N324" s="44"/>
      <c r="O324" s="45"/>
      <c r="P324" s="46"/>
      <c r="Q324" s="44"/>
      <c r="R324" s="47"/>
      <c r="S324" s="48"/>
      <c r="T324" s="20" t="s">
        <v>90</v>
      </c>
      <c r="U324" s="21"/>
      <c r="V324" s="22"/>
      <c r="W324" s="22"/>
      <c r="X324" s="23" t="str">
        <f t="shared" si="142"/>
        <v/>
      </c>
      <c r="Y324" s="24"/>
      <c r="Z324" s="24"/>
      <c r="AA324" s="25" t="str">
        <f t="shared" si="119"/>
        <v/>
      </c>
      <c r="AB324" s="24"/>
      <c r="AC324" s="24"/>
      <c r="AD324" s="24"/>
      <c r="AE324" s="26" t="str">
        <f t="shared" si="144"/>
        <v/>
      </c>
      <c r="AF324" s="25" t="str">
        <f t="shared" si="120"/>
        <v/>
      </c>
      <c r="AG324" s="38"/>
      <c r="AH324" s="39"/>
      <c r="AI324" s="25" t="str">
        <f t="shared" si="143"/>
        <v/>
      </c>
      <c r="AJ324" s="38"/>
      <c r="AK324" s="39"/>
      <c r="AL324" s="40"/>
      <c r="AM324" s="23" t="s">
        <v>92</v>
      </c>
      <c r="AN324" s="27"/>
      <c r="AO324" s="21"/>
      <c r="AP324" s="21"/>
      <c r="AQ324" s="42"/>
      <c r="AR324" s="36"/>
      <c r="AS324" s="36"/>
      <c r="AT324" s="29"/>
    </row>
    <row r="325" spans="1:46" ht="23.1" customHeight="1" x14ac:dyDescent="0.3">
      <c r="A325" s="53"/>
      <c r="B325" s="48"/>
      <c r="C325" s="48"/>
      <c r="D325" s="48"/>
      <c r="E325" s="54"/>
      <c r="F325" s="55"/>
      <c r="G325" s="48"/>
      <c r="H325" s="49"/>
      <c r="I325" s="50"/>
      <c r="J325" s="50"/>
      <c r="K325" s="50"/>
      <c r="L325" s="50"/>
      <c r="M325" s="46"/>
      <c r="N325" s="44"/>
      <c r="O325" s="45"/>
      <c r="P325" s="46"/>
      <c r="Q325" s="44"/>
      <c r="R325" s="47"/>
      <c r="S325" s="48"/>
      <c r="T325" s="20" t="s">
        <v>93</v>
      </c>
      <c r="U325" s="21"/>
      <c r="V325" s="22"/>
      <c r="W325" s="22"/>
      <c r="X325" s="23" t="str">
        <f t="shared" si="142"/>
        <v/>
      </c>
      <c r="Y325" s="24"/>
      <c r="Z325" s="24"/>
      <c r="AA325" s="25" t="str">
        <f t="shared" si="119"/>
        <v/>
      </c>
      <c r="AB325" s="24"/>
      <c r="AC325" s="24"/>
      <c r="AD325" s="24"/>
      <c r="AE325" s="26" t="str">
        <f t="shared" si="144"/>
        <v/>
      </c>
      <c r="AF325" s="25" t="str">
        <f t="shared" si="120"/>
        <v/>
      </c>
      <c r="AG325" s="38"/>
      <c r="AH325" s="39"/>
      <c r="AI325" s="25" t="str">
        <f t="shared" si="143"/>
        <v/>
      </c>
      <c r="AJ325" s="38"/>
      <c r="AK325" s="39"/>
      <c r="AL325" s="40"/>
      <c r="AM325" s="23" t="s">
        <v>94</v>
      </c>
      <c r="AN325" s="27"/>
      <c r="AO325" s="21"/>
      <c r="AP325" s="21"/>
      <c r="AQ325" s="43"/>
      <c r="AR325" s="37"/>
      <c r="AS325" s="37"/>
      <c r="AT325" s="30"/>
    </row>
    <row r="326" spans="1:46" s="4" customFormat="1" ht="69.95" customHeight="1" x14ac:dyDescent="0.25">
      <c r="A326" s="51"/>
      <c r="B326" s="48"/>
      <c r="C326" s="48"/>
      <c r="D326" s="48"/>
      <c r="E326" s="54"/>
      <c r="F326" s="55"/>
      <c r="G326" s="48"/>
      <c r="H326" s="49" t="str">
        <f>IF(B326="Seguridad_Información","Posibilidad de "&amp;C326&amp;"con "&amp;K326&amp;" "&amp;"por"&amp;" "&amp;I326&amp;" "&amp;"debido a"&amp;" "&amp;J326,"Posibilidad de"&amp;" "&amp;K326&amp;" "&amp;"por"&amp;" "&amp;I326&amp;" debido a"&amp;" "&amp;J326)</f>
        <v xml:space="preserve">Posibilidad de  por  debido a </v>
      </c>
      <c r="I326" s="50"/>
      <c r="J326" s="50"/>
      <c r="K326" s="50"/>
      <c r="L326" s="50"/>
      <c r="M326" s="46" t="str">
        <f>IF(OR($L326=[1]Tabla_Probabilidad!$D$33,$L326=[1]Tabla_Probabilidad!$D$35,$L326=[1]Tabla_Probabilidad!$D$37,$L326=[1]Tabla_Probabilidad!$J$35),"Muy Baja",IF(OR($L326=[1]Tabla_Probabilidad!$E$33,$L326=[1]Tabla_Probabilidad!$E$35,$L326=[1]Tabla_Probabilidad!$E$37,$L326=[1]Tabla_Probabilidad!$K$35),"Baja",IF(OR($L326=[1]Tabla_Probabilidad!$F$33,$L326=[1]Tabla_Probabilidad!$F$35,$L326=[1]Tabla_Probabilidad!$F$37,$L326=[1]Tabla_Probabilidad!$L$35),"Media",IF(OR($L326=[1]Tabla_Probabilidad!$G$33,$L326=[1]Tabla_Probabilidad!$G$35,$L326=[1]Tabla_Probabilidad!$G$37,$L326=[1]Tabla_Probabilidad!$M$35),"Alta",IF(OR($L326=[1]Tabla_Probabilidad!$H$33,$L326=[1]Tabla_Probabilidad!$H$35,$L326=[1]Tabla_Probabilidad!$H$37,$L326=[1]Tabla_Probabilidad!$N$35),"Muy Alta","")))))</f>
        <v/>
      </c>
      <c r="N326" s="44" t="str">
        <f>IF(M326="","",IF(M326="Muy Baja",0.2,IF(M326="Baja",0.4,IF(M326="Media",0.6,IF(M326="Alta",0.8,IF(M326="Muy Alta",1,))))))</f>
        <v/>
      </c>
      <c r="O326" s="45"/>
      <c r="P326" s="46" t="str">
        <f>IF(OR($O326=[1]Tabla_Impacto!$D$38,$O326=[1]Tabla_Impacto!$D$41,$O326=[1]Tabla_Impacto!$D$42,$O326=[1]Tabla_Impacto!$D$43,$O326=[1]Tabla_Impacto!$D$44,$O326=[1]Tabla_Impacto!$J$38,$O326=[1]Tabla_Impacto!$J$43,$O326=[1]Tabla_Impacto!$J$44,$O326=[1]Tabla_Impacto!$P$40,$O326=[1]Tabla_Impacto!$P$44,$O326=[1]Tabla_Impacto!$V$40,$O326=[1]Tabla_Impacto!$AB$40),"Leve",IF(OR($O326=[1]Tabla_Impacto!$E$38,$O326=[1]Tabla_Impacto!$E$41,$O326=[1]Tabla_Impacto!$E$42,$O326=[1]Tabla_Impacto!$E$43,$O326=[1]Tabla_Impacto!$E$44,$O326=[1]Tabla_Impacto!$K$38,$O326=[1]Tabla_Impacto!$K$43,$O326=[1]Tabla_Impacto!$K$44,$O326=[1]Tabla_Impacto!$Q$40,$O326=[1]Tabla_Impacto!$Q$44,$O326=[1]Tabla_Impacto!$W$40,$O326=[1]Tabla_Impacto!$AC$40),"Menor",IF(OR($O326=[1]Tabla_Impacto!$F$38,$O326=[1]Tabla_Impacto!$F$41,$O326=[1]Tabla_Impacto!$F$42,$O326=[1]Tabla_Impacto!$F$43,$O326=[1]Tabla_Impacto!$F$44,$O326=[1]Tabla_Impacto!$L$38,$O326=[1]Tabla_Impacto!$L$43,$O326=[1]Tabla_Impacto!$L$44,$O326=[1]Tabla_Impacto!$R$40,$O326=[1]Tabla_Impacto!$R$44,$O326=[1]Tabla_Impacto!$X$40,$O326=[1]Tabla_Impacto!$AD$40,$O326=[1]Tabla_Impacto!$F$41),"Moderado",IF(OR($O326=[1]Tabla_Impacto!$G$38,$O326=[1]Tabla_Impacto!$G$41,$O326=[1]Tabla_Impacto!$G$42,$O326=[1]Tabla_Impacto!$G$43,$O326=[1]Tabla_Impacto!$G$44,$O326=[1]Tabla_Impacto!$M$38,$O326=[1]Tabla_Impacto!$M$43,$O326=[1]Tabla_Impacto!$M$44,$O326=[1]Tabla_Impacto!$S$40,$O326=[1]Tabla_Impacto!$S$44,$O326=[1]Tabla_Impacto!$Y$40,$O326=[1]Tabla_Impacto!$AE$40,$O326=[1]Tabla_Impacto!$G$41),"Mayor",IF(OR($O326=[1]Tabla_Impacto!$H$38,$O326=[1]Tabla_Impacto!$H$41,$O326=[1]Tabla_Impacto!$H$42,$O326=[1]Tabla_Impacto!$H$43,$O326=[1]Tabla_Impacto!$H$44,$O326=[1]Tabla_Impacto!$N$38,$O326=[1]Tabla_Impacto!$N$43,$O326=[1]Tabla_Impacto!$N$44,$O326=[1]Tabla_Impacto!$T$40,$O326=[1]Tabla_Impacto!$T$44,$O326=[1]Tabla_Impacto!$Z$40,$O326=[1]Tabla_Impacto!$AF$40,$O326=[1]Tabla_Impacto!$H$41),"Catastrófico","")))))</f>
        <v/>
      </c>
      <c r="Q326" s="44" t="str">
        <f>IF(P326="","",IF(P326="Leve",0.2,IF(P326="Menor",0.4,IF(P326="Moderado",0.6,IF(P326="Mayor",0.8,IF(P326="Catastrófico",1,))))))</f>
        <v/>
      </c>
      <c r="R326" s="47" t="str">
        <f>IF(OR(AND(M326="Muy Baja",P326="Leve"),AND(M326="Muy Baja",P326="Menor"),AND(M326="Baja",P326="Leve")),"Bajo",IF(OR(AND(M326="Muy baja",P326="Moderado"),AND(M326="Baja",P326="Menor"),AND(M326="Baja",P326="Moderado"),AND(M326="Media",P326="Leve"),AND(M326="Media",P326="Menor"),AND(M326="Media",P326="Moderado"),AND(M326="Alta",P326="Leve"),AND(M326="Alta",P326="Menor")),"Moderado",IF(OR(AND(M326="Muy Baja",P326="Mayor"),AND(M326="Baja",P326="Mayor"),AND(M326="Media",P326="Mayor"),AND(M326="Alta",P326="Moderado"),AND(M326="Alta",P326="Mayor"),AND(M326="Muy Alta",P326="Leve"),AND(M326="Muy Alta",P326="Menor"),AND(M326="Muy Alta",P326="Moderado"),AND(M326="Muy Alta",P326="Mayor")),"Alto",IF(OR(AND(M326="Muy Baja",P326="Catastrófico"),AND(M326="Baja",P326="Catastrófico"),AND(M326="Media",P326="Catastrófico"),AND(M326="Alta",P326="Catastrófico"),AND(M326="Muy Alta",P326="Catastrófico")),"Extremo",""))))</f>
        <v/>
      </c>
      <c r="S326" s="48"/>
      <c r="T326" s="20" t="s">
        <v>65</v>
      </c>
      <c r="U326" s="21"/>
      <c r="V326" s="22"/>
      <c r="W326" s="22"/>
      <c r="X326" s="23" t="str">
        <f>IF(OR(Y326="Preventivo",Y326="Detectivo"),"Probabilidad",IF(Y326="Correctivo","Impacto",""))</f>
        <v/>
      </c>
      <c r="Y326" s="24"/>
      <c r="Z326" s="24"/>
      <c r="AA326" s="25" t="str">
        <f t="shared" si="119"/>
        <v/>
      </c>
      <c r="AB326" s="24"/>
      <c r="AC326" s="24"/>
      <c r="AD326" s="24"/>
      <c r="AE326" s="26" t="str">
        <f>IFERROR(IF(X326="Probabilidad",(N326-(+N326*AA326)),IF(X326="Impacto",N326,"")),"")</f>
        <v/>
      </c>
      <c r="AF326" s="25" t="str">
        <f t="shared" si="120"/>
        <v/>
      </c>
      <c r="AG326" s="38" t="str">
        <f>IFERROR(IF(AH326="","",IF(AH326&lt;=0.2,"Muy Baja",IF(AH326&lt;=0.4,"Baja",IF(AH326&lt;=0.6,"Media",IF(AH326&lt;=0.8,"Alta","Muy Alta"))))),"")</f>
        <v/>
      </c>
      <c r="AH326" s="39" t="str">
        <f>IFERROR(LOOKUP(MAX(AF326:AF332)+1,(AF326:AF332)),"")</f>
        <v/>
      </c>
      <c r="AI326" s="25" t="str">
        <f>IFERROR(IF(X326="Impacto",(Q326-(+Q326*AA326)),IF(X326="Probabilidad",Q326,"")),"")</f>
        <v/>
      </c>
      <c r="AJ326" s="38" t="str">
        <f>IFERROR(IF(AK326="","",IF(AK326&lt;=0.2,"Leve",IF(AK326&lt;=0.4,"Menor",IF(AK326&lt;=0.6,"Moderado",IF(AK326&lt;=0.8,"Mayor","Catastrófico"))))),"")</f>
        <v/>
      </c>
      <c r="AK326" s="39" t="str">
        <f>IFERROR(LOOKUP(MAX(AI326:AI332)+1,(AI326:AI332)),"")</f>
        <v/>
      </c>
      <c r="AL326" s="40" t="str">
        <f>IFERROR(IF(OR(AND(AG326="Muy Baja",AJ326="Leve"),AND(AG326="Muy Baja",AJ326="Menor"),AND(AG326="Baja",AJ326="Leve")),"Bajo",IF(OR(AND(AG326="Muy baja",AJ326="Moderado"),AND(AG326="Baja",AJ326="Menor"),AND(AG326="Baja",AJ326="Moderado"),AND(AG326="Media",AJ326="Leve"),AND(AG326="Media",AJ326="Menor"),AND(AG326="Media",AJ326="Moderado"),AND(AG326="Alta",AJ326="Leve"),AND(AG326="Alta",AJ326="Menor")),"Moderado",IF(OR(AND(AG326="Muy Baja",AJ326="Mayor"),AND(AG326="Baja",AJ326="Mayor"),AND(AG326="Media",AJ326="Mayor"),AND(AG326="Alta",AJ326="Moderado"),AND(AG326="Alta",AJ326="Mayor"),AND(AG326="Muy Alta",AJ326="Leve"),AND(AG326="Muy Alta",AJ326="Menor"),AND(AG326="Muy Alta",AJ326="Moderado"),AND(AG326="Muy Alta",AJ326="Mayor")),"Alto",IF(OR(AND(AG326="Muy Baja",AJ326="Catastrófico"),AND(AG326="Baja",AJ326="Catastrófico"),AND(AG326="Media",AJ326="Catastrófico"),AND(AG326="Alta",AJ326="Catastrófico"),AND(AG326="Muy Alta",AJ326="Catastrófico")),"Extremo","")))),"")</f>
        <v/>
      </c>
      <c r="AM326" s="23" t="s">
        <v>73</v>
      </c>
      <c r="AN326" s="27"/>
      <c r="AO326" s="21"/>
      <c r="AP326" s="21"/>
      <c r="AQ326" s="41"/>
      <c r="AR326" s="35"/>
      <c r="AS326" s="35"/>
      <c r="AT326" s="28"/>
    </row>
    <row r="327" spans="1:46" ht="74.099999999999994" customHeight="1" x14ac:dyDescent="0.3">
      <c r="A327" s="52"/>
      <c r="B327" s="48"/>
      <c r="C327" s="48"/>
      <c r="D327" s="48"/>
      <c r="E327" s="54"/>
      <c r="F327" s="55"/>
      <c r="G327" s="48"/>
      <c r="H327" s="49"/>
      <c r="I327" s="50"/>
      <c r="J327" s="50"/>
      <c r="K327" s="50"/>
      <c r="L327" s="50"/>
      <c r="M327" s="46"/>
      <c r="N327" s="44"/>
      <c r="O327" s="45"/>
      <c r="P327" s="46"/>
      <c r="Q327" s="44"/>
      <c r="R327" s="47"/>
      <c r="S327" s="48"/>
      <c r="T327" s="20" t="s">
        <v>74</v>
      </c>
      <c r="U327" s="21"/>
      <c r="V327" s="22"/>
      <c r="W327" s="22"/>
      <c r="X327" s="23" t="str">
        <f t="shared" ref="X327:X332" si="145">IF(OR(Y327="Preventivo",Y327="Detectivo"),"Probabilidad",IF(Y327="Correctivo","Impacto",""))</f>
        <v/>
      </c>
      <c r="Y327" s="24"/>
      <c r="Z327" s="24"/>
      <c r="AA327" s="25" t="str">
        <f t="shared" si="119"/>
        <v/>
      </c>
      <c r="AB327" s="24"/>
      <c r="AC327" s="24"/>
      <c r="AD327" s="24"/>
      <c r="AE327" s="26" t="str">
        <f>IFERROR(IF(AND(X326="Probabilidad",X327="Probabilidad"),(AF326-(+AF326*AA327)),IF(AND(X327="Probabilidad",X326="Impacto"),(AF326-(+AF326*AA327)),IF(X327="Impacto",AF326,""))),"")</f>
        <v/>
      </c>
      <c r="AF327" s="25" t="str">
        <f t="shared" si="120"/>
        <v/>
      </c>
      <c r="AG327" s="38"/>
      <c r="AH327" s="39"/>
      <c r="AI327" s="25" t="str">
        <f t="shared" ref="AI327:AI332" si="146">IFERROR(IF(AND(X326="Impacto",X327="Impacto"),(AI326-(+AI326*AA327)),IF(AND(X327="Impacto",X326="Probabilidad"),(AI326-(+AI326*AA327)),IF(X327="Probabilidad",AI326,""))),"")</f>
        <v/>
      </c>
      <c r="AJ327" s="38"/>
      <c r="AK327" s="39"/>
      <c r="AL327" s="40"/>
      <c r="AM327" s="23" t="s">
        <v>77</v>
      </c>
      <c r="AN327" s="27"/>
      <c r="AO327" s="21"/>
      <c r="AP327" s="21"/>
      <c r="AQ327" s="42"/>
      <c r="AR327" s="36"/>
      <c r="AS327" s="36"/>
      <c r="AT327" s="29"/>
    </row>
    <row r="328" spans="1:46" ht="45" customHeight="1" x14ac:dyDescent="0.3">
      <c r="A328" s="52"/>
      <c r="B328" s="48"/>
      <c r="C328" s="48"/>
      <c r="D328" s="48"/>
      <c r="E328" s="54"/>
      <c r="F328" s="55"/>
      <c r="G328" s="48"/>
      <c r="H328" s="49"/>
      <c r="I328" s="50"/>
      <c r="J328" s="50"/>
      <c r="K328" s="50"/>
      <c r="L328" s="50"/>
      <c r="M328" s="46"/>
      <c r="N328" s="44"/>
      <c r="O328" s="45"/>
      <c r="P328" s="46"/>
      <c r="Q328" s="44"/>
      <c r="R328" s="47"/>
      <c r="S328" s="48"/>
      <c r="T328" s="20" t="s">
        <v>78</v>
      </c>
      <c r="U328" s="21"/>
      <c r="V328" s="22"/>
      <c r="W328" s="22"/>
      <c r="X328" s="23" t="str">
        <f t="shared" si="145"/>
        <v/>
      </c>
      <c r="Y328" s="24"/>
      <c r="Z328" s="24"/>
      <c r="AA328" s="25" t="str">
        <f t="shared" si="119"/>
        <v/>
      </c>
      <c r="AB328" s="24"/>
      <c r="AC328" s="24"/>
      <c r="AD328" s="24"/>
      <c r="AE328" s="26" t="str">
        <f>IFERROR(IF(AND(X327="Probabilidad",X328="Probabilidad"),(AF327-(+AF327*AA328)),IF(AND(X328="Probabilidad",X327="Impacto"),(AF327-(+AF327*AA328)),IF(X328="Impacto",AF327,""))),"")</f>
        <v/>
      </c>
      <c r="AF328" s="25" t="str">
        <f t="shared" si="120"/>
        <v/>
      </c>
      <c r="AG328" s="38"/>
      <c r="AH328" s="39"/>
      <c r="AI328" s="25" t="str">
        <f t="shared" si="146"/>
        <v/>
      </c>
      <c r="AJ328" s="38"/>
      <c r="AK328" s="39"/>
      <c r="AL328" s="40"/>
      <c r="AM328" s="23" t="s">
        <v>81</v>
      </c>
      <c r="AN328" s="27"/>
      <c r="AO328" s="21"/>
      <c r="AP328" s="21"/>
      <c r="AQ328" s="42"/>
      <c r="AR328" s="36"/>
      <c r="AS328" s="36"/>
      <c r="AT328" s="29"/>
    </row>
    <row r="329" spans="1:46" ht="30" customHeight="1" x14ac:dyDescent="0.3">
      <c r="A329" s="52"/>
      <c r="B329" s="48"/>
      <c r="C329" s="48"/>
      <c r="D329" s="48"/>
      <c r="E329" s="54"/>
      <c r="F329" s="55"/>
      <c r="G329" s="48"/>
      <c r="H329" s="49"/>
      <c r="I329" s="50"/>
      <c r="J329" s="50"/>
      <c r="K329" s="50"/>
      <c r="L329" s="50"/>
      <c r="M329" s="46"/>
      <c r="N329" s="44"/>
      <c r="O329" s="45"/>
      <c r="P329" s="46"/>
      <c r="Q329" s="44"/>
      <c r="R329" s="47"/>
      <c r="S329" s="48"/>
      <c r="T329" s="20" t="s">
        <v>82</v>
      </c>
      <c r="U329" s="21"/>
      <c r="V329" s="22"/>
      <c r="W329" s="22"/>
      <c r="X329" s="23" t="str">
        <f t="shared" si="145"/>
        <v/>
      </c>
      <c r="Y329" s="24"/>
      <c r="Z329" s="24"/>
      <c r="AA329" s="25" t="str">
        <f t="shared" si="119"/>
        <v/>
      </c>
      <c r="AB329" s="24"/>
      <c r="AC329" s="24"/>
      <c r="AD329" s="24"/>
      <c r="AE329" s="26" t="str">
        <f t="shared" ref="AE329:AE332" si="147">IFERROR(IF(AND(X328="Probabilidad",X329="Probabilidad"),(AF328-(+AF328*AA329)),IF(AND(X329="Probabilidad",X328="Impacto"),(AF328-(+AF328*AA329)),IF(X329="Impacto",AF328,""))),"")</f>
        <v/>
      </c>
      <c r="AF329" s="25" t="str">
        <f t="shared" si="120"/>
        <v/>
      </c>
      <c r="AG329" s="38"/>
      <c r="AH329" s="39"/>
      <c r="AI329" s="25" t="str">
        <f t="shared" si="146"/>
        <v/>
      </c>
      <c r="AJ329" s="38"/>
      <c r="AK329" s="39"/>
      <c r="AL329" s="40"/>
      <c r="AM329" s="23" t="s">
        <v>84</v>
      </c>
      <c r="AN329" s="27"/>
      <c r="AO329" s="21"/>
      <c r="AP329" s="21"/>
      <c r="AQ329" s="42"/>
      <c r="AR329" s="36"/>
      <c r="AS329" s="36"/>
      <c r="AT329" s="29"/>
    </row>
    <row r="330" spans="1:46" ht="18.95" customHeight="1" x14ac:dyDescent="0.3">
      <c r="A330" s="52"/>
      <c r="B330" s="48"/>
      <c r="C330" s="48"/>
      <c r="D330" s="48"/>
      <c r="E330" s="54"/>
      <c r="F330" s="55"/>
      <c r="G330" s="48"/>
      <c r="H330" s="49"/>
      <c r="I330" s="50"/>
      <c r="J330" s="50"/>
      <c r="K330" s="50"/>
      <c r="L330" s="50"/>
      <c r="M330" s="46"/>
      <c r="N330" s="44"/>
      <c r="O330" s="45"/>
      <c r="P330" s="46"/>
      <c r="Q330" s="44"/>
      <c r="R330" s="47"/>
      <c r="S330" s="48"/>
      <c r="T330" s="20" t="s">
        <v>85</v>
      </c>
      <c r="U330" s="21"/>
      <c r="V330" s="22"/>
      <c r="W330" s="22"/>
      <c r="X330" s="23" t="str">
        <f t="shared" si="145"/>
        <v/>
      </c>
      <c r="Y330" s="24"/>
      <c r="Z330" s="24"/>
      <c r="AA330" s="25" t="str">
        <f t="shared" si="119"/>
        <v/>
      </c>
      <c r="AB330" s="24"/>
      <c r="AC330" s="24"/>
      <c r="AD330" s="24"/>
      <c r="AE330" s="26" t="str">
        <f t="shared" si="147"/>
        <v/>
      </c>
      <c r="AF330" s="25" t="str">
        <f t="shared" si="120"/>
        <v/>
      </c>
      <c r="AG330" s="38"/>
      <c r="AH330" s="39"/>
      <c r="AI330" s="25" t="str">
        <f t="shared" si="146"/>
        <v/>
      </c>
      <c r="AJ330" s="38"/>
      <c r="AK330" s="39"/>
      <c r="AL330" s="40"/>
      <c r="AM330" s="23" t="s">
        <v>89</v>
      </c>
      <c r="AN330" s="27"/>
      <c r="AO330" s="21"/>
      <c r="AP330" s="21"/>
      <c r="AQ330" s="42"/>
      <c r="AR330" s="36"/>
      <c r="AS330" s="36"/>
      <c r="AT330" s="29"/>
    </row>
    <row r="331" spans="1:46" ht="18.95" customHeight="1" x14ac:dyDescent="0.3">
      <c r="A331" s="52"/>
      <c r="B331" s="48"/>
      <c r="C331" s="48"/>
      <c r="D331" s="48"/>
      <c r="E331" s="54"/>
      <c r="F331" s="55"/>
      <c r="G331" s="48"/>
      <c r="H331" s="49"/>
      <c r="I331" s="50"/>
      <c r="J331" s="50"/>
      <c r="K331" s="50"/>
      <c r="L331" s="50"/>
      <c r="M331" s="46"/>
      <c r="N331" s="44"/>
      <c r="O331" s="45"/>
      <c r="P331" s="46"/>
      <c r="Q331" s="44"/>
      <c r="R331" s="47"/>
      <c r="S331" s="48"/>
      <c r="T331" s="20" t="s">
        <v>90</v>
      </c>
      <c r="U331" s="21"/>
      <c r="V331" s="22"/>
      <c r="W331" s="22"/>
      <c r="X331" s="23" t="str">
        <f t="shared" si="145"/>
        <v/>
      </c>
      <c r="Y331" s="24"/>
      <c r="Z331" s="24"/>
      <c r="AA331" s="25" t="str">
        <f t="shared" ref="AA331:AA394" si="148">IF(AND(Y331="Preventivo",Z331="Automático"),"50%",IF(AND(Y331="Preventivo",Z331="Manual"),"40%",IF(AND(Y331="Detectivo",Z331="Automático"),"40%",IF(AND(Y331="Detectivo",Z331="Manual"),"30%",IF(AND(Y331="Correctivo",Z331="Automático"),"35%",IF(AND(Y331="Correctivo",Z331="Manual"),"25%",""))))))</f>
        <v/>
      </c>
      <c r="AB331" s="24"/>
      <c r="AC331" s="24"/>
      <c r="AD331" s="24"/>
      <c r="AE331" s="26" t="str">
        <f t="shared" si="147"/>
        <v/>
      </c>
      <c r="AF331" s="25" t="str">
        <f t="shared" ref="AF331:AF394" si="149">+AE331</f>
        <v/>
      </c>
      <c r="AG331" s="38"/>
      <c r="AH331" s="39"/>
      <c r="AI331" s="25" t="str">
        <f t="shared" si="146"/>
        <v/>
      </c>
      <c r="AJ331" s="38"/>
      <c r="AK331" s="39"/>
      <c r="AL331" s="40"/>
      <c r="AM331" s="23" t="s">
        <v>92</v>
      </c>
      <c r="AN331" s="27"/>
      <c r="AO331" s="21"/>
      <c r="AP331" s="21"/>
      <c r="AQ331" s="42"/>
      <c r="AR331" s="36"/>
      <c r="AS331" s="36"/>
      <c r="AT331" s="29"/>
    </row>
    <row r="332" spans="1:46" ht="23.1" customHeight="1" x14ac:dyDescent="0.3">
      <c r="A332" s="53"/>
      <c r="B332" s="48"/>
      <c r="C332" s="48"/>
      <c r="D332" s="48"/>
      <c r="E332" s="54"/>
      <c r="F332" s="55"/>
      <c r="G332" s="48"/>
      <c r="H332" s="49"/>
      <c r="I332" s="50"/>
      <c r="J332" s="50"/>
      <c r="K332" s="50"/>
      <c r="L332" s="50"/>
      <c r="M332" s="46"/>
      <c r="N332" s="44"/>
      <c r="O332" s="45"/>
      <c r="P332" s="46"/>
      <c r="Q332" s="44"/>
      <c r="R332" s="47"/>
      <c r="S332" s="48"/>
      <c r="T332" s="20" t="s">
        <v>93</v>
      </c>
      <c r="U332" s="21"/>
      <c r="V332" s="22"/>
      <c r="W332" s="22"/>
      <c r="X332" s="23" t="str">
        <f t="shared" si="145"/>
        <v/>
      </c>
      <c r="Y332" s="24"/>
      <c r="Z332" s="24"/>
      <c r="AA332" s="25" t="str">
        <f t="shared" si="148"/>
        <v/>
      </c>
      <c r="AB332" s="24"/>
      <c r="AC332" s="24"/>
      <c r="AD332" s="24"/>
      <c r="AE332" s="26" t="str">
        <f t="shared" si="147"/>
        <v/>
      </c>
      <c r="AF332" s="25" t="str">
        <f t="shared" si="149"/>
        <v/>
      </c>
      <c r="AG332" s="38"/>
      <c r="AH332" s="39"/>
      <c r="AI332" s="25" t="str">
        <f t="shared" si="146"/>
        <v/>
      </c>
      <c r="AJ332" s="38"/>
      <c r="AK332" s="39"/>
      <c r="AL332" s="40"/>
      <c r="AM332" s="23" t="s">
        <v>94</v>
      </c>
      <c r="AN332" s="27"/>
      <c r="AO332" s="21"/>
      <c r="AP332" s="21"/>
      <c r="AQ332" s="43"/>
      <c r="AR332" s="37"/>
      <c r="AS332" s="37"/>
      <c r="AT332" s="30"/>
    </row>
    <row r="333" spans="1:46" s="4" customFormat="1" ht="69.95" customHeight="1" x14ac:dyDescent="0.25">
      <c r="A333" s="51"/>
      <c r="B333" s="48"/>
      <c r="C333" s="48"/>
      <c r="D333" s="48"/>
      <c r="E333" s="54"/>
      <c r="F333" s="55"/>
      <c r="G333" s="48"/>
      <c r="H333" s="49" t="str">
        <f>IF(B333="Seguridad_Información","Posibilidad de "&amp;C333&amp;"con "&amp;K333&amp;" "&amp;"por"&amp;" "&amp;I333&amp;" "&amp;"debido a"&amp;" "&amp;J333,"Posibilidad de"&amp;" "&amp;K333&amp;" "&amp;"por"&amp;" "&amp;I333&amp;" debido a"&amp;" "&amp;J333)</f>
        <v xml:space="preserve">Posibilidad de  por  debido a </v>
      </c>
      <c r="I333" s="50"/>
      <c r="J333" s="50"/>
      <c r="K333" s="50"/>
      <c r="L333" s="50"/>
      <c r="M333" s="46" t="str">
        <f>IF(OR($L333=[1]Tabla_Probabilidad!$D$33,$L333=[1]Tabla_Probabilidad!$D$35,$L333=[1]Tabla_Probabilidad!$D$37,$L333=[1]Tabla_Probabilidad!$J$35),"Muy Baja",IF(OR($L333=[1]Tabla_Probabilidad!$E$33,$L333=[1]Tabla_Probabilidad!$E$35,$L333=[1]Tabla_Probabilidad!$E$37,$L333=[1]Tabla_Probabilidad!$K$35),"Baja",IF(OR($L333=[1]Tabla_Probabilidad!$F$33,$L333=[1]Tabla_Probabilidad!$F$35,$L333=[1]Tabla_Probabilidad!$F$37,$L333=[1]Tabla_Probabilidad!$L$35),"Media",IF(OR($L333=[1]Tabla_Probabilidad!$G$33,$L333=[1]Tabla_Probabilidad!$G$35,$L333=[1]Tabla_Probabilidad!$G$37,$L333=[1]Tabla_Probabilidad!$M$35),"Alta",IF(OR($L333=[1]Tabla_Probabilidad!$H$33,$L333=[1]Tabla_Probabilidad!$H$35,$L333=[1]Tabla_Probabilidad!$H$37,$L333=[1]Tabla_Probabilidad!$N$35),"Muy Alta","")))))</f>
        <v/>
      </c>
      <c r="N333" s="44" t="str">
        <f>IF(M333="","",IF(M333="Muy Baja",0.2,IF(M333="Baja",0.4,IF(M333="Media",0.6,IF(M333="Alta",0.8,IF(M333="Muy Alta",1,))))))</f>
        <v/>
      </c>
      <c r="O333" s="45"/>
      <c r="P333" s="46" t="str">
        <f>IF(OR($O333=[1]Tabla_Impacto!$D$38,$O333=[1]Tabla_Impacto!$D$41,$O333=[1]Tabla_Impacto!$D$42,$O333=[1]Tabla_Impacto!$D$43,$O333=[1]Tabla_Impacto!$D$44,$O333=[1]Tabla_Impacto!$J$38,$O333=[1]Tabla_Impacto!$J$43,$O333=[1]Tabla_Impacto!$J$44,$O333=[1]Tabla_Impacto!$P$40,$O333=[1]Tabla_Impacto!$P$44,$O333=[1]Tabla_Impacto!$V$40,$O333=[1]Tabla_Impacto!$AB$40),"Leve",IF(OR($O333=[1]Tabla_Impacto!$E$38,$O333=[1]Tabla_Impacto!$E$41,$O333=[1]Tabla_Impacto!$E$42,$O333=[1]Tabla_Impacto!$E$43,$O333=[1]Tabla_Impacto!$E$44,$O333=[1]Tabla_Impacto!$K$38,$O333=[1]Tabla_Impacto!$K$43,$O333=[1]Tabla_Impacto!$K$44,$O333=[1]Tabla_Impacto!$Q$40,$O333=[1]Tabla_Impacto!$Q$44,$O333=[1]Tabla_Impacto!$W$40,$O333=[1]Tabla_Impacto!$AC$40),"Menor",IF(OR($O333=[1]Tabla_Impacto!$F$38,$O333=[1]Tabla_Impacto!$F$41,$O333=[1]Tabla_Impacto!$F$42,$O333=[1]Tabla_Impacto!$F$43,$O333=[1]Tabla_Impacto!$F$44,$O333=[1]Tabla_Impacto!$L$38,$O333=[1]Tabla_Impacto!$L$43,$O333=[1]Tabla_Impacto!$L$44,$O333=[1]Tabla_Impacto!$R$40,$O333=[1]Tabla_Impacto!$R$44,$O333=[1]Tabla_Impacto!$X$40,$O333=[1]Tabla_Impacto!$AD$40,$O333=[1]Tabla_Impacto!$F$41),"Moderado",IF(OR($O333=[1]Tabla_Impacto!$G$38,$O333=[1]Tabla_Impacto!$G$41,$O333=[1]Tabla_Impacto!$G$42,$O333=[1]Tabla_Impacto!$G$43,$O333=[1]Tabla_Impacto!$G$44,$O333=[1]Tabla_Impacto!$M$38,$O333=[1]Tabla_Impacto!$M$43,$O333=[1]Tabla_Impacto!$M$44,$O333=[1]Tabla_Impacto!$S$40,$O333=[1]Tabla_Impacto!$S$44,$O333=[1]Tabla_Impacto!$Y$40,$O333=[1]Tabla_Impacto!$AE$40,$O333=[1]Tabla_Impacto!$G$41),"Mayor",IF(OR($O333=[1]Tabla_Impacto!$H$38,$O333=[1]Tabla_Impacto!$H$41,$O333=[1]Tabla_Impacto!$H$42,$O333=[1]Tabla_Impacto!$H$43,$O333=[1]Tabla_Impacto!$H$44,$O333=[1]Tabla_Impacto!$N$38,$O333=[1]Tabla_Impacto!$N$43,$O333=[1]Tabla_Impacto!$N$44,$O333=[1]Tabla_Impacto!$T$40,$O333=[1]Tabla_Impacto!$T$44,$O333=[1]Tabla_Impacto!$Z$40,$O333=[1]Tabla_Impacto!$AF$40,$O333=[1]Tabla_Impacto!$H$41),"Catastrófico","")))))</f>
        <v/>
      </c>
      <c r="Q333" s="44" t="str">
        <f>IF(P333="","",IF(P333="Leve",0.2,IF(P333="Menor",0.4,IF(P333="Moderado",0.6,IF(P333="Mayor",0.8,IF(P333="Catastrófico",1,))))))</f>
        <v/>
      </c>
      <c r="R333" s="47" t="str">
        <f>IF(OR(AND(M333="Muy Baja",P333="Leve"),AND(M333="Muy Baja",P333="Menor"),AND(M333="Baja",P333="Leve")),"Bajo",IF(OR(AND(M333="Muy baja",P333="Moderado"),AND(M333="Baja",P333="Menor"),AND(M333="Baja",P333="Moderado"),AND(M333="Media",P333="Leve"),AND(M333="Media",P333="Menor"),AND(M333="Media",P333="Moderado"),AND(M333="Alta",P333="Leve"),AND(M333="Alta",P333="Menor")),"Moderado",IF(OR(AND(M333="Muy Baja",P333="Mayor"),AND(M333="Baja",P333="Mayor"),AND(M333="Media",P333="Mayor"),AND(M333="Alta",P333="Moderado"),AND(M333="Alta",P333="Mayor"),AND(M333="Muy Alta",P333="Leve"),AND(M333="Muy Alta",P333="Menor"),AND(M333="Muy Alta",P333="Moderado"),AND(M333="Muy Alta",P333="Mayor")),"Alto",IF(OR(AND(M333="Muy Baja",P333="Catastrófico"),AND(M333="Baja",P333="Catastrófico"),AND(M333="Media",P333="Catastrófico"),AND(M333="Alta",P333="Catastrófico"),AND(M333="Muy Alta",P333="Catastrófico")),"Extremo",""))))</f>
        <v/>
      </c>
      <c r="S333" s="48"/>
      <c r="T333" s="20" t="s">
        <v>65</v>
      </c>
      <c r="U333" s="21"/>
      <c r="V333" s="22"/>
      <c r="W333" s="22"/>
      <c r="X333" s="23" t="str">
        <f>IF(OR(Y333="Preventivo",Y333="Detectivo"),"Probabilidad",IF(Y333="Correctivo","Impacto",""))</f>
        <v/>
      </c>
      <c r="Y333" s="24"/>
      <c r="Z333" s="24"/>
      <c r="AA333" s="25" t="str">
        <f t="shared" si="148"/>
        <v/>
      </c>
      <c r="AB333" s="24"/>
      <c r="AC333" s="24"/>
      <c r="AD333" s="24"/>
      <c r="AE333" s="26" t="str">
        <f>IFERROR(IF(X333="Probabilidad",(N333-(+N333*AA333)),IF(X333="Impacto",N333,"")),"")</f>
        <v/>
      </c>
      <c r="AF333" s="25" t="str">
        <f t="shared" si="149"/>
        <v/>
      </c>
      <c r="AG333" s="38" t="str">
        <f>IFERROR(IF(AH333="","",IF(AH333&lt;=0.2,"Muy Baja",IF(AH333&lt;=0.4,"Baja",IF(AH333&lt;=0.6,"Media",IF(AH333&lt;=0.8,"Alta","Muy Alta"))))),"")</f>
        <v/>
      </c>
      <c r="AH333" s="39" t="str">
        <f>IFERROR(LOOKUP(MAX(AF333:AF339)+1,(AF333:AF339)),"")</f>
        <v/>
      </c>
      <c r="AI333" s="25" t="str">
        <f>IFERROR(IF(X333="Impacto",(Q333-(+Q333*AA333)),IF(X333="Probabilidad",Q333,"")),"")</f>
        <v/>
      </c>
      <c r="AJ333" s="38" t="str">
        <f>IFERROR(IF(AK333="","",IF(AK333&lt;=0.2,"Leve",IF(AK333&lt;=0.4,"Menor",IF(AK333&lt;=0.6,"Moderado",IF(AK333&lt;=0.8,"Mayor","Catastrófico"))))),"")</f>
        <v/>
      </c>
      <c r="AK333" s="39" t="str">
        <f>IFERROR(LOOKUP(MAX(AI333:AI339)+1,(AI333:AI339)),"")</f>
        <v/>
      </c>
      <c r="AL333" s="40" t="str">
        <f>IFERROR(IF(OR(AND(AG333="Muy Baja",AJ333="Leve"),AND(AG333="Muy Baja",AJ333="Menor"),AND(AG333="Baja",AJ333="Leve")),"Bajo",IF(OR(AND(AG333="Muy baja",AJ333="Moderado"),AND(AG333="Baja",AJ333="Menor"),AND(AG333="Baja",AJ333="Moderado"),AND(AG333="Media",AJ333="Leve"),AND(AG333="Media",AJ333="Menor"),AND(AG333="Media",AJ333="Moderado"),AND(AG333="Alta",AJ333="Leve"),AND(AG333="Alta",AJ333="Menor")),"Moderado",IF(OR(AND(AG333="Muy Baja",AJ333="Mayor"),AND(AG333="Baja",AJ333="Mayor"),AND(AG333="Media",AJ333="Mayor"),AND(AG333="Alta",AJ333="Moderado"),AND(AG333="Alta",AJ333="Mayor"),AND(AG333="Muy Alta",AJ333="Leve"),AND(AG333="Muy Alta",AJ333="Menor"),AND(AG333="Muy Alta",AJ333="Moderado"),AND(AG333="Muy Alta",AJ333="Mayor")),"Alto",IF(OR(AND(AG333="Muy Baja",AJ333="Catastrófico"),AND(AG333="Baja",AJ333="Catastrófico"),AND(AG333="Media",AJ333="Catastrófico"),AND(AG333="Alta",AJ333="Catastrófico"),AND(AG333="Muy Alta",AJ333="Catastrófico")),"Extremo","")))),"")</f>
        <v/>
      </c>
      <c r="AM333" s="23" t="s">
        <v>73</v>
      </c>
      <c r="AN333" s="27"/>
      <c r="AO333" s="21"/>
      <c r="AP333" s="21"/>
      <c r="AQ333" s="41"/>
      <c r="AR333" s="35"/>
      <c r="AS333" s="35"/>
      <c r="AT333" s="28"/>
    </row>
    <row r="334" spans="1:46" ht="74.099999999999994" customHeight="1" x14ac:dyDescent="0.3">
      <c r="A334" s="52"/>
      <c r="B334" s="48"/>
      <c r="C334" s="48"/>
      <c r="D334" s="48"/>
      <c r="E334" s="54"/>
      <c r="F334" s="55"/>
      <c r="G334" s="48"/>
      <c r="H334" s="49"/>
      <c r="I334" s="50"/>
      <c r="J334" s="50"/>
      <c r="K334" s="50"/>
      <c r="L334" s="50"/>
      <c r="M334" s="46"/>
      <c r="N334" s="44"/>
      <c r="O334" s="45"/>
      <c r="P334" s="46"/>
      <c r="Q334" s="44"/>
      <c r="R334" s="47"/>
      <c r="S334" s="48"/>
      <c r="T334" s="20" t="s">
        <v>74</v>
      </c>
      <c r="U334" s="21"/>
      <c r="V334" s="22"/>
      <c r="W334" s="22"/>
      <c r="X334" s="23" t="str">
        <f t="shared" ref="X334:X339" si="150">IF(OR(Y334="Preventivo",Y334="Detectivo"),"Probabilidad",IF(Y334="Correctivo","Impacto",""))</f>
        <v/>
      </c>
      <c r="Y334" s="24"/>
      <c r="Z334" s="24"/>
      <c r="AA334" s="25" t="str">
        <f t="shared" si="148"/>
        <v/>
      </c>
      <c r="AB334" s="24"/>
      <c r="AC334" s="24"/>
      <c r="AD334" s="24"/>
      <c r="AE334" s="26" t="str">
        <f>IFERROR(IF(AND(X333="Probabilidad",X334="Probabilidad"),(AF333-(+AF333*AA334)),IF(AND(X334="Probabilidad",X333="Impacto"),(AF333-(+AF333*AA334)),IF(X334="Impacto",AF333,""))),"")</f>
        <v/>
      </c>
      <c r="AF334" s="25" t="str">
        <f t="shared" si="149"/>
        <v/>
      </c>
      <c r="AG334" s="38"/>
      <c r="AH334" s="39"/>
      <c r="AI334" s="25" t="str">
        <f t="shared" ref="AI334:AI339" si="151">IFERROR(IF(AND(X333="Impacto",X334="Impacto"),(AI333-(+AI333*AA334)),IF(AND(X334="Impacto",X333="Probabilidad"),(AI333-(+AI333*AA334)),IF(X334="Probabilidad",AI333,""))),"")</f>
        <v/>
      </c>
      <c r="AJ334" s="38"/>
      <c r="AK334" s="39"/>
      <c r="AL334" s="40"/>
      <c r="AM334" s="23" t="s">
        <v>77</v>
      </c>
      <c r="AN334" s="27"/>
      <c r="AO334" s="21"/>
      <c r="AP334" s="21"/>
      <c r="AQ334" s="42"/>
      <c r="AR334" s="36"/>
      <c r="AS334" s="36"/>
      <c r="AT334" s="29"/>
    </row>
    <row r="335" spans="1:46" ht="45" customHeight="1" x14ac:dyDescent="0.3">
      <c r="A335" s="52"/>
      <c r="B335" s="48"/>
      <c r="C335" s="48"/>
      <c r="D335" s="48"/>
      <c r="E335" s="54"/>
      <c r="F335" s="55"/>
      <c r="G335" s="48"/>
      <c r="H335" s="49"/>
      <c r="I335" s="50"/>
      <c r="J335" s="50"/>
      <c r="K335" s="50"/>
      <c r="L335" s="50"/>
      <c r="M335" s="46"/>
      <c r="N335" s="44"/>
      <c r="O335" s="45"/>
      <c r="P335" s="46"/>
      <c r="Q335" s="44"/>
      <c r="R335" s="47"/>
      <c r="S335" s="48"/>
      <c r="T335" s="20" t="s">
        <v>78</v>
      </c>
      <c r="U335" s="21"/>
      <c r="V335" s="22"/>
      <c r="W335" s="22"/>
      <c r="X335" s="23" t="str">
        <f t="shared" si="150"/>
        <v/>
      </c>
      <c r="Y335" s="24"/>
      <c r="Z335" s="24"/>
      <c r="AA335" s="25" t="str">
        <f t="shared" si="148"/>
        <v/>
      </c>
      <c r="AB335" s="24"/>
      <c r="AC335" s="24"/>
      <c r="AD335" s="24"/>
      <c r="AE335" s="26" t="str">
        <f>IFERROR(IF(AND(X334="Probabilidad",X335="Probabilidad"),(AF334-(+AF334*AA335)),IF(AND(X335="Probabilidad",X334="Impacto"),(AF334-(+AF334*AA335)),IF(X335="Impacto",AF334,""))),"")</f>
        <v/>
      </c>
      <c r="AF335" s="25" t="str">
        <f t="shared" si="149"/>
        <v/>
      </c>
      <c r="AG335" s="38"/>
      <c r="AH335" s="39"/>
      <c r="AI335" s="25" t="str">
        <f t="shared" si="151"/>
        <v/>
      </c>
      <c r="AJ335" s="38"/>
      <c r="AK335" s="39"/>
      <c r="AL335" s="40"/>
      <c r="AM335" s="23" t="s">
        <v>81</v>
      </c>
      <c r="AN335" s="27"/>
      <c r="AO335" s="21"/>
      <c r="AP335" s="21"/>
      <c r="AQ335" s="42"/>
      <c r="AR335" s="36"/>
      <c r="AS335" s="36"/>
      <c r="AT335" s="29"/>
    </row>
    <row r="336" spans="1:46" ht="30" customHeight="1" x14ac:dyDescent="0.3">
      <c r="A336" s="52"/>
      <c r="B336" s="48"/>
      <c r="C336" s="48"/>
      <c r="D336" s="48"/>
      <c r="E336" s="54"/>
      <c r="F336" s="55"/>
      <c r="G336" s="48"/>
      <c r="H336" s="49"/>
      <c r="I336" s="50"/>
      <c r="J336" s="50"/>
      <c r="K336" s="50"/>
      <c r="L336" s="50"/>
      <c r="M336" s="46"/>
      <c r="N336" s="44"/>
      <c r="O336" s="45"/>
      <c r="P336" s="46"/>
      <c r="Q336" s="44"/>
      <c r="R336" s="47"/>
      <c r="S336" s="48"/>
      <c r="T336" s="20" t="s">
        <v>82</v>
      </c>
      <c r="U336" s="21"/>
      <c r="V336" s="22"/>
      <c r="W336" s="22"/>
      <c r="X336" s="23" t="str">
        <f t="shared" si="150"/>
        <v/>
      </c>
      <c r="Y336" s="24"/>
      <c r="Z336" s="24"/>
      <c r="AA336" s="25" t="str">
        <f t="shared" si="148"/>
        <v/>
      </c>
      <c r="AB336" s="24"/>
      <c r="AC336" s="24"/>
      <c r="AD336" s="24"/>
      <c r="AE336" s="26" t="str">
        <f t="shared" ref="AE336:AE339" si="152">IFERROR(IF(AND(X335="Probabilidad",X336="Probabilidad"),(AF335-(+AF335*AA336)),IF(AND(X336="Probabilidad",X335="Impacto"),(AF335-(+AF335*AA336)),IF(X336="Impacto",AF335,""))),"")</f>
        <v/>
      </c>
      <c r="AF336" s="25" t="str">
        <f t="shared" si="149"/>
        <v/>
      </c>
      <c r="AG336" s="38"/>
      <c r="AH336" s="39"/>
      <c r="AI336" s="25" t="str">
        <f t="shared" si="151"/>
        <v/>
      </c>
      <c r="AJ336" s="38"/>
      <c r="AK336" s="39"/>
      <c r="AL336" s="40"/>
      <c r="AM336" s="23" t="s">
        <v>84</v>
      </c>
      <c r="AN336" s="27"/>
      <c r="AO336" s="21"/>
      <c r="AP336" s="21"/>
      <c r="AQ336" s="42"/>
      <c r="AR336" s="36"/>
      <c r="AS336" s="36"/>
      <c r="AT336" s="29"/>
    </row>
    <row r="337" spans="1:46" ht="18.95" customHeight="1" x14ac:dyDescent="0.3">
      <c r="A337" s="52"/>
      <c r="B337" s="48"/>
      <c r="C337" s="48"/>
      <c r="D337" s="48"/>
      <c r="E337" s="54"/>
      <c r="F337" s="55"/>
      <c r="G337" s="48"/>
      <c r="H337" s="49"/>
      <c r="I337" s="50"/>
      <c r="J337" s="50"/>
      <c r="K337" s="50"/>
      <c r="L337" s="50"/>
      <c r="M337" s="46"/>
      <c r="N337" s="44"/>
      <c r="O337" s="45"/>
      <c r="P337" s="46"/>
      <c r="Q337" s="44"/>
      <c r="R337" s="47"/>
      <c r="S337" s="48"/>
      <c r="T337" s="20" t="s">
        <v>85</v>
      </c>
      <c r="U337" s="21"/>
      <c r="V337" s="22"/>
      <c r="W337" s="22"/>
      <c r="X337" s="23" t="str">
        <f t="shared" si="150"/>
        <v/>
      </c>
      <c r="Y337" s="24"/>
      <c r="Z337" s="24"/>
      <c r="AA337" s="25" t="str">
        <f t="shared" si="148"/>
        <v/>
      </c>
      <c r="AB337" s="24"/>
      <c r="AC337" s="24"/>
      <c r="AD337" s="24"/>
      <c r="AE337" s="26" t="str">
        <f t="shared" si="152"/>
        <v/>
      </c>
      <c r="AF337" s="25" t="str">
        <f t="shared" si="149"/>
        <v/>
      </c>
      <c r="AG337" s="38"/>
      <c r="AH337" s="39"/>
      <c r="AI337" s="25" t="str">
        <f t="shared" si="151"/>
        <v/>
      </c>
      <c r="AJ337" s="38"/>
      <c r="AK337" s="39"/>
      <c r="AL337" s="40"/>
      <c r="AM337" s="23" t="s">
        <v>89</v>
      </c>
      <c r="AN337" s="27"/>
      <c r="AO337" s="21"/>
      <c r="AP337" s="21"/>
      <c r="AQ337" s="42"/>
      <c r="AR337" s="36"/>
      <c r="AS337" s="36"/>
      <c r="AT337" s="29"/>
    </row>
    <row r="338" spans="1:46" ht="18.95" customHeight="1" x14ac:dyDescent="0.3">
      <c r="A338" s="52"/>
      <c r="B338" s="48"/>
      <c r="C338" s="48"/>
      <c r="D338" s="48"/>
      <c r="E338" s="54"/>
      <c r="F338" s="55"/>
      <c r="G338" s="48"/>
      <c r="H338" s="49"/>
      <c r="I338" s="50"/>
      <c r="J338" s="50"/>
      <c r="K338" s="50"/>
      <c r="L338" s="50"/>
      <c r="M338" s="46"/>
      <c r="N338" s="44"/>
      <c r="O338" s="45"/>
      <c r="P338" s="46"/>
      <c r="Q338" s="44"/>
      <c r="R338" s="47"/>
      <c r="S338" s="48"/>
      <c r="T338" s="20" t="s">
        <v>90</v>
      </c>
      <c r="U338" s="21"/>
      <c r="V338" s="22"/>
      <c r="W338" s="22"/>
      <c r="X338" s="23" t="str">
        <f t="shared" si="150"/>
        <v/>
      </c>
      <c r="Y338" s="24"/>
      <c r="Z338" s="24"/>
      <c r="AA338" s="25" t="str">
        <f t="shared" si="148"/>
        <v/>
      </c>
      <c r="AB338" s="24"/>
      <c r="AC338" s="24"/>
      <c r="AD338" s="24"/>
      <c r="AE338" s="26" t="str">
        <f t="shared" si="152"/>
        <v/>
      </c>
      <c r="AF338" s="25" t="str">
        <f t="shared" si="149"/>
        <v/>
      </c>
      <c r="AG338" s="38"/>
      <c r="AH338" s="39"/>
      <c r="AI338" s="25" t="str">
        <f t="shared" si="151"/>
        <v/>
      </c>
      <c r="AJ338" s="38"/>
      <c r="AK338" s="39"/>
      <c r="AL338" s="40"/>
      <c r="AM338" s="23" t="s">
        <v>92</v>
      </c>
      <c r="AN338" s="27"/>
      <c r="AO338" s="21"/>
      <c r="AP338" s="21"/>
      <c r="AQ338" s="42"/>
      <c r="AR338" s="36"/>
      <c r="AS338" s="36"/>
      <c r="AT338" s="29"/>
    </row>
    <row r="339" spans="1:46" ht="23.1" customHeight="1" x14ac:dyDescent="0.3">
      <c r="A339" s="53"/>
      <c r="B339" s="48"/>
      <c r="C339" s="48"/>
      <c r="D339" s="48"/>
      <c r="E339" s="54"/>
      <c r="F339" s="55"/>
      <c r="G339" s="48"/>
      <c r="H339" s="49"/>
      <c r="I339" s="50"/>
      <c r="J339" s="50"/>
      <c r="K339" s="50"/>
      <c r="L339" s="50"/>
      <c r="M339" s="46"/>
      <c r="N339" s="44"/>
      <c r="O339" s="45"/>
      <c r="P339" s="46"/>
      <c r="Q339" s="44"/>
      <c r="R339" s="47"/>
      <c r="S339" s="48"/>
      <c r="T339" s="20" t="s">
        <v>93</v>
      </c>
      <c r="U339" s="21"/>
      <c r="V339" s="22"/>
      <c r="W339" s="22"/>
      <c r="X339" s="23" t="str">
        <f t="shared" si="150"/>
        <v/>
      </c>
      <c r="Y339" s="24"/>
      <c r="Z339" s="24"/>
      <c r="AA339" s="25" t="str">
        <f t="shared" si="148"/>
        <v/>
      </c>
      <c r="AB339" s="24"/>
      <c r="AC339" s="24"/>
      <c r="AD339" s="24"/>
      <c r="AE339" s="26" t="str">
        <f t="shared" si="152"/>
        <v/>
      </c>
      <c r="AF339" s="25" t="str">
        <f t="shared" si="149"/>
        <v/>
      </c>
      <c r="AG339" s="38"/>
      <c r="AH339" s="39"/>
      <c r="AI339" s="25" t="str">
        <f t="shared" si="151"/>
        <v/>
      </c>
      <c r="AJ339" s="38"/>
      <c r="AK339" s="39"/>
      <c r="AL339" s="40"/>
      <c r="AM339" s="23" t="s">
        <v>94</v>
      </c>
      <c r="AN339" s="27"/>
      <c r="AO339" s="21"/>
      <c r="AP339" s="21"/>
      <c r="AQ339" s="43"/>
      <c r="AR339" s="37"/>
      <c r="AS339" s="37"/>
      <c r="AT339" s="30"/>
    </row>
    <row r="340" spans="1:46" s="4" customFormat="1" ht="69.95" customHeight="1" x14ac:dyDescent="0.25">
      <c r="A340" s="51"/>
      <c r="B340" s="48"/>
      <c r="C340" s="48"/>
      <c r="D340" s="48"/>
      <c r="E340" s="54"/>
      <c r="F340" s="55"/>
      <c r="G340" s="48"/>
      <c r="H340" s="49" t="str">
        <f>IF(B340="Seguridad_Información","Posibilidad de "&amp;C340&amp;"con "&amp;K340&amp;" "&amp;"por"&amp;" "&amp;I340&amp;" "&amp;"debido a"&amp;" "&amp;J340,"Posibilidad de"&amp;" "&amp;K340&amp;" "&amp;"por"&amp;" "&amp;I340&amp;" debido a"&amp;" "&amp;J340)</f>
        <v xml:space="preserve">Posibilidad de  por  debido a </v>
      </c>
      <c r="I340" s="50"/>
      <c r="J340" s="50"/>
      <c r="K340" s="50"/>
      <c r="L340" s="50"/>
      <c r="M340" s="46" t="str">
        <f>IF(OR($L340=[1]Tabla_Probabilidad!$D$33,$L340=[1]Tabla_Probabilidad!$D$35,$L340=[1]Tabla_Probabilidad!$D$37,$L340=[1]Tabla_Probabilidad!$J$35),"Muy Baja",IF(OR($L340=[1]Tabla_Probabilidad!$E$33,$L340=[1]Tabla_Probabilidad!$E$35,$L340=[1]Tabla_Probabilidad!$E$37,$L340=[1]Tabla_Probabilidad!$K$35),"Baja",IF(OR($L340=[1]Tabla_Probabilidad!$F$33,$L340=[1]Tabla_Probabilidad!$F$35,$L340=[1]Tabla_Probabilidad!$F$37,$L340=[1]Tabla_Probabilidad!$L$35),"Media",IF(OR($L340=[1]Tabla_Probabilidad!$G$33,$L340=[1]Tabla_Probabilidad!$G$35,$L340=[1]Tabla_Probabilidad!$G$37,$L340=[1]Tabla_Probabilidad!$M$35),"Alta",IF(OR($L340=[1]Tabla_Probabilidad!$H$33,$L340=[1]Tabla_Probabilidad!$H$35,$L340=[1]Tabla_Probabilidad!$H$37,$L340=[1]Tabla_Probabilidad!$N$35),"Muy Alta","")))))</f>
        <v/>
      </c>
      <c r="N340" s="44" t="str">
        <f>IF(M340="","",IF(M340="Muy Baja",0.2,IF(M340="Baja",0.4,IF(M340="Media",0.6,IF(M340="Alta",0.8,IF(M340="Muy Alta",1,))))))</f>
        <v/>
      </c>
      <c r="O340" s="45"/>
      <c r="P340" s="46" t="str">
        <f>IF(OR($O340=[1]Tabla_Impacto!$D$38,$O340=[1]Tabla_Impacto!$D$41,$O340=[1]Tabla_Impacto!$D$42,$O340=[1]Tabla_Impacto!$D$43,$O340=[1]Tabla_Impacto!$D$44,$O340=[1]Tabla_Impacto!$J$38,$O340=[1]Tabla_Impacto!$J$43,$O340=[1]Tabla_Impacto!$J$44,$O340=[1]Tabla_Impacto!$P$40,$O340=[1]Tabla_Impacto!$P$44,$O340=[1]Tabla_Impacto!$V$40,$O340=[1]Tabla_Impacto!$AB$40),"Leve",IF(OR($O340=[1]Tabla_Impacto!$E$38,$O340=[1]Tabla_Impacto!$E$41,$O340=[1]Tabla_Impacto!$E$42,$O340=[1]Tabla_Impacto!$E$43,$O340=[1]Tabla_Impacto!$E$44,$O340=[1]Tabla_Impacto!$K$38,$O340=[1]Tabla_Impacto!$K$43,$O340=[1]Tabla_Impacto!$K$44,$O340=[1]Tabla_Impacto!$Q$40,$O340=[1]Tabla_Impacto!$Q$44,$O340=[1]Tabla_Impacto!$W$40,$O340=[1]Tabla_Impacto!$AC$40),"Menor",IF(OR($O340=[1]Tabla_Impacto!$F$38,$O340=[1]Tabla_Impacto!$F$41,$O340=[1]Tabla_Impacto!$F$42,$O340=[1]Tabla_Impacto!$F$43,$O340=[1]Tabla_Impacto!$F$44,$O340=[1]Tabla_Impacto!$L$38,$O340=[1]Tabla_Impacto!$L$43,$O340=[1]Tabla_Impacto!$L$44,$O340=[1]Tabla_Impacto!$R$40,$O340=[1]Tabla_Impacto!$R$44,$O340=[1]Tabla_Impacto!$X$40,$O340=[1]Tabla_Impacto!$AD$40,$O340=[1]Tabla_Impacto!$F$41),"Moderado",IF(OR($O340=[1]Tabla_Impacto!$G$38,$O340=[1]Tabla_Impacto!$G$41,$O340=[1]Tabla_Impacto!$G$42,$O340=[1]Tabla_Impacto!$G$43,$O340=[1]Tabla_Impacto!$G$44,$O340=[1]Tabla_Impacto!$M$38,$O340=[1]Tabla_Impacto!$M$43,$O340=[1]Tabla_Impacto!$M$44,$O340=[1]Tabla_Impacto!$S$40,$O340=[1]Tabla_Impacto!$S$44,$O340=[1]Tabla_Impacto!$Y$40,$O340=[1]Tabla_Impacto!$AE$40,$O340=[1]Tabla_Impacto!$G$41),"Mayor",IF(OR($O340=[1]Tabla_Impacto!$H$38,$O340=[1]Tabla_Impacto!$H$41,$O340=[1]Tabla_Impacto!$H$42,$O340=[1]Tabla_Impacto!$H$43,$O340=[1]Tabla_Impacto!$H$44,$O340=[1]Tabla_Impacto!$N$38,$O340=[1]Tabla_Impacto!$N$43,$O340=[1]Tabla_Impacto!$N$44,$O340=[1]Tabla_Impacto!$T$40,$O340=[1]Tabla_Impacto!$T$44,$O340=[1]Tabla_Impacto!$Z$40,$O340=[1]Tabla_Impacto!$AF$40,$O340=[1]Tabla_Impacto!$H$41),"Catastrófico","")))))</f>
        <v/>
      </c>
      <c r="Q340" s="44" t="str">
        <f>IF(P340="","",IF(P340="Leve",0.2,IF(P340="Menor",0.4,IF(P340="Moderado",0.6,IF(P340="Mayor",0.8,IF(P340="Catastrófico",1,))))))</f>
        <v/>
      </c>
      <c r="R340" s="47" t="str">
        <f>IF(OR(AND(M340="Muy Baja",P340="Leve"),AND(M340="Muy Baja",P340="Menor"),AND(M340="Baja",P340="Leve")),"Bajo",IF(OR(AND(M340="Muy baja",P340="Moderado"),AND(M340="Baja",P340="Menor"),AND(M340="Baja",P340="Moderado"),AND(M340="Media",P340="Leve"),AND(M340="Media",P340="Menor"),AND(M340="Media",P340="Moderado"),AND(M340="Alta",P340="Leve"),AND(M340="Alta",P340="Menor")),"Moderado",IF(OR(AND(M340="Muy Baja",P340="Mayor"),AND(M340="Baja",P340="Mayor"),AND(M340="Media",P340="Mayor"),AND(M340="Alta",P340="Moderado"),AND(M340="Alta",P340="Mayor"),AND(M340="Muy Alta",P340="Leve"),AND(M340="Muy Alta",P340="Menor"),AND(M340="Muy Alta",P340="Moderado"),AND(M340="Muy Alta",P340="Mayor")),"Alto",IF(OR(AND(M340="Muy Baja",P340="Catastrófico"),AND(M340="Baja",P340="Catastrófico"),AND(M340="Media",P340="Catastrófico"),AND(M340="Alta",P340="Catastrófico"),AND(M340="Muy Alta",P340="Catastrófico")),"Extremo",""))))</f>
        <v/>
      </c>
      <c r="S340" s="48"/>
      <c r="T340" s="20" t="s">
        <v>65</v>
      </c>
      <c r="U340" s="21"/>
      <c r="V340" s="22"/>
      <c r="W340" s="22"/>
      <c r="X340" s="23" t="str">
        <f>IF(OR(Y340="Preventivo",Y340="Detectivo"),"Probabilidad",IF(Y340="Correctivo","Impacto",""))</f>
        <v/>
      </c>
      <c r="Y340" s="24"/>
      <c r="Z340" s="24"/>
      <c r="AA340" s="25" t="str">
        <f t="shared" si="148"/>
        <v/>
      </c>
      <c r="AB340" s="24"/>
      <c r="AC340" s="24"/>
      <c r="AD340" s="24"/>
      <c r="AE340" s="26" t="str">
        <f>IFERROR(IF(X340="Probabilidad",(N340-(+N340*AA340)),IF(X340="Impacto",N340,"")),"")</f>
        <v/>
      </c>
      <c r="AF340" s="25" t="str">
        <f t="shared" si="149"/>
        <v/>
      </c>
      <c r="AG340" s="38" t="str">
        <f>IFERROR(IF(AH340="","",IF(AH340&lt;=0.2,"Muy Baja",IF(AH340&lt;=0.4,"Baja",IF(AH340&lt;=0.6,"Media",IF(AH340&lt;=0.8,"Alta","Muy Alta"))))),"")</f>
        <v/>
      </c>
      <c r="AH340" s="39" t="str">
        <f>IFERROR(LOOKUP(MAX(AF340:AF346)+1,(AF340:AF346)),"")</f>
        <v/>
      </c>
      <c r="AI340" s="25" t="str">
        <f>IFERROR(IF(X340="Impacto",(Q340-(+Q340*AA340)),IF(X340="Probabilidad",Q340,"")),"")</f>
        <v/>
      </c>
      <c r="AJ340" s="38" t="str">
        <f>IFERROR(IF(AK340="","",IF(AK340&lt;=0.2,"Leve",IF(AK340&lt;=0.4,"Menor",IF(AK340&lt;=0.6,"Moderado",IF(AK340&lt;=0.8,"Mayor","Catastrófico"))))),"")</f>
        <v/>
      </c>
      <c r="AK340" s="39" t="str">
        <f>IFERROR(LOOKUP(MAX(AI340:AI346)+1,(AI340:AI346)),"")</f>
        <v/>
      </c>
      <c r="AL340" s="40" t="str">
        <f>IFERROR(IF(OR(AND(AG340="Muy Baja",AJ340="Leve"),AND(AG340="Muy Baja",AJ340="Menor"),AND(AG340="Baja",AJ340="Leve")),"Bajo",IF(OR(AND(AG340="Muy baja",AJ340="Moderado"),AND(AG340="Baja",AJ340="Menor"),AND(AG340="Baja",AJ340="Moderado"),AND(AG340="Media",AJ340="Leve"),AND(AG340="Media",AJ340="Menor"),AND(AG340="Media",AJ340="Moderado"),AND(AG340="Alta",AJ340="Leve"),AND(AG340="Alta",AJ340="Menor")),"Moderado",IF(OR(AND(AG340="Muy Baja",AJ340="Mayor"),AND(AG340="Baja",AJ340="Mayor"),AND(AG340="Media",AJ340="Mayor"),AND(AG340="Alta",AJ340="Moderado"),AND(AG340="Alta",AJ340="Mayor"),AND(AG340="Muy Alta",AJ340="Leve"),AND(AG340="Muy Alta",AJ340="Menor"),AND(AG340="Muy Alta",AJ340="Moderado"),AND(AG340="Muy Alta",AJ340="Mayor")),"Alto",IF(OR(AND(AG340="Muy Baja",AJ340="Catastrófico"),AND(AG340="Baja",AJ340="Catastrófico"),AND(AG340="Media",AJ340="Catastrófico"),AND(AG340="Alta",AJ340="Catastrófico"),AND(AG340="Muy Alta",AJ340="Catastrófico")),"Extremo","")))),"")</f>
        <v/>
      </c>
      <c r="AM340" s="23" t="s">
        <v>73</v>
      </c>
      <c r="AN340" s="27"/>
      <c r="AO340" s="21"/>
      <c r="AP340" s="21"/>
      <c r="AQ340" s="41"/>
      <c r="AR340" s="35"/>
      <c r="AS340" s="35"/>
      <c r="AT340" s="28"/>
    </row>
    <row r="341" spans="1:46" ht="74.099999999999994" customHeight="1" x14ac:dyDescent="0.3">
      <c r="A341" s="52"/>
      <c r="B341" s="48"/>
      <c r="C341" s="48"/>
      <c r="D341" s="48"/>
      <c r="E341" s="54"/>
      <c r="F341" s="55"/>
      <c r="G341" s="48"/>
      <c r="H341" s="49"/>
      <c r="I341" s="50"/>
      <c r="J341" s="50"/>
      <c r="K341" s="50"/>
      <c r="L341" s="50"/>
      <c r="M341" s="46"/>
      <c r="N341" s="44"/>
      <c r="O341" s="45"/>
      <c r="P341" s="46"/>
      <c r="Q341" s="44"/>
      <c r="R341" s="47"/>
      <c r="S341" s="48"/>
      <c r="T341" s="20" t="s">
        <v>74</v>
      </c>
      <c r="U341" s="21"/>
      <c r="V341" s="22"/>
      <c r="W341" s="22"/>
      <c r="X341" s="23" t="str">
        <f t="shared" ref="X341:X346" si="153">IF(OR(Y341="Preventivo",Y341="Detectivo"),"Probabilidad",IF(Y341="Correctivo","Impacto",""))</f>
        <v/>
      </c>
      <c r="Y341" s="24"/>
      <c r="Z341" s="24"/>
      <c r="AA341" s="25" t="str">
        <f t="shared" si="148"/>
        <v/>
      </c>
      <c r="AB341" s="24"/>
      <c r="AC341" s="24"/>
      <c r="AD341" s="24"/>
      <c r="AE341" s="26" t="str">
        <f>IFERROR(IF(AND(X340="Probabilidad",X341="Probabilidad"),(AF340-(+AF340*AA341)),IF(AND(X341="Probabilidad",X340="Impacto"),(AF340-(+AF340*AA341)),IF(X341="Impacto",AF340,""))),"")</f>
        <v/>
      </c>
      <c r="AF341" s="25" t="str">
        <f t="shared" si="149"/>
        <v/>
      </c>
      <c r="AG341" s="38"/>
      <c r="AH341" s="39"/>
      <c r="AI341" s="25" t="str">
        <f t="shared" ref="AI341:AI346" si="154">IFERROR(IF(AND(X340="Impacto",X341="Impacto"),(AI340-(+AI340*AA341)),IF(AND(X341="Impacto",X340="Probabilidad"),(AI340-(+AI340*AA341)),IF(X341="Probabilidad",AI340,""))),"")</f>
        <v/>
      </c>
      <c r="AJ341" s="38"/>
      <c r="AK341" s="39"/>
      <c r="AL341" s="40"/>
      <c r="AM341" s="23" t="s">
        <v>77</v>
      </c>
      <c r="AN341" s="27"/>
      <c r="AO341" s="21"/>
      <c r="AP341" s="21"/>
      <c r="AQ341" s="42"/>
      <c r="AR341" s="36"/>
      <c r="AS341" s="36"/>
      <c r="AT341" s="29"/>
    </row>
    <row r="342" spans="1:46" ht="45" customHeight="1" x14ac:dyDescent="0.3">
      <c r="A342" s="52"/>
      <c r="B342" s="48"/>
      <c r="C342" s="48"/>
      <c r="D342" s="48"/>
      <c r="E342" s="54"/>
      <c r="F342" s="55"/>
      <c r="G342" s="48"/>
      <c r="H342" s="49"/>
      <c r="I342" s="50"/>
      <c r="J342" s="50"/>
      <c r="K342" s="50"/>
      <c r="L342" s="50"/>
      <c r="M342" s="46"/>
      <c r="N342" s="44"/>
      <c r="O342" s="45"/>
      <c r="P342" s="46"/>
      <c r="Q342" s="44"/>
      <c r="R342" s="47"/>
      <c r="S342" s="48"/>
      <c r="T342" s="20" t="s">
        <v>78</v>
      </c>
      <c r="U342" s="21"/>
      <c r="V342" s="22"/>
      <c r="W342" s="22"/>
      <c r="X342" s="23" t="str">
        <f t="shared" si="153"/>
        <v/>
      </c>
      <c r="Y342" s="24"/>
      <c r="Z342" s="24"/>
      <c r="AA342" s="25" t="str">
        <f t="shared" si="148"/>
        <v/>
      </c>
      <c r="AB342" s="24"/>
      <c r="AC342" s="24"/>
      <c r="AD342" s="24"/>
      <c r="AE342" s="26" t="str">
        <f>IFERROR(IF(AND(X341="Probabilidad",X342="Probabilidad"),(AF341-(+AF341*AA342)),IF(AND(X342="Probabilidad",X341="Impacto"),(AF341-(+AF341*AA342)),IF(X342="Impacto",AF341,""))),"")</f>
        <v/>
      </c>
      <c r="AF342" s="25" t="str">
        <f t="shared" si="149"/>
        <v/>
      </c>
      <c r="AG342" s="38"/>
      <c r="AH342" s="39"/>
      <c r="AI342" s="25" t="str">
        <f t="shared" si="154"/>
        <v/>
      </c>
      <c r="AJ342" s="38"/>
      <c r="AK342" s="39"/>
      <c r="AL342" s="40"/>
      <c r="AM342" s="23" t="s">
        <v>81</v>
      </c>
      <c r="AN342" s="27"/>
      <c r="AO342" s="21"/>
      <c r="AP342" s="21"/>
      <c r="AQ342" s="42"/>
      <c r="AR342" s="36"/>
      <c r="AS342" s="36"/>
      <c r="AT342" s="29"/>
    </row>
    <row r="343" spans="1:46" ht="30" customHeight="1" x14ac:dyDescent="0.3">
      <c r="A343" s="52"/>
      <c r="B343" s="48"/>
      <c r="C343" s="48"/>
      <c r="D343" s="48"/>
      <c r="E343" s="54"/>
      <c r="F343" s="55"/>
      <c r="G343" s="48"/>
      <c r="H343" s="49"/>
      <c r="I343" s="50"/>
      <c r="J343" s="50"/>
      <c r="K343" s="50"/>
      <c r="L343" s="50"/>
      <c r="M343" s="46"/>
      <c r="N343" s="44"/>
      <c r="O343" s="45"/>
      <c r="P343" s="46"/>
      <c r="Q343" s="44"/>
      <c r="R343" s="47"/>
      <c r="S343" s="48"/>
      <c r="T343" s="20" t="s">
        <v>82</v>
      </c>
      <c r="U343" s="21"/>
      <c r="V343" s="22"/>
      <c r="W343" s="22"/>
      <c r="X343" s="23" t="str">
        <f t="shared" si="153"/>
        <v/>
      </c>
      <c r="Y343" s="24"/>
      <c r="Z343" s="24"/>
      <c r="AA343" s="25" t="str">
        <f t="shared" si="148"/>
        <v/>
      </c>
      <c r="AB343" s="24"/>
      <c r="AC343" s="24"/>
      <c r="AD343" s="24"/>
      <c r="AE343" s="26" t="str">
        <f t="shared" ref="AE343:AE346" si="155">IFERROR(IF(AND(X342="Probabilidad",X343="Probabilidad"),(AF342-(+AF342*AA343)),IF(AND(X343="Probabilidad",X342="Impacto"),(AF342-(+AF342*AA343)),IF(X343="Impacto",AF342,""))),"")</f>
        <v/>
      </c>
      <c r="AF343" s="25" t="str">
        <f t="shared" si="149"/>
        <v/>
      </c>
      <c r="AG343" s="38"/>
      <c r="AH343" s="39"/>
      <c r="AI343" s="25" t="str">
        <f t="shared" si="154"/>
        <v/>
      </c>
      <c r="AJ343" s="38"/>
      <c r="AK343" s="39"/>
      <c r="AL343" s="40"/>
      <c r="AM343" s="23" t="s">
        <v>84</v>
      </c>
      <c r="AN343" s="27"/>
      <c r="AO343" s="21"/>
      <c r="AP343" s="21"/>
      <c r="AQ343" s="42"/>
      <c r="AR343" s="36"/>
      <c r="AS343" s="36"/>
      <c r="AT343" s="29"/>
    </row>
    <row r="344" spans="1:46" ht="18.95" customHeight="1" x14ac:dyDescent="0.3">
      <c r="A344" s="52"/>
      <c r="B344" s="48"/>
      <c r="C344" s="48"/>
      <c r="D344" s="48"/>
      <c r="E344" s="54"/>
      <c r="F344" s="55"/>
      <c r="G344" s="48"/>
      <c r="H344" s="49"/>
      <c r="I344" s="50"/>
      <c r="J344" s="50"/>
      <c r="K344" s="50"/>
      <c r="L344" s="50"/>
      <c r="M344" s="46"/>
      <c r="N344" s="44"/>
      <c r="O344" s="45"/>
      <c r="P344" s="46"/>
      <c r="Q344" s="44"/>
      <c r="R344" s="47"/>
      <c r="S344" s="48"/>
      <c r="T344" s="20" t="s">
        <v>85</v>
      </c>
      <c r="U344" s="21"/>
      <c r="V344" s="22"/>
      <c r="W344" s="22"/>
      <c r="X344" s="23" t="str">
        <f t="shared" si="153"/>
        <v/>
      </c>
      <c r="Y344" s="24"/>
      <c r="Z344" s="24"/>
      <c r="AA344" s="25" t="str">
        <f t="shared" si="148"/>
        <v/>
      </c>
      <c r="AB344" s="24"/>
      <c r="AC344" s="24"/>
      <c r="AD344" s="24"/>
      <c r="AE344" s="26" t="str">
        <f t="shared" si="155"/>
        <v/>
      </c>
      <c r="AF344" s="25" t="str">
        <f t="shared" si="149"/>
        <v/>
      </c>
      <c r="AG344" s="38"/>
      <c r="AH344" s="39"/>
      <c r="AI344" s="25" t="str">
        <f t="shared" si="154"/>
        <v/>
      </c>
      <c r="AJ344" s="38"/>
      <c r="AK344" s="39"/>
      <c r="AL344" s="40"/>
      <c r="AM344" s="23" t="s">
        <v>89</v>
      </c>
      <c r="AN344" s="27"/>
      <c r="AO344" s="21"/>
      <c r="AP344" s="21"/>
      <c r="AQ344" s="42"/>
      <c r="AR344" s="36"/>
      <c r="AS344" s="36"/>
      <c r="AT344" s="29"/>
    </row>
    <row r="345" spans="1:46" ht="18.95" customHeight="1" x14ac:dyDescent="0.3">
      <c r="A345" s="52"/>
      <c r="B345" s="48"/>
      <c r="C345" s="48"/>
      <c r="D345" s="48"/>
      <c r="E345" s="54"/>
      <c r="F345" s="55"/>
      <c r="G345" s="48"/>
      <c r="H345" s="49"/>
      <c r="I345" s="50"/>
      <c r="J345" s="50"/>
      <c r="K345" s="50"/>
      <c r="L345" s="50"/>
      <c r="M345" s="46"/>
      <c r="N345" s="44"/>
      <c r="O345" s="45"/>
      <c r="P345" s="46"/>
      <c r="Q345" s="44"/>
      <c r="R345" s="47"/>
      <c r="S345" s="48"/>
      <c r="T345" s="20" t="s">
        <v>90</v>
      </c>
      <c r="U345" s="21"/>
      <c r="V345" s="22"/>
      <c r="W345" s="22"/>
      <c r="X345" s="23" t="str">
        <f t="shared" si="153"/>
        <v/>
      </c>
      <c r="Y345" s="24"/>
      <c r="Z345" s="24"/>
      <c r="AA345" s="25" t="str">
        <f t="shared" si="148"/>
        <v/>
      </c>
      <c r="AB345" s="24"/>
      <c r="AC345" s="24"/>
      <c r="AD345" s="24"/>
      <c r="AE345" s="26" t="str">
        <f t="shared" si="155"/>
        <v/>
      </c>
      <c r="AF345" s="25" t="str">
        <f t="shared" si="149"/>
        <v/>
      </c>
      <c r="AG345" s="38"/>
      <c r="AH345" s="39"/>
      <c r="AI345" s="25" t="str">
        <f t="shared" si="154"/>
        <v/>
      </c>
      <c r="AJ345" s="38"/>
      <c r="AK345" s="39"/>
      <c r="AL345" s="40"/>
      <c r="AM345" s="23" t="s">
        <v>92</v>
      </c>
      <c r="AN345" s="27"/>
      <c r="AO345" s="21"/>
      <c r="AP345" s="21"/>
      <c r="AQ345" s="42"/>
      <c r="AR345" s="36"/>
      <c r="AS345" s="36"/>
      <c r="AT345" s="29"/>
    </row>
    <row r="346" spans="1:46" ht="23.1" customHeight="1" x14ac:dyDescent="0.3">
      <c r="A346" s="53"/>
      <c r="B346" s="48"/>
      <c r="C346" s="48"/>
      <c r="D346" s="48"/>
      <c r="E346" s="54"/>
      <c r="F346" s="55"/>
      <c r="G346" s="48"/>
      <c r="H346" s="49"/>
      <c r="I346" s="50"/>
      <c r="J346" s="50"/>
      <c r="K346" s="50"/>
      <c r="L346" s="50"/>
      <c r="M346" s="46"/>
      <c r="N346" s="44"/>
      <c r="O346" s="45"/>
      <c r="P346" s="46"/>
      <c r="Q346" s="44"/>
      <c r="R346" s="47"/>
      <c r="S346" s="48"/>
      <c r="T346" s="20" t="s">
        <v>93</v>
      </c>
      <c r="U346" s="21"/>
      <c r="V346" s="22"/>
      <c r="W346" s="22"/>
      <c r="X346" s="23" t="str">
        <f t="shared" si="153"/>
        <v/>
      </c>
      <c r="Y346" s="24"/>
      <c r="Z346" s="24"/>
      <c r="AA346" s="25" t="str">
        <f t="shared" si="148"/>
        <v/>
      </c>
      <c r="AB346" s="24"/>
      <c r="AC346" s="24"/>
      <c r="AD346" s="24"/>
      <c r="AE346" s="26" t="str">
        <f t="shared" si="155"/>
        <v/>
      </c>
      <c r="AF346" s="25" t="str">
        <f t="shared" si="149"/>
        <v/>
      </c>
      <c r="AG346" s="38"/>
      <c r="AH346" s="39"/>
      <c r="AI346" s="25" t="str">
        <f t="shared" si="154"/>
        <v/>
      </c>
      <c r="AJ346" s="38"/>
      <c r="AK346" s="39"/>
      <c r="AL346" s="40"/>
      <c r="AM346" s="23" t="s">
        <v>94</v>
      </c>
      <c r="AN346" s="27"/>
      <c r="AO346" s="21"/>
      <c r="AP346" s="21"/>
      <c r="AQ346" s="43"/>
      <c r="AR346" s="37"/>
      <c r="AS346" s="37"/>
      <c r="AT346" s="30"/>
    </row>
    <row r="347" spans="1:46" s="4" customFormat="1" ht="69.95" customHeight="1" x14ac:dyDescent="0.25">
      <c r="A347" s="51"/>
      <c r="B347" s="48"/>
      <c r="C347" s="48"/>
      <c r="D347" s="48"/>
      <c r="E347" s="54"/>
      <c r="F347" s="55"/>
      <c r="G347" s="48"/>
      <c r="H347" s="49" t="str">
        <f>IF(B347="Seguridad_Información","Posibilidad de "&amp;C347&amp;"con "&amp;K347&amp;" "&amp;"por"&amp;" "&amp;I347&amp;" "&amp;"debido a"&amp;" "&amp;J347,"Posibilidad de"&amp;" "&amp;K347&amp;" "&amp;"por"&amp;" "&amp;I347&amp;" debido a"&amp;" "&amp;J347)</f>
        <v xml:space="preserve">Posibilidad de  por  debido a </v>
      </c>
      <c r="I347" s="50"/>
      <c r="J347" s="50"/>
      <c r="K347" s="50"/>
      <c r="L347" s="50"/>
      <c r="M347" s="46" t="str">
        <f>IF(OR($L347=[1]Tabla_Probabilidad!$D$33,$L347=[1]Tabla_Probabilidad!$D$35,$L347=[1]Tabla_Probabilidad!$D$37,$L347=[1]Tabla_Probabilidad!$J$35),"Muy Baja",IF(OR($L347=[1]Tabla_Probabilidad!$E$33,$L347=[1]Tabla_Probabilidad!$E$35,$L347=[1]Tabla_Probabilidad!$E$37,$L347=[1]Tabla_Probabilidad!$K$35),"Baja",IF(OR($L347=[1]Tabla_Probabilidad!$F$33,$L347=[1]Tabla_Probabilidad!$F$35,$L347=[1]Tabla_Probabilidad!$F$37,$L347=[1]Tabla_Probabilidad!$L$35),"Media",IF(OR($L347=[1]Tabla_Probabilidad!$G$33,$L347=[1]Tabla_Probabilidad!$G$35,$L347=[1]Tabla_Probabilidad!$G$37,$L347=[1]Tabla_Probabilidad!$M$35),"Alta",IF(OR($L347=[1]Tabla_Probabilidad!$H$33,$L347=[1]Tabla_Probabilidad!$H$35,$L347=[1]Tabla_Probabilidad!$H$37,$L347=[1]Tabla_Probabilidad!$N$35),"Muy Alta","")))))</f>
        <v/>
      </c>
      <c r="N347" s="44" t="str">
        <f>IF(M347="","",IF(M347="Muy Baja",0.2,IF(M347="Baja",0.4,IF(M347="Media",0.6,IF(M347="Alta",0.8,IF(M347="Muy Alta",1,))))))</f>
        <v/>
      </c>
      <c r="O347" s="45"/>
      <c r="P347" s="46" t="str">
        <f>IF(OR($O347=[1]Tabla_Impacto!$D$38,$O347=[1]Tabla_Impacto!$D$41,$O347=[1]Tabla_Impacto!$D$42,$O347=[1]Tabla_Impacto!$D$43,$O347=[1]Tabla_Impacto!$D$44,$O347=[1]Tabla_Impacto!$J$38,$O347=[1]Tabla_Impacto!$J$43,$O347=[1]Tabla_Impacto!$J$44,$O347=[1]Tabla_Impacto!$P$40,$O347=[1]Tabla_Impacto!$P$44,$O347=[1]Tabla_Impacto!$V$40,$O347=[1]Tabla_Impacto!$AB$40),"Leve",IF(OR($O347=[1]Tabla_Impacto!$E$38,$O347=[1]Tabla_Impacto!$E$41,$O347=[1]Tabla_Impacto!$E$42,$O347=[1]Tabla_Impacto!$E$43,$O347=[1]Tabla_Impacto!$E$44,$O347=[1]Tabla_Impacto!$K$38,$O347=[1]Tabla_Impacto!$K$43,$O347=[1]Tabla_Impacto!$K$44,$O347=[1]Tabla_Impacto!$Q$40,$O347=[1]Tabla_Impacto!$Q$44,$O347=[1]Tabla_Impacto!$W$40,$O347=[1]Tabla_Impacto!$AC$40),"Menor",IF(OR($O347=[1]Tabla_Impacto!$F$38,$O347=[1]Tabla_Impacto!$F$41,$O347=[1]Tabla_Impacto!$F$42,$O347=[1]Tabla_Impacto!$F$43,$O347=[1]Tabla_Impacto!$F$44,$O347=[1]Tabla_Impacto!$L$38,$O347=[1]Tabla_Impacto!$L$43,$O347=[1]Tabla_Impacto!$L$44,$O347=[1]Tabla_Impacto!$R$40,$O347=[1]Tabla_Impacto!$R$44,$O347=[1]Tabla_Impacto!$X$40,$O347=[1]Tabla_Impacto!$AD$40,$O347=[1]Tabla_Impacto!$F$41),"Moderado",IF(OR($O347=[1]Tabla_Impacto!$G$38,$O347=[1]Tabla_Impacto!$G$41,$O347=[1]Tabla_Impacto!$G$42,$O347=[1]Tabla_Impacto!$G$43,$O347=[1]Tabla_Impacto!$G$44,$O347=[1]Tabla_Impacto!$M$38,$O347=[1]Tabla_Impacto!$M$43,$O347=[1]Tabla_Impacto!$M$44,$O347=[1]Tabla_Impacto!$S$40,$O347=[1]Tabla_Impacto!$S$44,$O347=[1]Tabla_Impacto!$Y$40,$O347=[1]Tabla_Impacto!$AE$40,$O347=[1]Tabla_Impacto!$G$41),"Mayor",IF(OR($O347=[1]Tabla_Impacto!$H$38,$O347=[1]Tabla_Impacto!$H$41,$O347=[1]Tabla_Impacto!$H$42,$O347=[1]Tabla_Impacto!$H$43,$O347=[1]Tabla_Impacto!$H$44,$O347=[1]Tabla_Impacto!$N$38,$O347=[1]Tabla_Impacto!$N$43,$O347=[1]Tabla_Impacto!$N$44,$O347=[1]Tabla_Impacto!$T$40,$O347=[1]Tabla_Impacto!$T$44,$O347=[1]Tabla_Impacto!$Z$40,$O347=[1]Tabla_Impacto!$AF$40,$O347=[1]Tabla_Impacto!$H$41),"Catastrófico","")))))</f>
        <v/>
      </c>
      <c r="Q347" s="44" t="str">
        <f>IF(P347="","",IF(P347="Leve",0.2,IF(P347="Menor",0.4,IF(P347="Moderado",0.6,IF(P347="Mayor",0.8,IF(P347="Catastrófico",1,))))))</f>
        <v/>
      </c>
      <c r="R347" s="47" t="str">
        <f>IF(OR(AND(M347="Muy Baja",P347="Leve"),AND(M347="Muy Baja",P347="Menor"),AND(M347="Baja",P347="Leve")),"Bajo",IF(OR(AND(M347="Muy baja",P347="Moderado"),AND(M347="Baja",P347="Menor"),AND(M347="Baja",P347="Moderado"),AND(M347="Media",P347="Leve"),AND(M347="Media",P347="Menor"),AND(M347="Media",P347="Moderado"),AND(M347="Alta",P347="Leve"),AND(M347="Alta",P347="Menor")),"Moderado",IF(OR(AND(M347="Muy Baja",P347="Mayor"),AND(M347="Baja",P347="Mayor"),AND(M347="Media",P347="Mayor"),AND(M347="Alta",P347="Moderado"),AND(M347="Alta",P347="Mayor"),AND(M347="Muy Alta",P347="Leve"),AND(M347="Muy Alta",P347="Menor"),AND(M347="Muy Alta",P347="Moderado"),AND(M347="Muy Alta",P347="Mayor")),"Alto",IF(OR(AND(M347="Muy Baja",P347="Catastrófico"),AND(M347="Baja",P347="Catastrófico"),AND(M347="Media",P347="Catastrófico"),AND(M347="Alta",P347="Catastrófico"),AND(M347="Muy Alta",P347="Catastrófico")),"Extremo",""))))</f>
        <v/>
      </c>
      <c r="S347" s="48"/>
      <c r="T347" s="20" t="s">
        <v>65</v>
      </c>
      <c r="U347" s="21"/>
      <c r="V347" s="22"/>
      <c r="W347" s="22"/>
      <c r="X347" s="23" t="str">
        <f>IF(OR(Y347="Preventivo",Y347="Detectivo"),"Probabilidad",IF(Y347="Correctivo","Impacto",""))</f>
        <v/>
      </c>
      <c r="Y347" s="24"/>
      <c r="Z347" s="24"/>
      <c r="AA347" s="25" t="str">
        <f t="shared" si="148"/>
        <v/>
      </c>
      <c r="AB347" s="24"/>
      <c r="AC347" s="24"/>
      <c r="AD347" s="24"/>
      <c r="AE347" s="26" t="str">
        <f>IFERROR(IF(X347="Probabilidad",(N347-(+N347*AA347)),IF(X347="Impacto",N347,"")),"")</f>
        <v/>
      </c>
      <c r="AF347" s="25" t="str">
        <f t="shared" si="149"/>
        <v/>
      </c>
      <c r="AG347" s="38" t="str">
        <f>IFERROR(IF(AH347="","",IF(AH347&lt;=0.2,"Muy Baja",IF(AH347&lt;=0.4,"Baja",IF(AH347&lt;=0.6,"Media",IF(AH347&lt;=0.8,"Alta","Muy Alta"))))),"")</f>
        <v/>
      </c>
      <c r="AH347" s="39" t="str">
        <f>IFERROR(LOOKUP(MAX(AF347:AF353)+1,(AF347:AF353)),"")</f>
        <v/>
      </c>
      <c r="AI347" s="25" t="str">
        <f>IFERROR(IF(X347="Impacto",(Q347-(+Q347*AA347)),IF(X347="Probabilidad",Q347,"")),"")</f>
        <v/>
      </c>
      <c r="AJ347" s="38" t="str">
        <f>IFERROR(IF(AK347="","",IF(AK347&lt;=0.2,"Leve",IF(AK347&lt;=0.4,"Menor",IF(AK347&lt;=0.6,"Moderado",IF(AK347&lt;=0.8,"Mayor","Catastrófico"))))),"")</f>
        <v/>
      </c>
      <c r="AK347" s="39" t="str">
        <f>IFERROR(LOOKUP(MAX(AI347:AI353)+1,(AI347:AI353)),"")</f>
        <v/>
      </c>
      <c r="AL347" s="40" t="str">
        <f>IFERROR(IF(OR(AND(AG347="Muy Baja",AJ347="Leve"),AND(AG347="Muy Baja",AJ347="Menor"),AND(AG347="Baja",AJ347="Leve")),"Bajo",IF(OR(AND(AG347="Muy baja",AJ347="Moderado"),AND(AG347="Baja",AJ347="Menor"),AND(AG347="Baja",AJ347="Moderado"),AND(AG347="Media",AJ347="Leve"),AND(AG347="Media",AJ347="Menor"),AND(AG347="Media",AJ347="Moderado"),AND(AG347="Alta",AJ347="Leve"),AND(AG347="Alta",AJ347="Menor")),"Moderado",IF(OR(AND(AG347="Muy Baja",AJ347="Mayor"),AND(AG347="Baja",AJ347="Mayor"),AND(AG347="Media",AJ347="Mayor"),AND(AG347="Alta",AJ347="Moderado"),AND(AG347="Alta",AJ347="Mayor"),AND(AG347="Muy Alta",AJ347="Leve"),AND(AG347="Muy Alta",AJ347="Menor"),AND(AG347="Muy Alta",AJ347="Moderado"),AND(AG347="Muy Alta",AJ347="Mayor")),"Alto",IF(OR(AND(AG347="Muy Baja",AJ347="Catastrófico"),AND(AG347="Baja",AJ347="Catastrófico"),AND(AG347="Media",AJ347="Catastrófico"),AND(AG347="Alta",AJ347="Catastrófico"),AND(AG347="Muy Alta",AJ347="Catastrófico")),"Extremo","")))),"")</f>
        <v/>
      </c>
      <c r="AM347" s="23" t="s">
        <v>73</v>
      </c>
      <c r="AN347" s="27"/>
      <c r="AO347" s="21"/>
      <c r="AP347" s="21"/>
      <c r="AQ347" s="41"/>
      <c r="AR347" s="35"/>
      <c r="AS347" s="35"/>
      <c r="AT347" s="28"/>
    </row>
    <row r="348" spans="1:46" ht="74.099999999999994" customHeight="1" x14ac:dyDescent="0.3">
      <c r="A348" s="52"/>
      <c r="B348" s="48"/>
      <c r="C348" s="48"/>
      <c r="D348" s="48"/>
      <c r="E348" s="54"/>
      <c r="F348" s="55"/>
      <c r="G348" s="48"/>
      <c r="H348" s="49"/>
      <c r="I348" s="50"/>
      <c r="J348" s="50"/>
      <c r="K348" s="50"/>
      <c r="L348" s="50"/>
      <c r="M348" s="46"/>
      <c r="N348" s="44"/>
      <c r="O348" s="45"/>
      <c r="P348" s="46"/>
      <c r="Q348" s="44"/>
      <c r="R348" s="47"/>
      <c r="S348" s="48"/>
      <c r="T348" s="20" t="s">
        <v>74</v>
      </c>
      <c r="U348" s="21"/>
      <c r="V348" s="22"/>
      <c r="W348" s="22"/>
      <c r="X348" s="23" t="str">
        <f t="shared" ref="X348:X353" si="156">IF(OR(Y348="Preventivo",Y348="Detectivo"),"Probabilidad",IF(Y348="Correctivo","Impacto",""))</f>
        <v/>
      </c>
      <c r="Y348" s="24"/>
      <c r="Z348" s="24"/>
      <c r="AA348" s="25" t="str">
        <f t="shared" si="148"/>
        <v/>
      </c>
      <c r="AB348" s="24"/>
      <c r="AC348" s="24"/>
      <c r="AD348" s="24"/>
      <c r="AE348" s="26" t="str">
        <f>IFERROR(IF(AND(X347="Probabilidad",X348="Probabilidad"),(AF347-(+AF347*AA348)),IF(AND(X348="Probabilidad",X347="Impacto"),(AF347-(+AF347*AA348)),IF(X348="Impacto",AF347,""))),"")</f>
        <v/>
      </c>
      <c r="AF348" s="25" t="str">
        <f t="shared" si="149"/>
        <v/>
      </c>
      <c r="AG348" s="38"/>
      <c r="AH348" s="39"/>
      <c r="AI348" s="25" t="str">
        <f t="shared" ref="AI348:AI353" si="157">IFERROR(IF(AND(X347="Impacto",X348="Impacto"),(AI347-(+AI347*AA348)),IF(AND(X348="Impacto",X347="Probabilidad"),(AI347-(+AI347*AA348)),IF(X348="Probabilidad",AI347,""))),"")</f>
        <v/>
      </c>
      <c r="AJ348" s="38"/>
      <c r="AK348" s="39"/>
      <c r="AL348" s="40"/>
      <c r="AM348" s="23" t="s">
        <v>77</v>
      </c>
      <c r="AN348" s="27"/>
      <c r="AO348" s="21"/>
      <c r="AP348" s="21"/>
      <c r="AQ348" s="42"/>
      <c r="AR348" s="36"/>
      <c r="AS348" s="36"/>
      <c r="AT348" s="29"/>
    </row>
    <row r="349" spans="1:46" ht="45" customHeight="1" x14ac:dyDescent="0.3">
      <c r="A349" s="52"/>
      <c r="B349" s="48"/>
      <c r="C349" s="48"/>
      <c r="D349" s="48"/>
      <c r="E349" s="54"/>
      <c r="F349" s="55"/>
      <c r="G349" s="48"/>
      <c r="H349" s="49"/>
      <c r="I349" s="50"/>
      <c r="J349" s="50"/>
      <c r="K349" s="50"/>
      <c r="L349" s="50"/>
      <c r="M349" s="46"/>
      <c r="N349" s="44"/>
      <c r="O349" s="45"/>
      <c r="P349" s="46"/>
      <c r="Q349" s="44"/>
      <c r="R349" s="47"/>
      <c r="S349" s="48"/>
      <c r="T349" s="20" t="s">
        <v>78</v>
      </c>
      <c r="U349" s="21"/>
      <c r="V349" s="22"/>
      <c r="W349" s="22"/>
      <c r="X349" s="23" t="str">
        <f t="shared" si="156"/>
        <v/>
      </c>
      <c r="Y349" s="24"/>
      <c r="Z349" s="24"/>
      <c r="AA349" s="25" t="str">
        <f t="shared" si="148"/>
        <v/>
      </c>
      <c r="AB349" s="24"/>
      <c r="AC349" s="24"/>
      <c r="AD349" s="24"/>
      <c r="AE349" s="26" t="str">
        <f>IFERROR(IF(AND(X348="Probabilidad",X349="Probabilidad"),(AF348-(+AF348*AA349)),IF(AND(X349="Probabilidad",X348="Impacto"),(AF348-(+AF348*AA349)),IF(X349="Impacto",AF348,""))),"")</f>
        <v/>
      </c>
      <c r="AF349" s="25" t="str">
        <f t="shared" si="149"/>
        <v/>
      </c>
      <c r="AG349" s="38"/>
      <c r="AH349" s="39"/>
      <c r="AI349" s="25" t="str">
        <f t="shared" si="157"/>
        <v/>
      </c>
      <c r="AJ349" s="38"/>
      <c r="AK349" s="39"/>
      <c r="AL349" s="40"/>
      <c r="AM349" s="23" t="s">
        <v>81</v>
      </c>
      <c r="AN349" s="27"/>
      <c r="AO349" s="21"/>
      <c r="AP349" s="21"/>
      <c r="AQ349" s="42"/>
      <c r="AR349" s="36"/>
      <c r="AS349" s="36"/>
      <c r="AT349" s="29"/>
    </row>
    <row r="350" spans="1:46" ht="30" customHeight="1" x14ac:dyDescent="0.3">
      <c r="A350" s="52"/>
      <c r="B350" s="48"/>
      <c r="C350" s="48"/>
      <c r="D350" s="48"/>
      <c r="E350" s="54"/>
      <c r="F350" s="55"/>
      <c r="G350" s="48"/>
      <c r="H350" s="49"/>
      <c r="I350" s="50"/>
      <c r="J350" s="50"/>
      <c r="K350" s="50"/>
      <c r="L350" s="50"/>
      <c r="M350" s="46"/>
      <c r="N350" s="44"/>
      <c r="O350" s="45"/>
      <c r="P350" s="46"/>
      <c r="Q350" s="44"/>
      <c r="R350" s="47"/>
      <c r="S350" s="48"/>
      <c r="T350" s="20" t="s">
        <v>82</v>
      </c>
      <c r="U350" s="21"/>
      <c r="V350" s="22"/>
      <c r="W350" s="22"/>
      <c r="X350" s="23" t="str">
        <f t="shared" si="156"/>
        <v/>
      </c>
      <c r="Y350" s="24"/>
      <c r="Z350" s="24"/>
      <c r="AA350" s="25" t="str">
        <f t="shared" si="148"/>
        <v/>
      </c>
      <c r="AB350" s="24"/>
      <c r="AC350" s="24"/>
      <c r="AD350" s="24"/>
      <c r="AE350" s="26" t="str">
        <f t="shared" ref="AE350:AE353" si="158">IFERROR(IF(AND(X349="Probabilidad",X350="Probabilidad"),(AF349-(+AF349*AA350)),IF(AND(X350="Probabilidad",X349="Impacto"),(AF349-(+AF349*AA350)),IF(X350="Impacto",AF349,""))),"")</f>
        <v/>
      </c>
      <c r="AF350" s="25" t="str">
        <f t="shared" si="149"/>
        <v/>
      </c>
      <c r="AG350" s="38"/>
      <c r="AH350" s="39"/>
      <c r="AI350" s="25" t="str">
        <f t="shared" si="157"/>
        <v/>
      </c>
      <c r="AJ350" s="38"/>
      <c r="AK350" s="39"/>
      <c r="AL350" s="40"/>
      <c r="AM350" s="23" t="s">
        <v>84</v>
      </c>
      <c r="AN350" s="27"/>
      <c r="AO350" s="21"/>
      <c r="AP350" s="21"/>
      <c r="AQ350" s="42"/>
      <c r="AR350" s="36"/>
      <c r="AS350" s="36"/>
      <c r="AT350" s="29"/>
    </row>
    <row r="351" spans="1:46" ht="18.95" customHeight="1" x14ac:dyDescent="0.3">
      <c r="A351" s="52"/>
      <c r="B351" s="48"/>
      <c r="C351" s="48"/>
      <c r="D351" s="48"/>
      <c r="E351" s="54"/>
      <c r="F351" s="55"/>
      <c r="G351" s="48"/>
      <c r="H351" s="49"/>
      <c r="I351" s="50"/>
      <c r="J351" s="50"/>
      <c r="K351" s="50"/>
      <c r="L351" s="50"/>
      <c r="M351" s="46"/>
      <c r="N351" s="44"/>
      <c r="O351" s="45"/>
      <c r="P351" s="46"/>
      <c r="Q351" s="44"/>
      <c r="R351" s="47"/>
      <c r="S351" s="48"/>
      <c r="T351" s="20" t="s">
        <v>85</v>
      </c>
      <c r="U351" s="21"/>
      <c r="V351" s="22"/>
      <c r="W351" s="22"/>
      <c r="X351" s="23" t="str">
        <f t="shared" si="156"/>
        <v/>
      </c>
      <c r="Y351" s="24"/>
      <c r="Z351" s="24"/>
      <c r="AA351" s="25" t="str">
        <f t="shared" si="148"/>
        <v/>
      </c>
      <c r="AB351" s="24"/>
      <c r="AC351" s="24"/>
      <c r="AD351" s="24"/>
      <c r="AE351" s="26" t="str">
        <f t="shared" si="158"/>
        <v/>
      </c>
      <c r="AF351" s="25" t="str">
        <f t="shared" si="149"/>
        <v/>
      </c>
      <c r="AG351" s="38"/>
      <c r="AH351" s="39"/>
      <c r="AI351" s="25" t="str">
        <f t="shared" si="157"/>
        <v/>
      </c>
      <c r="AJ351" s="38"/>
      <c r="AK351" s="39"/>
      <c r="AL351" s="40"/>
      <c r="AM351" s="23" t="s">
        <v>89</v>
      </c>
      <c r="AN351" s="27"/>
      <c r="AO351" s="21"/>
      <c r="AP351" s="21"/>
      <c r="AQ351" s="42"/>
      <c r="AR351" s="36"/>
      <c r="AS351" s="36"/>
      <c r="AT351" s="29"/>
    </row>
    <row r="352" spans="1:46" ht="18.95" customHeight="1" x14ac:dyDescent="0.3">
      <c r="A352" s="52"/>
      <c r="B352" s="48"/>
      <c r="C352" s="48"/>
      <c r="D352" s="48"/>
      <c r="E352" s="54"/>
      <c r="F352" s="55"/>
      <c r="G352" s="48"/>
      <c r="H352" s="49"/>
      <c r="I352" s="50"/>
      <c r="J352" s="50"/>
      <c r="K352" s="50"/>
      <c r="L352" s="50"/>
      <c r="M352" s="46"/>
      <c r="N352" s="44"/>
      <c r="O352" s="45"/>
      <c r="P352" s="46"/>
      <c r="Q352" s="44"/>
      <c r="R352" s="47"/>
      <c r="S352" s="48"/>
      <c r="T352" s="20" t="s">
        <v>90</v>
      </c>
      <c r="U352" s="21"/>
      <c r="V352" s="22"/>
      <c r="W352" s="22"/>
      <c r="X352" s="23" t="str">
        <f t="shared" si="156"/>
        <v/>
      </c>
      <c r="Y352" s="24"/>
      <c r="Z352" s="24"/>
      <c r="AA352" s="25" t="str">
        <f t="shared" si="148"/>
        <v/>
      </c>
      <c r="AB352" s="24"/>
      <c r="AC352" s="24"/>
      <c r="AD352" s="24"/>
      <c r="AE352" s="26" t="str">
        <f t="shared" si="158"/>
        <v/>
      </c>
      <c r="AF352" s="25" t="str">
        <f t="shared" si="149"/>
        <v/>
      </c>
      <c r="AG352" s="38"/>
      <c r="AH352" s="39"/>
      <c r="AI352" s="25" t="str">
        <f t="shared" si="157"/>
        <v/>
      </c>
      <c r="AJ352" s="38"/>
      <c r="AK352" s="39"/>
      <c r="AL352" s="40"/>
      <c r="AM352" s="23" t="s">
        <v>92</v>
      </c>
      <c r="AN352" s="27"/>
      <c r="AO352" s="21"/>
      <c r="AP352" s="21"/>
      <c r="AQ352" s="42"/>
      <c r="AR352" s="36"/>
      <c r="AS352" s="36"/>
      <c r="AT352" s="29"/>
    </row>
    <row r="353" spans="1:46" ht="23.1" customHeight="1" x14ac:dyDescent="0.3">
      <c r="A353" s="53"/>
      <c r="B353" s="48"/>
      <c r="C353" s="48"/>
      <c r="D353" s="48"/>
      <c r="E353" s="54"/>
      <c r="F353" s="55"/>
      <c r="G353" s="48"/>
      <c r="H353" s="49"/>
      <c r="I353" s="50"/>
      <c r="J353" s="50"/>
      <c r="K353" s="50"/>
      <c r="L353" s="50"/>
      <c r="M353" s="46"/>
      <c r="N353" s="44"/>
      <c r="O353" s="45"/>
      <c r="P353" s="46"/>
      <c r="Q353" s="44"/>
      <c r="R353" s="47"/>
      <c r="S353" s="48"/>
      <c r="T353" s="20" t="s">
        <v>93</v>
      </c>
      <c r="U353" s="21"/>
      <c r="V353" s="22"/>
      <c r="W353" s="22"/>
      <c r="X353" s="23" t="str">
        <f t="shared" si="156"/>
        <v/>
      </c>
      <c r="Y353" s="24"/>
      <c r="Z353" s="24"/>
      <c r="AA353" s="25" t="str">
        <f t="shared" si="148"/>
        <v/>
      </c>
      <c r="AB353" s="24"/>
      <c r="AC353" s="24"/>
      <c r="AD353" s="24"/>
      <c r="AE353" s="26" t="str">
        <f t="shared" si="158"/>
        <v/>
      </c>
      <c r="AF353" s="25" t="str">
        <f t="shared" si="149"/>
        <v/>
      </c>
      <c r="AG353" s="38"/>
      <c r="AH353" s="39"/>
      <c r="AI353" s="25" t="str">
        <f t="shared" si="157"/>
        <v/>
      </c>
      <c r="AJ353" s="38"/>
      <c r="AK353" s="39"/>
      <c r="AL353" s="40"/>
      <c r="AM353" s="23" t="s">
        <v>94</v>
      </c>
      <c r="AN353" s="27"/>
      <c r="AO353" s="21"/>
      <c r="AP353" s="21"/>
      <c r="AQ353" s="43"/>
      <c r="AR353" s="37"/>
      <c r="AS353" s="37"/>
      <c r="AT353" s="30"/>
    </row>
    <row r="354" spans="1:46" s="4" customFormat="1" ht="69.95" customHeight="1" x14ac:dyDescent="0.25">
      <c r="A354" s="51"/>
      <c r="B354" s="48"/>
      <c r="C354" s="48"/>
      <c r="D354" s="48"/>
      <c r="E354" s="54"/>
      <c r="F354" s="55"/>
      <c r="G354" s="48"/>
      <c r="H354" s="49" t="str">
        <f>IF(B354="Seguridad_Información","Posibilidad de "&amp;C354&amp;"con "&amp;K354&amp;" "&amp;"por"&amp;" "&amp;I354&amp;" "&amp;"debido a"&amp;" "&amp;J354,"Posibilidad de"&amp;" "&amp;K354&amp;" "&amp;"por"&amp;" "&amp;I354&amp;" debido a"&amp;" "&amp;J354)</f>
        <v xml:space="preserve">Posibilidad de  por  debido a </v>
      </c>
      <c r="I354" s="50"/>
      <c r="J354" s="50"/>
      <c r="K354" s="50"/>
      <c r="L354" s="50"/>
      <c r="M354" s="46" t="str">
        <f>IF(OR($L354=[1]Tabla_Probabilidad!$D$33,$L354=[1]Tabla_Probabilidad!$D$35,$L354=[1]Tabla_Probabilidad!$D$37,$L354=[1]Tabla_Probabilidad!$J$35),"Muy Baja",IF(OR($L354=[1]Tabla_Probabilidad!$E$33,$L354=[1]Tabla_Probabilidad!$E$35,$L354=[1]Tabla_Probabilidad!$E$37,$L354=[1]Tabla_Probabilidad!$K$35),"Baja",IF(OR($L354=[1]Tabla_Probabilidad!$F$33,$L354=[1]Tabla_Probabilidad!$F$35,$L354=[1]Tabla_Probabilidad!$F$37,$L354=[1]Tabla_Probabilidad!$L$35),"Media",IF(OR($L354=[1]Tabla_Probabilidad!$G$33,$L354=[1]Tabla_Probabilidad!$G$35,$L354=[1]Tabla_Probabilidad!$G$37,$L354=[1]Tabla_Probabilidad!$M$35),"Alta",IF(OR($L354=[1]Tabla_Probabilidad!$H$33,$L354=[1]Tabla_Probabilidad!$H$35,$L354=[1]Tabla_Probabilidad!$H$37,$L354=[1]Tabla_Probabilidad!$N$35),"Muy Alta","")))))</f>
        <v/>
      </c>
      <c r="N354" s="44" t="str">
        <f>IF(M354="","",IF(M354="Muy Baja",0.2,IF(M354="Baja",0.4,IF(M354="Media",0.6,IF(M354="Alta",0.8,IF(M354="Muy Alta",1,))))))</f>
        <v/>
      </c>
      <c r="O354" s="45"/>
      <c r="P354" s="46" t="str">
        <f>IF(OR($O354=[1]Tabla_Impacto!$D$38,$O354=[1]Tabla_Impacto!$D$41,$O354=[1]Tabla_Impacto!$D$42,$O354=[1]Tabla_Impacto!$D$43,$O354=[1]Tabla_Impacto!$D$44,$O354=[1]Tabla_Impacto!$J$38,$O354=[1]Tabla_Impacto!$J$43,$O354=[1]Tabla_Impacto!$J$44,$O354=[1]Tabla_Impacto!$P$40,$O354=[1]Tabla_Impacto!$P$44,$O354=[1]Tabla_Impacto!$V$40,$O354=[1]Tabla_Impacto!$AB$40),"Leve",IF(OR($O354=[1]Tabla_Impacto!$E$38,$O354=[1]Tabla_Impacto!$E$41,$O354=[1]Tabla_Impacto!$E$42,$O354=[1]Tabla_Impacto!$E$43,$O354=[1]Tabla_Impacto!$E$44,$O354=[1]Tabla_Impacto!$K$38,$O354=[1]Tabla_Impacto!$K$43,$O354=[1]Tabla_Impacto!$K$44,$O354=[1]Tabla_Impacto!$Q$40,$O354=[1]Tabla_Impacto!$Q$44,$O354=[1]Tabla_Impacto!$W$40,$O354=[1]Tabla_Impacto!$AC$40),"Menor",IF(OR($O354=[1]Tabla_Impacto!$F$38,$O354=[1]Tabla_Impacto!$F$41,$O354=[1]Tabla_Impacto!$F$42,$O354=[1]Tabla_Impacto!$F$43,$O354=[1]Tabla_Impacto!$F$44,$O354=[1]Tabla_Impacto!$L$38,$O354=[1]Tabla_Impacto!$L$43,$O354=[1]Tabla_Impacto!$L$44,$O354=[1]Tabla_Impacto!$R$40,$O354=[1]Tabla_Impacto!$R$44,$O354=[1]Tabla_Impacto!$X$40,$O354=[1]Tabla_Impacto!$AD$40,$O354=[1]Tabla_Impacto!$F$41),"Moderado",IF(OR($O354=[1]Tabla_Impacto!$G$38,$O354=[1]Tabla_Impacto!$G$41,$O354=[1]Tabla_Impacto!$G$42,$O354=[1]Tabla_Impacto!$G$43,$O354=[1]Tabla_Impacto!$G$44,$O354=[1]Tabla_Impacto!$M$38,$O354=[1]Tabla_Impacto!$M$43,$O354=[1]Tabla_Impacto!$M$44,$O354=[1]Tabla_Impacto!$S$40,$O354=[1]Tabla_Impacto!$S$44,$O354=[1]Tabla_Impacto!$Y$40,$O354=[1]Tabla_Impacto!$AE$40,$O354=[1]Tabla_Impacto!$G$41),"Mayor",IF(OR($O354=[1]Tabla_Impacto!$H$38,$O354=[1]Tabla_Impacto!$H$41,$O354=[1]Tabla_Impacto!$H$42,$O354=[1]Tabla_Impacto!$H$43,$O354=[1]Tabla_Impacto!$H$44,$O354=[1]Tabla_Impacto!$N$38,$O354=[1]Tabla_Impacto!$N$43,$O354=[1]Tabla_Impacto!$N$44,$O354=[1]Tabla_Impacto!$T$40,$O354=[1]Tabla_Impacto!$T$44,$O354=[1]Tabla_Impacto!$Z$40,$O354=[1]Tabla_Impacto!$AF$40,$O354=[1]Tabla_Impacto!$H$41),"Catastrófico","")))))</f>
        <v/>
      </c>
      <c r="Q354" s="44" t="str">
        <f>IF(P354="","",IF(P354="Leve",0.2,IF(P354="Menor",0.4,IF(P354="Moderado",0.6,IF(P354="Mayor",0.8,IF(P354="Catastrófico",1,))))))</f>
        <v/>
      </c>
      <c r="R354" s="47" t="str">
        <f>IF(OR(AND(M354="Muy Baja",P354="Leve"),AND(M354="Muy Baja",P354="Menor"),AND(M354="Baja",P354="Leve")),"Bajo",IF(OR(AND(M354="Muy baja",P354="Moderado"),AND(M354="Baja",P354="Menor"),AND(M354="Baja",P354="Moderado"),AND(M354="Media",P354="Leve"),AND(M354="Media",P354="Menor"),AND(M354="Media",P354="Moderado"),AND(M354="Alta",P354="Leve"),AND(M354="Alta",P354="Menor")),"Moderado",IF(OR(AND(M354="Muy Baja",P354="Mayor"),AND(M354="Baja",P354="Mayor"),AND(M354="Media",P354="Mayor"),AND(M354="Alta",P354="Moderado"),AND(M354="Alta",P354="Mayor"),AND(M354="Muy Alta",P354="Leve"),AND(M354="Muy Alta",P354="Menor"),AND(M354="Muy Alta",P354="Moderado"),AND(M354="Muy Alta",P354="Mayor")),"Alto",IF(OR(AND(M354="Muy Baja",P354="Catastrófico"),AND(M354="Baja",P354="Catastrófico"),AND(M354="Media",P354="Catastrófico"),AND(M354="Alta",P354="Catastrófico"),AND(M354="Muy Alta",P354="Catastrófico")),"Extremo",""))))</f>
        <v/>
      </c>
      <c r="S354" s="48"/>
      <c r="T354" s="20" t="s">
        <v>65</v>
      </c>
      <c r="U354" s="21"/>
      <c r="V354" s="22"/>
      <c r="W354" s="22"/>
      <c r="X354" s="23" t="str">
        <f>IF(OR(Y354="Preventivo",Y354="Detectivo"),"Probabilidad",IF(Y354="Correctivo","Impacto",""))</f>
        <v/>
      </c>
      <c r="Y354" s="24"/>
      <c r="Z354" s="24"/>
      <c r="AA354" s="25" t="str">
        <f t="shared" si="148"/>
        <v/>
      </c>
      <c r="AB354" s="24"/>
      <c r="AC354" s="24"/>
      <c r="AD354" s="24"/>
      <c r="AE354" s="26" t="str">
        <f>IFERROR(IF(X354="Probabilidad",(N354-(+N354*AA354)),IF(X354="Impacto",N354,"")),"")</f>
        <v/>
      </c>
      <c r="AF354" s="25" t="str">
        <f t="shared" si="149"/>
        <v/>
      </c>
      <c r="AG354" s="38" t="str">
        <f>IFERROR(IF(AH354="","",IF(AH354&lt;=0.2,"Muy Baja",IF(AH354&lt;=0.4,"Baja",IF(AH354&lt;=0.6,"Media",IF(AH354&lt;=0.8,"Alta","Muy Alta"))))),"")</f>
        <v/>
      </c>
      <c r="AH354" s="39" t="str">
        <f>IFERROR(LOOKUP(MAX(AF354:AF360)+1,(AF354:AF360)),"")</f>
        <v/>
      </c>
      <c r="AI354" s="25" t="str">
        <f>IFERROR(IF(X354="Impacto",(Q354-(+Q354*AA354)),IF(X354="Probabilidad",Q354,"")),"")</f>
        <v/>
      </c>
      <c r="AJ354" s="38" t="str">
        <f>IFERROR(IF(AK354="","",IF(AK354&lt;=0.2,"Leve",IF(AK354&lt;=0.4,"Menor",IF(AK354&lt;=0.6,"Moderado",IF(AK354&lt;=0.8,"Mayor","Catastrófico"))))),"")</f>
        <v/>
      </c>
      <c r="AK354" s="39" t="str">
        <f>IFERROR(LOOKUP(MAX(AI354:AI360)+1,(AI354:AI360)),"")</f>
        <v/>
      </c>
      <c r="AL354" s="40" t="str">
        <f>IFERROR(IF(OR(AND(AG354="Muy Baja",AJ354="Leve"),AND(AG354="Muy Baja",AJ354="Menor"),AND(AG354="Baja",AJ354="Leve")),"Bajo",IF(OR(AND(AG354="Muy baja",AJ354="Moderado"),AND(AG354="Baja",AJ354="Menor"),AND(AG354="Baja",AJ354="Moderado"),AND(AG354="Media",AJ354="Leve"),AND(AG354="Media",AJ354="Menor"),AND(AG354="Media",AJ354="Moderado"),AND(AG354="Alta",AJ354="Leve"),AND(AG354="Alta",AJ354="Menor")),"Moderado",IF(OR(AND(AG354="Muy Baja",AJ354="Mayor"),AND(AG354="Baja",AJ354="Mayor"),AND(AG354="Media",AJ354="Mayor"),AND(AG354="Alta",AJ354="Moderado"),AND(AG354="Alta",AJ354="Mayor"),AND(AG354="Muy Alta",AJ354="Leve"),AND(AG354="Muy Alta",AJ354="Menor"),AND(AG354="Muy Alta",AJ354="Moderado"),AND(AG354="Muy Alta",AJ354="Mayor")),"Alto",IF(OR(AND(AG354="Muy Baja",AJ354="Catastrófico"),AND(AG354="Baja",AJ354="Catastrófico"),AND(AG354="Media",AJ354="Catastrófico"),AND(AG354="Alta",AJ354="Catastrófico"),AND(AG354="Muy Alta",AJ354="Catastrófico")),"Extremo","")))),"")</f>
        <v/>
      </c>
      <c r="AM354" s="23" t="s">
        <v>73</v>
      </c>
      <c r="AN354" s="27"/>
      <c r="AO354" s="21"/>
      <c r="AP354" s="21"/>
      <c r="AQ354" s="41"/>
      <c r="AR354" s="35"/>
      <c r="AS354" s="35"/>
      <c r="AT354" s="28"/>
    </row>
    <row r="355" spans="1:46" ht="74.099999999999994" customHeight="1" x14ac:dyDescent="0.3">
      <c r="A355" s="52"/>
      <c r="B355" s="48"/>
      <c r="C355" s="48"/>
      <c r="D355" s="48"/>
      <c r="E355" s="54"/>
      <c r="F355" s="55"/>
      <c r="G355" s="48"/>
      <c r="H355" s="49"/>
      <c r="I355" s="50"/>
      <c r="J355" s="50"/>
      <c r="K355" s="50"/>
      <c r="L355" s="50"/>
      <c r="M355" s="46"/>
      <c r="N355" s="44"/>
      <c r="O355" s="45"/>
      <c r="P355" s="46"/>
      <c r="Q355" s="44"/>
      <c r="R355" s="47"/>
      <c r="S355" s="48"/>
      <c r="T355" s="20" t="s">
        <v>74</v>
      </c>
      <c r="U355" s="21"/>
      <c r="V355" s="22"/>
      <c r="W355" s="22"/>
      <c r="X355" s="23" t="str">
        <f t="shared" ref="X355:X360" si="159">IF(OR(Y355="Preventivo",Y355="Detectivo"),"Probabilidad",IF(Y355="Correctivo","Impacto",""))</f>
        <v/>
      </c>
      <c r="Y355" s="24"/>
      <c r="Z355" s="24"/>
      <c r="AA355" s="25" t="str">
        <f t="shared" si="148"/>
        <v/>
      </c>
      <c r="AB355" s="24"/>
      <c r="AC355" s="24"/>
      <c r="AD355" s="24"/>
      <c r="AE355" s="26" t="str">
        <f>IFERROR(IF(AND(X354="Probabilidad",X355="Probabilidad"),(AF354-(+AF354*AA355)),IF(AND(X355="Probabilidad",X354="Impacto"),(AF354-(+AF354*AA355)),IF(X355="Impacto",AF354,""))),"")</f>
        <v/>
      </c>
      <c r="AF355" s="25" t="str">
        <f t="shared" si="149"/>
        <v/>
      </c>
      <c r="AG355" s="38"/>
      <c r="AH355" s="39"/>
      <c r="AI355" s="25" t="str">
        <f t="shared" ref="AI355:AI360" si="160">IFERROR(IF(AND(X354="Impacto",X355="Impacto"),(AI354-(+AI354*AA355)),IF(AND(X355="Impacto",X354="Probabilidad"),(AI354-(+AI354*AA355)),IF(X355="Probabilidad",AI354,""))),"")</f>
        <v/>
      </c>
      <c r="AJ355" s="38"/>
      <c r="AK355" s="39"/>
      <c r="AL355" s="40"/>
      <c r="AM355" s="23" t="s">
        <v>77</v>
      </c>
      <c r="AN355" s="27"/>
      <c r="AO355" s="21"/>
      <c r="AP355" s="21"/>
      <c r="AQ355" s="42"/>
      <c r="AR355" s="36"/>
      <c r="AS355" s="36"/>
      <c r="AT355" s="29"/>
    </row>
    <row r="356" spans="1:46" ht="45" customHeight="1" x14ac:dyDescent="0.3">
      <c r="A356" s="52"/>
      <c r="B356" s="48"/>
      <c r="C356" s="48"/>
      <c r="D356" s="48"/>
      <c r="E356" s="54"/>
      <c r="F356" s="55"/>
      <c r="G356" s="48"/>
      <c r="H356" s="49"/>
      <c r="I356" s="50"/>
      <c r="J356" s="50"/>
      <c r="K356" s="50"/>
      <c r="L356" s="50"/>
      <c r="M356" s="46"/>
      <c r="N356" s="44"/>
      <c r="O356" s="45"/>
      <c r="P356" s="46"/>
      <c r="Q356" s="44"/>
      <c r="R356" s="47"/>
      <c r="S356" s="48"/>
      <c r="T356" s="20" t="s">
        <v>78</v>
      </c>
      <c r="U356" s="21"/>
      <c r="V356" s="22"/>
      <c r="W356" s="22"/>
      <c r="X356" s="23" t="str">
        <f t="shared" si="159"/>
        <v/>
      </c>
      <c r="Y356" s="24"/>
      <c r="Z356" s="24"/>
      <c r="AA356" s="25" t="str">
        <f t="shared" si="148"/>
        <v/>
      </c>
      <c r="AB356" s="24"/>
      <c r="AC356" s="24"/>
      <c r="AD356" s="24"/>
      <c r="AE356" s="26" t="str">
        <f>IFERROR(IF(AND(X355="Probabilidad",X356="Probabilidad"),(AF355-(+AF355*AA356)),IF(AND(X356="Probabilidad",X355="Impacto"),(AF355-(+AF355*AA356)),IF(X356="Impacto",AF355,""))),"")</f>
        <v/>
      </c>
      <c r="AF356" s="25" t="str">
        <f t="shared" si="149"/>
        <v/>
      </c>
      <c r="AG356" s="38"/>
      <c r="AH356" s="39"/>
      <c r="AI356" s="25" t="str">
        <f t="shared" si="160"/>
        <v/>
      </c>
      <c r="AJ356" s="38"/>
      <c r="AK356" s="39"/>
      <c r="AL356" s="40"/>
      <c r="AM356" s="23" t="s">
        <v>81</v>
      </c>
      <c r="AN356" s="27"/>
      <c r="AO356" s="21"/>
      <c r="AP356" s="21"/>
      <c r="AQ356" s="42"/>
      <c r="AR356" s="36"/>
      <c r="AS356" s="36"/>
      <c r="AT356" s="29"/>
    </row>
    <row r="357" spans="1:46" ht="30" customHeight="1" x14ac:dyDescent="0.3">
      <c r="A357" s="52"/>
      <c r="B357" s="48"/>
      <c r="C357" s="48"/>
      <c r="D357" s="48"/>
      <c r="E357" s="54"/>
      <c r="F357" s="55"/>
      <c r="G357" s="48"/>
      <c r="H357" s="49"/>
      <c r="I357" s="50"/>
      <c r="J357" s="50"/>
      <c r="K357" s="50"/>
      <c r="L357" s="50"/>
      <c r="M357" s="46"/>
      <c r="N357" s="44"/>
      <c r="O357" s="45"/>
      <c r="P357" s="46"/>
      <c r="Q357" s="44"/>
      <c r="R357" s="47"/>
      <c r="S357" s="48"/>
      <c r="T357" s="20" t="s">
        <v>82</v>
      </c>
      <c r="U357" s="21"/>
      <c r="V357" s="22"/>
      <c r="W357" s="22"/>
      <c r="X357" s="23" t="str">
        <f t="shared" si="159"/>
        <v/>
      </c>
      <c r="Y357" s="24"/>
      <c r="Z357" s="24"/>
      <c r="AA357" s="25" t="str">
        <f t="shared" si="148"/>
        <v/>
      </c>
      <c r="AB357" s="24"/>
      <c r="AC357" s="24"/>
      <c r="AD357" s="24"/>
      <c r="AE357" s="26" t="str">
        <f t="shared" ref="AE357:AE360" si="161">IFERROR(IF(AND(X356="Probabilidad",X357="Probabilidad"),(AF356-(+AF356*AA357)),IF(AND(X357="Probabilidad",X356="Impacto"),(AF356-(+AF356*AA357)),IF(X357="Impacto",AF356,""))),"")</f>
        <v/>
      </c>
      <c r="AF357" s="25" t="str">
        <f t="shared" si="149"/>
        <v/>
      </c>
      <c r="AG357" s="38"/>
      <c r="AH357" s="39"/>
      <c r="AI357" s="25" t="str">
        <f t="shared" si="160"/>
        <v/>
      </c>
      <c r="AJ357" s="38"/>
      <c r="AK357" s="39"/>
      <c r="AL357" s="40"/>
      <c r="AM357" s="23" t="s">
        <v>84</v>
      </c>
      <c r="AN357" s="27"/>
      <c r="AO357" s="21"/>
      <c r="AP357" s="21"/>
      <c r="AQ357" s="42"/>
      <c r="AR357" s="36"/>
      <c r="AS357" s="36"/>
      <c r="AT357" s="29"/>
    </row>
    <row r="358" spans="1:46" ht="18.95" customHeight="1" x14ac:dyDescent="0.3">
      <c r="A358" s="52"/>
      <c r="B358" s="48"/>
      <c r="C358" s="48"/>
      <c r="D358" s="48"/>
      <c r="E358" s="54"/>
      <c r="F358" s="55"/>
      <c r="G358" s="48"/>
      <c r="H358" s="49"/>
      <c r="I358" s="50"/>
      <c r="J358" s="50"/>
      <c r="K358" s="50"/>
      <c r="L358" s="50"/>
      <c r="M358" s="46"/>
      <c r="N358" s="44"/>
      <c r="O358" s="45"/>
      <c r="P358" s="46"/>
      <c r="Q358" s="44"/>
      <c r="R358" s="47"/>
      <c r="S358" s="48"/>
      <c r="T358" s="20" t="s">
        <v>85</v>
      </c>
      <c r="U358" s="21"/>
      <c r="V358" s="22"/>
      <c r="W358" s="22"/>
      <c r="X358" s="23" t="str">
        <f t="shared" si="159"/>
        <v/>
      </c>
      <c r="Y358" s="24"/>
      <c r="Z358" s="24"/>
      <c r="AA358" s="25" t="str">
        <f t="shared" si="148"/>
        <v/>
      </c>
      <c r="AB358" s="24"/>
      <c r="AC358" s="24"/>
      <c r="AD358" s="24"/>
      <c r="AE358" s="26" t="str">
        <f t="shared" si="161"/>
        <v/>
      </c>
      <c r="AF358" s="25" t="str">
        <f t="shared" si="149"/>
        <v/>
      </c>
      <c r="AG358" s="38"/>
      <c r="AH358" s="39"/>
      <c r="AI358" s="25" t="str">
        <f t="shared" si="160"/>
        <v/>
      </c>
      <c r="AJ358" s="38"/>
      <c r="AK358" s="39"/>
      <c r="AL358" s="40"/>
      <c r="AM358" s="23" t="s">
        <v>89</v>
      </c>
      <c r="AN358" s="27"/>
      <c r="AO358" s="21"/>
      <c r="AP358" s="21"/>
      <c r="AQ358" s="42"/>
      <c r="AR358" s="36"/>
      <c r="AS358" s="36"/>
      <c r="AT358" s="29"/>
    </row>
    <row r="359" spans="1:46" ht="18.95" customHeight="1" x14ac:dyDescent="0.3">
      <c r="A359" s="52"/>
      <c r="B359" s="48"/>
      <c r="C359" s="48"/>
      <c r="D359" s="48"/>
      <c r="E359" s="54"/>
      <c r="F359" s="55"/>
      <c r="G359" s="48"/>
      <c r="H359" s="49"/>
      <c r="I359" s="50"/>
      <c r="J359" s="50"/>
      <c r="K359" s="50"/>
      <c r="L359" s="50"/>
      <c r="M359" s="46"/>
      <c r="N359" s="44"/>
      <c r="O359" s="45"/>
      <c r="P359" s="46"/>
      <c r="Q359" s="44"/>
      <c r="R359" s="47"/>
      <c r="S359" s="48"/>
      <c r="T359" s="20" t="s">
        <v>90</v>
      </c>
      <c r="U359" s="21"/>
      <c r="V359" s="22"/>
      <c r="W359" s="22"/>
      <c r="X359" s="23" t="str">
        <f t="shared" si="159"/>
        <v/>
      </c>
      <c r="Y359" s="24"/>
      <c r="Z359" s="24"/>
      <c r="AA359" s="25" t="str">
        <f t="shared" si="148"/>
        <v/>
      </c>
      <c r="AB359" s="24"/>
      <c r="AC359" s="24"/>
      <c r="AD359" s="24"/>
      <c r="AE359" s="26" t="str">
        <f t="shared" si="161"/>
        <v/>
      </c>
      <c r="AF359" s="25" t="str">
        <f t="shared" si="149"/>
        <v/>
      </c>
      <c r="AG359" s="38"/>
      <c r="AH359" s="39"/>
      <c r="AI359" s="25" t="str">
        <f t="shared" si="160"/>
        <v/>
      </c>
      <c r="AJ359" s="38"/>
      <c r="AK359" s="39"/>
      <c r="AL359" s="40"/>
      <c r="AM359" s="23" t="s">
        <v>92</v>
      </c>
      <c r="AN359" s="27"/>
      <c r="AO359" s="21"/>
      <c r="AP359" s="21"/>
      <c r="AQ359" s="42"/>
      <c r="AR359" s="36"/>
      <c r="AS359" s="36"/>
      <c r="AT359" s="29"/>
    </row>
    <row r="360" spans="1:46" ht="23.1" customHeight="1" x14ac:dyDescent="0.3">
      <c r="A360" s="53"/>
      <c r="B360" s="48"/>
      <c r="C360" s="48"/>
      <c r="D360" s="48"/>
      <c r="E360" s="54"/>
      <c r="F360" s="55"/>
      <c r="G360" s="48"/>
      <c r="H360" s="49"/>
      <c r="I360" s="50"/>
      <c r="J360" s="50"/>
      <c r="K360" s="50"/>
      <c r="L360" s="50"/>
      <c r="M360" s="46"/>
      <c r="N360" s="44"/>
      <c r="O360" s="45"/>
      <c r="P360" s="46"/>
      <c r="Q360" s="44"/>
      <c r="R360" s="47"/>
      <c r="S360" s="48"/>
      <c r="T360" s="20" t="s">
        <v>93</v>
      </c>
      <c r="U360" s="21"/>
      <c r="V360" s="22"/>
      <c r="W360" s="22"/>
      <c r="X360" s="23" t="str">
        <f t="shared" si="159"/>
        <v/>
      </c>
      <c r="Y360" s="24"/>
      <c r="Z360" s="24"/>
      <c r="AA360" s="25" t="str">
        <f t="shared" si="148"/>
        <v/>
      </c>
      <c r="AB360" s="24"/>
      <c r="AC360" s="24"/>
      <c r="AD360" s="24"/>
      <c r="AE360" s="26" t="str">
        <f t="shared" si="161"/>
        <v/>
      </c>
      <c r="AF360" s="25" t="str">
        <f t="shared" si="149"/>
        <v/>
      </c>
      <c r="AG360" s="38"/>
      <c r="AH360" s="39"/>
      <c r="AI360" s="25" t="str">
        <f t="shared" si="160"/>
        <v/>
      </c>
      <c r="AJ360" s="38"/>
      <c r="AK360" s="39"/>
      <c r="AL360" s="40"/>
      <c r="AM360" s="23" t="s">
        <v>94</v>
      </c>
      <c r="AN360" s="27"/>
      <c r="AO360" s="21"/>
      <c r="AP360" s="21"/>
      <c r="AQ360" s="43"/>
      <c r="AR360" s="37"/>
      <c r="AS360" s="37"/>
      <c r="AT360" s="30"/>
    </row>
    <row r="361" spans="1:46" s="4" customFormat="1" ht="69.95" customHeight="1" x14ac:dyDescent="0.25">
      <c r="A361" s="51"/>
      <c r="B361" s="48"/>
      <c r="C361" s="48"/>
      <c r="D361" s="48"/>
      <c r="E361" s="54"/>
      <c r="F361" s="55"/>
      <c r="G361" s="48"/>
      <c r="H361" s="49" t="str">
        <f>IF(B361="Seguridad_Información","Posibilidad de "&amp;C361&amp;"con "&amp;K361&amp;" "&amp;"por"&amp;" "&amp;I361&amp;" "&amp;"debido a"&amp;" "&amp;J361,"Posibilidad de"&amp;" "&amp;K361&amp;" "&amp;"por"&amp;" "&amp;I361&amp;" debido a"&amp;" "&amp;J361)</f>
        <v xml:space="preserve">Posibilidad de  por  debido a </v>
      </c>
      <c r="I361" s="50"/>
      <c r="J361" s="50"/>
      <c r="K361" s="50"/>
      <c r="L361" s="50"/>
      <c r="M361" s="46" t="str">
        <f>IF(OR($L361=[1]Tabla_Probabilidad!$D$33,$L361=[1]Tabla_Probabilidad!$D$35,$L361=[1]Tabla_Probabilidad!$D$37,$L361=[1]Tabla_Probabilidad!$J$35),"Muy Baja",IF(OR($L361=[1]Tabla_Probabilidad!$E$33,$L361=[1]Tabla_Probabilidad!$E$35,$L361=[1]Tabla_Probabilidad!$E$37,$L361=[1]Tabla_Probabilidad!$K$35),"Baja",IF(OR($L361=[1]Tabla_Probabilidad!$F$33,$L361=[1]Tabla_Probabilidad!$F$35,$L361=[1]Tabla_Probabilidad!$F$37,$L361=[1]Tabla_Probabilidad!$L$35),"Media",IF(OR($L361=[1]Tabla_Probabilidad!$G$33,$L361=[1]Tabla_Probabilidad!$G$35,$L361=[1]Tabla_Probabilidad!$G$37,$L361=[1]Tabla_Probabilidad!$M$35),"Alta",IF(OR($L361=[1]Tabla_Probabilidad!$H$33,$L361=[1]Tabla_Probabilidad!$H$35,$L361=[1]Tabla_Probabilidad!$H$37,$L361=[1]Tabla_Probabilidad!$N$35),"Muy Alta","")))))</f>
        <v/>
      </c>
      <c r="N361" s="44" t="str">
        <f>IF(M361="","",IF(M361="Muy Baja",0.2,IF(M361="Baja",0.4,IF(M361="Media",0.6,IF(M361="Alta",0.8,IF(M361="Muy Alta",1,))))))</f>
        <v/>
      </c>
      <c r="O361" s="45"/>
      <c r="P361" s="46" t="str">
        <f>IF(OR($O361=[1]Tabla_Impacto!$D$38,$O361=[1]Tabla_Impacto!$D$41,$O361=[1]Tabla_Impacto!$D$42,$O361=[1]Tabla_Impacto!$D$43,$O361=[1]Tabla_Impacto!$D$44,$O361=[1]Tabla_Impacto!$J$38,$O361=[1]Tabla_Impacto!$J$43,$O361=[1]Tabla_Impacto!$J$44,$O361=[1]Tabla_Impacto!$P$40,$O361=[1]Tabla_Impacto!$P$44,$O361=[1]Tabla_Impacto!$V$40,$O361=[1]Tabla_Impacto!$AB$40),"Leve",IF(OR($O361=[1]Tabla_Impacto!$E$38,$O361=[1]Tabla_Impacto!$E$41,$O361=[1]Tabla_Impacto!$E$42,$O361=[1]Tabla_Impacto!$E$43,$O361=[1]Tabla_Impacto!$E$44,$O361=[1]Tabla_Impacto!$K$38,$O361=[1]Tabla_Impacto!$K$43,$O361=[1]Tabla_Impacto!$K$44,$O361=[1]Tabla_Impacto!$Q$40,$O361=[1]Tabla_Impacto!$Q$44,$O361=[1]Tabla_Impacto!$W$40,$O361=[1]Tabla_Impacto!$AC$40),"Menor",IF(OR($O361=[1]Tabla_Impacto!$F$38,$O361=[1]Tabla_Impacto!$F$41,$O361=[1]Tabla_Impacto!$F$42,$O361=[1]Tabla_Impacto!$F$43,$O361=[1]Tabla_Impacto!$F$44,$O361=[1]Tabla_Impacto!$L$38,$O361=[1]Tabla_Impacto!$L$43,$O361=[1]Tabla_Impacto!$L$44,$O361=[1]Tabla_Impacto!$R$40,$O361=[1]Tabla_Impacto!$R$44,$O361=[1]Tabla_Impacto!$X$40,$O361=[1]Tabla_Impacto!$AD$40,$O361=[1]Tabla_Impacto!$F$41),"Moderado",IF(OR($O361=[1]Tabla_Impacto!$G$38,$O361=[1]Tabla_Impacto!$G$41,$O361=[1]Tabla_Impacto!$G$42,$O361=[1]Tabla_Impacto!$G$43,$O361=[1]Tabla_Impacto!$G$44,$O361=[1]Tabla_Impacto!$M$38,$O361=[1]Tabla_Impacto!$M$43,$O361=[1]Tabla_Impacto!$M$44,$O361=[1]Tabla_Impacto!$S$40,$O361=[1]Tabla_Impacto!$S$44,$O361=[1]Tabla_Impacto!$Y$40,$O361=[1]Tabla_Impacto!$AE$40,$O361=[1]Tabla_Impacto!$G$41),"Mayor",IF(OR($O361=[1]Tabla_Impacto!$H$38,$O361=[1]Tabla_Impacto!$H$41,$O361=[1]Tabla_Impacto!$H$42,$O361=[1]Tabla_Impacto!$H$43,$O361=[1]Tabla_Impacto!$H$44,$O361=[1]Tabla_Impacto!$N$38,$O361=[1]Tabla_Impacto!$N$43,$O361=[1]Tabla_Impacto!$N$44,$O361=[1]Tabla_Impacto!$T$40,$O361=[1]Tabla_Impacto!$T$44,$O361=[1]Tabla_Impacto!$Z$40,$O361=[1]Tabla_Impacto!$AF$40,$O361=[1]Tabla_Impacto!$H$41),"Catastrófico","")))))</f>
        <v/>
      </c>
      <c r="Q361" s="44" t="str">
        <f>IF(P361="","",IF(P361="Leve",0.2,IF(P361="Menor",0.4,IF(P361="Moderado",0.6,IF(P361="Mayor",0.8,IF(P361="Catastrófico",1,))))))</f>
        <v/>
      </c>
      <c r="R361" s="47" t="str">
        <f>IF(OR(AND(M361="Muy Baja",P361="Leve"),AND(M361="Muy Baja",P361="Menor"),AND(M361="Baja",P361="Leve")),"Bajo",IF(OR(AND(M361="Muy baja",P361="Moderado"),AND(M361="Baja",P361="Menor"),AND(M361="Baja",P361="Moderado"),AND(M361="Media",P361="Leve"),AND(M361="Media",P361="Menor"),AND(M361="Media",P361="Moderado"),AND(M361="Alta",P361="Leve"),AND(M361="Alta",P361="Menor")),"Moderado",IF(OR(AND(M361="Muy Baja",P361="Mayor"),AND(M361="Baja",P361="Mayor"),AND(M361="Media",P361="Mayor"),AND(M361="Alta",P361="Moderado"),AND(M361="Alta",P361="Mayor"),AND(M361="Muy Alta",P361="Leve"),AND(M361="Muy Alta",P361="Menor"),AND(M361="Muy Alta",P361="Moderado"),AND(M361="Muy Alta",P361="Mayor")),"Alto",IF(OR(AND(M361="Muy Baja",P361="Catastrófico"),AND(M361="Baja",P361="Catastrófico"),AND(M361="Media",P361="Catastrófico"),AND(M361="Alta",P361="Catastrófico"),AND(M361="Muy Alta",P361="Catastrófico")),"Extremo",""))))</f>
        <v/>
      </c>
      <c r="S361" s="48"/>
      <c r="T361" s="20" t="s">
        <v>65</v>
      </c>
      <c r="U361" s="21"/>
      <c r="V361" s="22"/>
      <c r="W361" s="22"/>
      <c r="X361" s="23" t="str">
        <f>IF(OR(Y361="Preventivo",Y361="Detectivo"),"Probabilidad",IF(Y361="Correctivo","Impacto",""))</f>
        <v/>
      </c>
      <c r="Y361" s="24"/>
      <c r="Z361" s="24"/>
      <c r="AA361" s="25" t="str">
        <f t="shared" si="148"/>
        <v/>
      </c>
      <c r="AB361" s="24"/>
      <c r="AC361" s="24"/>
      <c r="AD361" s="24"/>
      <c r="AE361" s="26" t="str">
        <f>IFERROR(IF(X361="Probabilidad",(N361-(+N361*AA361)),IF(X361="Impacto",N361,"")),"")</f>
        <v/>
      </c>
      <c r="AF361" s="25" t="str">
        <f t="shared" si="149"/>
        <v/>
      </c>
      <c r="AG361" s="38" t="str">
        <f>IFERROR(IF(AH361="","",IF(AH361&lt;=0.2,"Muy Baja",IF(AH361&lt;=0.4,"Baja",IF(AH361&lt;=0.6,"Media",IF(AH361&lt;=0.8,"Alta","Muy Alta"))))),"")</f>
        <v/>
      </c>
      <c r="AH361" s="39" t="str">
        <f>IFERROR(LOOKUP(MAX(AF361:AF367)+1,(AF361:AF367)),"")</f>
        <v/>
      </c>
      <c r="AI361" s="25" t="str">
        <f>IFERROR(IF(X361="Impacto",(Q361-(+Q361*AA361)),IF(X361="Probabilidad",Q361,"")),"")</f>
        <v/>
      </c>
      <c r="AJ361" s="38" t="str">
        <f>IFERROR(IF(AK361="","",IF(AK361&lt;=0.2,"Leve",IF(AK361&lt;=0.4,"Menor",IF(AK361&lt;=0.6,"Moderado",IF(AK361&lt;=0.8,"Mayor","Catastrófico"))))),"")</f>
        <v/>
      </c>
      <c r="AK361" s="39" t="str">
        <f>IFERROR(LOOKUP(MAX(AI361:AI367)+1,(AI361:AI367)),"")</f>
        <v/>
      </c>
      <c r="AL361" s="40" t="str">
        <f>IFERROR(IF(OR(AND(AG361="Muy Baja",AJ361="Leve"),AND(AG361="Muy Baja",AJ361="Menor"),AND(AG361="Baja",AJ361="Leve")),"Bajo",IF(OR(AND(AG361="Muy baja",AJ361="Moderado"),AND(AG361="Baja",AJ361="Menor"),AND(AG361="Baja",AJ361="Moderado"),AND(AG361="Media",AJ361="Leve"),AND(AG361="Media",AJ361="Menor"),AND(AG361="Media",AJ361="Moderado"),AND(AG361="Alta",AJ361="Leve"),AND(AG361="Alta",AJ361="Menor")),"Moderado",IF(OR(AND(AG361="Muy Baja",AJ361="Mayor"),AND(AG361="Baja",AJ361="Mayor"),AND(AG361="Media",AJ361="Mayor"),AND(AG361="Alta",AJ361="Moderado"),AND(AG361="Alta",AJ361="Mayor"),AND(AG361="Muy Alta",AJ361="Leve"),AND(AG361="Muy Alta",AJ361="Menor"),AND(AG361="Muy Alta",AJ361="Moderado"),AND(AG361="Muy Alta",AJ361="Mayor")),"Alto",IF(OR(AND(AG361="Muy Baja",AJ361="Catastrófico"),AND(AG361="Baja",AJ361="Catastrófico"),AND(AG361="Media",AJ361="Catastrófico"),AND(AG361="Alta",AJ361="Catastrófico"),AND(AG361="Muy Alta",AJ361="Catastrófico")),"Extremo","")))),"")</f>
        <v/>
      </c>
      <c r="AM361" s="23" t="s">
        <v>73</v>
      </c>
      <c r="AN361" s="27"/>
      <c r="AO361" s="21"/>
      <c r="AP361" s="21"/>
      <c r="AQ361" s="41"/>
      <c r="AR361" s="35"/>
      <c r="AS361" s="35"/>
      <c r="AT361" s="28"/>
    </row>
    <row r="362" spans="1:46" ht="74.099999999999994" customHeight="1" x14ac:dyDescent="0.3">
      <c r="A362" s="52"/>
      <c r="B362" s="48"/>
      <c r="C362" s="48"/>
      <c r="D362" s="48"/>
      <c r="E362" s="54"/>
      <c r="F362" s="55"/>
      <c r="G362" s="48"/>
      <c r="H362" s="49"/>
      <c r="I362" s="50"/>
      <c r="J362" s="50"/>
      <c r="K362" s="50"/>
      <c r="L362" s="50"/>
      <c r="M362" s="46"/>
      <c r="N362" s="44"/>
      <c r="O362" s="45"/>
      <c r="P362" s="46"/>
      <c r="Q362" s="44"/>
      <c r="R362" s="47"/>
      <c r="S362" s="48"/>
      <c r="T362" s="20" t="s">
        <v>74</v>
      </c>
      <c r="U362" s="21"/>
      <c r="V362" s="22"/>
      <c r="W362" s="22"/>
      <c r="X362" s="23" t="str">
        <f t="shared" ref="X362:X367" si="162">IF(OR(Y362="Preventivo",Y362="Detectivo"),"Probabilidad",IF(Y362="Correctivo","Impacto",""))</f>
        <v/>
      </c>
      <c r="Y362" s="24"/>
      <c r="Z362" s="24"/>
      <c r="AA362" s="25" t="str">
        <f t="shared" si="148"/>
        <v/>
      </c>
      <c r="AB362" s="24"/>
      <c r="AC362" s="24"/>
      <c r="AD362" s="24"/>
      <c r="AE362" s="26" t="str">
        <f>IFERROR(IF(AND(X361="Probabilidad",X362="Probabilidad"),(AF361-(+AF361*AA362)),IF(AND(X362="Probabilidad",X361="Impacto"),(AF361-(+AF361*AA362)),IF(X362="Impacto",AF361,""))),"")</f>
        <v/>
      </c>
      <c r="AF362" s="25" t="str">
        <f t="shared" si="149"/>
        <v/>
      </c>
      <c r="AG362" s="38"/>
      <c r="AH362" s="39"/>
      <c r="AI362" s="25" t="str">
        <f t="shared" ref="AI362:AI367" si="163">IFERROR(IF(AND(X361="Impacto",X362="Impacto"),(AI361-(+AI361*AA362)),IF(AND(X362="Impacto",X361="Probabilidad"),(AI361-(+AI361*AA362)),IF(X362="Probabilidad",AI361,""))),"")</f>
        <v/>
      </c>
      <c r="AJ362" s="38"/>
      <c r="AK362" s="39"/>
      <c r="AL362" s="40"/>
      <c r="AM362" s="23" t="s">
        <v>77</v>
      </c>
      <c r="AN362" s="27"/>
      <c r="AO362" s="21"/>
      <c r="AP362" s="21"/>
      <c r="AQ362" s="42"/>
      <c r="AR362" s="36"/>
      <c r="AS362" s="36"/>
      <c r="AT362" s="29"/>
    </row>
    <row r="363" spans="1:46" ht="45" customHeight="1" x14ac:dyDescent="0.3">
      <c r="A363" s="52"/>
      <c r="B363" s="48"/>
      <c r="C363" s="48"/>
      <c r="D363" s="48"/>
      <c r="E363" s="54"/>
      <c r="F363" s="55"/>
      <c r="G363" s="48"/>
      <c r="H363" s="49"/>
      <c r="I363" s="50"/>
      <c r="J363" s="50"/>
      <c r="K363" s="50"/>
      <c r="L363" s="50"/>
      <c r="M363" s="46"/>
      <c r="N363" s="44"/>
      <c r="O363" s="45"/>
      <c r="P363" s="46"/>
      <c r="Q363" s="44"/>
      <c r="R363" s="47"/>
      <c r="S363" s="48"/>
      <c r="T363" s="20" t="s">
        <v>78</v>
      </c>
      <c r="U363" s="21"/>
      <c r="V363" s="22"/>
      <c r="W363" s="22"/>
      <c r="X363" s="23" t="str">
        <f t="shared" si="162"/>
        <v/>
      </c>
      <c r="Y363" s="24"/>
      <c r="Z363" s="24"/>
      <c r="AA363" s="25" t="str">
        <f t="shared" si="148"/>
        <v/>
      </c>
      <c r="AB363" s="24"/>
      <c r="AC363" s="24"/>
      <c r="AD363" s="24"/>
      <c r="AE363" s="26" t="str">
        <f>IFERROR(IF(AND(X362="Probabilidad",X363="Probabilidad"),(AF362-(+AF362*AA363)),IF(AND(X363="Probabilidad",X362="Impacto"),(AF362-(+AF362*AA363)),IF(X363="Impacto",AF362,""))),"")</f>
        <v/>
      </c>
      <c r="AF363" s="25" t="str">
        <f t="shared" si="149"/>
        <v/>
      </c>
      <c r="AG363" s="38"/>
      <c r="AH363" s="39"/>
      <c r="AI363" s="25" t="str">
        <f t="shared" si="163"/>
        <v/>
      </c>
      <c r="AJ363" s="38"/>
      <c r="AK363" s="39"/>
      <c r="AL363" s="40"/>
      <c r="AM363" s="23" t="s">
        <v>81</v>
      </c>
      <c r="AN363" s="27"/>
      <c r="AO363" s="21"/>
      <c r="AP363" s="21"/>
      <c r="AQ363" s="42"/>
      <c r="AR363" s="36"/>
      <c r="AS363" s="36"/>
      <c r="AT363" s="29"/>
    </row>
    <row r="364" spans="1:46" ht="30" customHeight="1" x14ac:dyDescent="0.3">
      <c r="A364" s="52"/>
      <c r="B364" s="48"/>
      <c r="C364" s="48"/>
      <c r="D364" s="48"/>
      <c r="E364" s="54"/>
      <c r="F364" s="55"/>
      <c r="G364" s="48"/>
      <c r="H364" s="49"/>
      <c r="I364" s="50"/>
      <c r="J364" s="50"/>
      <c r="K364" s="50"/>
      <c r="L364" s="50"/>
      <c r="M364" s="46"/>
      <c r="N364" s="44"/>
      <c r="O364" s="45"/>
      <c r="P364" s="46"/>
      <c r="Q364" s="44"/>
      <c r="R364" s="47"/>
      <c r="S364" s="48"/>
      <c r="T364" s="20" t="s">
        <v>82</v>
      </c>
      <c r="U364" s="21"/>
      <c r="V364" s="22"/>
      <c r="W364" s="22"/>
      <c r="X364" s="23" t="str">
        <f t="shared" si="162"/>
        <v/>
      </c>
      <c r="Y364" s="24"/>
      <c r="Z364" s="24"/>
      <c r="AA364" s="25" t="str">
        <f t="shared" si="148"/>
        <v/>
      </c>
      <c r="AB364" s="24"/>
      <c r="AC364" s="24"/>
      <c r="AD364" s="24"/>
      <c r="AE364" s="26" t="str">
        <f t="shared" ref="AE364:AE367" si="164">IFERROR(IF(AND(X363="Probabilidad",X364="Probabilidad"),(AF363-(+AF363*AA364)),IF(AND(X364="Probabilidad",X363="Impacto"),(AF363-(+AF363*AA364)),IF(X364="Impacto",AF363,""))),"")</f>
        <v/>
      </c>
      <c r="AF364" s="25" t="str">
        <f t="shared" si="149"/>
        <v/>
      </c>
      <c r="AG364" s="38"/>
      <c r="AH364" s="39"/>
      <c r="AI364" s="25" t="str">
        <f t="shared" si="163"/>
        <v/>
      </c>
      <c r="AJ364" s="38"/>
      <c r="AK364" s="39"/>
      <c r="AL364" s="40"/>
      <c r="AM364" s="23" t="s">
        <v>84</v>
      </c>
      <c r="AN364" s="27"/>
      <c r="AO364" s="21"/>
      <c r="AP364" s="21"/>
      <c r="AQ364" s="42"/>
      <c r="AR364" s="36"/>
      <c r="AS364" s="36"/>
      <c r="AT364" s="29"/>
    </row>
    <row r="365" spans="1:46" ht="18.95" customHeight="1" x14ac:dyDescent="0.3">
      <c r="A365" s="52"/>
      <c r="B365" s="48"/>
      <c r="C365" s="48"/>
      <c r="D365" s="48"/>
      <c r="E365" s="54"/>
      <c r="F365" s="55"/>
      <c r="G365" s="48"/>
      <c r="H365" s="49"/>
      <c r="I365" s="50"/>
      <c r="J365" s="50"/>
      <c r="K365" s="50"/>
      <c r="L365" s="50"/>
      <c r="M365" s="46"/>
      <c r="N365" s="44"/>
      <c r="O365" s="45"/>
      <c r="P365" s="46"/>
      <c r="Q365" s="44"/>
      <c r="R365" s="47"/>
      <c r="S365" s="48"/>
      <c r="T365" s="20" t="s">
        <v>85</v>
      </c>
      <c r="U365" s="21"/>
      <c r="V365" s="22"/>
      <c r="W365" s="22"/>
      <c r="X365" s="23" t="str">
        <f t="shared" si="162"/>
        <v/>
      </c>
      <c r="Y365" s="24"/>
      <c r="Z365" s="24"/>
      <c r="AA365" s="25" t="str">
        <f t="shared" si="148"/>
        <v/>
      </c>
      <c r="AB365" s="24"/>
      <c r="AC365" s="24"/>
      <c r="AD365" s="24"/>
      <c r="AE365" s="26" t="str">
        <f t="shared" si="164"/>
        <v/>
      </c>
      <c r="AF365" s="25" t="str">
        <f t="shared" si="149"/>
        <v/>
      </c>
      <c r="AG365" s="38"/>
      <c r="AH365" s="39"/>
      <c r="AI365" s="25" t="str">
        <f t="shared" si="163"/>
        <v/>
      </c>
      <c r="AJ365" s="38"/>
      <c r="AK365" s="39"/>
      <c r="AL365" s="40"/>
      <c r="AM365" s="23" t="s">
        <v>89</v>
      </c>
      <c r="AN365" s="27"/>
      <c r="AO365" s="21"/>
      <c r="AP365" s="21"/>
      <c r="AQ365" s="42"/>
      <c r="AR365" s="36"/>
      <c r="AS365" s="36"/>
      <c r="AT365" s="29"/>
    </row>
    <row r="366" spans="1:46" ht="18.95" customHeight="1" x14ac:dyDescent="0.3">
      <c r="A366" s="52"/>
      <c r="B366" s="48"/>
      <c r="C366" s="48"/>
      <c r="D366" s="48"/>
      <c r="E366" s="54"/>
      <c r="F366" s="55"/>
      <c r="G366" s="48"/>
      <c r="H366" s="49"/>
      <c r="I366" s="50"/>
      <c r="J366" s="50"/>
      <c r="K366" s="50"/>
      <c r="L366" s="50"/>
      <c r="M366" s="46"/>
      <c r="N366" s="44"/>
      <c r="O366" s="45"/>
      <c r="P366" s="46"/>
      <c r="Q366" s="44"/>
      <c r="R366" s="47"/>
      <c r="S366" s="48"/>
      <c r="T366" s="20" t="s">
        <v>90</v>
      </c>
      <c r="U366" s="21"/>
      <c r="V366" s="22"/>
      <c r="W366" s="22"/>
      <c r="X366" s="23" t="str">
        <f t="shared" si="162"/>
        <v/>
      </c>
      <c r="Y366" s="24"/>
      <c r="Z366" s="24"/>
      <c r="AA366" s="25" t="str">
        <f t="shared" si="148"/>
        <v/>
      </c>
      <c r="AB366" s="24"/>
      <c r="AC366" s="24"/>
      <c r="AD366" s="24"/>
      <c r="AE366" s="26" t="str">
        <f t="shared" si="164"/>
        <v/>
      </c>
      <c r="AF366" s="25" t="str">
        <f t="shared" si="149"/>
        <v/>
      </c>
      <c r="AG366" s="38"/>
      <c r="AH366" s="39"/>
      <c r="AI366" s="25" t="str">
        <f t="shared" si="163"/>
        <v/>
      </c>
      <c r="AJ366" s="38"/>
      <c r="AK366" s="39"/>
      <c r="AL366" s="40"/>
      <c r="AM366" s="23" t="s">
        <v>92</v>
      </c>
      <c r="AN366" s="27"/>
      <c r="AO366" s="21"/>
      <c r="AP366" s="21"/>
      <c r="AQ366" s="42"/>
      <c r="AR366" s="36"/>
      <c r="AS366" s="36"/>
      <c r="AT366" s="29"/>
    </row>
    <row r="367" spans="1:46" ht="23.1" customHeight="1" x14ac:dyDescent="0.3">
      <c r="A367" s="53"/>
      <c r="B367" s="48"/>
      <c r="C367" s="48"/>
      <c r="D367" s="48"/>
      <c r="E367" s="54"/>
      <c r="F367" s="55"/>
      <c r="G367" s="48"/>
      <c r="H367" s="49"/>
      <c r="I367" s="50"/>
      <c r="J367" s="50"/>
      <c r="K367" s="50"/>
      <c r="L367" s="50"/>
      <c r="M367" s="46"/>
      <c r="N367" s="44"/>
      <c r="O367" s="45"/>
      <c r="P367" s="46"/>
      <c r="Q367" s="44"/>
      <c r="R367" s="47"/>
      <c r="S367" s="48"/>
      <c r="T367" s="20" t="s">
        <v>93</v>
      </c>
      <c r="U367" s="21"/>
      <c r="V367" s="22"/>
      <c r="W367" s="22"/>
      <c r="X367" s="23" t="str">
        <f t="shared" si="162"/>
        <v/>
      </c>
      <c r="Y367" s="24"/>
      <c r="Z367" s="24"/>
      <c r="AA367" s="25" t="str">
        <f t="shared" si="148"/>
        <v/>
      </c>
      <c r="AB367" s="24"/>
      <c r="AC367" s="24"/>
      <c r="AD367" s="24"/>
      <c r="AE367" s="26" t="str">
        <f t="shared" si="164"/>
        <v/>
      </c>
      <c r="AF367" s="25" t="str">
        <f t="shared" si="149"/>
        <v/>
      </c>
      <c r="AG367" s="38"/>
      <c r="AH367" s="39"/>
      <c r="AI367" s="25" t="str">
        <f t="shared" si="163"/>
        <v/>
      </c>
      <c r="AJ367" s="38"/>
      <c r="AK367" s="39"/>
      <c r="AL367" s="40"/>
      <c r="AM367" s="23" t="s">
        <v>94</v>
      </c>
      <c r="AN367" s="27"/>
      <c r="AO367" s="21"/>
      <c r="AP367" s="21"/>
      <c r="AQ367" s="43"/>
      <c r="AR367" s="37"/>
      <c r="AS367" s="37"/>
      <c r="AT367" s="30"/>
    </row>
    <row r="368" spans="1:46" s="4" customFormat="1" ht="69.95" customHeight="1" x14ac:dyDescent="0.25">
      <c r="A368" s="51"/>
      <c r="B368" s="48"/>
      <c r="C368" s="48"/>
      <c r="D368" s="48"/>
      <c r="E368" s="54"/>
      <c r="F368" s="55"/>
      <c r="G368" s="48"/>
      <c r="H368" s="49" t="str">
        <f>IF(B368="Seguridad_Información","Posibilidad de "&amp;C368&amp;"con "&amp;K368&amp;" "&amp;"por"&amp;" "&amp;I368&amp;" "&amp;"debido a"&amp;" "&amp;J368,"Posibilidad de"&amp;" "&amp;K368&amp;" "&amp;"por"&amp;" "&amp;I368&amp;" debido a"&amp;" "&amp;J368)</f>
        <v xml:space="preserve">Posibilidad de  por  debido a </v>
      </c>
      <c r="I368" s="50"/>
      <c r="J368" s="50"/>
      <c r="K368" s="50"/>
      <c r="L368" s="50"/>
      <c r="M368" s="46" t="str">
        <f>IF(OR($L368=[1]Tabla_Probabilidad!$D$33,$L368=[1]Tabla_Probabilidad!$D$35,$L368=[1]Tabla_Probabilidad!$D$37,$L368=[1]Tabla_Probabilidad!$J$35),"Muy Baja",IF(OR($L368=[1]Tabla_Probabilidad!$E$33,$L368=[1]Tabla_Probabilidad!$E$35,$L368=[1]Tabla_Probabilidad!$E$37,$L368=[1]Tabla_Probabilidad!$K$35),"Baja",IF(OR($L368=[1]Tabla_Probabilidad!$F$33,$L368=[1]Tabla_Probabilidad!$F$35,$L368=[1]Tabla_Probabilidad!$F$37,$L368=[1]Tabla_Probabilidad!$L$35),"Media",IF(OR($L368=[1]Tabla_Probabilidad!$G$33,$L368=[1]Tabla_Probabilidad!$G$35,$L368=[1]Tabla_Probabilidad!$G$37,$L368=[1]Tabla_Probabilidad!$M$35),"Alta",IF(OR($L368=[1]Tabla_Probabilidad!$H$33,$L368=[1]Tabla_Probabilidad!$H$35,$L368=[1]Tabla_Probabilidad!$H$37,$L368=[1]Tabla_Probabilidad!$N$35),"Muy Alta","")))))</f>
        <v/>
      </c>
      <c r="N368" s="44" t="str">
        <f>IF(M368="","",IF(M368="Muy Baja",0.2,IF(M368="Baja",0.4,IF(M368="Media",0.6,IF(M368="Alta",0.8,IF(M368="Muy Alta",1,))))))</f>
        <v/>
      </c>
      <c r="O368" s="45"/>
      <c r="P368" s="46" t="str">
        <f>IF(OR($O368=[1]Tabla_Impacto!$D$38,$O368=[1]Tabla_Impacto!$D$41,$O368=[1]Tabla_Impacto!$D$42,$O368=[1]Tabla_Impacto!$D$43,$O368=[1]Tabla_Impacto!$D$44,$O368=[1]Tabla_Impacto!$J$38,$O368=[1]Tabla_Impacto!$J$43,$O368=[1]Tabla_Impacto!$J$44,$O368=[1]Tabla_Impacto!$P$40,$O368=[1]Tabla_Impacto!$P$44,$O368=[1]Tabla_Impacto!$V$40,$O368=[1]Tabla_Impacto!$AB$40),"Leve",IF(OR($O368=[1]Tabla_Impacto!$E$38,$O368=[1]Tabla_Impacto!$E$41,$O368=[1]Tabla_Impacto!$E$42,$O368=[1]Tabla_Impacto!$E$43,$O368=[1]Tabla_Impacto!$E$44,$O368=[1]Tabla_Impacto!$K$38,$O368=[1]Tabla_Impacto!$K$43,$O368=[1]Tabla_Impacto!$K$44,$O368=[1]Tabla_Impacto!$Q$40,$O368=[1]Tabla_Impacto!$Q$44,$O368=[1]Tabla_Impacto!$W$40,$O368=[1]Tabla_Impacto!$AC$40),"Menor",IF(OR($O368=[1]Tabla_Impacto!$F$38,$O368=[1]Tabla_Impacto!$F$41,$O368=[1]Tabla_Impacto!$F$42,$O368=[1]Tabla_Impacto!$F$43,$O368=[1]Tabla_Impacto!$F$44,$O368=[1]Tabla_Impacto!$L$38,$O368=[1]Tabla_Impacto!$L$43,$O368=[1]Tabla_Impacto!$L$44,$O368=[1]Tabla_Impacto!$R$40,$O368=[1]Tabla_Impacto!$R$44,$O368=[1]Tabla_Impacto!$X$40,$O368=[1]Tabla_Impacto!$AD$40,$O368=[1]Tabla_Impacto!$F$41),"Moderado",IF(OR($O368=[1]Tabla_Impacto!$G$38,$O368=[1]Tabla_Impacto!$G$41,$O368=[1]Tabla_Impacto!$G$42,$O368=[1]Tabla_Impacto!$G$43,$O368=[1]Tabla_Impacto!$G$44,$O368=[1]Tabla_Impacto!$M$38,$O368=[1]Tabla_Impacto!$M$43,$O368=[1]Tabla_Impacto!$M$44,$O368=[1]Tabla_Impacto!$S$40,$O368=[1]Tabla_Impacto!$S$44,$O368=[1]Tabla_Impacto!$Y$40,$O368=[1]Tabla_Impacto!$AE$40,$O368=[1]Tabla_Impacto!$G$41),"Mayor",IF(OR($O368=[1]Tabla_Impacto!$H$38,$O368=[1]Tabla_Impacto!$H$41,$O368=[1]Tabla_Impacto!$H$42,$O368=[1]Tabla_Impacto!$H$43,$O368=[1]Tabla_Impacto!$H$44,$O368=[1]Tabla_Impacto!$N$38,$O368=[1]Tabla_Impacto!$N$43,$O368=[1]Tabla_Impacto!$N$44,$O368=[1]Tabla_Impacto!$T$40,$O368=[1]Tabla_Impacto!$T$44,$O368=[1]Tabla_Impacto!$Z$40,$O368=[1]Tabla_Impacto!$AF$40,$O368=[1]Tabla_Impacto!$H$41),"Catastrófico","")))))</f>
        <v/>
      </c>
      <c r="Q368" s="44" t="str">
        <f>IF(P368="","",IF(P368="Leve",0.2,IF(P368="Menor",0.4,IF(P368="Moderado",0.6,IF(P368="Mayor",0.8,IF(P368="Catastrófico",1,))))))</f>
        <v/>
      </c>
      <c r="R368" s="47" t="str">
        <f>IF(OR(AND(M368="Muy Baja",P368="Leve"),AND(M368="Muy Baja",P368="Menor"),AND(M368="Baja",P368="Leve")),"Bajo",IF(OR(AND(M368="Muy baja",P368="Moderado"),AND(M368="Baja",P368="Menor"),AND(M368="Baja",P368="Moderado"),AND(M368="Media",P368="Leve"),AND(M368="Media",P368="Menor"),AND(M368="Media",P368="Moderado"),AND(M368="Alta",P368="Leve"),AND(M368="Alta",P368="Menor")),"Moderado",IF(OR(AND(M368="Muy Baja",P368="Mayor"),AND(M368="Baja",P368="Mayor"),AND(M368="Media",P368="Mayor"),AND(M368="Alta",P368="Moderado"),AND(M368="Alta",P368="Mayor"),AND(M368="Muy Alta",P368="Leve"),AND(M368="Muy Alta",P368="Menor"),AND(M368="Muy Alta",P368="Moderado"),AND(M368="Muy Alta",P368="Mayor")),"Alto",IF(OR(AND(M368="Muy Baja",P368="Catastrófico"),AND(M368="Baja",P368="Catastrófico"),AND(M368="Media",P368="Catastrófico"),AND(M368="Alta",P368="Catastrófico"),AND(M368="Muy Alta",P368="Catastrófico")),"Extremo",""))))</f>
        <v/>
      </c>
      <c r="S368" s="48"/>
      <c r="T368" s="20" t="s">
        <v>65</v>
      </c>
      <c r="U368" s="21"/>
      <c r="V368" s="22"/>
      <c r="W368" s="22"/>
      <c r="X368" s="23" t="str">
        <f>IF(OR(Y368="Preventivo",Y368="Detectivo"),"Probabilidad",IF(Y368="Correctivo","Impacto",""))</f>
        <v/>
      </c>
      <c r="Y368" s="24"/>
      <c r="Z368" s="24"/>
      <c r="AA368" s="25" t="str">
        <f t="shared" si="148"/>
        <v/>
      </c>
      <c r="AB368" s="24"/>
      <c r="AC368" s="24"/>
      <c r="AD368" s="24"/>
      <c r="AE368" s="26" t="str">
        <f>IFERROR(IF(X368="Probabilidad",(N368-(+N368*AA368)),IF(X368="Impacto",N368,"")),"")</f>
        <v/>
      </c>
      <c r="AF368" s="25" t="str">
        <f t="shared" si="149"/>
        <v/>
      </c>
      <c r="AG368" s="38" t="str">
        <f>IFERROR(IF(AH368="","",IF(AH368&lt;=0.2,"Muy Baja",IF(AH368&lt;=0.4,"Baja",IF(AH368&lt;=0.6,"Media",IF(AH368&lt;=0.8,"Alta","Muy Alta"))))),"")</f>
        <v/>
      </c>
      <c r="AH368" s="39" t="str">
        <f>IFERROR(LOOKUP(MAX(AF368:AF374)+1,(AF368:AF374)),"")</f>
        <v/>
      </c>
      <c r="AI368" s="25" t="str">
        <f>IFERROR(IF(X368="Impacto",(Q368-(+Q368*AA368)),IF(X368="Probabilidad",Q368,"")),"")</f>
        <v/>
      </c>
      <c r="AJ368" s="38" t="str">
        <f>IFERROR(IF(AK368="","",IF(AK368&lt;=0.2,"Leve",IF(AK368&lt;=0.4,"Menor",IF(AK368&lt;=0.6,"Moderado",IF(AK368&lt;=0.8,"Mayor","Catastrófico"))))),"")</f>
        <v/>
      </c>
      <c r="AK368" s="39" t="str">
        <f>IFERROR(LOOKUP(MAX(AI368:AI374)+1,(AI368:AI374)),"")</f>
        <v/>
      </c>
      <c r="AL368" s="40" t="str">
        <f>IFERROR(IF(OR(AND(AG368="Muy Baja",AJ368="Leve"),AND(AG368="Muy Baja",AJ368="Menor"),AND(AG368="Baja",AJ368="Leve")),"Bajo",IF(OR(AND(AG368="Muy baja",AJ368="Moderado"),AND(AG368="Baja",AJ368="Menor"),AND(AG368="Baja",AJ368="Moderado"),AND(AG368="Media",AJ368="Leve"),AND(AG368="Media",AJ368="Menor"),AND(AG368="Media",AJ368="Moderado"),AND(AG368="Alta",AJ368="Leve"),AND(AG368="Alta",AJ368="Menor")),"Moderado",IF(OR(AND(AG368="Muy Baja",AJ368="Mayor"),AND(AG368="Baja",AJ368="Mayor"),AND(AG368="Media",AJ368="Mayor"),AND(AG368="Alta",AJ368="Moderado"),AND(AG368="Alta",AJ368="Mayor"),AND(AG368="Muy Alta",AJ368="Leve"),AND(AG368="Muy Alta",AJ368="Menor"),AND(AG368="Muy Alta",AJ368="Moderado"),AND(AG368="Muy Alta",AJ368="Mayor")),"Alto",IF(OR(AND(AG368="Muy Baja",AJ368="Catastrófico"),AND(AG368="Baja",AJ368="Catastrófico"),AND(AG368="Media",AJ368="Catastrófico"),AND(AG368="Alta",AJ368="Catastrófico"),AND(AG368="Muy Alta",AJ368="Catastrófico")),"Extremo","")))),"")</f>
        <v/>
      </c>
      <c r="AM368" s="23" t="s">
        <v>73</v>
      </c>
      <c r="AN368" s="27"/>
      <c r="AO368" s="21"/>
      <c r="AP368" s="21"/>
      <c r="AQ368" s="41"/>
      <c r="AR368" s="35"/>
      <c r="AS368" s="35"/>
      <c r="AT368" s="28"/>
    </row>
    <row r="369" spans="1:46" ht="74.099999999999994" customHeight="1" x14ac:dyDescent="0.3">
      <c r="A369" s="52"/>
      <c r="B369" s="48"/>
      <c r="C369" s="48"/>
      <c r="D369" s="48"/>
      <c r="E369" s="54"/>
      <c r="F369" s="55"/>
      <c r="G369" s="48"/>
      <c r="H369" s="49"/>
      <c r="I369" s="50"/>
      <c r="J369" s="50"/>
      <c r="K369" s="50"/>
      <c r="L369" s="50"/>
      <c r="M369" s="46"/>
      <c r="N369" s="44"/>
      <c r="O369" s="45"/>
      <c r="P369" s="46"/>
      <c r="Q369" s="44"/>
      <c r="R369" s="47"/>
      <c r="S369" s="48"/>
      <c r="T369" s="20" t="s">
        <v>74</v>
      </c>
      <c r="U369" s="21"/>
      <c r="V369" s="22"/>
      <c r="W369" s="22"/>
      <c r="X369" s="23" t="str">
        <f t="shared" ref="X369:X374" si="165">IF(OR(Y369="Preventivo",Y369="Detectivo"),"Probabilidad",IF(Y369="Correctivo","Impacto",""))</f>
        <v/>
      </c>
      <c r="Y369" s="24"/>
      <c r="Z369" s="24"/>
      <c r="AA369" s="25" t="str">
        <f t="shared" si="148"/>
        <v/>
      </c>
      <c r="AB369" s="24"/>
      <c r="AC369" s="24"/>
      <c r="AD369" s="24"/>
      <c r="AE369" s="26" t="str">
        <f>IFERROR(IF(AND(X368="Probabilidad",X369="Probabilidad"),(AF368-(+AF368*AA369)),IF(AND(X369="Probabilidad",X368="Impacto"),(AF368-(+AF368*AA369)),IF(X369="Impacto",AF368,""))),"")</f>
        <v/>
      </c>
      <c r="AF369" s="25" t="str">
        <f t="shared" si="149"/>
        <v/>
      </c>
      <c r="AG369" s="38"/>
      <c r="AH369" s="39"/>
      <c r="AI369" s="25" t="str">
        <f t="shared" ref="AI369:AI374" si="166">IFERROR(IF(AND(X368="Impacto",X369="Impacto"),(AI368-(+AI368*AA369)),IF(AND(X369="Impacto",X368="Probabilidad"),(AI368-(+AI368*AA369)),IF(X369="Probabilidad",AI368,""))),"")</f>
        <v/>
      </c>
      <c r="AJ369" s="38"/>
      <c r="AK369" s="39"/>
      <c r="AL369" s="40"/>
      <c r="AM369" s="23" t="s">
        <v>77</v>
      </c>
      <c r="AN369" s="27"/>
      <c r="AO369" s="21"/>
      <c r="AP369" s="21"/>
      <c r="AQ369" s="42"/>
      <c r="AR369" s="36"/>
      <c r="AS369" s="36"/>
      <c r="AT369" s="29"/>
    </row>
    <row r="370" spans="1:46" ht="45" customHeight="1" x14ac:dyDescent="0.3">
      <c r="A370" s="52"/>
      <c r="B370" s="48"/>
      <c r="C370" s="48"/>
      <c r="D370" s="48"/>
      <c r="E370" s="54"/>
      <c r="F370" s="55"/>
      <c r="G370" s="48"/>
      <c r="H370" s="49"/>
      <c r="I370" s="50"/>
      <c r="J370" s="50"/>
      <c r="K370" s="50"/>
      <c r="L370" s="50"/>
      <c r="M370" s="46"/>
      <c r="N370" s="44"/>
      <c r="O370" s="45"/>
      <c r="P370" s="46"/>
      <c r="Q370" s="44"/>
      <c r="R370" s="47"/>
      <c r="S370" s="48"/>
      <c r="T370" s="20" t="s">
        <v>78</v>
      </c>
      <c r="U370" s="21"/>
      <c r="V370" s="22"/>
      <c r="W370" s="22"/>
      <c r="X370" s="23" t="str">
        <f t="shared" si="165"/>
        <v/>
      </c>
      <c r="Y370" s="24"/>
      <c r="Z370" s="24"/>
      <c r="AA370" s="25" t="str">
        <f t="shared" si="148"/>
        <v/>
      </c>
      <c r="AB370" s="24"/>
      <c r="AC370" s="24"/>
      <c r="AD370" s="24"/>
      <c r="AE370" s="26" t="str">
        <f>IFERROR(IF(AND(X369="Probabilidad",X370="Probabilidad"),(AF369-(+AF369*AA370)),IF(AND(X370="Probabilidad",X369="Impacto"),(AF369-(+AF369*AA370)),IF(X370="Impacto",AF369,""))),"")</f>
        <v/>
      </c>
      <c r="AF370" s="25" t="str">
        <f t="shared" si="149"/>
        <v/>
      </c>
      <c r="AG370" s="38"/>
      <c r="AH370" s="39"/>
      <c r="AI370" s="25" t="str">
        <f t="shared" si="166"/>
        <v/>
      </c>
      <c r="AJ370" s="38"/>
      <c r="AK370" s="39"/>
      <c r="AL370" s="40"/>
      <c r="AM370" s="23" t="s">
        <v>81</v>
      </c>
      <c r="AN370" s="27"/>
      <c r="AO370" s="21"/>
      <c r="AP370" s="21"/>
      <c r="AQ370" s="42"/>
      <c r="AR370" s="36"/>
      <c r="AS370" s="36"/>
      <c r="AT370" s="29"/>
    </row>
    <row r="371" spans="1:46" ht="30" customHeight="1" x14ac:dyDescent="0.3">
      <c r="A371" s="52"/>
      <c r="B371" s="48"/>
      <c r="C371" s="48"/>
      <c r="D371" s="48"/>
      <c r="E371" s="54"/>
      <c r="F371" s="55"/>
      <c r="G371" s="48"/>
      <c r="H371" s="49"/>
      <c r="I371" s="50"/>
      <c r="J371" s="50"/>
      <c r="K371" s="50"/>
      <c r="L371" s="50"/>
      <c r="M371" s="46"/>
      <c r="N371" s="44"/>
      <c r="O371" s="45"/>
      <c r="P371" s="46"/>
      <c r="Q371" s="44"/>
      <c r="R371" s="47"/>
      <c r="S371" s="48"/>
      <c r="T371" s="20" t="s">
        <v>82</v>
      </c>
      <c r="U371" s="21"/>
      <c r="V371" s="22"/>
      <c r="W371" s="22"/>
      <c r="X371" s="23" t="str">
        <f t="shared" si="165"/>
        <v/>
      </c>
      <c r="Y371" s="24"/>
      <c r="Z371" s="24"/>
      <c r="AA371" s="25" t="str">
        <f t="shared" si="148"/>
        <v/>
      </c>
      <c r="AB371" s="24"/>
      <c r="AC371" s="24"/>
      <c r="AD371" s="24"/>
      <c r="AE371" s="26" t="str">
        <f t="shared" ref="AE371:AE374" si="167">IFERROR(IF(AND(X370="Probabilidad",X371="Probabilidad"),(AF370-(+AF370*AA371)),IF(AND(X371="Probabilidad",X370="Impacto"),(AF370-(+AF370*AA371)),IF(X371="Impacto",AF370,""))),"")</f>
        <v/>
      </c>
      <c r="AF371" s="25" t="str">
        <f t="shared" si="149"/>
        <v/>
      </c>
      <c r="AG371" s="38"/>
      <c r="AH371" s="39"/>
      <c r="AI371" s="25" t="str">
        <f t="shared" si="166"/>
        <v/>
      </c>
      <c r="AJ371" s="38"/>
      <c r="AK371" s="39"/>
      <c r="AL371" s="40"/>
      <c r="AM371" s="23" t="s">
        <v>84</v>
      </c>
      <c r="AN371" s="27"/>
      <c r="AO371" s="21"/>
      <c r="AP371" s="21"/>
      <c r="AQ371" s="42"/>
      <c r="AR371" s="36"/>
      <c r="AS371" s="36"/>
      <c r="AT371" s="29"/>
    </row>
    <row r="372" spans="1:46" ht="18.95" customHeight="1" x14ac:dyDescent="0.3">
      <c r="A372" s="52"/>
      <c r="B372" s="48"/>
      <c r="C372" s="48"/>
      <c r="D372" s="48"/>
      <c r="E372" s="54"/>
      <c r="F372" s="55"/>
      <c r="G372" s="48"/>
      <c r="H372" s="49"/>
      <c r="I372" s="50"/>
      <c r="J372" s="50"/>
      <c r="K372" s="50"/>
      <c r="L372" s="50"/>
      <c r="M372" s="46"/>
      <c r="N372" s="44"/>
      <c r="O372" s="45"/>
      <c r="P372" s="46"/>
      <c r="Q372" s="44"/>
      <c r="R372" s="47"/>
      <c r="S372" s="48"/>
      <c r="T372" s="20" t="s">
        <v>85</v>
      </c>
      <c r="U372" s="21"/>
      <c r="V372" s="22"/>
      <c r="W372" s="22"/>
      <c r="X372" s="23" t="str">
        <f t="shared" si="165"/>
        <v/>
      </c>
      <c r="Y372" s="24"/>
      <c r="Z372" s="24"/>
      <c r="AA372" s="25" t="str">
        <f t="shared" si="148"/>
        <v/>
      </c>
      <c r="AB372" s="24"/>
      <c r="AC372" s="24"/>
      <c r="AD372" s="24"/>
      <c r="AE372" s="26" t="str">
        <f t="shared" si="167"/>
        <v/>
      </c>
      <c r="AF372" s="25" t="str">
        <f t="shared" si="149"/>
        <v/>
      </c>
      <c r="AG372" s="38"/>
      <c r="AH372" s="39"/>
      <c r="AI372" s="25" t="str">
        <f t="shared" si="166"/>
        <v/>
      </c>
      <c r="AJ372" s="38"/>
      <c r="AK372" s="39"/>
      <c r="AL372" s="40"/>
      <c r="AM372" s="23" t="s">
        <v>89</v>
      </c>
      <c r="AN372" s="27"/>
      <c r="AO372" s="21"/>
      <c r="AP372" s="21"/>
      <c r="AQ372" s="42"/>
      <c r="AR372" s="36"/>
      <c r="AS372" s="36"/>
      <c r="AT372" s="29"/>
    </row>
    <row r="373" spans="1:46" ht="18.95" customHeight="1" x14ac:dyDescent="0.3">
      <c r="A373" s="52"/>
      <c r="B373" s="48"/>
      <c r="C373" s="48"/>
      <c r="D373" s="48"/>
      <c r="E373" s="54"/>
      <c r="F373" s="55"/>
      <c r="G373" s="48"/>
      <c r="H373" s="49"/>
      <c r="I373" s="50"/>
      <c r="J373" s="50"/>
      <c r="K373" s="50"/>
      <c r="L373" s="50"/>
      <c r="M373" s="46"/>
      <c r="N373" s="44"/>
      <c r="O373" s="45"/>
      <c r="P373" s="46"/>
      <c r="Q373" s="44"/>
      <c r="R373" s="47"/>
      <c r="S373" s="48"/>
      <c r="T373" s="20" t="s">
        <v>90</v>
      </c>
      <c r="U373" s="21"/>
      <c r="V373" s="22"/>
      <c r="W373" s="22"/>
      <c r="X373" s="23" t="str">
        <f t="shared" si="165"/>
        <v/>
      </c>
      <c r="Y373" s="24"/>
      <c r="Z373" s="24"/>
      <c r="AA373" s="25" t="str">
        <f t="shared" si="148"/>
        <v/>
      </c>
      <c r="AB373" s="24"/>
      <c r="AC373" s="24"/>
      <c r="AD373" s="24"/>
      <c r="AE373" s="26" t="str">
        <f t="shared" si="167"/>
        <v/>
      </c>
      <c r="AF373" s="25" t="str">
        <f t="shared" si="149"/>
        <v/>
      </c>
      <c r="AG373" s="38"/>
      <c r="AH373" s="39"/>
      <c r="AI373" s="25" t="str">
        <f t="shared" si="166"/>
        <v/>
      </c>
      <c r="AJ373" s="38"/>
      <c r="AK373" s="39"/>
      <c r="AL373" s="40"/>
      <c r="AM373" s="23" t="s">
        <v>92</v>
      </c>
      <c r="AN373" s="27"/>
      <c r="AO373" s="21"/>
      <c r="AP373" s="21"/>
      <c r="AQ373" s="42"/>
      <c r="AR373" s="36"/>
      <c r="AS373" s="36"/>
      <c r="AT373" s="29"/>
    </row>
    <row r="374" spans="1:46" ht="23.1" customHeight="1" x14ac:dyDescent="0.3">
      <c r="A374" s="53"/>
      <c r="B374" s="48"/>
      <c r="C374" s="48"/>
      <c r="D374" s="48"/>
      <c r="E374" s="54"/>
      <c r="F374" s="55"/>
      <c r="G374" s="48"/>
      <c r="H374" s="49"/>
      <c r="I374" s="50"/>
      <c r="J374" s="50"/>
      <c r="K374" s="50"/>
      <c r="L374" s="50"/>
      <c r="M374" s="46"/>
      <c r="N374" s="44"/>
      <c r="O374" s="45"/>
      <c r="P374" s="46"/>
      <c r="Q374" s="44"/>
      <c r="R374" s="47"/>
      <c r="S374" s="48"/>
      <c r="T374" s="20" t="s">
        <v>93</v>
      </c>
      <c r="U374" s="21"/>
      <c r="V374" s="22"/>
      <c r="W374" s="22"/>
      <c r="X374" s="23" t="str">
        <f t="shared" si="165"/>
        <v/>
      </c>
      <c r="Y374" s="24"/>
      <c r="Z374" s="24"/>
      <c r="AA374" s="25" t="str">
        <f t="shared" si="148"/>
        <v/>
      </c>
      <c r="AB374" s="24"/>
      <c r="AC374" s="24"/>
      <c r="AD374" s="24"/>
      <c r="AE374" s="26" t="str">
        <f t="shared" si="167"/>
        <v/>
      </c>
      <c r="AF374" s="25" t="str">
        <f t="shared" si="149"/>
        <v/>
      </c>
      <c r="AG374" s="38"/>
      <c r="AH374" s="39"/>
      <c r="AI374" s="25" t="str">
        <f t="shared" si="166"/>
        <v/>
      </c>
      <c r="AJ374" s="38"/>
      <c r="AK374" s="39"/>
      <c r="AL374" s="40"/>
      <c r="AM374" s="23" t="s">
        <v>94</v>
      </c>
      <c r="AN374" s="27"/>
      <c r="AO374" s="21"/>
      <c r="AP374" s="21"/>
      <c r="AQ374" s="43"/>
      <c r="AR374" s="37"/>
      <c r="AS374" s="37"/>
      <c r="AT374" s="30"/>
    </row>
    <row r="375" spans="1:46" s="4" customFormat="1" ht="69.95" customHeight="1" x14ac:dyDescent="0.25">
      <c r="A375" s="51"/>
      <c r="B375" s="48"/>
      <c r="C375" s="48"/>
      <c r="D375" s="48"/>
      <c r="E375" s="54"/>
      <c r="F375" s="55"/>
      <c r="G375" s="48"/>
      <c r="H375" s="49" t="str">
        <f>IF(B375="Seguridad_Información","Posibilidad de "&amp;C375&amp;"con "&amp;K375&amp;" "&amp;"por"&amp;" "&amp;I375&amp;" "&amp;"debido a"&amp;" "&amp;J375,"Posibilidad de"&amp;" "&amp;K375&amp;" "&amp;"por"&amp;" "&amp;I375&amp;" debido a"&amp;" "&amp;J375)</f>
        <v xml:space="preserve">Posibilidad de  por  debido a </v>
      </c>
      <c r="I375" s="50"/>
      <c r="J375" s="50"/>
      <c r="K375" s="50"/>
      <c r="L375" s="50"/>
      <c r="M375" s="46" t="str">
        <f>IF(OR($L375=[1]Tabla_Probabilidad!$D$33,$L375=[1]Tabla_Probabilidad!$D$35,$L375=[1]Tabla_Probabilidad!$D$37,$L375=[1]Tabla_Probabilidad!$J$35),"Muy Baja",IF(OR($L375=[1]Tabla_Probabilidad!$E$33,$L375=[1]Tabla_Probabilidad!$E$35,$L375=[1]Tabla_Probabilidad!$E$37,$L375=[1]Tabla_Probabilidad!$K$35),"Baja",IF(OR($L375=[1]Tabla_Probabilidad!$F$33,$L375=[1]Tabla_Probabilidad!$F$35,$L375=[1]Tabla_Probabilidad!$F$37,$L375=[1]Tabla_Probabilidad!$L$35),"Media",IF(OR($L375=[1]Tabla_Probabilidad!$G$33,$L375=[1]Tabla_Probabilidad!$G$35,$L375=[1]Tabla_Probabilidad!$G$37,$L375=[1]Tabla_Probabilidad!$M$35),"Alta",IF(OR($L375=[1]Tabla_Probabilidad!$H$33,$L375=[1]Tabla_Probabilidad!$H$35,$L375=[1]Tabla_Probabilidad!$H$37,$L375=[1]Tabla_Probabilidad!$N$35),"Muy Alta","")))))</f>
        <v/>
      </c>
      <c r="N375" s="44" t="str">
        <f>IF(M375="","",IF(M375="Muy Baja",0.2,IF(M375="Baja",0.4,IF(M375="Media",0.6,IF(M375="Alta",0.8,IF(M375="Muy Alta",1,))))))</f>
        <v/>
      </c>
      <c r="O375" s="45"/>
      <c r="P375" s="46" t="str">
        <f>IF(OR($O375=[1]Tabla_Impacto!$D$38,$O375=[1]Tabla_Impacto!$D$41,$O375=[1]Tabla_Impacto!$D$42,$O375=[1]Tabla_Impacto!$D$43,$O375=[1]Tabla_Impacto!$D$44,$O375=[1]Tabla_Impacto!$J$38,$O375=[1]Tabla_Impacto!$J$43,$O375=[1]Tabla_Impacto!$J$44,$O375=[1]Tabla_Impacto!$P$40,$O375=[1]Tabla_Impacto!$P$44,$O375=[1]Tabla_Impacto!$V$40,$O375=[1]Tabla_Impacto!$AB$40),"Leve",IF(OR($O375=[1]Tabla_Impacto!$E$38,$O375=[1]Tabla_Impacto!$E$41,$O375=[1]Tabla_Impacto!$E$42,$O375=[1]Tabla_Impacto!$E$43,$O375=[1]Tabla_Impacto!$E$44,$O375=[1]Tabla_Impacto!$K$38,$O375=[1]Tabla_Impacto!$K$43,$O375=[1]Tabla_Impacto!$K$44,$O375=[1]Tabla_Impacto!$Q$40,$O375=[1]Tabla_Impacto!$Q$44,$O375=[1]Tabla_Impacto!$W$40,$O375=[1]Tabla_Impacto!$AC$40),"Menor",IF(OR($O375=[1]Tabla_Impacto!$F$38,$O375=[1]Tabla_Impacto!$F$41,$O375=[1]Tabla_Impacto!$F$42,$O375=[1]Tabla_Impacto!$F$43,$O375=[1]Tabla_Impacto!$F$44,$O375=[1]Tabla_Impacto!$L$38,$O375=[1]Tabla_Impacto!$L$43,$O375=[1]Tabla_Impacto!$L$44,$O375=[1]Tabla_Impacto!$R$40,$O375=[1]Tabla_Impacto!$R$44,$O375=[1]Tabla_Impacto!$X$40,$O375=[1]Tabla_Impacto!$AD$40,$O375=[1]Tabla_Impacto!$F$41),"Moderado",IF(OR($O375=[1]Tabla_Impacto!$G$38,$O375=[1]Tabla_Impacto!$G$41,$O375=[1]Tabla_Impacto!$G$42,$O375=[1]Tabla_Impacto!$G$43,$O375=[1]Tabla_Impacto!$G$44,$O375=[1]Tabla_Impacto!$M$38,$O375=[1]Tabla_Impacto!$M$43,$O375=[1]Tabla_Impacto!$M$44,$O375=[1]Tabla_Impacto!$S$40,$O375=[1]Tabla_Impacto!$S$44,$O375=[1]Tabla_Impacto!$Y$40,$O375=[1]Tabla_Impacto!$AE$40,$O375=[1]Tabla_Impacto!$G$41),"Mayor",IF(OR($O375=[1]Tabla_Impacto!$H$38,$O375=[1]Tabla_Impacto!$H$41,$O375=[1]Tabla_Impacto!$H$42,$O375=[1]Tabla_Impacto!$H$43,$O375=[1]Tabla_Impacto!$H$44,$O375=[1]Tabla_Impacto!$N$38,$O375=[1]Tabla_Impacto!$N$43,$O375=[1]Tabla_Impacto!$N$44,$O375=[1]Tabla_Impacto!$T$40,$O375=[1]Tabla_Impacto!$T$44,$O375=[1]Tabla_Impacto!$Z$40,$O375=[1]Tabla_Impacto!$AF$40,$O375=[1]Tabla_Impacto!$H$41),"Catastrófico","")))))</f>
        <v/>
      </c>
      <c r="Q375" s="44" t="str">
        <f>IF(P375="","",IF(P375="Leve",0.2,IF(P375="Menor",0.4,IF(P375="Moderado",0.6,IF(P375="Mayor",0.8,IF(P375="Catastrófico",1,))))))</f>
        <v/>
      </c>
      <c r="R375" s="47" t="str">
        <f>IF(OR(AND(M375="Muy Baja",P375="Leve"),AND(M375="Muy Baja",P375="Menor"),AND(M375="Baja",P375="Leve")),"Bajo",IF(OR(AND(M375="Muy baja",P375="Moderado"),AND(M375="Baja",P375="Menor"),AND(M375="Baja",P375="Moderado"),AND(M375="Media",P375="Leve"),AND(M375="Media",P375="Menor"),AND(M375="Media",P375="Moderado"),AND(M375="Alta",P375="Leve"),AND(M375="Alta",P375="Menor")),"Moderado",IF(OR(AND(M375="Muy Baja",P375="Mayor"),AND(M375="Baja",P375="Mayor"),AND(M375="Media",P375="Mayor"),AND(M375="Alta",P375="Moderado"),AND(M375="Alta",P375="Mayor"),AND(M375="Muy Alta",P375="Leve"),AND(M375="Muy Alta",P375="Menor"),AND(M375="Muy Alta",P375="Moderado"),AND(M375="Muy Alta",P375="Mayor")),"Alto",IF(OR(AND(M375="Muy Baja",P375="Catastrófico"),AND(M375="Baja",P375="Catastrófico"),AND(M375="Media",P375="Catastrófico"),AND(M375="Alta",P375="Catastrófico"),AND(M375="Muy Alta",P375="Catastrófico")),"Extremo",""))))</f>
        <v/>
      </c>
      <c r="S375" s="48"/>
      <c r="T375" s="20" t="s">
        <v>65</v>
      </c>
      <c r="U375" s="21"/>
      <c r="V375" s="22"/>
      <c r="W375" s="22"/>
      <c r="X375" s="23" t="str">
        <f>IF(OR(Y375="Preventivo",Y375="Detectivo"),"Probabilidad",IF(Y375="Correctivo","Impacto",""))</f>
        <v/>
      </c>
      <c r="Y375" s="24"/>
      <c r="Z375" s="24"/>
      <c r="AA375" s="25" t="str">
        <f t="shared" si="148"/>
        <v/>
      </c>
      <c r="AB375" s="24"/>
      <c r="AC375" s="24"/>
      <c r="AD375" s="24"/>
      <c r="AE375" s="26" t="str">
        <f>IFERROR(IF(X375="Probabilidad",(N375-(+N375*AA375)),IF(X375="Impacto",N375,"")),"")</f>
        <v/>
      </c>
      <c r="AF375" s="25" t="str">
        <f t="shared" si="149"/>
        <v/>
      </c>
      <c r="AG375" s="38" t="str">
        <f>IFERROR(IF(AH375="","",IF(AH375&lt;=0.2,"Muy Baja",IF(AH375&lt;=0.4,"Baja",IF(AH375&lt;=0.6,"Media",IF(AH375&lt;=0.8,"Alta","Muy Alta"))))),"")</f>
        <v/>
      </c>
      <c r="AH375" s="39" t="str">
        <f>IFERROR(LOOKUP(MAX(AF375:AF381)+1,(AF375:AF381)),"")</f>
        <v/>
      </c>
      <c r="AI375" s="25" t="str">
        <f>IFERROR(IF(X375="Impacto",(Q375-(+Q375*AA375)),IF(X375="Probabilidad",Q375,"")),"")</f>
        <v/>
      </c>
      <c r="AJ375" s="38" t="str">
        <f>IFERROR(IF(AK375="","",IF(AK375&lt;=0.2,"Leve",IF(AK375&lt;=0.4,"Menor",IF(AK375&lt;=0.6,"Moderado",IF(AK375&lt;=0.8,"Mayor","Catastrófico"))))),"")</f>
        <v/>
      </c>
      <c r="AK375" s="39" t="str">
        <f>IFERROR(LOOKUP(MAX(AI375:AI381)+1,(AI375:AI381)),"")</f>
        <v/>
      </c>
      <c r="AL375" s="40" t="str">
        <f>IFERROR(IF(OR(AND(AG375="Muy Baja",AJ375="Leve"),AND(AG375="Muy Baja",AJ375="Menor"),AND(AG375="Baja",AJ375="Leve")),"Bajo",IF(OR(AND(AG375="Muy baja",AJ375="Moderado"),AND(AG375="Baja",AJ375="Menor"),AND(AG375="Baja",AJ375="Moderado"),AND(AG375="Media",AJ375="Leve"),AND(AG375="Media",AJ375="Menor"),AND(AG375="Media",AJ375="Moderado"),AND(AG375="Alta",AJ375="Leve"),AND(AG375="Alta",AJ375="Menor")),"Moderado",IF(OR(AND(AG375="Muy Baja",AJ375="Mayor"),AND(AG375="Baja",AJ375="Mayor"),AND(AG375="Media",AJ375="Mayor"),AND(AG375="Alta",AJ375="Moderado"),AND(AG375="Alta",AJ375="Mayor"),AND(AG375="Muy Alta",AJ375="Leve"),AND(AG375="Muy Alta",AJ375="Menor"),AND(AG375="Muy Alta",AJ375="Moderado"),AND(AG375="Muy Alta",AJ375="Mayor")),"Alto",IF(OR(AND(AG375="Muy Baja",AJ375="Catastrófico"),AND(AG375="Baja",AJ375="Catastrófico"),AND(AG375="Media",AJ375="Catastrófico"),AND(AG375="Alta",AJ375="Catastrófico"),AND(AG375="Muy Alta",AJ375="Catastrófico")),"Extremo","")))),"")</f>
        <v/>
      </c>
      <c r="AM375" s="23" t="s">
        <v>73</v>
      </c>
      <c r="AN375" s="27"/>
      <c r="AO375" s="21"/>
      <c r="AP375" s="21"/>
      <c r="AQ375" s="41"/>
      <c r="AR375" s="35"/>
      <c r="AS375" s="35"/>
      <c r="AT375" s="28"/>
    </row>
    <row r="376" spans="1:46" ht="74.099999999999994" customHeight="1" x14ac:dyDescent="0.3">
      <c r="A376" s="52"/>
      <c r="B376" s="48"/>
      <c r="C376" s="48"/>
      <c r="D376" s="48"/>
      <c r="E376" s="54"/>
      <c r="F376" s="55"/>
      <c r="G376" s="48"/>
      <c r="H376" s="49"/>
      <c r="I376" s="50"/>
      <c r="J376" s="50"/>
      <c r="K376" s="50"/>
      <c r="L376" s="50"/>
      <c r="M376" s="46"/>
      <c r="N376" s="44"/>
      <c r="O376" s="45"/>
      <c r="P376" s="46"/>
      <c r="Q376" s="44"/>
      <c r="R376" s="47"/>
      <c r="S376" s="48"/>
      <c r="T376" s="20" t="s">
        <v>74</v>
      </c>
      <c r="U376" s="21"/>
      <c r="V376" s="22"/>
      <c r="W376" s="22"/>
      <c r="X376" s="23" t="str">
        <f t="shared" ref="X376:X381" si="168">IF(OR(Y376="Preventivo",Y376="Detectivo"),"Probabilidad",IF(Y376="Correctivo","Impacto",""))</f>
        <v/>
      </c>
      <c r="Y376" s="24"/>
      <c r="Z376" s="24"/>
      <c r="AA376" s="25" t="str">
        <f t="shared" si="148"/>
        <v/>
      </c>
      <c r="AB376" s="24"/>
      <c r="AC376" s="24"/>
      <c r="AD376" s="24"/>
      <c r="AE376" s="26" t="str">
        <f>IFERROR(IF(AND(X375="Probabilidad",X376="Probabilidad"),(AF375-(+AF375*AA376)),IF(AND(X376="Probabilidad",X375="Impacto"),(AF375-(+AF375*AA376)),IF(X376="Impacto",AF375,""))),"")</f>
        <v/>
      </c>
      <c r="AF376" s="25" t="str">
        <f t="shared" si="149"/>
        <v/>
      </c>
      <c r="AG376" s="38"/>
      <c r="AH376" s="39"/>
      <c r="AI376" s="25" t="str">
        <f t="shared" ref="AI376:AI381" si="169">IFERROR(IF(AND(X375="Impacto",X376="Impacto"),(AI375-(+AI375*AA376)),IF(AND(X376="Impacto",X375="Probabilidad"),(AI375-(+AI375*AA376)),IF(X376="Probabilidad",AI375,""))),"")</f>
        <v/>
      </c>
      <c r="AJ376" s="38"/>
      <c r="AK376" s="39"/>
      <c r="AL376" s="40"/>
      <c r="AM376" s="23" t="s">
        <v>77</v>
      </c>
      <c r="AN376" s="27"/>
      <c r="AO376" s="21"/>
      <c r="AP376" s="21"/>
      <c r="AQ376" s="42"/>
      <c r="AR376" s="36"/>
      <c r="AS376" s="36"/>
      <c r="AT376" s="29"/>
    </row>
    <row r="377" spans="1:46" ht="45" customHeight="1" x14ac:dyDescent="0.3">
      <c r="A377" s="52"/>
      <c r="B377" s="48"/>
      <c r="C377" s="48"/>
      <c r="D377" s="48"/>
      <c r="E377" s="54"/>
      <c r="F377" s="55"/>
      <c r="G377" s="48"/>
      <c r="H377" s="49"/>
      <c r="I377" s="50"/>
      <c r="J377" s="50"/>
      <c r="K377" s="50"/>
      <c r="L377" s="50"/>
      <c r="M377" s="46"/>
      <c r="N377" s="44"/>
      <c r="O377" s="45"/>
      <c r="P377" s="46"/>
      <c r="Q377" s="44"/>
      <c r="R377" s="47"/>
      <c r="S377" s="48"/>
      <c r="T377" s="20" t="s">
        <v>78</v>
      </c>
      <c r="U377" s="21"/>
      <c r="V377" s="22"/>
      <c r="W377" s="22"/>
      <c r="X377" s="23" t="str">
        <f t="shared" si="168"/>
        <v/>
      </c>
      <c r="Y377" s="24"/>
      <c r="Z377" s="24"/>
      <c r="AA377" s="25" t="str">
        <f t="shared" si="148"/>
        <v/>
      </c>
      <c r="AB377" s="24"/>
      <c r="AC377" s="24"/>
      <c r="AD377" s="24"/>
      <c r="AE377" s="26" t="str">
        <f>IFERROR(IF(AND(X376="Probabilidad",X377="Probabilidad"),(AF376-(+AF376*AA377)),IF(AND(X377="Probabilidad",X376="Impacto"),(AF376-(+AF376*AA377)),IF(X377="Impacto",AF376,""))),"")</f>
        <v/>
      </c>
      <c r="AF377" s="25" t="str">
        <f t="shared" si="149"/>
        <v/>
      </c>
      <c r="AG377" s="38"/>
      <c r="AH377" s="39"/>
      <c r="AI377" s="25" t="str">
        <f t="shared" si="169"/>
        <v/>
      </c>
      <c r="AJ377" s="38"/>
      <c r="AK377" s="39"/>
      <c r="AL377" s="40"/>
      <c r="AM377" s="23" t="s">
        <v>81</v>
      </c>
      <c r="AN377" s="27"/>
      <c r="AO377" s="21"/>
      <c r="AP377" s="21"/>
      <c r="AQ377" s="42"/>
      <c r="AR377" s="36"/>
      <c r="AS377" s="36"/>
      <c r="AT377" s="29"/>
    </row>
    <row r="378" spans="1:46" ht="30" customHeight="1" x14ac:dyDescent="0.3">
      <c r="A378" s="52"/>
      <c r="B378" s="48"/>
      <c r="C378" s="48"/>
      <c r="D378" s="48"/>
      <c r="E378" s="54"/>
      <c r="F378" s="55"/>
      <c r="G378" s="48"/>
      <c r="H378" s="49"/>
      <c r="I378" s="50"/>
      <c r="J378" s="50"/>
      <c r="K378" s="50"/>
      <c r="L378" s="50"/>
      <c r="M378" s="46"/>
      <c r="N378" s="44"/>
      <c r="O378" s="45"/>
      <c r="P378" s="46"/>
      <c r="Q378" s="44"/>
      <c r="R378" s="47"/>
      <c r="S378" s="48"/>
      <c r="T378" s="20" t="s">
        <v>82</v>
      </c>
      <c r="U378" s="21"/>
      <c r="V378" s="22"/>
      <c r="W378" s="22"/>
      <c r="X378" s="23" t="str">
        <f t="shared" si="168"/>
        <v/>
      </c>
      <c r="Y378" s="24"/>
      <c r="Z378" s="24"/>
      <c r="AA378" s="25" t="str">
        <f t="shared" si="148"/>
        <v/>
      </c>
      <c r="AB378" s="24"/>
      <c r="AC378" s="24"/>
      <c r="AD378" s="24"/>
      <c r="AE378" s="26" t="str">
        <f t="shared" ref="AE378:AE381" si="170">IFERROR(IF(AND(X377="Probabilidad",X378="Probabilidad"),(AF377-(+AF377*AA378)),IF(AND(X378="Probabilidad",X377="Impacto"),(AF377-(+AF377*AA378)),IF(X378="Impacto",AF377,""))),"")</f>
        <v/>
      </c>
      <c r="AF378" s="25" t="str">
        <f t="shared" si="149"/>
        <v/>
      </c>
      <c r="AG378" s="38"/>
      <c r="AH378" s="39"/>
      <c r="AI378" s="25" t="str">
        <f t="shared" si="169"/>
        <v/>
      </c>
      <c r="AJ378" s="38"/>
      <c r="AK378" s="39"/>
      <c r="AL378" s="40"/>
      <c r="AM378" s="23" t="s">
        <v>84</v>
      </c>
      <c r="AN378" s="27"/>
      <c r="AO378" s="21"/>
      <c r="AP378" s="21"/>
      <c r="AQ378" s="42"/>
      <c r="AR378" s="36"/>
      <c r="AS378" s="36"/>
      <c r="AT378" s="29"/>
    </row>
    <row r="379" spans="1:46" ht="18.95" customHeight="1" x14ac:dyDescent="0.3">
      <c r="A379" s="52"/>
      <c r="B379" s="48"/>
      <c r="C379" s="48"/>
      <c r="D379" s="48"/>
      <c r="E379" s="54"/>
      <c r="F379" s="55"/>
      <c r="G379" s="48"/>
      <c r="H379" s="49"/>
      <c r="I379" s="50"/>
      <c r="J379" s="50"/>
      <c r="K379" s="50"/>
      <c r="L379" s="50"/>
      <c r="M379" s="46"/>
      <c r="N379" s="44"/>
      <c r="O379" s="45"/>
      <c r="P379" s="46"/>
      <c r="Q379" s="44"/>
      <c r="R379" s="47"/>
      <c r="S379" s="48"/>
      <c r="T379" s="20" t="s">
        <v>85</v>
      </c>
      <c r="U379" s="21"/>
      <c r="V379" s="22"/>
      <c r="W379" s="22"/>
      <c r="X379" s="23" t="str">
        <f t="shared" si="168"/>
        <v/>
      </c>
      <c r="Y379" s="24"/>
      <c r="Z379" s="24"/>
      <c r="AA379" s="25" t="str">
        <f t="shared" si="148"/>
        <v/>
      </c>
      <c r="AB379" s="24"/>
      <c r="AC379" s="24"/>
      <c r="AD379" s="24"/>
      <c r="AE379" s="26" t="str">
        <f t="shared" si="170"/>
        <v/>
      </c>
      <c r="AF379" s="25" t="str">
        <f t="shared" si="149"/>
        <v/>
      </c>
      <c r="AG379" s="38"/>
      <c r="AH379" s="39"/>
      <c r="AI379" s="25" t="str">
        <f t="shared" si="169"/>
        <v/>
      </c>
      <c r="AJ379" s="38"/>
      <c r="AK379" s="39"/>
      <c r="AL379" s="40"/>
      <c r="AM379" s="23" t="s">
        <v>89</v>
      </c>
      <c r="AN379" s="27"/>
      <c r="AO379" s="21"/>
      <c r="AP379" s="21"/>
      <c r="AQ379" s="42"/>
      <c r="AR379" s="36"/>
      <c r="AS379" s="36"/>
      <c r="AT379" s="29"/>
    </row>
    <row r="380" spans="1:46" ht="18.95" customHeight="1" x14ac:dyDescent="0.3">
      <c r="A380" s="52"/>
      <c r="B380" s="48"/>
      <c r="C380" s="48"/>
      <c r="D380" s="48"/>
      <c r="E380" s="54"/>
      <c r="F380" s="55"/>
      <c r="G380" s="48"/>
      <c r="H380" s="49"/>
      <c r="I380" s="50"/>
      <c r="J380" s="50"/>
      <c r="K380" s="50"/>
      <c r="L380" s="50"/>
      <c r="M380" s="46"/>
      <c r="N380" s="44"/>
      <c r="O380" s="45"/>
      <c r="P380" s="46"/>
      <c r="Q380" s="44"/>
      <c r="R380" s="47"/>
      <c r="S380" s="48"/>
      <c r="T380" s="20" t="s">
        <v>90</v>
      </c>
      <c r="U380" s="21"/>
      <c r="V380" s="22"/>
      <c r="W380" s="22"/>
      <c r="X380" s="23" t="str">
        <f t="shared" si="168"/>
        <v/>
      </c>
      <c r="Y380" s="24"/>
      <c r="Z380" s="24"/>
      <c r="AA380" s="25" t="str">
        <f t="shared" si="148"/>
        <v/>
      </c>
      <c r="AB380" s="24"/>
      <c r="AC380" s="24"/>
      <c r="AD380" s="24"/>
      <c r="AE380" s="26" t="str">
        <f t="shared" si="170"/>
        <v/>
      </c>
      <c r="AF380" s="25" t="str">
        <f t="shared" si="149"/>
        <v/>
      </c>
      <c r="AG380" s="38"/>
      <c r="AH380" s="39"/>
      <c r="AI380" s="25" t="str">
        <f t="shared" si="169"/>
        <v/>
      </c>
      <c r="AJ380" s="38"/>
      <c r="AK380" s="39"/>
      <c r="AL380" s="40"/>
      <c r="AM380" s="23" t="s">
        <v>92</v>
      </c>
      <c r="AN380" s="27"/>
      <c r="AO380" s="21"/>
      <c r="AP380" s="21"/>
      <c r="AQ380" s="42"/>
      <c r="AR380" s="36"/>
      <c r="AS380" s="36"/>
      <c r="AT380" s="29"/>
    </row>
    <row r="381" spans="1:46" ht="23.1" customHeight="1" x14ac:dyDescent="0.3">
      <c r="A381" s="53"/>
      <c r="B381" s="48"/>
      <c r="C381" s="48"/>
      <c r="D381" s="48"/>
      <c r="E381" s="54"/>
      <c r="F381" s="55"/>
      <c r="G381" s="48"/>
      <c r="H381" s="49"/>
      <c r="I381" s="50"/>
      <c r="J381" s="50"/>
      <c r="K381" s="50"/>
      <c r="L381" s="50"/>
      <c r="M381" s="46"/>
      <c r="N381" s="44"/>
      <c r="O381" s="45"/>
      <c r="P381" s="46"/>
      <c r="Q381" s="44"/>
      <c r="R381" s="47"/>
      <c r="S381" s="48"/>
      <c r="T381" s="20" t="s">
        <v>93</v>
      </c>
      <c r="U381" s="21"/>
      <c r="V381" s="22"/>
      <c r="W381" s="22"/>
      <c r="X381" s="23" t="str">
        <f t="shared" si="168"/>
        <v/>
      </c>
      <c r="Y381" s="24"/>
      <c r="Z381" s="24"/>
      <c r="AA381" s="25" t="str">
        <f t="shared" si="148"/>
        <v/>
      </c>
      <c r="AB381" s="24"/>
      <c r="AC381" s="24"/>
      <c r="AD381" s="24"/>
      <c r="AE381" s="26" t="str">
        <f t="shared" si="170"/>
        <v/>
      </c>
      <c r="AF381" s="25" t="str">
        <f t="shared" si="149"/>
        <v/>
      </c>
      <c r="AG381" s="38"/>
      <c r="AH381" s="39"/>
      <c r="AI381" s="25" t="str">
        <f t="shared" si="169"/>
        <v/>
      </c>
      <c r="AJ381" s="38"/>
      <c r="AK381" s="39"/>
      <c r="AL381" s="40"/>
      <c r="AM381" s="23" t="s">
        <v>94</v>
      </c>
      <c r="AN381" s="27"/>
      <c r="AO381" s="21"/>
      <c r="AP381" s="21"/>
      <c r="AQ381" s="43"/>
      <c r="AR381" s="37"/>
      <c r="AS381" s="37"/>
      <c r="AT381" s="30"/>
    </row>
    <row r="382" spans="1:46" s="4" customFormat="1" ht="69.95" customHeight="1" x14ac:dyDescent="0.25">
      <c r="A382" s="51"/>
      <c r="B382" s="48"/>
      <c r="C382" s="48"/>
      <c r="D382" s="48"/>
      <c r="E382" s="54"/>
      <c r="F382" s="55"/>
      <c r="G382" s="48"/>
      <c r="H382" s="49" t="str">
        <f>IF(B382="Seguridad_Información","Posibilidad de "&amp;C382&amp;"con "&amp;K382&amp;" "&amp;"por"&amp;" "&amp;I382&amp;" "&amp;"debido a"&amp;" "&amp;J382,"Posibilidad de"&amp;" "&amp;K382&amp;" "&amp;"por"&amp;" "&amp;I382&amp;" debido a"&amp;" "&amp;J382)</f>
        <v xml:space="preserve">Posibilidad de  por  debido a </v>
      </c>
      <c r="I382" s="50"/>
      <c r="J382" s="50"/>
      <c r="K382" s="50"/>
      <c r="L382" s="50"/>
      <c r="M382" s="46" t="str">
        <f>IF(OR($L382=[1]Tabla_Probabilidad!$D$33,$L382=[1]Tabla_Probabilidad!$D$35,$L382=[1]Tabla_Probabilidad!$D$37,$L382=[1]Tabla_Probabilidad!$J$35),"Muy Baja",IF(OR($L382=[1]Tabla_Probabilidad!$E$33,$L382=[1]Tabla_Probabilidad!$E$35,$L382=[1]Tabla_Probabilidad!$E$37,$L382=[1]Tabla_Probabilidad!$K$35),"Baja",IF(OR($L382=[1]Tabla_Probabilidad!$F$33,$L382=[1]Tabla_Probabilidad!$F$35,$L382=[1]Tabla_Probabilidad!$F$37,$L382=[1]Tabla_Probabilidad!$L$35),"Media",IF(OR($L382=[1]Tabla_Probabilidad!$G$33,$L382=[1]Tabla_Probabilidad!$G$35,$L382=[1]Tabla_Probabilidad!$G$37,$L382=[1]Tabla_Probabilidad!$M$35),"Alta",IF(OR($L382=[1]Tabla_Probabilidad!$H$33,$L382=[1]Tabla_Probabilidad!$H$35,$L382=[1]Tabla_Probabilidad!$H$37,$L382=[1]Tabla_Probabilidad!$N$35),"Muy Alta","")))))</f>
        <v/>
      </c>
      <c r="N382" s="44" t="str">
        <f>IF(M382="","",IF(M382="Muy Baja",0.2,IF(M382="Baja",0.4,IF(M382="Media",0.6,IF(M382="Alta",0.8,IF(M382="Muy Alta",1,))))))</f>
        <v/>
      </c>
      <c r="O382" s="45"/>
      <c r="P382" s="46" t="str">
        <f>IF(OR($O382=[1]Tabla_Impacto!$D$38,$O382=[1]Tabla_Impacto!$D$41,$O382=[1]Tabla_Impacto!$D$42,$O382=[1]Tabla_Impacto!$D$43,$O382=[1]Tabla_Impacto!$D$44,$O382=[1]Tabla_Impacto!$J$38,$O382=[1]Tabla_Impacto!$J$43,$O382=[1]Tabla_Impacto!$J$44,$O382=[1]Tabla_Impacto!$P$40,$O382=[1]Tabla_Impacto!$P$44,$O382=[1]Tabla_Impacto!$V$40,$O382=[1]Tabla_Impacto!$AB$40),"Leve",IF(OR($O382=[1]Tabla_Impacto!$E$38,$O382=[1]Tabla_Impacto!$E$41,$O382=[1]Tabla_Impacto!$E$42,$O382=[1]Tabla_Impacto!$E$43,$O382=[1]Tabla_Impacto!$E$44,$O382=[1]Tabla_Impacto!$K$38,$O382=[1]Tabla_Impacto!$K$43,$O382=[1]Tabla_Impacto!$K$44,$O382=[1]Tabla_Impacto!$Q$40,$O382=[1]Tabla_Impacto!$Q$44,$O382=[1]Tabla_Impacto!$W$40,$O382=[1]Tabla_Impacto!$AC$40),"Menor",IF(OR($O382=[1]Tabla_Impacto!$F$38,$O382=[1]Tabla_Impacto!$F$41,$O382=[1]Tabla_Impacto!$F$42,$O382=[1]Tabla_Impacto!$F$43,$O382=[1]Tabla_Impacto!$F$44,$O382=[1]Tabla_Impacto!$L$38,$O382=[1]Tabla_Impacto!$L$43,$O382=[1]Tabla_Impacto!$L$44,$O382=[1]Tabla_Impacto!$R$40,$O382=[1]Tabla_Impacto!$R$44,$O382=[1]Tabla_Impacto!$X$40,$O382=[1]Tabla_Impacto!$AD$40,$O382=[1]Tabla_Impacto!$F$41),"Moderado",IF(OR($O382=[1]Tabla_Impacto!$G$38,$O382=[1]Tabla_Impacto!$G$41,$O382=[1]Tabla_Impacto!$G$42,$O382=[1]Tabla_Impacto!$G$43,$O382=[1]Tabla_Impacto!$G$44,$O382=[1]Tabla_Impacto!$M$38,$O382=[1]Tabla_Impacto!$M$43,$O382=[1]Tabla_Impacto!$M$44,$O382=[1]Tabla_Impacto!$S$40,$O382=[1]Tabla_Impacto!$S$44,$O382=[1]Tabla_Impacto!$Y$40,$O382=[1]Tabla_Impacto!$AE$40,$O382=[1]Tabla_Impacto!$G$41),"Mayor",IF(OR($O382=[1]Tabla_Impacto!$H$38,$O382=[1]Tabla_Impacto!$H$41,$O382=[1]Tabla_Impacto!$H$42,$O382=[1]Tabla_Impacto!$H$43,$O382=[1]Tabla_Impacto!$H$44,$O382=[1]Tabla_Impacto!$N$38,$O382=[1]Tabla_Impacto!$N$43,$O382=[1]Tabla_Impacto!$N$44,$O382=[1]Tabla_Impacto!$T$40,$O382=[1]Tabla_Impacto!$T$44,$O382=[1]Tabla_Impacto!$Z$40,$O382=[1]Tabla_Impacto!$AF$40,$O382=[1]Tabla_Impacto!$H$41),"Catastrófico","")))))</f>
        <v/>
      </c>
      <c r="Q382" s="44" t="str">
        <f>IF(P382="","",IF(P382="Leve",0.2,IF(P382="Menor",0.4,IF(P382="Moderado",0.6,IF(P382="Mayor",0.8,IF(P382="Catastrófico",1,))))))</f>
        <v/>
      </c>
      <c r="R382" s="47" t="str">
        <f>IF(OR(AND(M382="Muy Baja",P382="Leve"),AND(M382="Muy Baja",P382="Menor"),AND(M382="Baja",P382="Leve")),"Bajo",IF(OR(AND(M382="Muy baja",P382="Moderado"),AND(M382="Baja",P382="Menor"),AND(M382="Baja",P382="Moderado"),AND(M382="Media",P382="Leve"),AND(M382="Media",P382="Menor"),AND(M382="Media",P382="Moderado"),AND(M382="Alta",P382="Leve"),AND(M382="Alta",P382="Menor")),"Moderado",IF(OR(AND(M382="Muy Baja",P382="Mayor"),AND(M382="Baja",P382="Mayor"),AND(M382="Media",P382="Mayor"),AND(M382="Alta",P382="Moderado"),AND(M382="Alta",P382="Mayor"),AND(M382="Muy Alta",P382="Leve"),AND(M382="Muy Alta",P382="Menor"),AND(M382="Muy Alta",P382="Moderado"),AND(M382="Muy Alta",P382="Mayor")),"Alto",IF(OR(AND(M382="Muy Baja",P382="Catastrófico"),AND(M382="Baja",P382="Catastrófico"),AND(M382="Media",P382="Catastrófico"),AND(M382="Alta",P382="Catastrófico"),AND(M382="Muy Alta",P382="Catastrófico")),"Extremo",""))))</f>
        <v/>
      </c>
      <c r="S382" s="48"/>
      <c r="T382" s="20" t="s">
        <v>65</v>
      </c>
      <c r="U382" s="21"/>
      <c r="V382" s="22"/>
      <c r="W382" s="22"/>
      <c r="X382" s="23" t="str">
        <f>IF(OR(Y382="Preventivo",Y382="Detectivo"),"Probabilidad",IF(Y382="Correctivo","Impacto",""))</f>
        <v/>
      </c>
      <c r="Y382" s="24"/>
      <c r="Z382" s="24"/>
      <c r="AA382" s="25" t="str">
        <f t="shared" si="148"/>
        <v/>
      </c>
      <c r="AB382" s="24"/>
      <c r="AC382" s="24"/>
      <c r="AD382" s="24"/>
      <c r="AE382" s="26" t="str">
        <f>IFERROR(IF(X382="Probabilidad",(N382-(+N382*AA382)),IF(X382="Impacto",N382,"")),"")</f>
        <v/>
      </c>
      <c r="AF382" s="25" t="str">
        <f t="shared" si="149"/>
        <v/>
      </c>
      <c r="AG382" s="38" t="str">
        <f>IFERROR(IF(AH382="","",IF(AH382&lt;=0.2,"Muy Baja",IF(AH382&lt;=0.4,"Baja",IF(AH382&lt;=0.6,"Media",IF(AH382&lt;=0.8,"Alta","Muy Alta"))))),"")</f>
        <v/>
      </c>
      <c r="AH382" s="39" t="str">
        <f>IFERROR(LOOKUP(MAX(AF382:AF388)+1,(AF382:AF388)),"")</f>
        <v/>
      </c>
      <c r="AI382" s="25" t="str">
        <f>IFERROR(IF(X382="Impacto",(Q382-(+Q382*AA382)),IF(X382="Probabilidad",Q382,"")),"")</f>
        <v/>
      </c>
      <c r="AJ382" s="38" t="str">
        <f>IFERROR(IF(AK382="","",IF(AK382&lt;=0.2,"Leve",IF(AK382&lt;=0.4,"Menor",IF(AK382&lt;=0.6,"Moderado",IF(AK382&lt;=0.8,"Mayor","Catastrófico"))))),"")</f>
        <v/>
      </c>
      <c r="AK382" s="39" t="str">
        <f>IFERROR(LOOKUP(MAX(AI382:AI388)+1,(AI382:AI388)),"")</f>
        <v/>
      </c>
      <c r="AL382" s="40" t="str">
        <f>IFERROR(IF(OR(AND(AG382="Muy Baja",AJ382="Leve"),AND(AG382="Muy Baja",AJ382="Menor"),AND(AG382="Baja",AJ382="Leve")),"Bajo",IF(OR(AND(AG382="Muy baja",AJ382="Moderado"),AND(AG382="Baja",AJ382="Menor"),AND(AG382="Baja",AJ382="Moderado"),AND(AG382="Media",AJ382="Leve"),AND(AG382="Media",AJ382="Menor"),AND(AG382="Media",AJ382="Moderado"),AND(AG382="Alta",AJ382="Leve"),AND(AG382="Alta",AJ382="Menor")),"Moderado",IF(OR(AND(AG382="Muy Baja",AJ382="Mayor"),AND(AG382="Baja",AJ382="Mayor"),AND(AG382="Media",AJ382="Mayor"),AND(AG382="Alta",AJ382="Moderado"),AND(AG382="Alta",AJ382="Mayor"),AND(AG382="Muy Alta",AJ382="Leve"),AND(AG382="Muy Alta",AJ382="Menor"),AND(AG382="Muy Alta",AJ382="Moderado"),AND(AG382="Muy Alta",AJ382="Mayor")),"Alto",IF(OR(AND(AG382="Muy Baja",AJ382="Catastrófico"),AND(AG382="Baja",AJ382="Catastrófico"),AND(AG382="Media",AJ382="Catastrófico"),AND(AG382="Alta",AJ382="Catastrófico"),AND(AG382="Muy Alta",AJ382="Catastrófico")),"Extremo","")))),"")</f>
        <v/>
      </c>
      <c r="AM382" s="23" t="s">
        <v>73</v>
      </c>
      <c r="AN382" s="27"/>
      <c r="AO382" s="21"/>
      <c r="AP382" s="21"/>
      <c r="AQ382" s="41"/>
      <c r="AR382" s="35"/>
      <c r="AS382" s="35"/>
      <c r="AT382" s="28"/>
    </row>
    <row r="383" spans="1:46" ht="74.099999999999994" customHeight="1" x14ac:dyDescent="0.3">
      <c r="A383" s="52"/>
      <c r="B383" s="48"/>
      <c r="C383" s="48"/>
      <c r="D383" s="48"/>
      <c r="E383" s="54"/>
      <c r="F383" s="55"/>
      <c r="G383" s="48"/>
      <c r="H383" s="49"/>
      <c r="I383" s="50"/>
      <c r="J383" s="50"/>
      <c r="K383" s="50"/>
      <c r="L383" s="50"/>
      <c r="M383" s="46"/>
      <c r="N383" s="44"/>
      <c r="O383" s="45"/>
      <c r="P383" s="46"/>
      <c r="Q383" s="44"/>
      <c r="R383" s="47"/>
      <c r="S383" s="48"/>
      <c r="T383" s="20" t="s">
        <v>74</v>
      </c>
      <c r="U383" s="21"/>
      <c r="V383" s="22"/>
      <c r="W383" s="22"/>
      <c r="X383" s="23" t="str">
        <f t="shared" ref="X383:X388" si="171">IF(OR(Y383="Preventivo",Y383="Detectivo"),"Probabilidad",IF(Y383="Correctivo","Impacto",""))</f>
        <v/>
      </c>
      <c r="Y383" s="24"/>
      <c r="Z383" s="24"/>
      <c r="AA383" s="25" t="str">
        <f t="shared" si="148"/>
        <v/>
      </c>
      <c r="AB383" s="24"/>
      <c r="AC383" s="24"/>
      <c r="AD383" s="24"/>
      <c r="AE383" s="26" t="str">
        <f>IFERROR(IF(AND(X382="Probabilidad",X383="Probabilidad"),(AF382-(+AF382*AA383)),IF(AND(X383="Probabilidad",X382="Impacto"),(AF382-(+AF382*AA383)),IF(X383="Impacto",AF382,""))),"")</f>
        <v/>
      </c>
      <c r="AF383" s="25" t="str">
        <f t="shared" si="149"/>
        <v/>
      </c>
      <c r="AG383" s="38"/>
      <c r="AH383" s="39"/>
      <c r="AI383" s="25" t="str">
        <f t="shared" ref="AI383:AI388" si="172">IFERROR(IF(AND(X382="Impacto",X383="Impacto"),(AI382-(+AI382*AA383)),IF(AND(X383="Impacto",X382="Probabilidad"),(AI382-(+AI382*AA383)),IF(X383="Probabilidad",AI382,""))),"")</f>
        <v/>
      </c>
      <c r="AJ383" s="38"/>
      <c r="AK383" s="39"/>
      <c r="AL383" s="40"/>
      <c r="AM383" s="23" t="s">
        <v>77</v>
      </c>
      <c r="AN383" s="27"/>
      <c r="AO383" s="21"/>
      <c r="AP383" s="21"/>
      <c r="AQ383" s="42"/>
      <c r="AR383" s="36"/>
      <c r="AS383" s="36"/>
      <c r="AT383" s="29"/>
    </row>
    <row r="384" spans="1:46" ht="45" customHeight="1" x14ac:dyDescent="0.3">
      <c r="A384" s="52"/>
      <c r="B384" s="48"/>
      <c r="C384" s="48"/>
      <c r="D384" s="48"/>
      <c r="E384" s="54"/>
      <c r="F384" s="55"/>
      <c r="G384" s="48"/>
      <c r="H384" s="49"/>
      <c r="I384" s="50"/>
      <c r="J384" s="50"/>
      <c r="K384" s="50"/>
      <c r="L384" s="50"/>
      <c r="M384" s="46"/>
      <c r="N384" s="44"/>
      <c r="O384" s="45"/>
      <c r="P384" s="46"/>
      <c r="Q384" s="44"/>
      <c r="R384" s="47"/>
      <c r="S384" s="48"/>
      <c r="T384" s="20" t="s">
        <v>78</v>
      </c>
      <c r="U384" s="21"/>
      <c r="V384" s="22"/>
      <c r="W384" s="22"/>
      <c r="X384" s="23" t="str">
        <f t="shared" si="171"/>
        <v/>
      </c>
      <c r="Y384" s="24"/>
      <c r="Z384" s="24"/>
      <c r="AA384" s="25" t="str">
        <f t="shared" si="148"/>
        <v/>
      </c>
      <c r="AB384" s="24"/>
      <c r="AC384" s="24"/>
      <c r="AD384" s="24"/>
      <c r="AE384" s="26" t="str">
        <f>IFERROR(IF(AND(X383="Probabilidad",X384="Probabilidad"),(AF383-(+AF383*AA384)),IF(AND(X384="Probabilidad",X383="Impacto"),(AF383-(+AF383*AA384)),IF(X384="Impacto",AF383,""))),"")</f>
        <v/>
      </c>
      <c r="AF384" s="25" t="str">
        <f t="shared" si="149"/>
        <v/>
      </c>
      <c r="AG384" s="38"/>
      <c r="AH384" s="39"/>
      <c r="AI384" s="25" t="str">
        <f t="shared" si="172"/>
        <v/>
      </c>
      <c r="AJ384" s="38"/>
      <c r="AK384" s="39"/>
      <c r="AL384" s="40"/>
      <c r="AM384" s="23" t="s">
        <v>81</v>
      </c>
      <c r="AN384" s="27"/>
      <c r="AO384" s="21"/>
      <c r="AP384" s="21"/>
      <c r="AQ384" s="42"/>
      <c r="AR384" s="36"/>
      <c r="AS384" s="36"/>
      <c r="AT384" s="29"/>
    </row>
    <row r="385" spans="1:46" ht="30" customHeight="1" x14ac:dyDescent="0.3">
      <c r="A385" s="52"/>
      <c r="B385" s="48"/>
      <c r="C385" s="48"/>
      <c r="D385" s="48"/>
      <c r="E385" s="54"/>
      <c r="F385" s="55"/>
      <c r="G385" s="48"/>
      <c r="H385" s="49"/>
      <c r="I385" s="50"/>
      <c r="J385" s="50"/>
      <c r="K385" s="50"/>
      <c r="L385" s="50"/>
      <c r="M385" s="46"/>
      <c r="N385" s="44"/>
      <c r="O385" s="45"/>
      <c r="P385" s="46"/>
      <c r="Q385" s="44"/>
      <c r="R385" s="47"/>
      <c r="S385" s="48"/>
      <c r="T385" s="20" t="s">
        <v>82</v>
      </c>
      <c r="U385" s="21"/>
      <c r="V385" s="22"/>
      <c r="W385" s="22"/>
      <c r="X385" s="23" t="str">
        <f t="shared" si="171"/>
        <v/>
      </c>
      <c r="Y385" s="24"/>
      <c r="Z385" s="24"/>
      <c r="AA385" s="25" t="str">
        <f t="shared" si="148"/>
        <v/>
      </c>
      <c r="AB385" s="24"/>
      <c r="AC385" s="24"/>
      <c r="AD385" s="24"/>
      <c r="AE385" s="26" t="str">
        <f t="shared" ref="AE385:AE388" si="173">IFERROR(IF(AND(X384="Probabilidad",X385="Probabilidad"),(AF384-(+AF384*AA385)),IF(AND(X385="Probabilidad",X384="Impacto"),(AF384-(+AF384*AA385)),IF(X385="Impacto",AF384,""))),"")</f>
        <v/>
      </c>
      <c r="AF385" s="25" t="str">
        <f t="shared" si="149"/>
        <v/>
      </c>
      <c r="AG385" s="38"/>
      <c r="AH385" s="39"/>
      <c r="AI385" s="25" t="str">
        <f t="shared" si="172"/>
        <v/>
      </c>
      <c r="AJ385" s="38"/>
      <c r="AK385" s="39"/>
      <c r="AL385" s="40"/>
      <c r="AM385" s="23" t="s">
        <v>84</v>
      </c>
      <c r="AN385" s="27"/>
      <c r="AO385" s="21"/>
      <c r="AP385" s="21"/>
      <c r="AQ385" s="42"/>
      <c r="AR385" s="36"/>
      <c r="AS385" s="36"/>
      <c r="AT385" s="29"/>
    </row>
    <row r="386" spans="1:46" ht="18.95" customHeight="1" x14ac:dyDescent="0.3">
      <c r="A386" s="52"/>
      <c r="B386" s="48"/>
      <c r="C386" s="48"/>
      <c r="D386" s="48"/>
      <c r="E386" s="54"/>
      <c r="F386" s="55"/>
      <c r="G386" s="48"/>
      <c r="H386" s="49"/>
      <c r="I386" s="50"/>
      <c r="J386" s="50"/>
      <c r="K386" s="50"/>
      <c r="L386" s="50"/>
      <c r="M386" s="46"/>
      <c r="N386" s="44"/>
      <c r="O386" s="45"/>
      <c r="P386" s="46"/>
      <c r="Q386" s="44"/>
      <c r="R386" s="47"/>
      <c r="S386" s="48"/>
      <c r="T386" s="20" t="s">
        <v>85</v>
      </c>
      <c r="U386" s="21"/>
      <c r="V386" s="22"/>
      <c r="W386" s="22"/>
      <c r="X386" s="23" t="str">
        <f t="shared" si="171"/>
        <v/>
      </c>
      <c r="Y386" s="24"/>
      <c r="Z386" s="24"/>
      <c r="AA386" s="25" t="str">
        <f t="shared" si="148"/>
        <v/>
      </c>
      <c r="AB386" s="24"/>
      <c r="AC386" s="24"/>
      <c r="AD386" s="24"/>
      <c r="AE386" s="26" t="str">
        <f t="shared" si="173"/>
        <v/>
      </c>
      <c r="AF386" s="25" t="str">
        <f t="shared" si="149"/>
        <v/>
      </c>
      <c r="AG386" s="38"/>
      <c r="AH386" s="39"/>
      <c r="AI386" s="25" t="str">
        <f t="shared" si="172"/>
        <v/>
      </c>
      <c r="AJ386" s="38"/>
      <c r="AK386" s="39"/>
      <c r="AL386" s="40"/>
      <c r="AM386" s="23" t="s">
        <v>89</v>
      </c>
      <c r="AN386" s="27"/>
      <c r="AO386" s="21"/>
      <c r="AP386" s="21"/>
      <c r="AQ386" s="42"/>
      <c r="AR386" s="36"/>
      <c r="AS386" s="36"/>
      <c r="AT386" s="29"/>
    </row>
    <row r="387" spans="1:46" ht="18.95" customHeight="1" x14ac:dyDescent="0.3">
      <c r="A387" s="52"/>
      <c r="B387" s="48"/>
      <c r="C387" s="48"/>
      <c r="D387" s="48"/>
      <c r="E387" s="54"/>
      <c r="F387" s="55"/>
      <c r="G387" s="48"/>
      <c r="H387" s="49"/>
      <c r="I387" s="50"/>
      <c r="J387" s="50"/>
      <c r="K387" s="50"/>
      <c r="L387" s="50"/>
      <c r="M387" s="46"/>
      <c r="N387" s="44"/>
      <c r="O387" s="45"/>
      <c r="P387" s="46"/>
      <c r="Q387" s="44"/>
      <c r="R387" s="47"/>
      <c r="S387" s="48"/>
      <c r="T387" s="20" t="s">
        <v>90</v>
      </c>
      <c r="U387" s="21"/>
      <c r="V387" s="22"/>
      <c r="W387" s="22"/>
      <c r="X387" s="23" t="str">
        <f t="shared" si="171"/>
        <v/>
      </c>
      <c r="Y387" s="24"/>
      <c r="Z387" s="24"/>
      <c r="AA387" s="25" t="str">
        <f t="shared" si="148"/>
        <v/>
      </c>
      <c r="AB387" s="24"/>
      <c r="AC387" s="24"/>
      <c r="AD387" s="24"/>
      <c r="AE387" s="26" t="str">
        <f t="shared" si="173"/>
        <v/>
      </c>
      <c r="AF387" s="25" t="str">
        <f t="shared" si="149"/>
        <v/>
      </c>
      <c r="AG387" s="38"/>
      <c r="AH387" s="39"/>
      <c r="AI387" s="25" t="str">
        <f t="shared" si="172"/>
        <v/>
      </c>
      <c r="AJ387" s="38"/>
      <c r="AK387" s="39"/>
      <c r="AL387" s="40"/>
      <c r="AM387" s="23" t="s">
        <v>92</v>
      </c>
      <c r="AN387" s="27"/>
      <c r="AO387" s="21"/>
      <c r="AP387" s="21"/>
      <c r="AQ387" s="42"/>
      <c r="AR387" s="36"/>
      <c r="AS387" s="36"/>
      <c r="AT387" s="29"/>
    </row>
    <row r="388" spans="1:46" ht="23.1" customHeight="1" x14ac:dyDescent="0.3">
      <c r="A388" s="53"/>
      <c r="B388" s="48"/>
      <c r="C388" s="48"/>
      <c r="D388" s="48"/>
      <c r="E388" s="54"/>
      <c r="F388" s="55"/>
      <c r="G388" s="48"/>
      <c r="H388" s="49"/>
      <c r="I388" s="50"/>
      <c r="J388" s="50"/>
      <c r="K388" s="50"/>
      <c r="L388" s="50"/>
      <c r="M388" s="46"/>
      <c r="N388" s="44"/>
      <c r="O388" s="45"/>
      <c r="P388" s="46"/>
      <c r="Q388" s="44"/>
      <c r="R388" s="47"/>
      <c r="S388" s="48"/>
      <c r="T388" s="20" t="s">
        <v>93</v>
      </c>
      <c r="U388" s="21"/>
      <c r="V388" s="22"/>
      <c r="W388" s="22"/>
      <c r="X388" s="23" t="str">
        <f t="shared" si="171"/>
        <v/>
      </c>
      <c r="Y388" s="24"/>
      <c r="Z388" s="24"/>
      <c r="AA388" s="25" t="str">
        <f t="shared" si="148"/>
        <v/>
      </c>
      <c r="AB388" s="24"/>
      <c r="AC388" s="24"/>
      <c r="AD388" s="24"/>
      <c r="AE388" s="26" t="str">
        <f t="shared" si="173"/>
        <v/>
      </c>
      <c r="AF388" s="25" t="str">
        <f t="shared" si="149"/>
        <v/>
      </c>
      <c r="AG388" s="38"/>
      <c r="AH388" s="39"/>
      <c r="AI388" s="25" t="str">
        <f t="shared" si="172"/>
        <v/>
      </c>
      <c r="AJ388" s="38"/>
      <c r="AK388" s="39"/>
      <c r="AL388" s="40"/>
      <c r="AM388" s="23" t="s">
        <v>94</v>
      </c>
      <c r="AN388" s="27"/>
      <c r="AO388" s="21"/>
      <c r="AP388" s="21"/>
      <c r="AQ388" s="43"/>
      <c r="AR388" s="37"/>
      <c r="AS388" s="37"/>
      <c r="AT388" s="30"/>
    </row>
    <row r="389" spans="1:46" s="4" customFormat="1" ht="69.95" customHeight="1" x14ac:dyDescent="0.25">
      <c r="A389" s="51"/>
      <c r="B389" s="48"/>
      <c r="C389" s="48"/>
      <c r="D389" s="48"/>
      <c r="E389" s="54"/>
      <c r="F389" s="55"/>
      <c r="G389" s="48"/>
      <c r="H389" s="49" t="str">
        <f>IF(B389="Seguridad_Información","Posibilidad de "&amp;C389&amp;"con "&amp;K389&amp;" "&amp;"por"&amp;" "&amp;I389&amp;" "&amp;"debido a"&amp;" "&amp;J389,"Posibilidad de"&amp;" "&amp;K389&amp;" "&amp;"por"&amp;" "&amp;I389&amp;" debido a"&amp;" "&amp;J389)</f>
        <v xml:space="preserve">Posibilidad de  por  debido a </v>
      </c>
      <c r="I389" s="50"/>
      <c r="J389" s="50"/>
      <c r="K389" s="50"/>
      <c r="L389" s="50"/>
      <c r="M389" s="46" t="str">
        <f>IF(OR($L389=[1]Tabla_Probabilidad!$D$33,$L389=[1]Tabla_Probabilidad!$D$35,$L389=[1]Tabla_Probabilidad!$D$37,$L389=[1]Tabla_Probabilidad!$J$35),"Muy Baja",IF(OR($L389=[1]Tabla_Probabilidad!$E$33,$L389=[1]Tabla_Probabilidad!$E$35,$L389=[1]Tabla_Probabilidad!$E$37,$L389=[1]Tabla_Probabilidad!$K$35),"Baja",IF(OR($L389=[1]Tabla_Probabilidad!$F$33,$L389=[1]Tabla_Probabilidad!$F$35,$L389=[1]Tabla_Probabilidad!$F$37,$L389=[1]Tabla_Probabilidad!$L$35),"Media",IF(OR($L389=[1]Tabla_Probabilidad!$G$33,$L389=[1]Tabla_Probabilidad!$G$35,$L389=[1]Tabla_Probabilidad!$G$37,$L389=[1]Tabla_Probabilidad!$M$35),"Alta",IF(OR($L389=[1]Tabla_Probabilidad!$H$33,$L389=[1]Tabla_Probabilidad!$H$35,$L389=[1]Tabla_Probabilidad!$H$37,$L389=[1]Tabla_Probabilidad!$N$35),"Muy Alta","")))))</f>
        <v/>
      </c>
      <c r="N389" s="44" t="str">
        <f>IF(M389="","",IF(M389="Muy Baja",0.2,IF(M389="Baja",0.4,IF(M389="Media",0.6,IF(M389="Alta",0.8,IF(M389="Muy Alta",1,))))))</f>
        <v/>
      </c>
      <c r="O389" s="45"/>
      <c r="P389" s="46" t="str">
        <f>IF(OR($O389=[1]Tabla_Impacto!$D$38,$O389=[1]Tabla_Impacto!$D$41,$O389=[1]Tabla_Impacto!$D$42,$O389=[1]Tabla_Impacto!$D$43,$O389=[1]Tabla_Impacto!$D$44,$O389=[1]Tabla_Impacto!$J$38,$O389=[1]Tabla_Impacto!$J$43,$O389=[1]Tabla_Impacto!$J$44,$O389=[1]Tabla_Impacto!$P$40,$O389=[1]Tabla_Impacto!$P$44,$O389=[1]Tabla_Impacto!$V$40,$O389=[1]Tabla_Impacto!$AB$40),"Leve",IF(OR($O389=[1]Tabla_Impacto!$E$38,$O389=[1]Tabla_Impacto!$E$41,$O389=[1]Tabla_Impacto!$E$42,$O389=[1]Tabla_Impacto!$E$43,$O389=[1]Tabla_Impacto!$E$44,$O389=[1]Tabla_Impacto!$K$38,$O389=[1]Tabla_Impacto!$K$43,$O389=[1]Tabla_Impacto!$K$44,$O389=[1]Tabla_Impacto!$Q$40,$O389=[1]Tabla_Impacto!$Q$44,$O389=[1]Tabla_Impacto!$W$40,$O389=[1]Tabla_Impacto!$AC$40),"Menor",IF(OR($O389=[1]Tabla_Impacto!$F$38,$O389=[1]Tabla_Impacto!$F$41,$O389=[1]Tabla_Impacto!$F$42,$O389=[1]Tabla_Impacto!$F$43,$O389=[1]Tabla_Impacto!$F$44,$O389=[1]Tabla_Impacto!$L$38,$O389=[1]Tabla_Impacto!$L$43,$O389=[1]Tabla_Impacto!$L$44,$O389=[1]Tabla_Impacto!$R$40,$O389=[1]Tabla_Impacto!$R$44,$O389=[1]Tabla_Impacto!$X$40,$O389=[1]Tabla_Impacto!$AD$40,$O389=[1]Tabla_Impacto!$F$41),"Moderado",IF(OR($O389=[1]Tabla_Impacto!$G$38,$O389=[1]Tabla_Impacto!$G$41,$O389=[1]Tabla_Impacto!$G$42,$O389=[1]Tabla_Impacto!$G$43,$O389=[1]Tabla_Impacto!$G$44,$O389=[1]Tabla_Impacto!$M$38,$O389=[1]Tabla_Impacto!$M$43,$O389=[1]Tabla_Impacto!$M$44,$O389=[1]Tabla_Impacto!$S$40,$O389=[1]Tabla_Impacto!$S$44,$O389=[1]Tabla_Impacto!$Y$40,$O389=[1]Tabla_Impacto!$AE$40,$O389=[1]Tabla_Impacto!$G$41),"Mayor",IF(OR($O389=[1]Tabla_Impacto!$H$38,$O389=[1]Tabla_Impacto!$H$41,$O389=[1]Tabla_Impacto!$H$42,$O389=[1]Tabla_Impacto!$H$43,$O389=[1]Tabla_Impacto!$H$44,$O389=[1]Tabla_Impacto!$N$38,$O389=[1]Tabla_Impacto!$N$43,$O389=[1]Tabla_Impacto!$N$44,$O389=[1]Tabla_Impacto!$T$40,$O389=[1]Tabla_Impacto!$T$44,$O389=[1]Tabla_Impacto!$Z$40,$O389=[1]Tabla_Impacto!$AF$40,$O389=[1]Tabla_Impacto!$H$41),"Catastrófico","")))))</f>
        <v/>
      </c>
      <c r="Q389" s="44" t="str">
        <f>IF(P389="","",IF(P389="Leve",0.2,IF(P389="Menor",0.4,IF(P389="Moderado",0.6,IF(P389="Mayor",0.8,IF(P389="Catastrófico",1,))))))</f>
        <v/>
      </c>
      <c r="R389" s="47" t="str">
        <f>IF(OR(AND(M389="Muy Baja",P389="Leve"),AND(M389="Muy Baja",P389="Menor"),AND(M389="Baja",P389="Leve")),"Bajo",IF(OR(AND(M389="Muy baja",P389="Moderado"),AND(M389="Baja",P389="Menor"),AND(M389="Baja",P389="Moderado"),AND(M389="Media",P389="Leve"),AND(M389="Media",P389="Menor"),AND(M389="Media",P389="Moderado"),AND(M389="Alta",P389="Leve"),AND(M389="Alta",P389="Menor")),"Moderado",IF(OR(AND(M389="Muy Baja",P389="Mayor"),AND(M389="Baja",P389="Mayor"),AND(M389="Media",P389="Mayor"),AND(M389="Alta",P389="Moderado"),AND(M389="Alta",P389="Mayor"),AND(M389="Muy Alta",P389="Leve"),AND(M389="Muy Alta",P389="Menor"),AND(M389="Muy Alta",P389="Moderado"),AND(M389="Muy Alta",P389="Mayor")),"Alto",IF(OR(AND(M389="Muy Baja",P389="Catastrófico"),AND(M389="Baja",P389="Catastrófico"),AND(M389="Media",P389="Catastrófico"),AND(M389="Alta",P389="Catastrófico"),AND(M389="Muy Alta",P389="Catastrófico")),"Extremo",""))))</f>
        <v/>
      </c>
      <c r="S389" s="48"/>
      <c r="T389" s="20" t="s">
        <v>65</v>
      </c>
      <c r="U389" s="21"/>
      <c r="V389" s="22"/>
      <c r="W389" s="22"/>
      <c r="X389" s="23" t="str">
        <f>IF(OR(Y389="Preventivo",Y389="Detectivo"),"Probabilidad",IF(Y389="Correctivo","Impacto",""))</f>
        <v/>
      </c>
      <c r="Y389" s="24"/>
      <c r="Z389" s="24"/>
      <c r="AA389" s="25" t="str">
        <f t="shared" si="148"/>
        <v/>
      </c>
      <c r="AB389" s="24"/>
      <c r="AC389" s="24"/>
      <c r="AD389" s="24"/>
      <c r="AE389" s="26" t="str">
        <f>IFERROR(IF(X389="Probabilidad",(N389-(+N389*AA389)),IF(X389="Impacto",N389,"")),"")</f>
        <v/>
      </c>
      <c r="AF389" s="25" t="str">
        <f t="shared" si="149"/>
        <v/>
      </c>
      <c r="AG389" s="38" t="str">
        <f>IFERROR(IF(AH389="","",IF(AH389&lt;=0.2,"Muy Baja",IF(AH389&lt;=0.4,"Baja",IF(AH389&lt;=0.6,"Media",IF(AH389&lt;=0.8,"Alta","Muy Alta"))))),"")</f>
        <v/>
      </c>
      <c r="AH389" s="39" t="str">
        <f>IFERROR(LOOKUP(MAX(AF389:AF395)+1,(AF389:AF395)),"")</f>
        <v/>
      </c>
      <c r="AI389" s="25" t="str">
        <f>IFERROR(IF(X389="Impacto",(Q389-(+Q389*AA389)),IF(X389="Probabilidad",Q389,"")),"")</f>
        <v/>
      </c>
      <c r="AJ389" s="38" t="str">
        <f>IFERROR(IF(AK389="","",IF(AK389&lt;=0.2,"Leve",IF(AK389&lt;=0.4,"Menor",IF(AK389&lt;=0.6,"Moderado",IF(AK389&lt;=0.8,"Mayor","Catastrófico"))))),"")</f>
        <v/>
      </c>
      <c r="AK389" s="39" t="str">
        <f>IFERROR(LOOKUP(MAX(AI389:AI395)+1,(AI389:AI395)),"")</f>
        <v/>
      </c>
      <c r="AL389" s="40" t="str">
        <f>IFERROR(IF(OR(AND(AG389="Muy Baja",AJ389="Leve"),AND(AG389="Muy Baja",AJ389="Menor"),AND(AG389="Baja",AJ389="Leve")),"Bajo",IF(OR(AND(AG389="Muy baja",AJ389="Moderado"),AND(AG389="Baja",AJ389="Menor"),AND(AG389="Baja",AJ389="Moderado"),AND(AG389="Media",AJ389="Leve"),AND(AG389="Media",AJ389="Menor"),AND(AG389="Media",AJ389="Moderado"),AND(AG389="Alta",AJ389="Leve"),AND(AG389="Alta",AJ389="Menor")),"Moderado",IF(OR(AND(AG389="Muy Baja",AJ389="Mayor"),AND(AG389="Baja",AJ389="Mayor"),AND(AG389="Media",AJ389="Mayor"),AND(AG389="Alta",AJ389="Moderado"),AND(AG389="Alta",AJ389="Mayor"),AND(AG389="Muy Alta",AJ389="Leve"),AND(AG389="Muy Alta",AJ389="Menor"),AND(AG389="Muy Alta",AJ389="Moderado"),AND(AG389="Muy Alta",AJ389="Mayor")),"Alto",IF(OR(AND(AG389="Muy Baja",AJ389="Catastrófico"),AND(AG389="Baja",AJ389="Catastrófico"),AND(AG389="Media",AJ389="Catastrófico"),AND(AG389="Alta",AJ389="Catastrófico"),AND(AG389="Muy Alta",AJ389="Catastrófico")),"Extremo","")))),"")</f>
        <v/>
      </c>
      <c r="AM389" s="23" t="s">
        <v>73</v>
      </c>
      <c r="AN389" s="27"/>
      <c r="AO389" s="21"/>
      <c r="AP389" s="21"/>
      <c r="AQ389" s="41"/>
      <c r="AR389" s="35"/>
      <c r="AS389" s="35"/>
      <c r="AT389" s="28"/>
    </row>
    <row r="390" spans="1:46" ht="74.099999999999994" customHeight="1" x14ac:dyDescent="0.3">
      <c r="A390" s="52"/>
      <c r="B390" s="48"/>
      <c r="C390" s="48"/>
      <c r="D390" s="48"/>
      <c r="E390" s="54"/>
      <c r="F390" s="55"/>
      <c r="G390" s="48"/>
      <c r="H390" s="49"/>
      <c r="I390" s="50"/>
      <c r="J390" s="50"/>
      <c r="K390" s="50"/>
      <c r="L390" s="50"/>
      <c r="M390" s="46"/>
      <c r="N390" s="44"/>
      <c r="O390" s="45"/>
      <c r="P390" s="46"/>
      <c r="Q390" s="44"/>
      <c r="R390" s="47"/>
      <c r="S390" s="48"/>
      <c r="T390" s="20" t="s">
        <v>74</v>
      </c>
      <c r="U390" s="21"/>
      <c r="V390" s="22"/>
      <c r="W390" s="22"/>
      <c r="X390" s="23" t="str">
        <f t="shared" ref="X390:X395" si="174">IF(OR(Y390="Preventivo",Y390="Detectivo"),"Probabilidad",IF(Y390="Correctivo","Impacto",""))</f>
        <v/>
      </c>
      <c r="Y390" s="24"/>
      <c r="Z390" s="24"/>
      <c r="AA390" s="25" t="str">
        <f t="shared" si="148"/>
        <v/>
      </c>
      <c r="AB390" s="24"/>
      <c r="AC390" s="24"/>
      <c r="AD390" s="24"/>
      <c r="AE390" s="26" t="str">
        <f>IFERROR(IF(AND(X389="Probabilidad",X390="Probabilidad"),(AF389-(+AF389*AA390)),IF(AND(X390="Probabilidad",X389="Impacto"),(AF389-(+AF389*AA390)),IF(X390="Impacto",AF389,""))),"")</f>
        <v/>
      </c>
      <c r="AF390" s="25" t="str">
        <f t="shared" si="149"/>
        <v/>
      </c>
      <c r="AG390" s="38"/>
      <c r="AH390" s="39"/>
      <c r="AI390" s="25" t="str">
        <f t="shared" ref="AI390:AI395" si="175">IFERROR(IF(AND(X389="Impacto",X390="Impacto"),(AI389-(+AI389*AA390)),IF(AND(X390="Impacto",X389="Probabilidad"),(AI389-(+AI389*AA390)),IF(X390="Probabilidad",AI389,""))),"")</f>
        <v/>
      </c>
      <c r="AJ390" s="38"/>
      <c r="AK390" s="39"/>
      <c r="AL390" s="40"/>
      <c r="AM390" s="23" t="s">
        <v>77</v>
      </c>
      <c r="AN390" s="27"/>
      <c r="AO390" s="21"/>
      <c r="AP390" s="21"/>
      <c r="AQ390" s="42"/>
      <c r="AR390" s="36"/>
      <c r="AS390" s="36"/>
      <c r="AT390" s="29"/>
    </row>
    <row r="391" spans="1:46" ht="45" customHeight="1" x14ac:dyDescent="0.3">
      <c r="A391" s="52"/>
      <c r="B391" s="48"/>
      <c r="C391" s="48"/>
      <c r="D391" s="48"/>
      <c r="E391" s="54"/>
      <c r="F391" s="55"/>
      <c r="G391" s="48"/>
      <c r="H391" s="49"/>
      <c r="I391" s="50"/>
      <c r="J391" s="50"/>
      <c r="K391" s="50"/>
      <c r="L391" s="50"/>
      <c r="M391" s="46"/>
      <c r="N391" s="44"/>
      <c r="O391" s="45"/>
      <c r="P391" s="46"/>
      <c r="Q391" s="44"/>
      <c r="R391" s="47"/>
      <c r="S391" s="48"/>
      <c r="T391" s="20" t="s">
        <v>78</v>
      </c>
      <c r="U391" s="21"/>
      <c r="V391" s="22"/>
      <c r="W391" s="22"/>
      <c r="X391" s="23" t="str">
        <f t="shared" si="174"/>
        <v/>
      </c>
      <c r="Y391" s="24"/>
      <c r="Z391" s="24"/>
      <c r="AA391" s="25" t="str">
        <f t="shared" si="148"/>
        <v/>
      </c>
      <c r="AB391" s="24"/>
      <c r="AC391" s="24"/>
      <c r="AD391" s="24"/>
      <c r="AE391" s="26" t="str">
        <f>IFERROR(IF(AND(X390="Probabilidad",X391="Probabilidad"),(AF390-(+AF390*AA391)),IF(AND(X391="Probabilidad",X390="Impacto"),(AF390-(+AF390*AA391)),IF(X391="Impacto",AF390,""))),"")</f>
        <v/>
      </c>
      <c r="AF391" s="25" t="str">
        <f t="shared" si="149"/>
        <v/>
      </c>
      <c r="AG391" s="38"/>
      <c r="AH391" s="39"/>
      <c r="AI391" s="25" t="str">
        <f t="shared" si="175"/>
        <v/>
      </c>
      <c r="AJ391" s="38"/>
      <c r="AK391" s="39"/>
      <c r="AL391" s="40"/>
      <c r="AM391" s="23" t="s">
        <v>81</v>
      </c>
      <c r="AN391" s="27"/>
      <c r="AO391" s="21"/>
      <c r="AP391" s="21"/>
      <c r="AQ391" s="42"/>
      <c r="AR391" s="36"/>
      <c r="AS391" s="36"/>
      <c r="AT391" s="29"/>
    </row>
    <row r="392" spans="1:46" ht="30" customHeight="1" x14ac:dyDescent="0.3">
      <c r="A392" s="52"/>
      <c r="B392" s="48"/>
      <c r="C392" s="48"/>
      <c r="D392" s="48"/>
      <c r="E392" s="54"/>
      <c r="F392" s="55"/>
      <c r="G392" s="48"/>
      <c r="H392" s="49"/>
      <c r="I392" s="50"/>
      <c r="J392" s="50"/>
      <c r="K392" s="50"/>
      <c r="L392" s="50"/>
      <c r="M392" s="46"/>
      <c r="N392" s="44"/>
      <c r="O392" s="45"/>
      <c r="P392" s="46"/>
      <c r="Q392" s="44"/>
      <c r="R392" s="47"/>
      <c r="S392" s="48"/>
      <c r="T392" s="20" t="s">
        <v>82</v>
      </c>
      <c r="U392" s="21"/>
      <c r="V392" s="22"/>
      <c r="W392" s="22"/>
      <c r="X392" s="23" t="str">
        <f t="shared" si="174"/>
        <v/>
      </c>
      <c r="Y392" s="24"/>
      <c r="Z392" s="24"/>
      <c r="AA392" s="25" t="str">
        <f t="shared" si="148"/>
        <v/>
      </c>
      <c r="AB392" s="24"/>
      <c r="AC392" s="24"/>
      <c r="AD392" s="24"/>
      <c r="AE392" s="26" t="str">
        <f t="shared" ref="AE392:AE395" si="176">IFERROR(IF(AND(X391="Probabilidad",X392="Probabilidad"),(AF391-(+AF391*AA392)),IF(AND(X392="Probabilidad",X391="Impacto"),(AF391-(+AF391*AA392)),IF(X392="Impacto",AF391,""))),"")</f>
        <v/>
      </c>
      <c r="AF392" s="25" t="str">
        <f t="shared" si="149"/>
        <v/>
      </c>
      <c r="AG392" s="38"/>
      <c r="AH392" s="39"/>
      <c r="AI392" s="25" t="str">
        <f t="shared" si="175"/>
        <v/>
      </c>
      <c r="AJ392" s="38"/>
      <c r="AK392" s="39"/>
      <c r="AL392" s="40"/>
      <c r="AM392" s="23" t="s">
        <v>84</v>
      </c>
      <c r="AN392" s="27"/>
      <c r="AO392" s="21"/>
      <c r="AP392" s="21"/>
      <c r="AQ392" s="42"/>
      <c r="AR392" s="36"/>
      <c r="AS392" s="36"/>
      <c r="AT392" s="29"/>
    </row>
    <row r="393" spans="1:46" ht="18.95" customHeight="1" x14ac:dyDescent="0.3">
      <c r="A393" s="52"/>
      <c r="B393" s="48"/>
      <c r="C393" s="48"/>
      <c r="D393" s="48"/>
      <c r="E393" s="54"/>
      <c r="F393" s="55"/>
      <c r="G393" s="48"/>
      <c r="H393" s="49"/>
      <c r="I393" s="50"/>
      <c r="J393" s="50"/>
      <c r="K393" s="50"/>
      <c r="L393" s="50"/>
      <c r="M393" s="46"/>
      <c r="N393" s="44"/>
      <c r="O393" s="45"/>
      <c r="P393" s="46"/>
      <c r="Q393" s="44"/>
      <c r="R393" s="47"/>
      <c r="S393" s="48"/>
      <c r="T393" s="20" t="s">
        <v>85</v>
      </c>
      <c r="U393" s="21"/>
      <c r="V393" s="22"/>
      <c r="W393" s="22"/>
      <c r="X393" s="23" t="str">
        <f t="shared" si="174"/>
        <v/>
      </c>
      <c r="Y393" s="24"/>
      <c r="Z393" s="24"/>
      <c r="AA393" s="25" t="str">
        <f t="shared" si="148"/>
        <v/>
      </c>
      <c r="AB393" s="24"/>
      <c r="AC393" s="24"/>
      <c r="AD393" s="24"/>
      <c r="AE393" s="26" t="str">
        <f t="shared" si="176"/>
        <v/>
      </c>
      <c r="AF393" s="25" t="str">
        <f t="shared" si="149"/>
        <v/>
      </c>
      <c r="AG393" s="38"/>
      <c r="AH393" s="39"/>
      <c r="AI393" s="25" t="str">
        <f t="shared" si="175"/>
        <v/>
      </c>
      <c r="AJ393" s="38"/>
      <c r="AK393" s="39"/>
      <c r="AL393" s="40"/>
      <c r="AM393" s="23" t="s">
        <v>89</v>
      </c>
      <c r="AN393" s="27"/>
      <c r="AO393" s="21"/>
      <c r="AP393" s="21"/>
      <c r="AQ393" s="42"/>
      <c r="AR393" s="36"/>
      <c r="AS393" s="36"/>
      <c r="AT393" s="29"/>
    </row>
    <row r="394" spans="1:46" ht="18.95" customHeight="1" x14ac:dyDescent="0.3">
      <c r="A394" s="52"/>
      <c r="B394" s="48"/>
      <c r="C394" s="48"/>
      <c r="D394" s="48"/>
      <c r="E394" s="54"/>
      <c r="F394" s="55"/>
      <c r="G394" s="48"/>
      <c r="H394" s="49"/>
      <c r="I394" s="50"/>
      <c r="J394" s="50"/>
      <c r="K394" s="50"/>
      <c r="L394" s="50"/>
      <c r="M394" s="46"/>
      <c r="N394" s="44"/>
      <c r="O394" s="45"/>
      <c r="P394" s="46"/>
      <c r="Q394" s="44"/>
      <c r="R394" s="47"/>
      <c r="S394" s="48"/>
      <c r="T394" s="20" t="s">
        <v>90</v>
      </c>
      <c r="U394" s="21"/>
      <c r="V394" s="22"/>
      <c r="W394" s="22"/>
      <c r="X394" s="23" t="str">
        <f t="shared" si="174"/>
        <v/>
      </c>
      <c r="Y394" s="24"/>
      <c r="Z394" s="24"/>
      <c r="AA394" s="25" t="str">
        <f t="shared" si="148"/>
        <v/>
      </c>
      <c r="AB394" s="24"/>
      <c r="AC394" s="24"/>
      <c r="AD394" s="24"/>
      <c r="AE394" s="26" t="str">
        <f t="shared" si="176"/>
        <v/>
      </c>
      <c r="AF394" s="25" t="str">
        <f t="shared" si="149"/>
        <v/>
      </c>
      <c r="AG394" s="38"/>
      <c r="AH394" s="39"/>
      <c r="AI394" s="25" t="str">
        <f t="shared" si="175"/>
        <v/>
      </c>
      <c r="AJ394" s="38"/>
      <c r="AK394" s="39"/>
      <c r="AL394" s="40"/>
      <c r="AM394" s="23" t="s">
        <v>92</v>
      </c>
      <c r="AN394" s="27"/>
      <c r="AO394" s="21"/>
      <c r="AP394" s="21"/>
      <c r="AQ394" s="42"/>
      <c r="AR394" s="36"/>
      <c r="AS394" s="36"/>
      <c r="AT394" s="29"/>
    </row>
    <row r="395" spans="1:46" ht="23.1" customHeight="1" x14ac:dyDescent="0.3">
      <c r="A395" s="53"/>
      <c r="B395" s="48"/>
      <c r="C395" s="48"/>
      <c r="D395" s="48"/>
      <c r="E395" s="54"/>
      <c r="F395" s="55"/>
      <c r="G395" s="48"/>
      <c r="H395" s="49"/>
      <c r="I395" s="50"/>
      <c r="J395" s="50"/>
      <c r="K395" s="50"/>
      <c r="L395" s="50"/>
      <c r="M395" s="46"/>
      <c r="N395" s="44"/>
      <c r="O395" s="45"/>
      <c r="P395" s="46"/>
      <c r="Q395" s="44"/>
      <c r="R395" s="47"/>
      <c r="S395" s="48"/>
      <c r="T395" s="20" t="s">
        <v>93</v>
      </c>
      <c r="U395" s="21"/>
      <c r="V395" s="22"/>
      <c r="W395" s="22"/>
      <c r="X395" s="23" t="str">
        <f t="shared" si="174"/>
        <v/>
      </c>
      <c r="Y395" s="24"/>
      <c r="Z395" s="24"/>
      <c r="AA395" s="25" t="str">
        <f t="shared" ref="AA395:AA458" si="177">IF(AND(Y395="Preventivo",Z395="Automático"),"50%",IF(AND(Y395="Preventivo",Z395="Manual"),"40%",IF(AND(Y395="Detectivo",Z395="Automático"),"40%",IF(AND(Y395="Detectivo",Z395="Manual"),"30%",IF(AND(Y395="Correctivo",Z395="Automático"),"35%",IF(AND(Y395="Correctivo",Z395="Manual"),"25%",""))))))</f>
        <v/>
      </c>
      <c r="AB395" s="24"/>
      <c r="AC395" s="24"/>
      <c r="AD395" s="24"/>
      <c r="AE395" s="26" t="str">
        <f t="shared" si="176"/>
        <v/>
      </c>
      <c r="AF395" s="25" t="str">
        <f t="shared" ref="AF395:AF458" si="178">+AE395</f>
        <v/>
      </c>
      <c r="AG395" s="38"/>
      <c r="AH395" s="39"/>
      <c r="AI395" s="25" t="str">
        <f t="shared" si="175"/>
        <v/>
      </c>
      <c r="AJ395" s="38"/>
      <c r="AK395" s="39"/>
      <c r="AL395" s="40"/>
      <c r="AM395" s="23" t="s">
        <v>94</v>
      </c>
      <c r="AN395" s="27"/>
      <c r="AO395" s="21"/>
      <c r="AP395" s="21"/>
      <c r="AQ395" s="43"/>
      <c r="AR395" s="37"/>
      <c r="AS395" s="37"/>
      <c r="AT395" s="30"/>
    </row>
    <row r="396" spans="1:46" s="4" customFormat="1" ht="69.95" customHeight="1" x14ac:dyDescent="0.25">
      <c r="A396" s="51"/>
      <c r="B396" s="48"/>
      <c r="C396" s="48"/>
      <c r="D396" s="48"/>
      <c r="E396" s="54"/>
      <c r="F396" s="55"/>
      <c r="G396" s="48"/>
      <c r="H396" s="49" t="str">
        <f>IF(B396="Seguridad_Información","Posibilidad de "&amp;C396&amp;"con "&amp;K396&amp;" "&amp;"por"&amp;" "&amp;I396&amp;" "&amp;"debido a"&amp;" "&amp;J396,"Posibilidad de"&amp;" "&amp;K396&amp;" "&amp;"por"&amp;" "&amp;I396&amp;" debido a"&amp;" "&amp;J396)</f>
        <v xml:space="preserve">Posibilidad de  por  debido a </v>
      </c>
      <c r="I396" s="50"/>
      <c r="J396" s="50"/>
      <c r="K396" s="50"/>
      <c r="L396" s="50"/>
      <c r="M396" s="46" t="str">
        <f>IF(OR($L396=[1]Tabla_Probabilidad!$D$33,$L396=[1]Tabla_Probabilidad!$D$35,$L396=[1]Tabla_Probabilidad!$D$37,$L396=[1]Tabla_Probabilidad!$J$35),"Muy Baja",IF(OR($L396=[1]Tabla_Probabilidad!$E$33,$L396=[1]Tabla_Probabilidad!$E$35,$L396=[1]Tabla_Probabilidad!$E$37,$L396=[1]Tabla_Probabilidad!$K$35),"Baja",IF(OR($L396=[1]Tabla_Probabilidad!$F$33,$L396=[1]Tabla_Probabilidad!$F$35,$L396=[1]Tabla_Probabilidad!$F$37,$L396=[1]Tabla_Probabilidad!$L$35),"Media",IF(OR($L396=[1]Tabla_Probabilidad!$G$33,$L396=[1]Tabla_Probabilidad!$G$35,$L396=[1]Tabla_Probabilidad!$G$37,$L396=[1]Tabla_Probabilidad!$M$35),"Alta",IF(OR($L396=[1]Tabla_Probabilidad!$H$33,$L396=[1]Tabla_Probabilidad!$H$35,$L396=[1]Tabla_Probabilidad!$H$37,$L396=[1]Tabla_Probabilidad!$N$35),"Muy Alta","")))))</f>
        <v/>
      </c>
      <c r="N396" s="44" t="str">
        <f>IF(M396="","",IF(M396="Muy Baja",0.2,IF(M396="Baja",0.4,IF(M396="Media",0.6,IF(M396="Alta",0.8,IF(M396="Muy Alta",1,))))))</f>
        <v/>
      </c>
      <c r="O396" s="45"/>
      <c r="P396" s="46" t="str">
        <f>IF(OR($O396=[1]Tabla_Impacto!$D$38,$O396=[1]Tabla_Impacto!$D$41,$O396=[1]Tabla_Impacto!$D$42,$O396=[1]Tabla_Impacto!$D$43,$O396=[1]Tabla_Impacto!$D$44,$O396=[1]Tabla_Impacto!$J$38,$O396=[1]Tabla_Impacto!$J$43,$O396=[1]Tabla_Impacto!$J$44,$O396=[1]Tabla_Impacto!$P$40,$O396=[1]Tabla_Impacto!$P$44,$O396=[1]Tabla_Impacto!$V$40,$O396=[1]Tabla_Impacto!$AB$40),"Leve",IF(OR($O396=[1]Tabla_Impacto!$E$38,$O396=[1]Tabla_Impacto!$E$41,$O396=[1]Tabla_Impacto!$E$42,$O396=[1]Tabla_Impacto!$E$43,$O396=[1]Tabla_Impacto!$E$44,$O396=[1]Tabla_Impacto!$K$38,$O396=[1]Tabla_Impacto!$K$43,$O396=[1]Tabla_Impacto!$K$44,$O396=[1]Tabla_Impacto!$Q$40,$O396=[1]Tabla_Impacto!$Q$44,$O396=[1]Tabla_Impacto!$W$40,$O396=[1]Tabla_Impacto!$AC$40),"Menor",IF(OR($O396=[1]Tabla_Impacto!$F$38,$O396=[1]Tabla_Impacto!$F$41,$O396=[1]Tabla_Impacto!$F$42,$O396=[1]Tabla_Impacto!$F$43,$O396=[1]Tabla_Impacto!$F$44,$O396=[1]Tabla_Impacto!$L$38,$O396=[1]Tabla_Impacto!$L$43,$O396=[1]Tabla_Impacto!$L$44,$O396=[1]Tabla_Impacto!$R$40,$O396=[1]Tabla_Impacto!$R$44,$O396=[1]Tabla_Impacto!$X$40,$O396=[1]Tabla_Impacto!$AD$40,$O396=[1]Tabla_Impacto!$F$41),"Moderado",IF(OR($O396=[1]Tabla_Impacto!$G$38,$O396=[1]Tabla_Impacto!$G$41,$O396=[1]Tabla_Impacto!$G$42,$O396=[1]Tabla_Impacto!$G$43,$O396=[1]Tabla_Impacto!$G$44,$O396=[1]Tabla_Impacto!$M$38,$O396=[1]Tabla_Impacto!$M$43,$O396=[1]Tabla_Impacto!$M$44,$O396=[1]Tabla_Impacto!$S$40,$O396=[1]Tabla_Impacto!$S$44,$O396=[1]Tabla_Impacto!$Y$40,$O396=[1]Tabla_Impacto!$AE$40,$O396=[1]Tabla_Impacto!$G$41),"Mayor",IF(OR($O396=[1]Tabla_Impacto!$H$38,$O396=[1]Tabla_Impacto!$H$41,$O396=[1]Tabla_Impacto!$H$42,$O396=[1]Tabla_Impacto!$H$43,$O396=[1]Tabla_Impacto!$H$44,$O396=[1]Tabla_Impacto!$N$38,$O396=[1]Tabla_Impacto!$N$43,$O396=[1]Tabla_Impacto!$N$44,$O396=[1]Tabla_Impacto!$T$40,$O396=[1]Tabla_Impacto!$T$44,$O396=[1]Tabla_Impacto!$Z$40,$O396=[1]Tabla_Impacto!$AF$40,$O396=[1]Tabla_Impacto!$H$41),"Catastrófico","")))))</f>
        <v/>
      </c>
      <c r="Q396" s="44" t="str">
        <f>IF(P396="","",IF(P396="Leve",0.2,IF(P396="Menor",0.4,IF(P396="Moderado",0.6,IF(P396="Mayor",0.8,IF(P396="Catastrófico",1,))))))</f>
        <v/>
      </c>
      <c r="R396" s="47" t="str">
        <f>IF(OR(AND(M396="Muy Baja",P396="Leve"),AND(M396="Muy Baja",P396="Menor"),AND(M396="Baja",P396="Leve")),"Bajo",IF(OR(AND(M396="Muy baja",P396="Moderado"),AND(M396="Baja",P396="Menor"),AND(M396="Baja",P396="Moderado"),AND(M396="Media",P396="Leve"),AND(M396="Media",P396="Menor"),AND(M396="Media",P396="Moderado"),AND(M396="Alta",P396="Leve"),AND(M396="Alta",P396="Menor")),"Moderado",IF(OR(AND(M396="Muy Baja",P396="Mayor"),AND(M396="Baja",P396="Mayor"),AND(M396="Media",P396="Mayor"),AND(M396="Alta",P396="Moderado"),AND(M396="Alta",P396="Mayor"),AND(M396="Muy Alta",P396="Leve"),AND(M396="Muy Alta",P396="Menor"),AND(M396="Muy Alta",P396="Moderado"),AND(M396="Muy Alta",P396="Mayor")),"Alto",IF(OR(AND(M396="Muy Baja",P396="Catastrófico"),AND(M396="Baja",P396="Catastrófico"),AND(M396="Media",P396="Catastrófico"),AND(M396="Alta",P396="Catastrófico"),AND(M396="Muy Alta",P396="Catastrófico")),"Extremo",""))))</f>
        <v/>
      </c>
      <c r="S396" s="48"/>
      <c r="T396" s="20" t="s">
        <v>65</v>
      </c>
      <c r="U396" s="21"/>
      <c r="V396" s="22"/>
      <c r="W396" s="22"/>
      <c r="X396" s="23" t="str">
        <f>IF(OR(Y396="Preventivo",Y396="Detectivo"),"Probabilidad",IF(Y396="Correctivo","Impacto",""))</f>
        <v/>
      </c>
      <c r="Y396" s="24"/>
      <c r="Z396" s="24"/>
      <c r="AA396" s="25" t="str">
        <f t="shared" si="177"/>
        <v/>
      </c>
      <c r="AB396" s="24"/>
      <c r="AC396" s="24"/>
      <c r="AD396" s="24"/>
      <c r="AE396" s="26" t="str">
        <f>IFERROR(IF(X396="Probabilidad",(N396-(+N396*AA396)),IF(X396="Impacto",N396,"")),"")</f>
        <v/>
      </c>
      <c r="AF396" s="25" t="str">
        <f t="shared" si="178"/>
        <v/>
      </c>
      <c r="AG396" s="38" t="str">
        <f>IFERROR(IF(AH396="","",IF(AH396&lt;=0.2,"Muy Baja",IF(AH396&lt;=0.4,"Baja",IF(AH396&lt;=0.6,"Media",IF(AH396&lt;=0.8,"Alta","Muy Alta"))))),"")</f>
        <v/>
      </c>
      <c r="AH396" s="39" t="str">
        <f>IFERROR(LOOKUP(MAX(AF396:AF402)+1,(AF396:AF402)),"")</f>
        <v/>
      </c>
      <c r="AI396" s="25" t="str">
        <f>IFERROR(IF(X396="Impacto",(Q396-(+Q396*AA396)),IF(X396="Probabilidad",Q396,"")),"")</f>
        <v/>
      </c>
      <c r="AJ396" s="38" t="str">
        <f>IFERROR(IF(AK396="","",IF(AK396&lt;=0.2,"Leve",IF(AK396&lt;=0.4,"Menor",IF(AK396&lt;=0.6,"Moderado",IF(AK396&lt;=0.8,"Mayor","Catastrófico"))))),"")</f>
        <v/>
      </c>
      <c r="AK396" s="39" t="str">
        <f>IFERROR(LOOKUP(MAX(AI396:AI402)+1,(AI396:AI402)),"")</f>
        <v/>
      </c>
      <c r="AL396" s="40" t="str">
        <f>IFERROR(IF(OR(AND(AG396="Muy Baja",AJ396="Leve"),AND(AG396="Muy Baja",AJ396="Menor"),AND(AG396="Baja",AJ396="Leve")),"Bajo",IF(OR(AND(AG396="Muy baja",AJ396="Moderado"),AND(AG396="Baja",AJ396="Menor"),AND(AG396="Baja",AJ396="Moderado"),AND(AG396="Media",AJ396="Leve"),AND(AG396="Media",AJ396="Menor"),AND(AG396="Media",AJ396="Moderado"),AND(AG396="Alta",AJ396="Leve"),AND(AG396="Alta",AJ396="Menor")),"Moderado",IF(OR(AND(AG396="Muy Baja",AJ396="Mayor"),AND(AG396="Baja",AJ396="Mayor"),AND(AG396="Media",AJ396="Mayor"),AND(AG396="Alta",AJ396="Moderado"),AND(AG396="Alta",AJ396="Mayor"),AND(AG396="Muy Alta",AJ396="Leve"),AND(AG396="Muy Alta",AJ396="Menor"),AND(AG396="Muy Alta",AJ396="Moderado"),AND(AG396="Muy Alta",AJ396="Mayor")),"Alto",IF(OR(AND(AG396="Muy Baja",AJ396="Catastrófico"),AND(AG396="Baja",AJ396="Catastrófico"),AND(AG396="Media",AJ396="Catastrófico"),AND(AG396="Alta",AJ396="Catastrófico"),AND(AG396="Muy Alta",AJ396="Catastrófico")),"Extremo","")))),"")</f>
        <v/>
      </c>
      <c r="AM396" s="23" t="s">
        <v>73</v>
      </c>
      <c r="AN396" s="27"/>
      <c r="AO396" s="21"/>
      <c r="AP396" s="21"/>
      <c r="AQ396" s="41"/>
      <c r="AR396" s="35"/>
      <c r="AS396" s="35"/>
      <c r="AT396" s="28"/>
    </row>
    <row r="397" spans="1:46" ht="74.099999999999994" customHeight="1" x14ac:dyDescent="0.3">
      <c r="A397" s="52"/>
      <c r="B397" s="48"/>
      <c r="C397" s="48"/>
      <c r="D397" s="48"/>
      <c r="E397" s="54"/>
      <c r="F397" s="55"/>
      <c r="G397" s="48"/>
      <c r="H397" s="49"/>
      <c r="I397" s="50"/>
      <c r="J397" s="50"/>
      <c r="K397" s="50"/>
      <c r="L397" s="50"/>
      <c r="M397" s="46"/>
      <c r="N397" s="44"/>
      <c r="O397" s="45"/>
      <c r="P397" s="46"/>
      <c r="Q397" s="44"/>
      <c r="R397" s="47"/>
      <c r="S397" s="48"/>
      <c r="T397" s="20" t="s">
        <v>74</v>
      </c>
      <c r="U397" s="21"/>
      <c r="V397" s="22"/>
      <c r="W397" s="22"/>
      <c r="X397" s="23" t="str">
        <f t="shared" ref="X397:X402" si="179">IF(OR(Y397="Preventivo",Y397="Detectivo"),"Probabilidad",IF(Y397="Correctivo","Impacto",""))</f>
        <v/>
      </c>
      <c r="Y397" s="24"/>
      <c r="Z397" s="24"/>
      <c r="AA397" s="25" t="str">
        <f t="shared" si="177"/>
        <v/>
      </c>
      <c r="AB397" s="24"/>
      <c r="AC397" s="24"/>
      <c r="AD397" s="24"/>
      <c r="AE397" s="26" t="str">
        <f>IFERROR(IF(AND(X396="Probabilidad",X397="Probabilidad"),(AF396-(+AF396*AA397)),IF(AND(X397="Probabilidad",X396="Impacto"),(AF396-(+AF396*AA397)),IF(X397="Impacto",AF396,""))),"")</f>
        <v/>
      </c>
      <c r="AF397" s="25" t="str">
        <f t="shared" si="178"/>
        <v/>
      </c>
      <c r="AG397" s="38"/>
      <c r="AH397" s="39"/>
      <c r="AI397" s="25" t="str">
        <f t="shared" ref="AI397:AI402" si="180">IFERROR(IF(AND(X396="Impacto",X397="Impacto"),(AI396-(+AI396*AA397)),IF(AND(X397="Impacto",X396="Probabilidad"),(AI396-(+AI396*AA397)),IF(X397="Probabilidad",AI396,""))),"")</f>
        <v/>
      </c>
      <c r="AJ397" s="38"/>
      <c r="AK397" s="39"/>
      <c r="AL397" s="40"/>
      <c r="AM397" s="23" t="s">
        <v>77</v>
      </c>
      <c r="AN397" s="27"/>
      <c r="AO397" s="21"/>
      <c r="AP397" s="21"/>
      <c r="AQ397" s="42"/>
      <c r="AR397" s="36"/>
      <c r="AS397" s="36"/>
      <c r="AT397" s="29"/>
    </row>
    <row r="398" spans="1:46" ht="45" customHeight="1" x14ac:dyDescent="0.3">
      <c r="A398" s="52"/>
      <c r="B398" s="48"/>
      <c r="C398" s="48"/>
      <c r="D398" s="48"/>
      <c r="E398" s="54"/>
      <c r="F398" s="55"/>
      <c r="G398" s="48"/>
      <c r="H398" s="49"/>
      <c r="I398" s="50"/>
      <c r="J398" s="50"/>
      <c r="K398" s="50"/>
      <c r="L398" s="50"/>
      <c r="M398" s="46"/>
      <c r="N398" s="44"/>
      <c r="O398" s="45"/>
      <c r="P398" s="46"/>
      <c r="Q398" s="44"/>
      <c r="R398" s="47"/>
      <c r="S398" s="48"/>
      <c r="T398" s="20" t="s">
        <v>78</v>
      </c>
      <c r="U398" s="21"/>
      <c r="V398" s="22"/>
      <c r="W398" s="22"/>
      <c r="X398" s="23" t="str">
        <f t="shared" si="179"/>
        <v/>
      </c>
      <c r="Y398" s="24"/>
      <c r="Z398" s="24"/>
      <c r="AA398" s="25" t="str">
        <f t="shared" si="177"/>
        <v/>
      </c>
      <c r="AB398" s="24"/>
      <c r="AC398" s="24"/>
      <c r="AD398" s="24"/>
      <c r="AE398" s="26" t="str">
        <f>IFERROR(IF(AND(X397="Probabilidad",X398="Probabilidad"),(AF397-(+AF397*AA398)),IF(AND(X398="Probabilidad",X397="Impacto"),(AF397-(+AF397*AA398)),IF(X398="Impacto",AF397,""))),"")</f>
        <v/>
      </c>
      <c r="AF398" s="25" t="str">
        <f t="shared" si="178"/>
        <v/>
      </c>
      <c r="AG398" s="38"/>
      <c r="AH398" s="39"/>
      <c r="AI398" s="25" t="str">
        <f t="shared" si="180"/>
        <v/>
      </c>
      <c r="AJ398" s="38"/>
      <c r="AK398" s="39"/>
      <c r="AL398" s="40"/>
      <c r="AM398" s="23" t="s">
        <v>81</v>
      </c>
      <c r="AN398" s="27"/>
      <c r="AO398" s="21"/>
      <c r="AP398" s="21"/>
      <c r="AQ398" s="42"/>
      <c r="AR398" s="36"/>
      <c r="AS398" s="36"/>
      <c r="AT398" s="29"/>
    </row>
    <row r="399" spans="1:46" ht="30" customHeight="1" x14ac:dyDescent="0.3">
      <c r="A399" s="52"/>
      <c r="B399" s="48"/>
      <c r="C399" s="48"/>
      <c r="D399" s="48"/>
      <c r="E399" s="54"/>
      <c r="F399" s="55"/>
      <c r="G399" s="48"/>
      <c r="H399" s="49"/>
      <c r="I399" s="50"/>
      <c r="J399" s="50"/>
      <c r="K399" s="50"/>
      <c r="L399" s="50"/>
      <c r="M399" s="46"/>
      <c r="N399" s="44"/>
      <c r="O399" s="45"/>
      <c r="P399" s="46"/>
      <c r="Q399" s="44"/>
      <c r="R399" s="47"/>
      <c r="S399" s="48"/>
      <c r="T399" s="20" t="s">
        <v>82</v>
      </c>
      <c r="U399" s="21"/>
      <c r="V399" s="22"/>
      <c r="W399" s="22"/>
      <c r="X399" s="23" t="str">
        <f t="shared" si="179"/>
        <v/>
      </c>
      <c r="Y399" s="24"/>
      <c r="Z399" s="24"/>
      <c r="AA399" s="25" t="str">
        <f t="shared" si="177"/>
        <v/>
      </c>
      <c r="AB399" s="24"/>
      <c r="AC399" s="24"/>
      <c r="AD399" s="24"/>
      <c r="AE399" s="26" t="str">
        <f t="shared" ref="AE399:AE402" si="181">IFERROR(IF(AND(X398="Probabilidad",X399="Probabilidad"),(AF398-(+AF398*AA399)),IF(AND(X399="Probabilidad",X398="Impacto"),(AF398-(+AF398*AA399)),IF(X399="Impacto",AF398,""))),"")</f>
        <v/>
      </c>
      <c r="AF399" s="25" t="str">
        <f t="shared" si="178"/>
        <v/>
      </c>
      <c r="AG399" s="38"/>
      <c r="AH399" s="39"/>
      <c r="AI399" s="25" t="str">
        <f t="shared" si="180"/>
        <v/>
      </c>
      <c r="AJ399" s="38"/>
      <c r="AK399" s="39"/>
      <c r="AL399" s="40"/>
      <c r="AM399" s="23" t="s">
        <v>84</v>
      </c>
      <c r="AN399" s="27"/>
      <c r="AO399" s="21"/>
      <c r="AP399" s="21"/>
      <c r="AQ399" s="42"/>
      <c r="AR399" s="36"/>
      <c r="AS399" s="36"/>
      <c r="AT399" s="29"/>
    </row>
    <row r="400" spans="1:46" ht="18.95" customHeight="1" x14ac:dyDescent="0.3">
      <c r="A400" s="52"/>
      <c r="B400" s="48"/>
      <c r="C400" s="48"/>
      <c r="D400" s="48"/>
      <c r="E400" s="54"/>
      <c r="F400" s="55"/>
      <c r="G400" s="48"/>
      <c r="H400" s="49"/>
      <c r="I400" s="50"/>
      <c r="J400" s="50"/>
      <c r="K400" s="50"/>
      <c r="L400" s="50"/>
      <c r="M400" s="46"/>
      <c r="N400" s="44"/>
      <c r="O400" s="45"/>
      <c r="P400" s="46"/>
      <c r="Q400" s="44"/>
      <c r="R400" s="47"/>
      <c r="S400" s="48"/>
      <c r="T400" s="20" t="s">
        <v>85</v>
      </c>
      <c r="U400" s="21"/>
      <c r="V400" s="22"/>
      <c r="W400" s="22"/>
      <c r="X400" s="23" t="str">
        <f t="shared" si="179"/>
        <v/>
      </c>
      <c r="Y400" s="24"/>
      <c r="Z400" s="24"/>
      <c r="AA400" s="25" t="str">
        <f t="shared" si="177"/>
        <v/>
      </c>
      <c r="AB400" s="24"/>
      <c r="AC400" s="24"/>
      <c r="AD400" s="24"/>
      <c r="AE400" s="26" t="str">
        <f t="shared" si="181"/>
        <v/>
      </c>
      <c r="AF400" s="25" t="str">
        <f t="shared" si="178"/>
        <v/>
      </c>
      <c r="AG400" s="38"/>
      <c r="AH400" s="39"/>
      <c r="AI400" s="25" t="str">
        <f t="shared" si="180"/>
        <v/>
      </c>
      <c r="AJ400" s="38"/>
      <c r="AK400" s="39"/>
      <c r="AL400" s="40"/>
      <c r="AM400" s="23" t="s">
        <v>89</v>
      </c>
      <c r="AN400" s="27"/>
      <c r="AO400" s="21"/>
      <c r="AP400" s="21"/>
      <c r="AQ400" s="42"/>
      <c r="AR400" s="36"/>
      <c r="AS400" s="36"/>
      <c r="AT400" s="29"/>
    </row>
    <row r="401" spans="1:46" ht="18.95" customHeight="1" x14ac:dyDescent="0.3">
      <c r="A401" s="52"/>
      <c r="B401" s="48"/>
      <c r="C401" s="48"/>
      <c r="D401" s="48"/>
      <c r="E401" s="54"/>
      <c r="F401" s="55"/>
      <c r="G401" s="48"/>
      <c r="H401" s="49"/>
      <c r="I401" s="50"/>
      <c r="J401" s="50"/>
      <c r="K401" s="50"/>
      <c r="L401" s="50"/>
      <c r="M401" s="46"/>
      <c r="N401" s="44"/>
      <c r="O401" s="45"/>
      <c r="P401" s="46"/>
      <c r="Q401" s="44"/>
      <c r="R401" s="47"/>
      <c r="S401" s="48"/>
      <c r="T401" s="20" t="s">
        <v>90</v>
      </c>
      <c r="U401" s="21"/>
      <c r="V401" s="22"/>
      <c r="W401" s="22"/>
      <c r="X401" s="23" t="str">
        <f t="shared" si="179"/>
        <v/>
      </c>
      <c r="Y401" s="24"/>
      <c r="Z401" s="24"/>
      <c r="AA401" s="25" t="str">
        <f t="shared" si="177"/>
        <v/>
      </c>
      <c r="AB401" s="24"/>
      <c r="AC401" s="24"/>
      <c r="AD401" s="24"/>
      <c r="AE401" s="26" t="str">
        <f t="shared" si="181"/>
        <v/>
      </c>
      <c r="AF401" s="25" t="str">
        <f t="shared" si="178"/>
        <v/>
      </c>
      <c r="AG401" s="38"/>
      <c r="AH401" s="39"/>
      <c r="AI401" s="25" t="str">
        <f t="shared" si="180"/>
        <v/>
      </c>
      <c r="AJ401" s="38"/>
      <c r="AK401" s="39"/>
      <c r="AL401" s="40"/>
      <c r="AM401" s="23" t="s">
        <v>92</v>
      </c>
      <c r="AN401" s="27"/>
      <c r="AO401" s="21"/>
      <c r="AP401" s="21"/>
      <c r="AQ401" s="42"/>
      <c r="AR401" s="36"/>
      <c r="AS401" s="36"/>
      <c r="AT401" s="29"/>
    </row>
    <row r="402" spans="1:46" ht="23.1" customHeight="1" x14ac:dyDescent="0.3">
      <c r="A402" s="53"/>
      <c r="B402" s="48"/>
      <c r="C402" s="48"/>
      <c r="D402" s="48"/>
      <c r="E402" s="54"/>
      <c r="F402" s="55"/>
      <c r="G402" s="48"/>
      <c r="H402" s="49"/>
      <c r="I402" s="50"/>
      <c r="J402" s="50"/>
      <c r="K402" s="50"/>
      <c r="L402" s="50"/>
      <c r="M402" s="46"/>
      <c r="N402" s="44"/>
      <c r="O402" s="45"/>
      <c r="P402" s="46"/>
      <c r="Q402" s="44"/>
      <c r="R402" s="47"/>
      <c r="S402" s="48"/>
      <c r="T402" s="20" t="s">
        <v>93</v>
      </c>
      <c r="U402" s="21"/>
      <c r="V402" s="22"/>
      <c r="W402" s="22"/>
      <c r="X402" s="23" t="str">
        <f t="shared" si="179"/>
        <v/>
      </c>
      <c r="Y402" s="24"/>
      <c r="Z402" s="24"/>
      <c r="AA402" s="25" t="str">
        <f t="shared" si="177"/>
        <v/>
      </c>
      <c r="AB402" s="24"/>
      <c r="AC402" s="24"/>
      <c r="AD402" s="24"/>
      <c r="AE402" s="26" t="str">
        <f t="shared" si="181"/>
        <v/>
      </c>
      <c r="AF402" s="25" t="str">
        <f t="shared" si="178"/>
        <v/>
      </c>
      <c r="AG402" s="38"/>
      <c r="AH402" s="39"/>
      <c r="AI402" s="25" t="str">
        <f t="shared" si="180"/>
        <v/>
      </c>
      <c r="AJ402" s="38"/>
      <c r="AK402" s="39"/>
      <c r="AL402" s="40"/>
      <c r="AM402" s="23" t="s">
        <v>94</v>
      </c>
      <c r="AN402" s="27"/>
      <c r="AO402" s="21"/>
      <c r="AP402" s="21"/>
      <c r="AQ402" s="43"/>
      <c r="AR402" s="37"/>
      <c r="AS402" s="37"/>
      <c r="AT402" s="30"/>
    </row>
    <row r="403" spans="1:46" s="4" customFormat="1" ht="69.95" customHeight="1" x14ac:dyDescent="0.25">
      <c r="A403" s="51"/>
      <c r="B403" s="48"/>
      <c r="C403" s="48"/>
      <c r="D403" s="48"/>
      <c r="E403" s="54"/>
      <c r="F403" s="55"/>
      <c r="G403" s="48"/>
      <c r="H403" s="49" t="str">
        <f>IF(B403="Seguridad_Información","Posibilidad de "&amp;C403&amp;"con "&amp;K403&amp;" "&amp;"por"&amp;" "&amp;I403&amp;" "&amp;"debido a"&amp;" "&amp;J403,"Posibilidad de"&amp;" "&amp;K403&amp;" "&amp;"por"&amp;" "&amp;I403&amp;" debido a"&amp;" "&amp;J403)</f>
        <v xml:space="preserve">Posibilidad de  por  debido a </v>
      </c>
      <c r="I403" s="50"/>
      <c r="J403" s="50"/>
      <c r="K403" s="50"/>
      <c r="L403" s="50"/>
      <c r="M403" s="46" t="str">
        <f>IF(OR($L403=[1]Tabla_Probabilidad!$D$33,$L403=[1]Tabla_Probabilidad!$D$35,$L403=[1]Tabla_Probabilidad!$D$37,$L403=[1]Tabla_Probabilidad!$J$35),"Muy Baja",IF(OR($L403=[1]Tabla_Probabilidad!$E$33,$L403=[1]Tabla_Probabilidad!$E$35,$L403=[1]Tabla_Probabilidad!$E$37,$L403=[1]Tabla_Probabilidad!$K$35),"Baja",IF(OR($L403=[1]Tabla_Probabilidad!$F$33,$L403=[1]Tabla_Probabilidad!$F$35,$L403=[1]Tabla_Probabilidad!$F$37,$L403=[1]Tabla_Probabilidad!$L$35),"Media",IF(OR($L403=[1]Tabla_Probabilidad!$G$33,$L403=[1]Tabla_Probabilidad!$G$35,$L403=[1]Tabla_Probabilidad!$G$37,$L403=[1]Tabla_Probabilidad!$M$35),"Alta",IF(OR($L403=[1]Tabla_Probabilidad!$H$33,$L403=[1]Tabla_Probabilidad!$H$35,$L403=[1]Tabla_Probabilidad!$H$37,$L403=[1]Tabla_Probabilidad!$N$35),"Muy Alta","")))))</f>
        <v/>
      </c>
      <c r="N403" s="44" t="str">
        <f>IF(M403="","",IF(M403="Muy Baja",0.2,IF(M403="Baja",0.4,IF(M403="Media",0.6,IF(M403="Alta",0.8,IF(M403="Muy Alta",1,))))))</f>
        <v/>
      </c>
      <c r="O403" s="45"/>
      <c r="P403" s="46" t="str">
        <f>IF(OR($O403=[1]Tabla_Impacto!$D$38,$O403=[1]Tabla_Impacto!$D$41,$O403=[1]Tabla_Impacto!$D$42,$O403=[1]Tabla_Impacto!$D$43,$O403=[1]Tabla_Impacto!$D$44,$O403=[1]Tabla_Impacto!$J$38,$O403=[1]Tabla_Impacto!$J$43,$O403=[1]Tabla_Impacto!$J$44,$O403=[1]Tabla_Impacto!$P$40,$O403=[1]Tabla_Impacto!$P$44,$O403=[1]Tabla_Impacto!$V$40,$O403=[1]Tabla_Impacto!$AB$40),"Leve",IF(OR($O403=[1]Tabla_Impacto!$E$38,$O403=[1]Tabla_Impacto!$E$41,$O403=[1]Tabla_Impacto!$E$42,$O403=[1]Tabla_Impacto!$E$43,$O403=[1]Tabla_Impacto!$E$44,$O403=[1]Tabla_Impacto!$K$38,$O403=[1]Tabla_Impacto!$K$43,$O403=[1]Tabla_Impacto!$K$44,$O403=[1]Tabla_Impacto!$Q$40,$O403=[1]Tabla_Impacto!$Q$44,$O403=[1]Tabla_Impacto!$W$40,$O403=[1]Tabla_Impacto!$AC$40),"Menor",IF(OR($O403=[1]Tabla_Impacto!$F$38,$O403=[1]Tabla_Impacto!$F$41,$O403=[1]Tabla_Impacto!$F$42,$O403=[1]Tabla_Impacto!$F$43,$O403=[1]Tabla_Impacto!$F$44,$O403=[1]Tabla_Impacto!$L$38,$O403=[1]Tabla_Impacto!$L$43,$O403=[1]Tabla_Impacto!$L$44,$O403=[1]Tabla_Impacto!$R$40,$O403=[1]Tabla_Impacto!$R$44,$O403=[1]Tabla_Impacto!$X$40,$O403=[1]Tabla_Impacto!$AD$40,$O403=[1]Tabla_Impacto!$F$41),"Moderado",IF(OR($O403=[1]Tabla_Impacto!$G$38,$O403=[1]Tabla_Impacto!$G$41,$O403=[1]Tabla_Impacto!$G$42,$O403=[1]Tabla_Impacto!$G$43,$O403=[1]Tabla_Impacto!$G$44,$O403=[1]Tabla_Impacto!$M$38,$O403=[1]Tabla_Impacto!$M$43,$O403=[1]Tabla_Impacto!$M$44,$O403=[1]Tabla_Impacto!$S$40,$O403=[1]Tabla_Impacto!$S$44,$O403=[1]Tabla_Impacto!$Y$40,$O403=[1]Tabla_Impacto!$AE$40,$O403=[1]Tabla_Impacto!$G$41),"Mayor",IF(OR($O403=[1]Tabla_Impacto!$H$38,$O403=[1]Tabla_Impacto!$H$41,$O403=[1]Tabla_Impacto!$H$42,$O403=[1]Tabla_Impacto!$H$43,$O403=[1]Tabla_Impacto!$H$44,$O403=[1]Tabla_Impacto!$N$38,$O403=[1]Tabla_Impacto!$N$43,$O403=[1]Tabla_Impacto!$N$44,$O403=[1]Tabla_Impacto!$T$40,$O403=[1]Tabla_Impacto!$T$44,$O403=[1]Tabla_Impacto!$Z$40,$O403=[1]Tabla_Impacto!$AF$40,$O403=[1]Tabla_Impacto!$H$41),"Catastrófico","")))))</f>
        <v/>
      </c>
      <c r="Q403" s="44" t="str">
        <f>IF(P403="","",IF(P403="Leve",0.2,IF(P403="Menor",0.4,IF(P403="Moderado",0.6,IF(P403="Mayor",0.8,IF(P403="Catastrófico",1,))))))</f>
        <v/>
      </c>
      <c r="R403" s="47" t="str">
        <f>IF(OR(AND(M403="Muy Baja",P403="Leve"),AND(M403="Muy Baja",P403="Menor"),AND(M403="Baja",P403="Leve")),"Bajo",IF(OR(AND(M403="Muy baja",P403="Moderado"),AND(M403="Baja",P403="Menor"),AND(M403="Baja",P403="Moderado"),AND(M403="Media",P403="Leve"),AND(M403="Media",P403="Menor"),AND(M403="Media",P403="Moderado"),AND(M403="Alta",P403="Leve"),AND(M403="Alta",P403="Menor")),"Moderado",IF(OR(AND(M403="Muy Baja",P403="Mayor"),AND(M403="Baja",P403="Mayor"),AND(M403="Media",P403="Mayor"),AND(M403="Alta",P403="Moderado"),AND(M403="Alta",P403="Mayor"),AND(M403="Muy Alta",P403="Leve"),AND(M403="Muy Alta",P403="Menor"),AND(M403="Muy Alta",P403="Moderado"),AND(M403="Muy Alta",P403="Mayor")),"Alto",IF(OR(AND(M403="Muy Baja",P403="Catastrófico"),AND(M403="Baja",P403="Catastrófico"),AND(M403="Media",P403="Catastrófico"),AND(M403="Alta",P403="Catastrófico"),AND(M403="Muy Alta",P403="Catastrófico")),"Extremo",""))))</f>
        <v/>
      </c>
      <c r="S403" s="48"/>
      <c r="T403" s="20" t="s">
        <v>65</v>
      </c>
      <c r="U403" s="21"/>
      <c r="V403" s="22"/>
      <c r="W403" s="22"/>
      <c r="X403" s="23" t="str">
        <f>IF(OR(Y403="Preventivo",Y403="Detectivo"),"Probabilidad",IF(Y403="Correctivo","Impacto",""))</f>
        <v/>
      </c>
      <c r="Y403" s="24"/>
      <c r="Z403" s="24"/>
      <c r="AA403" s="25" t="str">
        <f t="shared" si="177"/>
        <v/>
      </c>
      <c r="AB403" s="24"/>
      <c r="AC403" s="24"/>
      <c r="AD403" s="24"/>
      <c r="AE403" s="26" t="str">
        <f>IFERROR(IF(X403="Probabilidad",(N403-(+N403*AA403)),IF(X403="Impacto",N403,"")),"")</f>
        <v/>
      </c>
      <c r="AF403" s="25" t="str">
        <f t="shared" si="178"/>
        <v/>
      </c>
      <c r="AG403" s="38" t="str">
        <f>IFERROR(IF(AH403="","",IF(AH403&lt;=0.2,"Muy Baja",IF(AH403&lt;=0.4,"Baja",IF(AH403&lt;=0.6,"Media",IF(AH403&lt;=0.8,"Alta","Muy Alta"))))),"")</f>
        <v/>
      </c>
      <c r="AH403" s="39" t="str">
        <f>IFERROR(LOOKUP(MAX(AF403:AF409)+1,(AF403:AF409)),"")</f>
        <v/>
      </c>
      <c r="AI403" s="25" t="str">
        <f>IFERROR(IF(X403="Impacto",(Q403-(+Q403*AA403)),IF(X403="Probabilidad",Q403,"")),"")</f>
        <v/>
      </c>
      <c r="AJ403" s="38" t="str">
        <f>IFERROR(IF(AK403="","",IF(AK403&lt;=0.2,"Leve",IF(AK403&lt;=0.4,"Menor",IF(AK403&lt;=0.6,"Moderado",IF(AK403&lt;=0.8,"Mayor","Catastrófico"))))),"")</f>
        <v/>
      </c>
      <c r="AK403" s="39" t="str">
        <f>IFERROR(LOOKUP(MAX(AI403:AI409)+1,(AI403:AI409)),"")</f>
        <v/>
      </c>
      <c r="AL403" s="40" t="str">
        <f>IFERROR(IF(OR(AND(AG403="Muy Baja",AJ403="Leve"),AND(AG403="Muy Baja",AJ403="Menor"),AND(AG403="Baja",AJ403="Leve")),"Bajo",IF(OR(AND(AG403="Muy baja",AJ403="Moderado"),AND(AG403="Baja",AJ403="Menor"),AND(AG403="Baja",AJ403="Moderado"),AND(AG403="Media",AJ403="Leve"),AND(AG403="Media",AJ403="Menor"),AND(AG403="Media",AJ403="Moderado"),AND(AG403="Alta",AJ403="Leve"),AND(AG403="Alta",AJ403="Menor")),"Moderado",IF(OR(AND(AG403="Muy Baja",AJ403="Mayor"),AND(AG403="Baja",AJ403="Mayor"),AND(AG403="Media",AJ403="Mayor"),AND(AG403="Alta",AJ403="Moderado"),AND(AG403="Alta",AJ403="Mayor"),AND(AG403="Muy Alta",AJ403="Leve"),AND(AG403="Muy Alta",AJ403="Menor"),AND(AG403="Muy Alta",AJ403="Moderado"),AND(AG403="Muy Alta",AJ403="Mayor")),"Alto",IF(OR(AND(AG403="Muy Baja",AJ403="Catastrófico"),AND(AG403="Baja",AJ403="Catastrófico"),AND(AG403="Media",AJ403="Catastrófico"),AND(AG403="Alta",AJ403="Catastrófico"),AND(AG403="Muy Alta",AJ403="Catastrófico")),"Extremo","")))),"")</f>
        <v/>
      </c>
      <c r="AM403" s="23" t="s">
        <v>73</v>
      </c>
      <c r="AN403" s="27"/>
      <c r="AO403" s="21"/>
      <c r="AP403" s="21"/>
      <c r="AQ403" s="41"/>
      <c r="AR403" s="35"/>
      <c r="AS403" s="35"/>
      <c r="AT403" s="28"/>
    </row>
    <row r="404" spans="1:46" ht="74.099999999999994" customHeight="1" x14ac:dyDescent="0.3">
      <c r="A404" s="52"/>
      <c r="B404" s="48"/>
      <c r="C404" s="48"/>
      <c r="D404" s="48"/>
      <c r="E404" s="54"/>
      <c r="F404" s="55"/>
      <c r="G404" s="48"/>
      <c r="H404" s="49"/>
      <c r="I404" s="50"/>
      <c r="J404" s="50"/>
      <c r="K404" s="50"/>
      <c r="L404" s="50"/>
      <c r="M404" s="46"/>
      <c r="N404" s="44"/>
      <c r="O404" s="45"/>
      <c r="P404" s="46"/>
      <c r="Q404" s="44"/>
      <c r="R404" s="47"/>
      <c r="S404" s="48"/>
      <c r="T404" s="20" t="s">
        <v>74</v>
      </c>
      <c r="U404" s="21"/>
      <c r="V404" s="22"/>
      <c r="W404" s="22"/>
      <c r="X404" s="23" t="str">
        <f t="shared" ref="X404:X409" si="182">IF(OR(Y404="Preventivo",Y404="Detectivo"),"Probabilidad",IF(Y404="Correctivo","Impacto",""))</f>
        <v/>
      </c>
      <c r="Y404" s="24"/>
      <c r="Z404" s="24"/>
      <c r="AA404" s="25" t="str">
        <f t="shared" si="177"/>
        <v/>
      </c>
      <c r="AB404" s="24"/>
      <c r="AC404" s="24"/>
      <c r="AD404" s="24"/>
      <c r="AE404" s="26" t="str">
        <f>IFERROR(IF(AND(X403="Probabilidad",X404="Probabilidad"),(AF403-(+AF403*AA404)),IF(AND(X404="Probabilidad",X403="Impacto"),(AF403-(+AF403*AA404)),IF(X404="Impacto",AF403,""))),"")</f>
        <v/>
      </c>
      <c r="AF404" s="25" t="str">
        <f t="shared" si="178"/>
        <v/>
      </c>
      <c r="AG404" s="38"/>
      <c r="AH404" s="39"/>
      <c r="AI404" s="25" t="str">
        <f t="shared" ref="AI404:AI409" si="183">IFERROR(IF(AND(X403="Impacto",X404="Impacto"),(AI403-(+AI403*AA404)),IF(AND(X404="Impacto",X403="Probabilidad"),(AI403-(+AI403*AA404)),IF(X404="Probabilidad",AI403,""))),"")</f>
        <v/>
      </c>
      <c r="AJ404" s="38"/>
      <c r="AK404" s="39"/>
      <c r="AL404" s="40"/>
      <c r="AM404" s="23" t="s">
        <v>77</v>
      </c>
      <c r="AN404" s="27"/>
      <c r="AO404" s="21"/>
      <c r="AP404" s="21"/>
      <c r="AQ404" s="42"/>
      <c r="AR404" s="36"/>
      <c r="AS404" s="36"/>
      <c r="AT404" s="29"/>
    </row>
    <row r="405" spans="1:46" ht="45" customHeight="1" x14ac:dyDescent="0.3">
      <c r="A405" s="52"/>
      <c r="B405" s="48"/>
      <c r="C405" s="48"/>
      <c r="D405" s="48"/>
      <c r="E405" s="54"/>
      <c r="F405" s="55"/>
      <c r="G405" s="48"/>
      <c r="H405" s="49"/>
      <c r="I405" s="50"/>
      <c r="J405" s="50"/>
      <c r="K405" s="50"/>
      <c r="L405" s="50"/>
      <c r="M405" s="46"/>
      <c r="N405" s="44"/>
      <c r="O405" s="45"/>
      <c r="P405" s="46"/>
      <c r="Q405" s="44"/>
      <c r="R405" s="47"/>
      <c r="S405" s="48"/>
      <c r="T405" s="20" t="s">
        <v>78</v>
      </c>
      <c r="U405" s="21"/>
      <c r="V405" s="22"/>
      <c r="W405" s="22"/>
      <c r="X405" s="23" t="str">
        <f t="shared" si="182"/>
        <v/>
      </c>
      <c r="Y405" s="24"/>
      <c r="Z405" s="24"/>
      <c r="AA405" s="25" t="str">
        <f t="shared" si="177"/>
        <v/>
      </c>
      <c r="AB405" s="24"/>
      <c r="AC405" s="24"/>
      <c r="AD405" s="24"/>
      <c r="AE405" s="26" t="str">
        <f>IFERROR(IF(AND(X404="Probabilidad",X405="Probabilidad"),(AF404-(+AF404*AA405)),IF(AND(X405="Probabilidad",X404="Impacto"),(AF404-(+AF404*AA405)),IF(X405="Impacto",AF404,""))),"")</f>
        <v/>
      </c>
      <c r="AF405" s="25" t="str">
        <f t="shared" si="178"/>
        <v/>
      </c>
      <c r="AG405" s="38"/>
      <c r="AH405" s="39"/>
      <c r="AI405" s="25" t="str">
        <f t="shared" si="183"/>
        <v/>
      </c>
      <c r="AJ405" s="38"/>
      <c r="AK405" s="39"/>
      <c r="AL405" s="40"/>
      <c r="AM405" s="23" t="s">
        <v>81</v>
      </c>
      <c r="AN405" s="27"/>
      <c r="AO405" s="21"/>
      <c r="AP405" s="21"/>
      <c r="AQ405" s="42"/>
      <c r="AR405" s="36"/>
      <c r="AS405" s="36"/>
      <c r="AT405" s="29"/>
    </row>
    <row r="406" spans="1:46" ht="30" customHeight="1" x14ac:dyDescent="0.3">
      <c r="A406" s="52"/>
      <c r="B406" s="48"/>
      <c r="C406" s="48"/>
      <c r="D406" s="48"/>
      <c r="E406" s="54"/>
      <c r="F406" s="55"/>
      <c r="G406" s="48"/>
      <c r="H406" s="49"/>
      <c r="I406" s="50"/>
      <c r="J406" s="50"/>
      <c r="K406" s="50"/>
      <c r="L406" s="50"/>
      <c r="M406" s="46"/>
      <c r="N406" s="44"/>
      <c r="O406" s="45"/>
      <c r="P406" s="46"/>
      <c r="Q406" s="44"/>
      <c r="R406" s="47"/>
      <c r="S406" s="48"/>
      <c r="T406" s="20" t="s">
        <v>82</v>
      </c>
      <c r="U406" s="21"/>
      <c r="V406" s="22"/>
      <c r="W406" s="22"/>
      <c r="X406" s="23" t="str">
        <f t="shared" si="182"/>
        <v/>
      </c>
      <c r="Y406" s="24"/>
      <c r="Z406" s="24"/>
      <c r="AA406" s="25" t="str">
        <f t="shared" si="177"/>
        <v/>
      </c>
      <c r="AB406" s="24"/>
      <c r="AC406" s="24"/>
      <c r="AD406" s="24"/>
      <c r="AE406" s="26" t="str">
        <f t="shared" ref="AE406:AE409" si="184">IFERROR(IF(AND(X405="Probabilidad",X406="Probabilidad"),(AF405-(+AF405*AA406)),IF(AND(X406="Probabilidad",X405="Impacto"),(AF405-(+AF405*AA406)),IF(X406="Impacto",AF405,""))),"")</f>
        <v/>
      </c>
      <c r="AF406" s="25" t="str">
        <f t="shared" si="178"/>
        <v/>
      </c>
      <c r="AG406" s="38"/>
      <c r="AH406" s="39"/>
      <c r="AI406" s="25" t="str">
        <f t="shared" si="183"/>
        <v/>
      </c>
      <c r="AJ406" s="38"/>
      <c r="AK406" s="39"/>
      <c r="AL406" s="40"/>
      <c r="AM406" s="23" t="s">
        <v>84</v>
      </c>
      <c r="AN406" s="27"/>
      <c r="AO406" s="21"/>
      <c r="AP406" s="21"/>
      <c r="AQ406" s="42"/>
      <c r="AR406" s="36"/>
      <c r="AS406" s="36"/>
      <c r="AT406" s="29"/>
    </row>
    <row r="407" spans="1:46" ht="18.95" customHeight="1" x14ac:dyDescent="0.3">
      <c r="A407" s="52"/>
      <c r="B407" s="48"/>
      <c r="C407" s="48"/>
      <c r="D407" s="48"/>
      <c r="E407" s="54"/>
      <c r="F407" s="55"/>
      <c r="G407" s="48"/>
      <c r="H407" s="49"/>
      <c r="I407" s="50"/>
      <c r="J407" s="50"/>
      <c r="K407" s="50"/>
      <c r="L407" s="50"/>
      <c r="M407" s="46"/>
      <c r="N407" s="44"/>
      <c r="O407" s="45"/>
      <c r="P407" s="46"/>
      <c r="Q407" s="44"/>
      <c r="R407" s="47"/>
      <c r="S407" s="48"/>
      <c r="T407" s="20" t="s">
        <v>85</v>
      </c>
      <c r="U407" s="21"/>
      <c r="V407" s="22"/>
      <c r="W407" s="22"/>
      <c r="X407" s="23" t="str">
        <f t="shared" si="182"/>
        <v/>
      </c>
      <c r="Y407" s="24"/>
      <c r="Z407" s="24"/>
      <c r="AA407" s="25" t="str">
        <f t="shared" si="177"/>
        <v/>
      </c>
      <c r="AB407" s="24"/>
      <c r="AC407" s="24"/>
      <c r="AD407" s="24"/>
      <c r="AE407" s="26" t="str">
        <f t="shared" si="184"/>
        <v/>
      </c>
      <c r="AF407" s="25" t="str">
        <f t="shared" si="178"/>
        <v/>
      </c>
      <c r="AG407" s="38"/>
      <c r="AH407" s="39"/>
      <c r="AI407" s="25" t="str">
        <f t="shared" si="183"/>
        <v/>
      </c>
      <c r="AJ407" s="38"/>
      <c r="AK407" s="39"/>
      <c r="AL407" s="40"/>
      <c r="AM407" s="23" t="s">
        <v>89</v>
      </c>
      <c r="AN407" s="27"/>
      <c r="AO407" s="21"/>
      <c r="AP407" s="21"/>
      <c r="AQ407" s="42"/>
      <c r="AR407" s="36"/>
      <c r="AS407" s="36"/>
      <c r="AT407" s="29"/>
    </row>
    <row r="408" spans="1:46" ht="18.95" customHeight="1" x14ac:dyDescent="0.3">
      <c r="A408" s="52"/>
      <c r="B408" s="48"/>
      <c r="C408" s="48"/>
      <c r="D408" s="48"/>
      <c r="E408" s="54"/>
      <c r="F408" s="55"/>
      <c r="G408" s="48"/>
      <c r="H408" s="49"/>
      <c r="I408" s="50"/>
      <c r="J408" s="50"/>
      <c r="K408" s="50"/>
      <c r="L408" s="50"/>
      <c r="M408" s="46"/>
      <c r="N408" s="44"/>
      <c r="O408" s="45"/>
      <c r="P408" s="46"/>
      <c r="Q408" s="44"/>
      <c r="R408" s="47"/>
      <c r="S408" s="48"/>
      <c r="T408" s="20" t="s">
        <v>90</v>
      </c>
      <c r="U408" s="21"/>
      <c r="V408" s="22"/>
      <c r="W408" s="22"/>
      <c r="X408" s="23" t="str">
        <f t="shared" si="182"/>
        <v/>
      </c>
      <c r="Y408" s="24"/>
      <c r="Z408" s="24"/>
      <c r="AA408" s="25" t="str">
        <f t="shared" si="177"/>
        <v/>
      </c>
      <c r="AB408" s="24"/>
      <c r="AC408" s="24"/>
      <c r="AD408" s="24"/>
      <c r="AE408" s="26" t="str">
        <f t="shared" si="184"/>
        <v/>
      </c>
      <c r="AF408" s="25" t="str">
        <f t="shared" si="178"/>
        <v/>
      </c>
      <c r="AG408" s="38"/>
      <c r="AH408" s="39"/>
      <c r="AI408" s="25" t="str">
        <f t="shared" si="183"/>
        <v/>
      </c>
      <c r="AJ408" s="38"/>
      <c r="AK408" s="39"/>
      <c r="AL408" s="40"/>
      <c r="AM408" s="23" t="s">
        <v>92</v>
      </c>
      <c r="AN408" s="27"/>
      <c r="AO408" s="21"/>
      <c r="AP408" s="21"/>
      <c r="AQ408" s="42"/>
      <c r="AR408" s="36"/>
      <c r="AS408" s="36"/>
      <c r="AT408" s="29"/>
    </row>
    <row r="409" spans="1:46" ht="23.1" customHeight="1" x14ac:dyDescent="0.3">
      <c r="A409" s="53"/>
      <c r="B409" s="48"/>
      <c r="C409" s="48"/>
      <c r="D409" s="48"/>
      <c r="E409" s="54"/>
      <c r="F409" s="55"/>
      <c r="G409" s="48"/>
      <c r="H409" s="49"/>
      <c r="I409" s="50"/>
      <c r="J409" s="50"/>
      <c r="K409" s="50"/>
      <c r="L409" s="50"/>
      <c r="M409" s="46"/>
      <c r="N409" s="44"/>
      <c r="O409" s="45"/>
      <c r="P409" s="46"/>
      <c r="Q409" s="44"/>
      <c r="R409" s="47"/>
      <c r="S409" s="48"/>
      <c r="T409" s="20" t="s">
        <v>93</v>
      </c>
      <c r="U409" s="21"/>
      <c r="V409" s="22"/>
      <c r="W409" s="22"/>
      <c r="X409" s="23" t="str">
        <f t="shared" si="182"/>
        <v/>
      </c>
      <c r="Y409" s="24"/>
      <c r="Z409" s="24"/>
      <c r="AA409" s="25" t="str">
        <f t="shared" si="177"/>
        <v/>
      </c>
      <c r="AB409" s="24"/>
      <c r="AC409" s="24"/>
      <c r="AD409" s="24"/>
      <c r="AE409" s="26" t="str">
        <f t="shared" si="184"/>
        <v/>
      </c>
      <c r="AF409" s="25" t="str">
        <f t="shared" si="178"/>
        <v/>
      </c>
      <c r="AG409" s="38"/>
      <c r="AH409" s="39"/>
      <c r="AI409" s="25" t="str">
        <f t="shared" si="183"/>
        <v/>
      </c>
      <c r="AJ409" s="38"/>
      <c r="AK409" s="39"/>
      <c r="AL409" s="40"/>
      <c r="AM409" s="23" t="s">
        <v>94</v>
      </c>
      <c r="AN409" s="27"/>
      <c r="AO409" s="21"/>
      <c r="AP409" s="21"/>
      <c r="AQ409" s="43"/>
      <c r="AR409" s="37"/>
      <c r="AS409" s="37"/>
      <c r="AT409" s="30"/>
    </row>
    <row r="410" spans="1:46" s="4" customFormat="1" ht="69.95" customHeight="1" x14ac:dyDescent="0.25">
      <c r="A410" s="51"/>
      <c r="B410" s="48"/>
      <c r="C410" s="48"/>
      <c r="D410" s="48"/>
      <c r="E410" s="54"/>
      <c r="F410" s="55"/>
      <c r="G410" s="48"/>
      <c r="H410" s="49" t="str">
        <f>IF(B410="Seguridad_Información","Posibilidad de "&amp;C410&amp;"con "&amp;K410&amp;" "&amp;"por"&amp;" "&amp;I410&amp;" "&amp;"debido a"&amp;" "&amp;J410,"Posibilidad de"&amp;" "&amp;K410&amp;" "&amp;"por"&amp;" "&amp;I410&amp;" debido a"&amp;" "&amp;J410)</f>
        <v xml:space="preserve">Posibilidad de  por  debido a </v>
      </c>
      <c r="I410" s="50"/>
      <c r="J410" s="50"/>
      <c r="K410" s="50"/>
      <c r="L410" s="50"/>
      <c r="M410" s="46" t="str">
        <f>IF(OR($L410=[1]Tabla_Probabilidad!$D$33,$L410=[1]Tabla_Probabilidad!$D$35,$L410=[1]Tabla_Probabilidad!$D$37,$L410=[1]Tabla_Probabilidad!$J$35),"Muy Baja",IF(OR($L410=[1]Tabla_Probabilidad!$E$33,$L410=[1]Tabla_Probabilidad!$E$35,$L410=[1]Tabla_Probabilidad!$E$37,$L410=[1]Tabla_Probabilidad!$K$35),"Baja",IF(OR($L410=[1]Tabla_Probabilidad!$F$33,$L410=[1]Tabla_Probabilidad!$F$35,$L410=[1]Tabla_Probabilidad!$F$37,$L410=[1]Tabla_Probabilidad!$L$35),"Media",IF(OR($L410=[1]Tabla_Probabilidad!$G$33,$L410=[1]Tabla_Probabilidad!$G$35,$L410=[1]Tabla_Probabilidad!$G$37,$L410=[1]Tabla_Probabilidad!$M$35),"Alta",IF(OR($L410=[1]Tabla_Probabilidad!$H$33,$L410=[1]Tabla_Probabilidad!$H$35,$L410=[1]Tabla_Probabilidad!$H$37,$L410=[1]Tabla_Probabilidad!$N$35),"Muy Alta","")))))</f>
        <v/>
      </c>
      <c r="N410" s="44" t="str">
        <f>IF(M410="","",IF(M410="Muy Baja",0.2,IF(M410="Baja",0.4,IF(M410="Media",0.6,IF(M410="Alta",0.8,IF(M410="Muy Alta",1,))))))</f>
        <v/>
      </c>
      <c r="O410" s="45"/>
      <c r="P410" s="46" t="str">
        <f>IF(OR($O410=[1]Tabla_Impacto!$D$38,$O410=[1]Tabla_Impacto!$D$41,$O410=[1]Tabla_Impacto!$D$42,$O410=[1]Tabla_Impacto!$D$43,$O410=[1]Tabla_Impacto!$D$44,$O410=[1]Tabla_Impacto!$J$38,$O410=[1]Tabla_Impacto!$J$43,$O410=[1]Tabla_Impacto!$J$44,$O410=[1]Tabla_Impacto!$P$40,$O410=[1]Tabla_Impacto!$P$44,$O410=[1]Tabla_Impacto!$V$40,$O410=[1]Tabla_Impacto!$AB$40),"Leve",IF(OR($O410=[1]Tabla_Impacto!$E$38,$O410=[1]Tabla_Impacto!$E$41,$O410=[1]Tabla_Impacto!$E$42,$O410=[1]Tabla_Impacto!$E$43,$O410=[1]Tabla_Impacto!$E$44,$O410=[1]Tabla_Impacto!$K$38,$O410=[1]Tabla_Impacto!$K$43,$O410=[1]Tabla_Impacto!$K$44,$O410=[1]Tabla_Impacto!$Q$40,$O410=[1]Tabla_Impacto!$Q$44,$O410=[1]Tabla_Impacto!$W$40,$O410=[1]Tabla_Impacto!$AC$40),"Menor",IF(OR($O410=[1]Tabla_Impacto!$F$38,$O410=[1]Tabla_Impacto!$F$41,$O410=[1]Tabla_Impacto!$F$42,$O410=[1]Tabla_Impacto!$F$43,$O410=[1]Tabla_Impacto!$F$44,$O410=[1]Tabla_Impacto!$L$38,$O410=[1]Tabla_Impacto!$L$43,$O410=[1]Tabla_Impacto!$L$44,$O410=[1]Tabla_Impacto!$R$40,$O410=[1]Tabla_Impacto!$R$44,$O410=[1]Tabla_Impacto!$X$40,$O410=[1]Tabla_Impacto!$AD$40,$O410=[1]Tabla_Impacto!$F$41),"Moderado",IF(OR($O410=[1]Tabla_Impacto!$G$38,$O410=[1]Tabla_Impacto!$G$41,$O410=[1]Tabla_Impacto!$G$42,$O410=[1]Tabla_Impacto!$G$43,$O410=[1]Tabla_Impacto!$G$44,$O410=[1]Tabla_Impacto!$M$38,$O410=[1]Tabla_Impacto!$M$43,$O410=[1]Tabla_Impacto!$M$44,$O410=[1]Tabla_Impacto!$S$40,$O410=[1]Tabla_Impacto!$S$44,$O410=[1]Tabla_Impacto!$Y$40,$O410=[1]Tabla_Impacto!$AE$40,$O410=[1]Tabla_Impacto!$G$41),"Mayor",IF(OR($O410=[1]Tabla_Impacto!$H$38,$O410=[1]Tabla_Impacto!$H$41,$O410=[1]Tabla_Impacto!$H$42,$O410=[1]Tabla_Impacto!$H$43,$O410=[1]Tabla_Impacto!$H$44,$O410=[1]Tabla_Impacto!$N$38,$O410=[1]Tabla_Impacto!$N$43,$O410=[1]Tabla_Impacto!$N$44,$O410=[1]Tabla_Impacto!$T$40,$O410=[1]Tabla_Impacto!$T$44,$O410=[1]Tabla_Impacto!$Z$40,$O410=[1]Tabla_Impacto!$AF$40,$O410=[1]Tabla_Impacto!$H$41),"Catastrófico","")))))</f>
        <v/>
      </c>
      <c r="Q410" s="44" t="str">
        <f>IF(P410="","",IF(P410="Leve",0.2,IF(P410="Menor",0.4,IF(P410="Moderado",0.6,IF(P410="Mayor",0.8,IF(P410="Catastrófico",1,))))))</f>
        <v/>
      </c>
      <c r="R410" s="47" t="str">
        <f>IF(OR(AND(M410="Muy Baja",P410="Leve"),AND(M410="Muy Baja",P410="Menor"),AND(M410="Baja",P410="Leve")),"Bajo",IF(OR(AND(M410="Muy baja",P410="Moderado"),AND(M410="Baja",P410="Menor"),AND(M410="Baja",P410="Moderado"),AND(M410="Media",P410="Leve"),AND(M410="Media",P410="Menor"),AND(M410="Media",P410="Moderado"),AND(M410="Alta",P410="Leve"),AND(M410="Alta",P410="Menor")),"Moderado",IF(OR(AND(M410="Muy Baja",P410="Mayor"),AND(M410="Baja",P410="Mayor"),AND(M410="Media",P410="Mayor"),AND(M410="Alta",P410="Moderado"),AND(M410="Alta",P410="Mayor"),AND(M410="Muy Alta",P410="Leve"),AND(M410="Muy Alta",P410="Menor"),AND(M410="Muy Alta",P410="Moderado"),AND(M410="Muy Alta",P410="Mayor")),"Alto",IF(OR(AND(M410="Muy Baja",P410="Catastrófico"),AND(M410="Baja",P410="Catastrófico"),AND(M410="Media",P410="Catastrófico"),AND(M410="Alta",P410="Catastrófico"),AND(M410="Muy Alta",P410="Catastrófico")),"Extremo",""))))</f>
        <v/>
      </c>
      <c r="S410" s="48"/>
      <c r="T410" s="20" t="s">
        <v>65</v>
      </c>
      <c r="U410" s="21"/>
      <c r="V410" s="22"/>
      <c r="W410" s="22"/>
      <c r="X410" s="23" t="str">
        <f>IF(OR(Y410="Preventivo",Y410="Detectivo"),"Probabilidad",IF(Y410="Correctivo","Impacto",""))</f>
        <v/>
      </c>
      <c r="Y410" s="24"/>
      <c r="Z410" s="24"/>
      <c r="AA410" s="25" t="str">
        <f t="shared" si="177"/>
        <v/>
      </c>
      <c r="AB410" s="24"/>
      <c r="AC410" s="24"/>
      <c r="AD410" s="24"/>
      <c r="AE410" s="26" t="str">
        <f>IFERROR(IF(X410="Probabilidad",(N410-(+N410*AA410)),IF(X410="Impacto",N410,"")),"")</f>
        <v/>
      </c>
      <c r="AF410" s="25" t="str">
        <f t="shared" si="178"/>
        <v/>
      </c>
      <c r="AG410" s="38" t="str">
        <f>IFERROR(IF(AH410="","",IF(AH410&lt;=0.2,"Muy Baja",IF(AH410&lt;=0.4,"Baja",IF(AH410&lt;=0.6,"Media",IF(AH410&lt;=0.8,"Alta","Muy Alta"))))),"")</f>
        <v/>
      </c>
      <c r="AH410" s="39" t="str">
        <f>IFERROR(LOOKUP(MAX(AF410:AF416)+1,(AF410:AF416)),"")</f>
        <v/>
      </c>
      <c r="AI410" s="25" t="str">
        <f>IFERROR(IF(X410="Impacto",(Q410-(+Q410*AA410)),IF(X410="Probabilidad",Q410,"")),"")</f>
        <v/>
      </c>
      <c r="AJ410" s="38" t="str">
        <f>IFERROR(IF(AK410="","",IF(AK410&lt;=0.2,"Leve",IF(AK410&lt;=0.4,"Menor",IF(AK410&lt;=0.6,"Moderado",IF(AK410&lt;=0.8,"Mayor","Catastrófico"))))),"")</f>
        <v/>
      </c>
      <c r="AK410" s="39" t="str">
        <f>IFERROR(LOOKUP(MAX(AI410:AI416)+1,(AI410:AI416)),"")</f>
        <v/>
      </c>
      <c r="AL410" s="40" t="str">
        <f>IFERROR(IF(OR(AND(AG410="Muy Baja",AJ410="Leve"),AND(AG410="Muy Baja",AJ410="Menor"),AND(AG410="Baja",AJ410="Leve")),"Bajo",IF(OR(AND(AG410="Muy baja",AJ410="Moderado"),AND(AG410="Baja",AJ410="Menor"),AND(AG410="Baja",AJ410="Moderado"),AND(AG410="Media",AJ410="Leve"),AND(AG410="Media",AJ410="Menor"),AND(AG410="Media",AJ410="Moderado"),AND(AG410="Alta",AJ410="Leve"),AND(AG410="Alta",AJ410="Menor")),"Moderado",IF(OR(AND(AG410="Muy Baja",AJ410="Mayor"),AND(AG410="Baja",AJ410="Mayor"),AND(AG410="Media",AJ410="Mayor"),AND(AG410="Alta",AJ410="Moderado"),AND(AG410="Alta",AJ410="Mayor"),AND(AG410="Muy Alta",AJ410="Leve"),AND(AG410="Muy Alta",AJ410="Menor"),AND(AG410="Muy Alta",AJ410="Moderado"),AND(AG410="Muy Alta",AJ410="Mayor")),"Alto",IF(OR(AND(AG410="Muy Baja",AJ410="Catastrófico"),AND(AG410="Baja",AJ410="Catastrófico"),AND(AG410="Media",AJ410="Catastrófico"),AND(AG410="Alta",AJ410="Catastrófico"),AND(AG410="Muy Alta",AJ410="Catastrófico")),"Extremo","")))),"")</f>
        <v/>
      </c>
      <c r="AM410" s="23" t="s">
        <v>73</v>
      </c>
      <c r="AN410" s="27"/>
      <c r="AO410" s="21"/>
      <c r="AP410" s="21"/>
      <c r="AQ410" s="41"/>
      <c r="AR410" s="35"/>
      <c r="AS410" s="35"/>
      <c r="AT410" s="28"/>
    </row>
    <row r="411" spans="1:46" ht="74.099999999999994" customHeight="1" x14ac:dyDescent="0.3">
      <c r="A411" s="52"/>
      <c r="B411" s="48"/>
      <c r="C411" s="48"/>
      <c r="D411" s="48"/>
      <c r="E411" s="54"/>
      <c r="F411" s="55"/>
      <c r="G411" s="48"/>
      <c r="H411" s="49"/>
      <c r="I411" s="50"/>
      <c r="J411" s="50"/>
      <c r="K411" s="50"/>
      <c r="L411" s="50"/>
      <c r="M411" s="46"/>
      <c r="N411" s="44"/>
      <c r="O411" s="45"/>
      <c r="P411" s="46"/>
      <c r="Q411" s="44"/>
      <c r="R411" s="47"/>
      <c r="S411" s="48"/>
      <c r="T411" s="20" t="s">
        <v>74</v>
      </c>
      <c r="U411" s="21"/>
      <c r="V411" s="22"/>
      <c r="W411" s="22"/>
      <c r="X411" s="23" t="str">
        <f t="shared" ref="X411:X416" si="185">IF(OR(Y411="Preventivo",Y411="Detectivo"),"Probabilidad",IF(Y411="Correctivo","Impacto",""))</f>
        <v/>
      </c>
      <c r="Y411" s="24"/>
      <c r="Z411" s="24"/>
      <c r="AA411" s="25" t="str">
        <f t="shared" si="177"/>
        <v/>
      </c>
      <c r="AB411" s="24"/>
      <c r="AC411" s="24"/>
      <c r="AD411" s="24"/>
      <c r="AE411" s="26" t="str">
        <f>IFERROR(IF(AND(X410="Probabilidad",X411="Probabilidad"),(AF410-(+AF410*AA411)),IF(AND(X411="Probabilidad",X410="Impacto"),(AF410-(+AF410*AA411)),IF(X411="Impacto",AF410,""))),"")</f>
        <v/>
      </c>
      <c r="AF411" s="25" t="str">
        <f t="shared" si="178"/>
        <v/>
      </c>
      <c r="AG411" s="38"/>
      <c r="AH411" s="39"/>
      <c r="AI411" s="25" t="str">
        <f t="shared" ref="AI411:AI416" si="186">IFERROR(IF(AND(X410="Impacto",X411="Impacto"),(AI410-(+AI410*AA411)),IF(AND(X411="Impacto",X410="Probabilidad"),(AI410-(+AI410*AA411)),IF(X411="Probabilidad",AI410,""))),"")</f>
        <v/>
      </c>
      <c r="AJ411" s="38"/>
      <c r="AK411" s="39"/>
      <c r="AL411" s="40"/>
      <c r="AM411" s="23" t="s">
        <v>77</v>
      </c>
      <c r="AN411" s="27"/>
      <c r="AO411" s="21"/>
      <c r="AP411" s="21"/>
      <c r="AQ411" s="42"/>
      <c r="AR411" s="36"/>
      <c r="AS411" s="36"/>
      <c r="AT411" s="29"/>
    </row>
    <row r="412" spans="1:46" ht="45" customHeight="1" x14ac:dyDescent="0.3">
      <c r="A412" s="52"/>
      <c r="B412" s="48"/>
      <c r="C412" s="48"/>
      <c r="D412" s="48"/>
      <c r="E412" s="54"/>
      <c r="F412" s="55"/>
      <c r="G412" s="48"/>
      <c r="H412" s="49"/>
      <c r="I412" s="50"/>
      <c r="J412" s="50"/>
      <c r="K412" s="50"/>
      <c r="L412" s="50"/>
      <c r="M412" s="46"/>
      <c r="N412" s="44"/>
      <c r="O412" s="45"/>
      <c r="P412" s="46"/>
      <c r="Q412" s="44"/>
      <c r="R412" s="47"/>
      <c r="S412" s="48"/>
      <c r="T412" s="20" t="s">
        <v>78</v>
      </c>
      <c r="U412" s="21"/>
      <c r="V412" s="22"/>
      <c r="W412" s="22"/>
      <c r="X412" s="23" t="str">
        <f t="shared" si="185"/>
        <v/>
      </c>
      <c r="Y412" s="24"/>
      <c r="Z412" s="24"/>
      <c r="AA412" s="25" t="str">
        <f t="shared" si="177"/>
        <v/>
      </c>
      <c r="AB412" s="24"/>
      <c r="AC412" s="24"/>
      <c r="AD412" s="24"/>
      <c r="AE412" s="26" t="str">
        <f>IFERROR(IF(AND(X411="Probabilidad",X412="Probabilidad"),(AF411-(+AF411*AA412)),IF(AND(X412="Probabilidad",X411="Impacto"),(AF411-(+AF411*AA412)),IF(X412="Impacto",AF411,""))),"")</f>
        <v/>
      </c>
      <c r="AF412" s="25" t="str">
        <f t="shared" si="178"/>
        <v/>
      </c>
      <c r="AG412" s="38"/>
      <c r="AH412" s="39"/>
      <c r="AI412" s="25" t="str">
        <f t="shared" si="186"/>
        <v/>
      </c>
      <c r="AJ412" s="38"/>
      <c r="AK412" s="39"/>
      <c r="AL412" s="40"/>
      <c r="AM412" s="23" t="s">
        <v>81</v>
      </c>
      <c r="AN412" s="27"/>
      <c r="AO412" s="21"/>
      <c r="AP412" s="21"/>
      <c r="AQ412" s="42"/>
      <c r="AR412" s="36"/>
      <c r="AS412" s="36"/>
      <c r="AT412" s="29"/>
    </row>
    <row r="413" spans="1:46" ht="30" customHeight="1" x14ac:dyDescent="0.3">
      <c r="A413" s="52"/>
      <c r="B413" s="48"/>
      <c r="C413" s="48"/>
      <c r="D413" s="48"/>
      <c r="E413" s="54"/>
      <c r="F413" s="55"/>
      <c r="G413" s="48"/>
      <c r="H413" s="49"/>
      <c r="I413" s="50"/>
      <c r="J413" s="50"/>
      <c r="K413" s="50"/>
      <c r="L413" s="50"/>
      <c r="M413" s="46"/>
      <c r="N413" s="44"/>
      <c r="O413" s="45"/>
      <c r="P413" s="46"/>
      <c r="Q413" s="44"/>
      <c r="R413" s="47"/>
      <c r="S413" s="48"/>
      <c r="T413" s="20" t="s">
        <v>82</v>
      </c>
      <c r="U413" s="21"/>
      <c r="V413" s="22"/>
      <c r="W413" s="22"/>
      <c r="X413" s="23" t="str">
        <f t="shared" si="185"/>
        <v/>
      </c>
      <c r="Y413" s="24"/>
      <c r="Z413" s="24"/>
      <c r="AA413" s="25" t="str">
        <f t="shared" si="177"/>
        <v/>
      </c>
      <c r="AB413" s="24"/>
      <c r="AC413" s="24"/>
      <c r="AD413" s="24"/>
      <c r="AE413" s="26" t="str">
        <f t="shared" ref="AE413:AE416" si="187">IFERROR(IF(AND(X412="Probabilidad",X413="Probabilidad"),(AF412-(+AF412*AA413)),IF(AND(X413="Probabilidad",X412="Impacto"),(AF412-(+AF412*AA413)),IF(X413="Impacto",AF412,""))),"")</f>
        <v/>
      </c>
      <c r="AF413" s="25" t="str">
        <f t="shared" si="178"/>
        <v/>
      </c>
      <c r="AG413" s="38"/>
      <c r="AH413" s="39"/>
      <c r="AI413" s="25" t="str">
        <f t="shared" si="186"/>
        <v/>
      </c>
      <c r="AJ413" s="38"/>
      <c r="AK413" s="39"/>
      <c r="AL413" s="40"/>
      <c r="AM413" s="23" t="s">
        <v>84</v>
      </c>
      <c r="AN413" s="27"/>
      <c r="AO413" s="21"/>
      <c r="AP413" s="21"/>
      <c r="AQ413" s="42"/>
      <c r="AR413" s="36"/>
      <c r="AS413" s="36"/>
      <c r="AT413" s="29"/>
    </row>
    <row r="414" spans="1:46" ht="18.95" customHeight="1" x14ac:dyDescent="0.3">
      <c r="A414" s="52"/>
      <c r="B414" s="48"/>
      <c r="C414" s="48"/>
      <c r="D414" s="48"/>
      <c r="E414" s="54"/>
      <c r="F414" s="55"/>
      <c r="G414" s="48"/>
      <c r="H414" s="49"/>
      <c r="I414" s="50"/>
      <c r="J414" s="50"/>
      <c r="K414" s="50"/>
      <c r="L414" s="50"/>
      <c r="M414" s="46"/>
      <c r="N414" s="44"/>
      <c r="O414" s="45"/>
      <c r="P414" s="46"/>
      <c r="Q414" s="44"/>
      <c r="R414" s="47"/>
      <c r="S414" s="48"/>
      <c r="T414" s="20" t="s">
        <v>85</v>
      </c>
      <c r="U414" s="21"/>
      <c r="V414" s="22"/>
      <c r="W414" s="22"/>
      <c r="X414" s="23" t="str">
        <f t="shared" si="185"/>
        <v/>
      </c>
      <c r="Y414" s="24"/>
      <c r="Z414" s="24"/>
      <c r="AA414" s="25" t="str">
        <f t="shared" si="177"/>
        <v/>
      </c>
      <c r="AB414" s="24"/>
      <c r="AC414" s="24"/>
      <c r="AD414" s="24"/>
      <c r="AE414" s="26" t="str">
        <f t="shared" si="187"/>
        <v/>
      </c>
      <c r="AF414" s="25" t="str">
        <f t="shared" si="178"/>
        <v/>
      </c>
      <c r="AG414" s="38"/>
      <c r="AH414" s="39"/>
      <c r="AI414" s="25" t="str">
        <f t="shared" si="186"/>
        <v/>
      </c>
      <c r="AJ414" s="38"/>
      <c r="AK414" s="39"/>
      <c r="AL414" s="40"/>
      <c r="AM414" s="23" t="s">
        <v>89</v>
      </c>
      <c r="AN414" s="27"/>
      <c r="AO414" s="21"/>
      <c r="AP414" s="21"/>
      <c r="AQ414" s="42"/>
      <c r="AR414" s="36"/>
      <c r="AS414" s="36"/>
      <c r="AT414" s="29"/>
    </row>
    <row r="415" spans="1:46" ht="18.95" customHeight="1" x14ac:dyDescent="0.3">
      <c r="A415" s="52"/>
      <c r="B415" s="48"/>
      <c r="C415" s="48"/>
      <c r="D415" s="48"/>
      <c r="E415" s="54"/>
      <c r="F415" s="55"/>
      <c r="G415" s="48"/>
      <c r="H415" s="49"/>
      <c r="I415" s="50"/>
      <c r="J415" s="50"/>
      <c r="K415" s="50"/>
      <c r="L415" s="50"/>
      <c r="M415" s="46"/>
      <c r="N415" s="44"/>
      <c r="O415" s="45"/>
      <c r="P415" s="46"/>
      <c r="Q415" s="44"/>
      <c r="R415" s="47"/>
      <c r="S415" s="48"/>
      <c r="T415" s="20" t="s">
        <v>90</v>
      </c>
      <c r="U415" s="21"/>
      <c r="V415" s="22"/>
      <c r="W415" s="22"/>
      <c r="X415" s="23" t="str">
        <f t="shared" si="185"/>
        <v/>
      </c>
      <c r="Y415" s="24"/>
      <c r="Z415" s="24"/>
      <c r="AA415" s="25" t="str">
        <f t="shared" si="177"/>
        <v/>
      </c>
      <c r="AB415" s="24"/>
      <c r="AC415" s="24"/>
      <c r="AD415" s="24"/>
      <c r="AE415" s="26" t="str">
        <f t="shared" si="187"/>
        <v/>
      </c>
      <c r="AF415" s="25" t="str">
        <f t="shared" si="178"/>
        <v/>
      </c>
      <c r="AG415" s="38"/>
      <c r="AH415" s="39"/>
      <c r="AI415" s="25" t="str">
        <f t="shared" si="186"/>
        <v/>
      </c>
      <c r="AJ415" s="38"/>
      <c r="AK415" s="39"/>
      <c r="AL415" s="40"/>
      <c r="AM415" s="23" t="s">
        <v>92</v>
      </c>
      <c r="AN415" s="27"/>
      <c r="AO415" s="21"/>
      <c r="AP415" s="21"/>
      <c r="AQ415" s="42"/>
      <c r="AR415" s="36"/>
      <c r="AS415" s="36"/>
      <c r="AT415" s="29"/>
    </row>
    <row r="416" spans="1:46" ht="23.1" customHeight="1" x14ac:dyDescent="0.3">
      <c r="A416" s="53"/>
      <c r="B416" s="48"/>
      <c r="C416" s="48"/>
      <c r="D416" s="48"/>
      <c r="E416" s="54"/>
      <c r="F416" s="55"/>
      <c r="G416" s="48"/>
      <c r="H416" s="49"/>
      <c r="I416" s="50"/>
      <c r="J416" s="50"/>
      <c r="K416" s="50"/>
      <c r="L416" s="50"/>
      <c r="M416" s="46"/>
      <c r="N416" s="44"/>
      <c r="O416" s="45"/>
      <c r="P416" s="46"/>
      <c r="Q416" s="44"/>
      <c r="R416" s="47"/>
      <c r="S416" s="48"/>
      <c r="T416" s="20" t="s">
        <v>93</v>
      </c>
      <c r="U416" s="21"/>
      <c r="V416" s="22"/>
      <c r="W416" s="22"/>
      <c r="X416" s="23" t="str">
        <f t="shared" si="185"/>
        <v/>
      </c>
      <c r="Y416" s="24"/>
      <c r="Z416" s="24"/>
      <c r="AA416" s="25" t="str">
        <f t="shared" si="177"/>
        <v/>
      </c>
      <c r="AB416" s="24"/>
      <c r="AC416" s="24"/>
      <c r="AD416" s="24"/>
      <c r="AE416" s="26" t="str">
        <f t="shared" si="187"/>
        <v/>
      </c>
      <c r="AF416" s="25" t="str">
        <f t="shared" si="178"/>
        <v/>
      </c>
      <c r="AG416" s="38"/>
      <c r="AH416" s="39"/>
      <c r="AI416" s="25" t="str">
        <f t="shared" si="186"/>
        <v/>
      </c>
      <c r="AJ416" s="38"/>
      <c r="AK416" s="39"/>
      <c r="AL416" s="40"/>
      <c r="AM416" s="23" t="s">
        <v>94</v>
      </c>
      <c r="AN416" s="27"/>
      <c r="AO416" s="21"/>
      <c r="AP416" s="21"/>
      <c r="AQ416" s="43"/>
      <c r="AR416" s="37"/>
      <c r="AS416" s="37"/>
      <c r="AT416" s="30"/>
    </row>
    <row r="417" spans="1:46" s="4" customFormat="1" ht="69.95" customHeight="1" x14ac:dyDescent="0.25">
      <c r="A417" s="51"/>
      <c r="B417" s="48"/>
      <c r="C417" s="48"/>
      <c r="D417" s="48"/>
      <c r="E417" s="54"/>
      <c r="F417" s="55"/>
      <c r="G417" s="48"/>
      <c r="H417" s="49" t="str">
        <f>IF(B417="Seguridad_Información","Posibilidad de "&amp;C417&amp;"con "&amp;K417&amp;" "&amp;"por"&amp;" "&amp;I417&amp;" "&amp;"debido a"&amp;" "&amp;J417,"Posibilidad de"&amp;" "&amp;K417&amp;" "&amp;"por"&amp;" "&amp;I417&amp;" debido a"&amp;" "&amp;J417)</f>
        <v xml:space="preserve">Posibilidad de  por  debido a </v>
      </c>
      <c r="I417" s="50"/>
      <c r="J417" s="50"/>
      <c r="K417" s="50"/>
      <c r="L417" s="50"/>
      <c r="M417" s="46" t="str">
        <f>IF(OR($L417=[1]Tabla_Probabilidad!$D$33,$L417=[1]Tabla_Probabilidad!$D$35,$L417=[1]Tabla_Probabilidad!$D$37,$L417=[1]Tabla_Probabilidad!$J$35),"Muy Baja",IF(OR($L417=[1]Tabla_Probabilidad!$E$33,$L417=[1]Tabla_Probabilidad!$E$35,$L417=[1]Tabla_Probabilidad!$E$37,$L417=[1]Tabla_Probabilidad!$K$35),"Baja",IF(OR($L417=[1]Tabla_Probabilidad!$F$33,$L417=[1]Tabla_Probabilidad!$F$35,$L417=[1]Tabla_Probabilidad!$F$37,$L417=[1]Tabla_Probabilidad!$L$35),"Media",IF(OR($L417=[1]Tabla_Probabilidad!$G$33,$L417=[1]Tabla_Probabilidad!$G$35,$L417=[1]Tabla_Probabilidad!$G$37,$L417=[1]Tabla_Probabilidad!$M$35),"Alta",IF(OR($L417=[1]Tabla_Probabilidad!$H$33,$L417=[1]Tabla_Probabilidad!$H$35,$L417=[1]Tabla_Probabilidad!$H$37,$L417=[1]Tabla_Probabilidad!$N$35),"Muy Alta","")))))</f>
        <v/>
      </c>
      <c r="N417" s="44" t="str">
        <f>IF(M417="","",IF(M417="Muy Baja",0.2,IF(M417="Baja",0.4,IF(M417="Media",0.6,IF(M417="Alta",0.8,IF(M417="Muy Alta",1,))))))</f>
        <v/>
      </c>
      <c r="O417" s="45"/>
      <c r="P417" s="46" t="str">
        <f>IF(OR($O417=[1]Tabla_Impacto!$D$38,$O417=[1]Tabla_Impacto!$D$41,$O417=[1]Tabla_Impacto!$D$42,$O417=[1]Tabla_Impacto!$D$43,$O417=[1]Tabla_Impacto!$D$44,$O417=[1]Tabla_Impacto!$J$38,$O417=[1]Tabla_Impacto!$J$43,$O417=[1]Tabla_Impacto!$J$44,$O417=[1]Tabla_Impacto!$P$40,$O417=[1]Tabla_Impacto!$P$44,$O417=[1]Tabla_Impacto!$V$40,$O417=[1]Tabla_Impacto!$AB$40),"Leve",IF(OR($O417=[1]Tabla_Impacto!$E$38,$O417=[1]Tabla_Impacto!$E$41,$O417=[1]Tabla_Impacto!$E$42,$O417=[1]Tabla_Impacto!$E$43,$O417=[1]Tabla_Impacto!$E$44,$O417=[1]Tabla_Impacto!$K$38,$O417=[1]Tabla_Impacto!$K$43,$O417=[1]Tabla_Impacto!$K$44,$O417=[1]Tabla_Impacto!$Q$40,$O417=[1]Tabla_Impacto!$Q$44,$O417=[1]Tabla_Impacto!$W$40,$O417=[1]Tabla_Impacto!$AC$40),"Menor",IF(OR($O417=[1]Tabla_Impacto!$F$38,$O417=[1]Tabla_Impacto!$F$41,$O417=[1]Tabla_Impacto!$F$42,$O417=[1]Tabla_Impacto!$F$43,$O417=[1]Tabla_Impacto!$F$44,$O417=[1]Tabla_Impacto!$L$38,$O417=[1]Tabla_Impacto!$L$43,$O417=[1]Tabla_Impacto!$L$44,$O417=[1]Tabla_Impacto!$R$40,$O417=[1]Tabla_Impacto!$R$44,$O417=[1]Tabla_Impacto!$X$40,$O417=[1]Tabla_Impacto!$AD$40,$O417=[1]Tabla_Impacto!$F$41),"Moderado",IF(OR($O417=[1]Tabla_Impacto!$G$38,$O417=[1]Tabla_Impacto!$G$41,$O417=[1]Tabla_Impacto!$G$42,$O417=[1]Tabla_Impacto!$G$43,$O417=[1]Tabla_Impacto!$G$44,$O417=[1]Tabla_Impacto!$M$38,$O417=[1]Tabla_Impacto!$M$43,$O417=[1]Tabla_Impacto!$M$44,$O417=[1]Tabla_Impacto!$S$40,$O417=[1]Tabla_Impacto!$S$44,$O417=[1]Tabla_Impacto!$Y$40,$O417=[1]Tabla_Impacto!$AE$40,$O417=[1]Tabla_Impacto!$G$41),"Mayor",IF(OR($O417=[1]Tabla_Impacto!$H$38,$O417=[1]Tabla_Impacto!$H$41,$O417=[1]Tabla_Impacto!$H$42,$O417=[1]Tabla_Impacto!$H$43,$O417=[1]Tabla_Impacto!$H$44,$O417=[1]Tabla_Impacto!$N$38,$O417=[1]Tabla_Impacto!$N$43,$O417=[1]Tabla_Impacto!$N$44,$O417=[1]Tabla_Impacto!$T$40,$O417=[1]Tabla_Impacto!$T$44,$O417=[1]Tabla_Impacto!$Z$40,$O417=[1]Tabla_Impacto!$AF$40,$O417=[1]Tabla_Impacto!$H$41),"Catastrófico","")))))</f>
        <v/>
      </c>
      <c r="Q417" s="44" t="str">
        <f>IF(P417="","",IF(P417="Leve",0.2,IF(P417="Menor",0.4,IF(P417="Moderado",0.6,IF(P417="Mayor",0.8,IF(P417="Catastrófico",1,))))))</f>
        <v/>
      </c>
      <c r="R417" s="47" t="str">
        <f>IF(OR(AND(M417="Muy Baja",P417="Leve"),AND(M417="Muy Baja",P417="Menor"),AND(M417="Baja",P417="Leve")),"Bajo",IF(OR(AND(M417="Muy baja",P417="Moderado"),AND(M417="Baja",P417="Menor"),AND(M417="Baja",P417="Moderado"),AND(M417="Media",P417="Leve"),AND(M417="Media",P417="Menor"),AND(M417="Media",P417="Moderado"),AND(M417="Alta",P417="Leve"),AND(M417="Alta",P417="Menor")),"Moderado",IF(OR(AND(M417="Muy Baja",P417="Mayor"),AND(M417="Baja",P417="Mayor"),AND(M417="Media",P417="Mayor"),AND(M417="Alta",P417="Moderado"),AND(M417="Alta",P417="Mayor"),AND(M417="Muy Alta",P417="Leve"),AND(M417="Muy Alta",P417="Menor"),AND(M417="Muy Alta",P417="Moderado"),AND(M417="Muy Alta",P417="Mayor")),"Alto",IF(OR(AND(M417="Muy Baja",P417="Catastrófico"),AND(M417="Baja",P417="Catastrófico"),AND(M417="Media",P417="Catastrófico"),AND(M417="Alta",P417="Catastrófico"),AND(M417="Muy Alta",P417="Catastrófico")),"Extremo",""))))</f>
        <v/>
      </c>
      <c r="S417" s="48"/>
      <c r="T417" s="20" t="s">
        <v>65</v>
      </c>
      <c r="U417" s="21"/>
      <c r="V417" s="22"/>
      <c r="W417" s="22"/>
      <c r="X417" s="23" t="str">
        <f>IF(OR(Y417="Preventivo",Y417="Detectivo"),"Probabilidad",IF(Y417="Correctivo","Impacto",""))</f>
        <v/>
      </c>
      <c r="Y417" s="24"/>
      <c r="Z417" s="24"/>
      <c r="AA417" s="25" t="str">
        <f t="shared" si="177"/>
        <v/>
      </c>
      <c r="AB417" s="24"/>
      <c r="AC417" s="24"/>
      <c r="AD417" s="24"/>
      <c r="AE417" s="26" t="str">
        <f>IFERROR(IF(X417="Probabilidad",(N417-(+N417*AA417)),IF(X417="Impacto",N417,"")),"")</f>
        <v/>
      </c>
      <c r="AF417" s="25" t="str">
        <f t="shared" si="178"/>
        <v/>
      </c>
      <c r="AG417" s="38" t="str">
        <f>IFERROR(IF(AH417="","",IF(AH417&lt;=0.2,"Muy Baja",IF(AH417&lt;=0.4,"Baja",IF(AH417&lt;=0.6,"Media",IF(AH417&lt;=0.8,"Alta","Muy Alta"))))),"")</f>
        <v/>
      </c>
      <c r="AH417" s="39" t="str">
        <f>IFERROR(LOOKUP(MAX(AF417:AF423)+1,(AF417:AF423)),"")</f>
        <v/>
      </c>
      <c r="AI417" s="25" t="str">
        <f>IFERROR(IF(X417="Impacto",(Q417-(+Q417*AA417)),IF(X417="Probabilidad",Q417,"")),"")</f>
        <v/>
      </c>
      <c r="AJ417" s="38" t="str">
        <f>IFERROR(IF(AK417="","",IF(AK417&lt;=0.2,"Leve",IF(AK417&lt;=0.4,"Menor",IF(AK417&lt;=0.6,"Moderado",IF(AK417&lt;=0.8,"Mayor","Catastrófico"))))),"")</f>
        <v/>
      </c>
      <c r="AK417" s="39" t="str">
        <f>IFERROR(LOOKUP(MAX(AI417:AI423)+1,(AI417:AI423)),"")</f>
        <v/>
      </c>
      <c r="AL417" s="40" t="str">
        <f>IFERROR(IF(OR(AND(AG417="Muy Baja",AJ417="Leve"),AND(AG417="Muy Baja",AJ417="Menor"),AND(AG417="Baja",AJ417="Leve")),"Bajo",IF(OR(AND(AG417="Muy baja",AJ417="Moderado"),AND(AG417="Baja",AJ417="Menor"),AND(AG417="Baja",AJ417="Moderado"),AND(AG417="Media",AJ417="Leve"),AND(AG417="Media",AJ417="Menor"),AND(AG417="Media",AJ417="Moderado"),AND(AG417="Alta",AJ417="Leve"),AND(AG417="Alta",AJ417="Menor")),"Moderado",IF(OR(AND(AG417="Muy Baja",AJ417="Mayor"),AND(AG417="Baja",AJ417="Mayor"),AND(AG417="Media",AJ417="Mayor"),AND(AG417="Alta",AJ417="Moderado"),AND(AG417="Alta",AJ417="Mayor"),AND(AG417="Muy Alta",AJ417="Leve"),AND(AG417="Muy Alta",AJ417="Menor"),AND(AG417="Muy Alta",AJ417="Moderado"),AND(AG417="Muy Alta",AJ417="Mayor")),"Alto",IF(OR(AND(AG417="Muy Baja",AJ417="Catastrófico"),AND(AG417="Baja",AJ417="Catastrófico"),AND(AG417="Media",AJ417="Catastrófico"),AND(AG417="Alta",AJ417="Catastrófico"),AND(AG417="Muy Alta",AJ417="Catastrófico")),"Extremo","")))),"")</f>
        <v/>
      </c>
      <c r="AM417" s="23" t="s">
        <v>73</v>
      </c>
      <c r="AN417" s="27"/>
      <c r="AO417" s="21"/>
      <c r="AP417" s="21"/>
      <c r="AQ417" s="41"/>
      <c r="AR417" s="35"/>
      <c r="AS417" s="35"/>
      <c r="AT417" s="28"/>
    </row>
    <row r="418" spans="1:46" ht="74.099999999999994" customHeight="1" x14ac:dyDescent="0.3">
      <c r="A418" s="52"/>
      <c r="B418" s="48"/>
      <c r="C418" s="48"/>
      <c r="D418" s="48"/>
      <c r="E418" s="54"/>
      <c r="F418" s="55"/>
      <c r="G418" s="48"/>
      <c r="H418" s="49"/>
      <c r="I418" s="50"/>
      <c r="J418" s="50"/>
      <c r="K418" s="50"/>
      <c r="L418" s="50"/>
      <c r="M418" s="46"/>
      <c r="N418" s="44"/>
      <c r="O418" s="45"/>
      <c r="P418" s="46"/>
      <c r="Q418" s="44"/>
      <c r="R418" s="47"/>
      <c r="S418" s="48"/>
      <c r="T418" s="20" t="s">
        <v>74</v>
      </c>
      <c r="U418" s="21"/>
      <c r="V418" s="22"/>
      <c r="W418" s="22"/>
      <c r="X418" s="23" t="str">
        <f t="shared" ref="X418:X423" si="188">IF(OR(Y418="Preventivo",Y418="Detectivo"),"Probabilidad",IF(Y418="Correctivo","Impacto",""))</f>
        <v/>
      </c>
      <c r="Y418" s="24"/>
      <c r="Z418" s="24"/>
      <c r="AA418" s="25" t="str">
        <f t="shared" si="177"/>
        <v/>
      </c>
      <c r="AB418" s="24"/>
      <c r="AC418" s="24"/>
      <c r="AD418" s="24"/>
      <c r="AE418" s="26" t="str">
        <f>IFERROR(IF(AND(X417="Probabilidad",X418="Probabilidad"),(AF417-(+AF417*AA418)),IF(AND(X418="Probabilidad",X417="Impacto"),(AF417-(+AF417*AA418)),IF(X418="Impacto",AF417,""))),"")</f>
        <v/>
      </c>
      <c r="AF418" s="25" t="str">
        <f t="shared" si="178"/>
        <v/>
      </c>
      <c r="AG418" s="38"/>
      <c r="AH418" s="39"/>
      <c r="AI418" s="25" t="str">
        <f t="shared" ref="AI418:AI423" si="189">IFERROR(IF(AND(X417="Impacto",X418="Impacto"),(AI417-(+AI417*AA418)),IF(AND(X418="Impacto",X417="Probabilidad"),(AI417-(+AI417*AA418)),IF(X418="Probabilidad",AI417,""))),"")</f>
        <v/>
      </c>
      <c r="AJ418" s="38"/>
      <c r="AK418" s="39"/>
      <c r="AL418" s="40"/>
      <c r="AM418" s="23" t="s">
        <v>77</v>
      </c>
      <c r="AN418" s="27"/>
      <c r="AO418" s="21"/>
      <c r="AP418" s="21"/>
      <c r="AQ418" s="42"/>
      <c r="AR418" s="36"/>
      <c r="AS418" s="36"/>
      <c r="AT418" s="29"/>
    </row>
    <row r="419" spans="1:46" ht="45" customHeight="1" x14ac:dyDescent="0.3">
      <c r="A419" s="52"/>
      <c r="B419" s="48"/>
      <c r="C419" s="48"/>
      <c r="D419" s="48"/>
      <c r="E419" s="54"/>
      <c r="F419" s="55"/>
      <c r="G419" s="48"/>
      <c r="H419" s="49"/>
      <c r="I419" s="50"/>
      <c r="J419" s="50"/>
      <c r="K419" s="50"/>
      <c r="L419" s="50"/>
      <c r="M419" s="46"/>
      <c r="N419" s="44"/>
      <c r="O419" s="45"/>
      <c r="P419" s="46"/>
      <c r="Q419" s="44"/>
      <c r="R419" s="47"/>
      <c r="S419" s="48"/>
      <c r="T419" s="20" t="s">
        <v>78</v>
      </c>
      <c r="U419" s="21"/>
      <c r="V419" s="22"/>
      <c r="W419" s="22"/>
      <c r="X419" s="23" t="str">
        <f t="shared" si="188"/>
        <v/>
      </c>
      <c r="Y419" s="24"/>
      <c r="Z419" s="24"/>
      <c r="AA419" s="25" t="str">
        <f t="shared" si="177"/>
        <v/>
      </c>
      <c r="AB419" s="24"/>
      <c r="AC419" s="24"/>
      <c r="AD419" s="24"/>
      <c r="AE419" s="26" t="str">
        <f>IFERROR(IF(AND(X418="Probabilidad",X419="Probabilidad"),(AF418-(+AF418*AA419)),IF(AND(X419="Probabilidad",X418="Impacto"),(AF418-(+AF418*AA419)),IF(X419="Impacto",AF418,""))),"")</f>
        <v/>
      </c>
      <c r="AF419" s="25" t="str">
        <f t="shared" si="178"/>
        <v/>
      </c>
      <c r="AG419" s="38"/>
      <c r="AH419" s="39"/>
      <c r="AI419" s="25" t="str">
        <f t="shared" si="189"/>
        <v/>
      </c>
      <c r="AJ419" s="38"/>
      <c r="AK419" s="39"/>
      <c r="AL419" s="40"/>
      <c r="AM419" s="23" t="s">
        <v>81</v>
      </c>
      <c r="AN419" s="27"/>
      <c r="AO419" s="21"/>
      <c r="AP419" s="21"/>
      <c r="AQ419" s="42"/>
      <c r="AR419" s="36"/>
      <c r="AS419" s="36"/>
      <c r="AT419" s="29"/>
    </row>
    <row r="420" spans="1:46" ht="30" customHeight="1" x14ac:dyDescent="0.3">
      <c r="A420" s="52"/>
      <c r="B420" s="48"/>
      <c r="C420" s="48"/>
      <c r="D420" s="48"/>
      <c r="E420" s="54"/>
      <c r="F420" s="55"/>
      <c r="G420" s="48"/>
      <c r="H420" s="49"/>
      <c r="I420" s="50"/>
      <c r="J420" s="50"/>
      <c r="K420" s="50"/>
      <c r="L420" s="50"/>
      <c r="M420" s="46"/>
      <c r="N420" s="44"/>
      <c r="O420" s="45"/>
      <c r="P420" s="46"/>
      <c r="Q420" s="44"/>
      <c r="R420" s="47"/>
      <c r="S420" s="48"/>
      <c r="T420" s="20" t="s">
        <v>82</v>
      </c>
      <c r="U420" s="21"/>
      <c r="V420" s="22"/>
      <c r="W420" s="22"/>
      <c r="X420" s="23" t="str">
        <f t="shared" si="188"/>
        <v/>
      </c>
      <c r="Y420" s="24"/>
      <c r="Z420" s="24"/>
      <c r="AA420" s="25" t="str">
        <f t="shared" si="177"/>
        <v/>
      </c>
      <c r="AB420" s="24"/>
      <c r="AC420" s="24"/>
      <c r="AD420" s="24"/>
      <c r="AE420" s="26" t="str">
        <f t="shared" ref="AE420:AE423" si="190">IFERROR(IF(AND(X419="Probabilidad",X420="Probabilidad"),(AF419-(+AF419*AA420)),IF(AND(X420="Probabilidad",X419="Impacto"),(AF419-(+AF419*AA420)),IF(X420="Impacto",AF419,""))),"")</f>
        <v/>
      </c>
      <c r="AF420" s="25" t="str">
        <f t="shared" si="178"/>
        <v/>
      </c>
      <c r="AG420" s="38"/>
      <c r="AH420" s="39"/>
      <c r="AI420" s="25" t="str">
        <f t="shared" si="189"/>
        <v/>
      </c>
      <c r="AJ420" s="38"/>
      <c r="AK420" s="39"/>
      <c r="AL420" s="40"/>
      <c r="AM420" s="23" t="s">
        <v>84</v>
      </c>
      <c r="AN420" s="27"/>
      <c r="AO420" s="21"/>
      <c r="AP420" s="21"/>
      <c r="AQ420" s="42"/>
      <c r="AR420" s="36"/>
      <c r="AS420" s="36"/>
      <c r="AT420" s="29"/>
    </row>
    <row r="421" spans="1:46" ht="18.95" customHeight="1" x14ac:dyDescent="0.3">
      <c r="A421" s="52"/>
      <c r="B421" s="48"/>
      <c r="C421" s="48"/>
      <c r="D421" s="48"/>
      <c r="E421" s="54"/>
      <c r="F421" s="55"/>
      <c r="G421" s="48"/>
      <c r="H421" s="49"/>
      <c r="I421" s="50"/>
      <c r="J421" s="50"/>
      <c r="K421" s="50"/>
      <c r="L421" s="50"/>
      <c r="M421" s="46"/>
      <c r="N421" s="44"/>
      <c r="O421" s="45"/>
      <c r="P421" s="46"/>
      <c r="Q421" s="44"/>
      <c r="R421" s="47"/>
      <c r="S421" s="48"/>
      <c r="T421" s="20" t="s">
        <v>85</v>
      </c>
      <c r="U421" s="21"/>
      <c r="V421" s="22"/>
      <c r="W421" s="22"/>
      <c r="X421" s="23" t="str">
        <f t="shared" si="188"/>
        <v/>
      </c>
      <c r="Y421" s="24"/>
      <c r="Z421" s="24"/>
      <c r="AA421" s="25" t="str">
        <f t="shared" si="177"/>
        <v/>
      </c>
      <c r="AB421" s="24"/>
      <c r="AC421" s="24"/>
      <c r="AD421" s="24"/>
      <c r="AE421" s="26" t="str">
        <f t="shared" si="190"/>
        <v/>
      </c>
      <c r="AF421" s="25" t="str">
        <f t="shared" si="178"/>
        <v/>
      </c>
      <c r="AG421" s="38"/>
      <c r="AH421" s="39"/>
      <c r="AI421" s="25" t="str">
        <f t="shared" si="189"/>
        <v/>
      </c>
      <c r="AJ421" s="38"/>
      <c r="AK421" s="39"/>
      <c r="AL421" s="40"/>
      <c r="AM421" s="23" t="s">
        <v>89</v>
      </c>
      <c r="AN421" s="27"/>
      <c r="AO421" s="21"/>
      <c r="AP421" s="21"/>
      <c r="AQ421" s="42"/>
      <c r="AR421" s="36"/>
      <c r="AS421" s="36"/>
      <c r="AT421" s="29"/>
    </row>
    <row r="422" spans="1:46" ht="18.95" customHeight="1" x14ac:dyDescent="0.3">
      <c r="A422" s="52"/>
      <c r="B422" s="48"/>
      <c r="C422" s="48"/>
      <c r="D422" s="48"/>
      <c r="E422" s="54"/>
      <c r="F422" s="55"/>
      <c r="G422" s="48"/>
      <c r="H422" s="49"/>
      <c r="I422" s="50"/>
      <c r="J422" s="50"/>
      <c r="K422" s="50"/>
      <c r="L422" s="50"/>
      <c r="M422" s="46"/>
      <c r="N422" s="44"/>
      <c r="O422" s="45"/>
      <c r="P422" s="46"/>
      <c r="Q422" s="44"/>
      <c r="R422" s="47"/>
      <c r="S422" s="48"/>
      <c r="T422" s="20" t="s">
        <v>90</v>
      </c>
      <c r="U422" s="21"/>
      <c r="V422" s="22"/>
      <c r="W422" s="22"/>
      <c r="X422" s="23" t="str">
        <f t="shared" si="188"/>
        <v/>
      </c>
      <c r="Y422" s="24"/>
      <c r="Z422" s="24"/>
      <c r="AA422" s="25" t="str">
        <f t="shared" si="177"/>
        <v/>
      </c>
      <c r="AB422" s="24"/>
      <c r="AC422" s="24"/>
      <c r="AD422" s="24"/>
      <c r="AE422" s="26" t="str">
        <f t="shared" si="190"/>
        <v/>
      </c>
      <c r="AF422" s="25" t="str">
        <f t="shared" si="178"/>
        <v/>
      </c>
      <c r="AG422" s="38"/>
      <c r="AH422" s="39"/>
      <c r="AI422" s="25" t="str">
        <f t="shared" si="189"/>
        <v/>
      </c>
      <c r="AJ422" s="38"/>
      <c r="AK422" s="39"/>
      <c r="AL422" s="40"/>
      <c r="AM422" s="23" t="s">
        <v>92</v>
      </c>
      <c r="AN422" s="27"/>
      <c r="AO422" s="21"/>
      <c r="AP422" s="21"/>
      <c r="AQ422" s="42"/>
      <c r="AR422" s="36"/>
      <c r="AS422" s="36"/>
      <c r="AT422" s="29"/>
    </row>
    <row r="423" spans="1:46" ht="23.1" customHeight="1" x14ac:dyDescent="0.3">
      <c r="A423" s="53"/>
      <c r="B423" s="48"/>
      <c r="C423" s="48"/>
      <c r="D423" s="48"/>
      <c r="E423" s="54"/>
      <c r="F423" s="55"/>
      <c r="G423" s="48"/>
      <c r="H423" s="49"/>
      <c r="I423" s="50"/>
      <c r="J423" s="50"/>
      <c r="K423" s="50"/>
      <c r="L423" s="50"/>
      <c r="M423" s="46"/>
      <c r="N423" s="44"/>
      <c r="O423" s="45"/>
      <c r="P423" s="46"/>
      <c r="Q423" s="44"/>
      <c r="R423" s="47"/>
      <c r="S423" s="48"/>
      <c r="T423" s="20" t="s">
        <v>93</v>
      </c>
      <c r="U423" s="21"/>
      <c r="V423" s="22"/>
      <c r="W423" s="22"/>
      <c r="X423" s="23" t="str">
        <f t="shared" si="188"/>
        <v/>
      </c>
      <c r="Y423" s="24"/>
      <c r="Z423" s="24"/>
      <c r="AA423" s="25" t="str">
        <f t="shared" si="177"/>
        <v/>
      </c>
      <c r="AB423" s="24"/>
      <c r="AC423" s="24"/>
      <c r="AD423" s="24"/>
      <c r="AE423" s="26" t="str">
        <f t="shared" si="190"/>
        <v/>
      </c>
      <c r="AF423" s="25" t="str">
        <f t="shared" si="178"/>
        <v/>
      </c>
      <c r="AG423" s="38"/>
      <c r="AH423" s="39"/>
      <c r="AI423" s="25" t="str">
        <f t="shared" si="189"/>
        <v/>
      </c>
      <c r="AJ423" s="38"/>
      <c r="AK423" s="39"/>
      <c r="AL423" s="40"/>
      <c r="AM423" s="23" t="s">
        <v>94</v>
      </c>
      <c r="AN423" s="27"/>
      <c r="AO423" s="21"/>
      <c r="AP423" s="21"/>
      <c r="AQ423" s="43"/>
      <c r="AR423" s="37"/>
      <c r="AS423" s="37"/>
      <c r="AT423" s="30"/>
    </row>
    <row r="424" spans="1:46" s="4" customFormat="1" ht="69.95" customHeight="1" x14ac:dyDescent="0.25">
      <c r="A424" s="51"/>
      <c r="B424" s="48"/>
      <c r="C424" s="48"/>
      <c r="D424" s="48"/>
      <c r="E424" s="54"/>
      <c r="F424" s="55"/>
      <c r="G424" s="48"/>
      <c r="H424" s="49" t="str">
        <f>IF(B424="Seguridad_Información","Posibilidad de "&amp;C424&amp;"con "&amp;K424&amp;" "&amp;"por"&amp;" "&amp;I424&amp;" "&amp;"debido a"&amp;" "&amp;J424,"Posibilidad de"&amp;" "&amp;K424&amp;" "&amp;"por"&amp;" "&amp;I424&amp;" debido a"&amp;" "&amp;J424)</f>
        <v xml:space="preserve">Posibilidad de  por  debido a </v>
      </c>
      <c r="I424" s="50"/>
      <c r="J424" s="50"/>
      <c r="K424" s="50"/>
      <c r="L424" s="50"/>
      <c r="M424" s="46" t="str">
        <f>IF(OR($L424=[1]Tabla_Probabilidad!$D$33,$L424=[1]Tabla_Probabilidad!$D$35,$L424=[1]Tabla_Probabilidad!$D$37,$L424=[1]Tabla_Probabilidad!$J$35),"Muy Baja",IF(OR($L424=[1]Tabla_Probabilidad!$E$33,$L424=[1]Tabla_Probabilidad!$E$35,$L424=[1]Tabla_Probabilidad!$E$37,$L424=[1]Tabla_Probabilidad!$K$35),"Baja",IF(OR($L424=[1]Tabla_Probabilidad!$F$33,$L424=[1]Tabla_Probabilidad!$F$35,$L424=[1]Tabla_Probabilidad!$F$37,$L424=[1]Tabla_Probabilidad!$L$35),"Media",IF(OR($L424=[1]Tabla_Probabilidad!$G$33,$L424=[1]Tabla_Probabilidad!$G$35,$L424=[1]Tabla_Probabilidad!$G$37,$L424=[1]Tabla_Probabilidad!$M$35),"Alta",IF(OR($L424=[1]Tabla_Probabilidad!$H$33,$L424=[1]Tabla_Probabilidad!$H$35,$L424=[1]Tabla_Probabilidad!$H$37,$L424=[1]Tabla_Probabilidad!$N$35),"Muy Alta","")))))</f>
        <v/>
      </c>
      <c r="N424" s="44" t="str">
        <f>IF(M424="","",IF(M424="Muy Baja",0.2,IF(M424="Baja",0.4,IF(M424="Media",0.6,IF(M424="Alta",0.8,IF(M424="Muy Alta",1,))))))</f>
        <v/>
      </c>
      <c r="O424" s="45"/>
      <c r="P424" s="46" t="str">
        <f>IF(OR($O424=[1]Tabla_Impacto!$D$38,$O424=[1]Tabla_Impacto!$D$41,$O424=[1]Tabla_Impacto!$D$42,$O424=[1]Tabla_Impacto!$D$43,$O424=[1]Tabla_Impacto!$D$44,$O424=[1]Tabla_Impacto!$J$38,$O424=[1]Tabla_Impacto!$J$43,$O424=[1]Tabla_Impacto!$J$44,$O424=[1]Tabla_Impacto!$P$40,$O424=[1]Tabla_Impacto!$P$44,$O424=[1]Tabla_Impacto!$V$40,$O424=[1]Tabla_Impacto!$AB$40),"Leve",IF(OR($O424=[1]Tabla_Impacto!$E$38,$O424=[1]Tabla_Impacto!$E$41,$O424=[1]Tabla_Impacto!$E$42,$O424=[1]Tabla_Impacto!$E$43,$O424=[1]Tabla_Impacto!$E$44,$O424=[1]Tabla_Impacto!$K$38,$O424=[1]Tabla_Impacto!$K$43,$O424=[1]Tabla_Impacto!$K$44,$O424=[1]Tabla_Impacto!$Q$40,$O424=[1]Tabla_Impacto!$Q$44,$O424=[1]Tabla_Impacto!$W$40,$O424=[1]Tabla_Impacto!$AC$40),"Menor",IF(OR($O424=[1]Tabla_Impacto!$F$38,$O424=[1]Tabla_Impacto!$F$41,$O424=[1]Tabla_Impacto!$F$42,$O424=[1]Tabla_Impacto!$F$43,$O424=[1]Tabla_Impacto!$F$44,$O424=[1]Tabla_Impacto!$L$38,$O424=[1]Tabla_Impacto!$L$43,$O424=[1]Tabla_Impacto!$L$44,$O424=[1]Tabla_Impacto!$R$40,$O424=[1]Tabla_Impacto!$R$44,$O424=[1]Tabla_Impacto!$X$40,$O424=[1]Tabla_Impacto!$AD$40,$O424=[1]Tabla_Impacto!$F$41),"Moderado",IF(OR($O424=[1]Tabla_Impacto!$G$38,$O424=[1]Tabla_Impacto!$G$41,$O424=[1]Tabla_Impacto!$G$42,$O424=[1]Tabla_Impacto!$G$43,$O424=[1]Tabla_Impacto!$G$44,$O424=[1]Tabla_Impacto!$M$38,$O424=[1]Tabla_Impacto!$M$43,$O424=[1]Tabla_Impacto!$M$44,$O424=[1]Tabla_Impacto!$S$40,$O424=[1]Tabla_Impacto!$S$44,$O424=[1]Tabla_Impacto!$Y$40,$O424=[1]Tabla_Impacto!$AE$40,$O424=[1]Tabla_Impacto!$G$41),"Mayor",IF(OR($O424=[1]Tabla_Impacto!$H$38,$O424=[1]Tabla_Impacto!$H$41,$O424=[1]Tabla_Impacto!$H$42,$O424=[1]Tabla_Impacto!$H$43,$O424=[1]Tabla_Impacto!$H$44,$O424=[1]Tabla_Impacto!$N$38,$O424=[1]Tabla_Impacto!$N$43,$O424=[1]Tabla_Impacto!$N$44,$O424=[1]Tabla_Impacto!$T$40,$O424=[1]Tabla_Impacto!$T$44,$O424=[1]Tabla_Impacto!$Z$40,$O424=[1]Tabla_Impacto!$AF$40,$O424=[1]Tabla_Impacto!$H$41),"Catastrófico","")))))</f>
        <v/>
      </c>
      <c r="Q424" s="44" t="str">
        <f>IF(P424="","",IF(P424="Leve",0.2,IF(P424="Menor",0.4,IF(P424="Moderado",0.6,IF(P424="Mayor",0.8,IF(P424="Catastrófico",1,))))))</f>
        <v/>
      </c>
      <c r="R424" s="47" t="str">
        <f>IF(OR(AND(M424="Muy Baja",P424="Leve"),AND(M424="Muy Baja",P424="Menor"),AND(M424="Baja",P424="Leve")),"Bajo",IF(OR(AND(M424="Muy baja",P424="Moderado"),AND(M424="Baja",P424="Menor"),AND(M424="Baja",P424="Moderado"),AND(M424="Media",P424="Leve"),AND(M424="Media",P424="Menor"),AND(M424="Media",P424="Moderado"),AND(M424="Alta",P424="Leve"),AND(M424="Alta",P424="Menor")),"Moderado",IF(OR(AND(M424="Muy Baja",P424="Mayor"),AND(M424="Baja",P424="Mayor"),AND(M424="Media",P424="Mayor"),AND(M424="Alta",P424="Moderado"),AND(M424="Alta",P424="Mayor"),AND(M424="Muy Alta",P424="Leve"),AND(M424="Muy Alta",P424="Menor"),AND(M424="Muy Alta",P424="Moderado"),AND(M424="Muy Alta",P424="Mayor")),"Alto",IF(OR(AND(M424="Muy Baja",P424="Catastrófico"),AND(M424="Baja",P424="Catastrófico"),AND(M424="Media",P424="Catastrófico"),AND(M424="Alta",P424="Catastrófico"),AND(M424="Muy Alta",P424="Catastrófico")),"Extremo",""))))</f>
        <v/>
      </c>
      <c r="S424" s="48"/>
      <c r="T424" s="20" t="s">
        <v>65</v>
      </c>
      <c r="U424" s="21"/>
      <c r="V424" s="22"/>
      <c r="W424" s="22"/>
      <c r="X424" s="23" t="str">
        <f>IF(OR(Y424="Preventivo",Y424="Detectivo"),"Probabilidad",IF(Y424="Correctivo","Impacto",""))</f>
        <v/>
      </c>
      <c r="Y424" s="24"/>
      <c r="Z424" s="24"/>
      <c r="AA424" s="25" t="str">
        <f t="shared" si="177"/>
        <v/>
      </c>
      <c r="AB424" s="24"/>
      <c r="AC424" s="24"/>
      <c r="AD424" s="24"/>
      <c r="AE424" s="26" t="str">
        <f>IFERROR(IF(X424="Probabilidad",(N424-(+N424*AA424)),IF(X424="Impacto",N424,"")),"")</f>
        <v/>
      </c>
      <c r="AF424" s="25" t="str">
        <f t="shared" si="178"/>
        <v/>
      </c>
      <c r="AG424" s="38" t="str">
        <f>IFERROR(IF(AH424="","",IF(AH424&lt;=0.2,"Muy Baja",IF(AH424&lt;=0.4,"Baja",IF(AH424&lt;=0.6,"Media",IF(AH424&lt;=0.8,"Alta","Muy Alta"))))),"")</f>
        <v/>
      </c>
      <c r="AH424" s="39" t="str">
        <f>IFERROR(LOOKUP(MAX(AF424:AF430)+1,(AF424:AF430)),"")</f>
        <v/>
      </c>
      <c r="AI424" s="25" t="str">
        <f>IFERROR(IF(X424="Impacto",(Q424-(+Q424*AA424)),IF(X424="Probabilidad",Q424,"")),"")</f>
        <v/>
      </c>
      <c r="AJ424" s="38" t="str">
        <f>IFERROR(IF(AK424="","",IF(AK424&lt;=0.2,"Leve",IF(AK424&lt;=0.4,"Menor",IF(AK424&lt;=0.6,"Moderado",IF(AK424&lt;=0.8,"Mayor","Catastrófico"))))),"")</f>
        <v/>
      </c>
      <c r="AK424" s="39" t="str">
        <f>IFERROR(LOOKUP(MAX(AI424:AI430)+1,(AI424:AI430)),"")</f>
        <v/>
      </c>
      <c r="AL424" s="40" t="str">
        <f>IFERROR(IF(OR(AND(AG424="Muy Baja",AJ424="Leve"),AND(AG424="Muy Baja",AJ424="Menor"),AND(AG424="Baja",AJ424="Leve")),"Bajo",IF(OR(AND(AG424="Muy baja",AJ424="Moderado"),AND(AG424="Baja",AJ424="Menor"),AND(AG424="Baja",AJ424="Moderado"),AND(AG424="Media",AJ424="Leve"),AND(AG424="Media",AJ424="Menor"),AND(AG424="Media",AJ424="Moderado"),AND(AG424="Alta",AJ424="Leve"),AND(AG424="Alta",AJ424="Menor")),"Moderado",IF(OR(AND(AG424="Muy Baja",AJ424="Mayor"),AND(AG424="Baja",AJ424="Mayor"),AND(AG424="Media",AJ424="Mayor"),AND(AG424="Alta",AJ424="Moderado"),AND(AG424="Alta",AJ424="Mayor"),AND(AG424="Muy Alta",AJ424="Leve"),AND(AG424="Muy Alta",AJ424="Menor"),AND(AG424="Muy Alta",AJ424="Moderado"),AND(AG424="Muy Alta",AJ424="Mayor")),"Alto",IF(OR(AND(AG424="Muy Baja",AJ424="Catastrófico"),AND(AG424="Baja",AJ424="Catastrófico"),AND(AG424="Media",AJ424="Catastrófico"),AND(AG424="Alta",AJ424="Catastrófico"),AND(AG424="Muy Alta",AJ424="Catastrófico")),"Extremo","")))),"")</f>
        <v/>
      </c>
      <c r="AM424" s="23" t="s">
        <v>73</v>
      </c>
      <c r="AN424" s="27"/>
      <c r="AO424" s="21"/>
      <c r="AP424" s="21"/>
      <c r="AQ424" s="41"/>
      <c r="AR424" s="35"/>
      <c r="AS424" s="35"/>
      <c r="AT424" s="28"/>
    </row>
    <row r="425" spans="1:46" ht="74.099999999999994" customHeight="1" x14ac:dyDescent="0.3">
      <c r="A425" s="52"/>
      <c r="B425" s="48"/>
      <c r="C425" s="48"/>
      <c r="D425" s="48"/>
      <c r="E425" s="54"/>
      <c r="F425" s="55"/>
      <c r="G425" s="48"/>
      <c r="H425" s="49"/>
      <c r="I425" s="50"/>
      <c r="J425" s="50"/>
      <c r="K425" s="50"/>
      <c r="L425" s="50"/>
      <c r="M425" s="46"/>
      <c r="N425" s="44"/>
      <c r="O425" s="45"/>
      <c r="P425" s="46"/>
      <c r="Q425" s="44"/>
      <c r="R425" s="47"/>
      <c r="S425" s="48"/>
      <c r="T425" s="20" t="s">
        <v>74</v>
      </c>
      <c r="U425" s="21"/>
      <c r="V425" s="22"/>
      <c r="W425" s="22"/>
      <c r="X425" s="23" t="str">
        <f t="shared" ref="X425:X430" si="191">IF(OR(Y425="Preventivo",Y425="Detectivo"),"Probabilidad",IF(Y425="Correctivo","Impacto",""))</f>
        <v/>
      </c>
      <c r="Y425" s="24"/>
      <c r="Z425" s="24"/>
      <c r="AA425" s="25" t="str">
        <f t="shared" si="177"/>
        <v/>
      </c>
      <c r="AB425" s="24"/>
      <c r="AC425" s="24"/>
      <c r="AD425" s="24"/>
      <c r="AE425" s="26" t="str">
        <f>IFERROR(IF(AND(X424="Probabilidad",X425="Probabilidad"),(AF424-(+AF424*AA425)),IF(AND(X425="Probabilidad",X424="Impacto"),(AF424-(+AF424*AA425)),IF(X425="Impacto",AF424,""))),"")</f>
        <v/>
      </c>
      <c r="AF425" s="25" t="str">
        <f t="shared" si="178"/>
        <v/>
      </c>
      <c r="AG425" s="38"/>
      <c r="AH425" s="39"/>
      <c r="AI425" s="25" t="str">
        <f t="shared" ref="AI425:AI430" si="192">IFERROR(IF(AND(X424="Impacto",X425="Impacto"),(AI424-(+AI424*AA425)),IF(AND(X425="Impacto",X424="Probabilidad"),(AI424-(+AI424*AA425)),IF(X425="Probabilidad",AI424,""))),"")</f>
        <v/>
      </c>
      <c r="AJ425" s="38"/>
      <c r="AK425" s="39"/>
      <c r="AL425" s="40"/>
      <c r="AM425" s="23" t="s">
        <v>77</v>
      </c>
      <c r="AN425" s="27"/>
      <c r="AO425" s="21"/>
      <c r="AP425" s="21"/>
      <c r="AQ425" s="42"/>
      <c r="AR425" s="36"/>
      <c r="AS425" s="36"/>
      <c r="AT425" s="29"/>
    </row>
    <row r="426" spans="1:46" ht="45" customHeight="1" x14ac:dyDescent="0.3">
      <c r="A426" s="52"/>
      <c r="B426" s="48"/>
      <c r="C426" s="48"/>
      <c r="D426" s="48"/>
      <c r="E426" s="54"/>
      <c r="F426" s="55"/>
      <c r="G426" s="48"/>
      <c r="H426" s="49"/>
      <c r="I426" s="50"/>
      <c r="J426" s="50"/>
      <c r="K426" s="50"/>
      <c r="L426" s="50"/>
      <c r="M426" s="46"/>
      <c r="N426" s="44"/>
      <c r="O426" s="45"/>
      <c r="P426" s="46"/>
      <c r="Q426" s="44"/>
      <c r="R426" s="47"/>
      <c r="S426" s="48"/>
      <c r="T426" s="20" t="s">
        <v>78</v>
      </c>
      <c r="U426" s="21"/>
      <c r="V426" s="22"/>
      <c r="W426" s="22"/>
      <c r="X426" s="23" t="str">
        <f t="shared" si="191"/>
        <v/>
      </c>
      <c r="Y426" s="24"/>
      <c r="Z426" s="24"/>
      <c r="AA426" s="25" t="str">
        <f t="shared" si="177"/>
        <v/>
      </c>
      <c r="AB426" s="24"/>
      <c r="AC426" s="24"/>
      <c r="AD426" s="24"/>
      <c r="AE426" s="26" t="str">
        <f>IFERROR(IF(AND(X425="Probabilidad",X426="Probabilidad"),(AF425-(+AF425*AA426)),IF(AND(X426="Probabilidad",X425="Impacto"),(AF425-(+AF425*AA426)),IF(X426="Impacto",AF425,""))),"")</f>
        <v/>
      </c>
      <c r="AF426" s="25" t="str">
        <f t="shared" si="178"/>
        <v/>
      </c>
      <c r="AG426" s="38"/>
      <c r="AH426" s="39"/>
      <c r="AI426" s="25" t="str">
        <f t="shared" si="192"/>
        <v/>
      </c>
      <c r="AJ426" s="38"/>
      <c r="AK426" s="39"/>
      <c r="AL426" s="40"/>
      <c r="AM426" s="23" t="s">
        <v>81</v>
      </c>
      <c r="AN426" s="27"/>
      <c r="AO426" s="21"/>
      <c r="AP426" s="21"/>
      <c r="AQ426" s="42"/>
      <c r="AR426" s="36"/>
      <c r="AS426" s="36"/>
      <c r="AT426" s="29"/>
    </row>
    <row r="427" spans="1:46" ht="30" customHeight="1" x14ac:dyDescent="0.3">
      <c r="A427" s="52"/>
      <c r="B427" s="48"/>
      <c r="C427" s="48"/>
      <c r="D427" s="48"/>
      <c r="E427" s="54"/>
      <c r="F427" s="55"/>
      <c r="G427" s="48"/>
      <c r="H427" s="49"/>
      <c r="I427" s="50"/>
      <c r="J427" s="50"/>
      <c r="K427" s="50"/>
      <c r="L427" s="50"/>
      <c r="M427" s="46"/>
      <c r="N427" s="44"/>
      <c r="O427" s="45"/>
      <c r="P427" s="46"/>
      <c r="Q427" s="44"/>
      <c r="R427" s="47"/>
      <c r="S427" s="48"/>
      <c r="T427" s="20" t="s">
        <v>82</v>
      </c>
      <c r="U427" s="21"/>
      <c r="V427" s="22"/>
      <c r="W427" s="22"/>
      <c r="X427" s="23" t="str">
        <f t="shared" si="191"/>
        <v/>
      </c>
      <c r="Y427" s="24"/>
      <c r="Z427" s="24"/>
      <c r="AA427" s="25" t="str">
        <f t="shared" si="177"/>
        <v/>
      </c>
      <c r="AB427" s="24"/>
      <c r="AC427" s="24"/>
      <c r="AD427" s="24"/>
      <c r="AE427" s="26" t="str">
        <f t="shared" ref="AE427:AE430" si="193">IFERROR(IF(AND(X426="Probabilidad",X427="Probabilidad"),(AF426-(+AF426*AA427)),IF(AND(X427="Probabilidad",X426="Impacto"),(AF426-(+AF426*AA427)),IF(X427="Impacto",AF426,""))),"")</f>
        <v/>
      </c>
      <c r="AF427" s="25" t="str">
        <f t="shared" si="178"/>
        <v/>
      </c>
      <c r="AG427" s="38"/>
      <c r="AH427" s="39"/>
      <c r="AI427" s="25" t="str">
        <f t="shared" si="192"/>
        <v/>
      </c>
      <c r="AJ427" s="38"/>
      <c r="AK427" s="39"/>
      <c r="AL427" s="40"/>
      <c r="AM427" s="23" t="s">
        <v>84</v>
      </c>
      <c r="AN427" s="27"/>
      <c r="AO427" s="21"/>
      <c r="AP427" s="21"/>
      <c r="AQ427" s="42"/>
      <c r="AR427" s="36"/>
      <c r="AS427" s="36"/>
      <c r="AT427" s="29"/>
    </row>
    <row r="428" spans="1:46" ht="18.95" customHeight="1" x14ac:dyDescent="0.3">
      <c r="A428" s="52"/>
      <c r="B428" s="48"/>
      <c r="C428" s="48"/>
      <c r="D428" s="48"/>
      <c r="E428" s="54"/>
      <c r="F428" s="55"/>
      <c r="G428" s="48"/>
      <c r="H428" s="49"/>
      <c r="I428" s="50"/>
      <c r="J428" s="50"/>
      <c r="K428" s="50"/>
      <c r="L428" s="50"/>
      <c r="M428" s="46"/>
      <c r="N428" s="44"/>
      <c r="O428" s="45"/>
      <c r="P428" s="46"/>
      <c r="Q428" s="44"/>
      <c r="R428" s="47"/>
      <c r="S428" s="48"/>
      <c r="T428" s="20" t="s">
        <v>85</v>
      </c>
      <c r="U428" s="21"/>
      <c r="V428" s="22"/>
      <c r="W428" s="22"/>
      <c r="X428" s="23" t="str">
        <f t="shared" si="191"/>
        <v/>
      </c>
      <c r="Y428" s="24"/>
      <c r="Z428" s="24"/>
      <c r="AA428" s="25" t="str">
        <f t="shared" si="177"/>
        <v/>
      </c>
      <c r="AB428" s="24"/>
      <c r="AC428" s="24"/>
      <c r="AD428" s="24"/>
      <c r="AE428" s="26" t="str">
        <f t="shared" si="193"/>
        <v/>
      </c>
      <c r="AF428" s="25" t="str">
        <f t="shared" si="178"/>
        <v/>
      </c>
      <c r="AG428" s="38"/>
      <c r="AH428" s="39"/>
      <c r="AI428" s="25" t="str">
        <f t="shared" si="192"/>
        <v/>
      </c>
      <c r="AJ428" s="38"/>
      <c r="AK428" s="39"/>
      <c r="AL428" s="40"/>
      <c r="AM428" s="23" t="s">
        <v>89</v>
      </c>
      <c r="AN428" s="27"/>
      <c r="AO428" s="21"/>
      <c r="AP428" s="21"/>
      <c r="AQ428" s="42"/>
      <c r="AR428" s="36"/>
      <c r="AS428" s="36"/>
      <c r="AT428" s="29"/>
    </row>
    <row r="429" spans="1:46" ht="18.95" customHeight="1" x14ac:dyDescent="0.3">
      <c r="A429" s="52"/>
      <c r="B429" s="48"/>
      <c r="C429" s="48"/>
      <c r="D429" s="48"/>
      <c r="E429" s="54"/>
      <c r="F429" s="55"/>
      <c r="G429" s="48"/>
      <c r="H429" s="49"/>
      <c r="I429" s="50"/>
      <c r="J429" s="50"/>
      <c r="K429" s="50"/>
      <c r="L429" s="50"/>
      <c r="M429" s="46"/>
      <c r="N429" s="44"/>
      <c r="O429" s="45"/>
      <c r="P429" s="46"/>
      <c r="Q429" s="44"/>
      <c r="R429" s="47"/>
      <c r="S429" s="48"/>
      <c r="T429" s="20" t="s">
        <v>90</v>
      </c>
      <c r="U429" s="21"/>
      <c r="V429" s="22"/>
      <c r="W429" s="22"/>
      <c r="X429" s="23" t="str">
        <f t="shared" si="191"/>
        <v/>
      </c>
      <c r="Y429" s="24"/>
      <c r="Z429" s="24"/>
      <c r="AA429" s="25" t="str">
        <f t="shared" si="177"/>
        <v/>
      </c>
      <c r="AB429" s="24"/>
      <c r="AC429" s="24"/>
      <c r="AD429" s="24"/>
      <c r="AE429" s="26" t="str">
        <f t="shared" si="193"/>
        <v/>
      </c>
      <c r="AF429" s="25" t="str">
        <f t="shared" si="178"/>
        <v/>
      </c>
      <c r="AG429" s="38"/>
      <c r="AH429" s="39"/>
      <c r="AI429" s="25" t="str">
        <f t="shared" si="192"/>
        <v/>
      </c>
      <c r="AJ429" s="38"/>
      <c r="AK429" s="39"/>
      <c r="AL429" s="40"/>
      <c r="AM429" s="23" t="s">
        <v>92</v>
      </c>
      <c r="AN429" s="27"/>
      <c r="AO429" s="21"/>
      <c r="AP429" s="21"/>
      <c r="AQ429" s="42"/>
      <c r="AR429" s="36"/>
      <c r="AS429" s="36"/>
      <c r="AT429" s="29"/>
    </row>
    <row r="430" spans="1:46" ht="23.1" customHeight="1" x14ac:dyDescent="0.3">
      <c r="A430" s="53"/>
      <c r="B430" s="48"/>
      <c r="C430" s="48"/>
      <c r="D430" s="48"/>
      <c r="E430" s="54"/>
      <c r="F430" s="55"/>
      <c r="G430" s="48"/>
      <c r="H430" s="49"/>
      <c r="I430" s="50"/>
      <c r="J430" s="50"/>
      <c r="K430" s="50"/>
      <c r="L430" s="50"/>
      <c r="M430" s="46"/>
      <c r="N430" s="44"/>
      <c r="O430" s="45"/>
      <c r="P430" s="46"/>
      <c r="Q430" s="44"/>
      <c r="R430" s="47"/>
      <c r="S430" s="48"/>
      <c r="T430" s="20" t="s">
        <v>93</v>
      </c>
      <c r="U430" s="21"/>
      <c r="V430" s="22"/>
      <c r="W430" s="22"/>
      <c r="X430" s="23" t="str">
        <f t="shared" si="191"/>
        <v/>
      </c>
      <c r="Y430" s="24"/>
      <c r="Z430" s="24"/>
      <c r="AA430" s="25" t="str">
        <f t="shared" si="177"/>
        <v/>
      </c>
      <c r="AB430" s="24"/>
      <c r="AC430" s="24"/>
      <c r="AD430" s="24"/>
      <c r="AE430" s="26" t="str">
        <f t="shared" si="193"/>
        <v/>
      </c>
      <c r="AF430" s="25" t="str">
        <f t="shared" si="178"/>
        <v/>
      </c>
      <c r="AG430" s="38"/>
      <c r="AH430" s="39"/>
      <c r="AI430" s="25" t="str">
        <f t="shared" si="192"/>
        <v/>
      </c>
      <c r="AJ430" s="38"/>
      <c r="AK430" s="39"/>
      <c r="AL430" s="40"/>
      <c r="AM430" s="23" t="s">
        <v>94</v>
      </c>
      <c r="AN430" s="27"/>
      <c r="AO430" s="21"/>
      <c r="AP430" s="21"/>
      <c r="AQ430" s="43"/>
      <c r="AR430" s="37"/>
      <c r="AS430" s="37"/>
      <c r="AT430" s="30"/>
    </row>
    <row r="431" spans="1:46" s="4" customFormat="1" ht="69.95" customHeight="1" x14ac:dyDescent="0.25">
      <c r="A431" s="51"/>
      <c r="B431" s="48"/>
      <c r="C431" s="48"/>
      <c r="D431" s="48"/>
      <c r="E431" s="54"/>
      <c r="F431" s="55"/>
      <c r="G431" s="48"/>
      <c r="H431" s="49" t="str">
        <f>IF(B431="Seguridad_Información","Posibilidad de "&amp;C431&amp;"con "&amp;K431&amp;" "&amp;"por"&amp;" "&amp;I431&amp;" "&amp;"debido a"&amp;" "&amp;J431,"Posibilidad de"&amp;" "&amp;K431&amp;" "&amp;"por"&amp;" "&amp;I431&amp;" debido a"&amp;" "&amp;J431)</f>
        <v xml:space="preserve">Posibilidad de  por  debido a </v>
      </c>
      <c r="I431" s="50"/>
      <c r="J431" s="50"/>
      <c r="K431" s="50"/>
      <c r="L431" s="50"/>
      <c r="M431" s="46" t="str">
        <f>IF(OR($L431=[1]Tabla_Probabilidad!$D$33,$L431=[1]Tabla_Probabilidad!$D$35,$L431=[1]Tabla_Probabilidad!$D$37,$L431=[1]Tabla_Probabilidad!$J$35),"Muy Baja",IF(OR($L431=[1]Tabla_Probabilidad!$E$33,$L431=[1]Tabla_Probabilidad!$E$35,$L431=[1]Tabla_Probabilidad!$E$37,$L431=[1]Tabla_Probabilidad!$K$35),"Baja",IF(OR($L431=[1]Tabla_Probabilidad!$F$33,$L431=[1]Tabla_Probabilidad!$F$35,$L431=[1]Tabla_Probabilidad!$F$37,$L431=[1]Tabla_Probabilidad!$L$35),"Media",IF(OR($L431=[1]Tabla_Probabilidad!$G$33,$L431=[1]Tabla_Probabilidad!$G$35,$L431=[1]Tabla_Probabilidad!$G$37,$L431=[1]Tabla_Probabilidad!$M$35),"Alta",IF(OR($L431=[1]Tabla_Probabilidad!$H$33,$L431=[1]Tabla_Probabilidad!$H$35,$L431=[1]Tabla_Probabilidad!$H$37,$L431=[1]Tabla_Probabilidad!$N$35),"Muy Alta","")))))</f>
        <v/>
      </c>
      <c r="N431" s="44" t="str">
        <f>IF(M431="","",IF(M431="Muy Baja",0.2,IF(M431="Baja",0.4,IF(M431="Media",0.6,IF(M431="Alta",0.8,IF(M431="Muy Alta",1,))))))</f>
        <v/>
      </c>
      <c r="O431" s="45"/>
      <c r="P431" s="46" t="str">
        <f>IF(OR($O431=[1]Tabla_Impacto!$D$38,$O431=[1]Tabla_Impacto!$D$41,$O431=[1]Tabla_Impacto!$D$42,$O431=[1]Tabla_Impacto!$D$43,$O431=[1]Tabla_Impacto!$D$44,$O431=[1]Tabla_Impacto!$J$38,$O431=[1]Tabla_Impacto!$J$43,$O431=[1]Tabla_Impacto!$J$44,$O431=[1]Tabla_Impacto!$P$40,$O431=[1]Tabla_Impacto!$P$44,$O431=[1]Tabla_Impacto!$V$40,$O431=[1]Tabla_Impacto!$AB$40),"Leve",IF(OR($O431=[1]Tabla_Impacto!$E$38,$O431=[1]Tabla_Impacto!$E$41,$O431=[1]Tabla_Impacto!$E$42,$O431=[1]Tabla_Impacto!$E$43,$O431=[1]Tabla_Impacto!$E$44,$O431=[1]Tabla_Impacto!$K$38,$O431=[1]Tabla_Impacto!$K$43,$O431=[1]Tabla_Impacto!$K$44,$O431=[1]Tabla_Impacto!$Q$40,$O431=[1]Tabla_Impacto!$Q$44,$O431=[1]Tabla_Impacto!$W$40,$O431=[1]Tabla_Impacto!$AC$40),"Menor",IF(OR($O431=[1]Tabla_Impacto!$F$38,$O431=[1]Tabla_Impacto!$F$41,$O431=[1]Tabla_Impacto!$F$42,$O431=[1]Tabla_Impacto!$F$43,$O431=[1]Tabla_Impacto!$F$44,$O431=[1]Tabla_Impacto!$L$38,$O431=[1]Tabla_Impacto!$L$43,$O431=[1]Tabla_Impacto!$L$44,$O431=[1]Tabla_Impacto!$R$40,$O431=[1]Tabla_Impacto!$R$44,$O431=[1]Tabla_Impacto!$X$40,$O431=[1]Tabla_Impacto!$AD$40,$O431=[1]Tabla_Impacto!$F$41),"Moderado",IF(OR($O431=[1]Tabla_Impacto!$G$38,$O431=[1]Tabla_Impacto!$G$41,$O431=[1]Tabla_Impacto!$G$42,$O431=[1]Tabla_Impacto!$G$43,$O431=[1]Tabla_Impacto!$G$44,$O431=[1]Tabla_Impacto!$M$38,$O431=[1]Tabla_Impacto!$M$43,$O431=[1]Tabla_Impacto!$M$44,$O431=[1]Tabla_Impacto!$S$40,$O431=[1]Tabla_Impacto!$S$44,$O431=[1]Tabla_Impacto!$Y$40,$O431=[1]Tabla_Impacto!$AE$40,$O431=[1]Tabla_Impacto!$G$41),"Mayor",IF(OR($O431=[1]Tabla_Impacto!$H$38,$O431=[1]Tabla_Impacto!$H$41,$O431=[1]Tabla_Impacto!$H$42,$O431=[1]Tabla_Impacto!$H$43,$O431=[1]Tabla_Impacto!$H$44,$O431=[1]Tabla_Impacto!$N$38,$O431=[1]Tabla_Impacto!$N$43,$O431=[1]Tabla_Impacto!$N$44,$O431=[1]Tabla_Impacto!$T$40,$O431=[1]Tabla_Impacto!$T$44,$O431=[1]Tabla_Impacto!$Z$40,$O431=[1]Tabla_Impacto!$AF$40,$O431=[1]Tabla_Impacto!$H$41),"Catastrófico","")))))</f>
        <v/>
      </c>
      <c r="Q431" s="44" t="str">
        <f>IF(P431="","",IF(P431="Leve",0.2,IF(P431="Menor",0.4,IF(P431="Moderado",0.6,IF(P431="Mayor",0.8,IF(P431="Catastrófico",1,))))))</f>
        <v/>
      </c>
      <c r="R431" s="47" t="str">
        <f>IF(OR(AND(M431="Muy Baja",P431="Leve"),AND(M431="Muy Baja",P431="Menor"),AND(M431="Baja",P431="Leve")),"Bajo",IF(OR(AND(M431="Muy baja",P431="Moderado"),AND(M431="Baja",P431="Menor"),AND(M431="Baja",P431="Moderado"),AND(M431="Media",P431="Leve"),AND(M431="Media",P431="Menor"),AND(M431="Media",P431="Moderado"),AND(M431="Alta",P431="Leve"),AND(M431="Alta",P431="Menor")),"Moderado",IF(OR(AND(M431="Muy Baja",P431="Mayor"),AND(M431="Baja",P431="Mayor"),AND(M431="Media",P431="Mayor"),AND(M431="Alta",P431="Moderado"),AND(M431="Alta",P431="Mayor"),AND(M431="Muy Alta",P431="Leve"),AND(M431="Muy Alta",P431="Menor"),AND(M431="Muy Alta",P431="Moderado"),AND(M431="Muy Alta",P431="Mayor")),"Alto",IF(OR(AND(M431="Muy Baja",P431="Catastrófico"),AND(M431="Baja",P431="Catastrófico"),AND(M431="Media",P431="Catastrófico"),AND(M431="Alta",P431="Catastrófico"),AND(M431="Muy Alta",P431="Catastrófico")),"Extremo",""))))</f>
        <v/>
      </c>
      <c r="S431" s="48"/>
      <c r="T431" s="20" t="s">
        <v>65</v>
      </c>
      <c r="U431" s="21"/>
      <c r="V431" s="22"/>
      <c r="W431" s="22"/>
      <c r="X431" s="23" t="str">
        <f>IF(OR(Y431="Preventivo",Y431="Detectivo"),"Probabilidad",IF(Y431="Correctivo","Impacto",""))</f>
        <v/>
      </c>
      <c r="Y431" s="24"/>
      <c r="Z431" s="24"/>
      <c r="AA431" s="25" t="str">
        <f t="shared" si="177"/>
        <v/>
      </c>
      <c r="AB431" s="24"/>
      <c r="AC431" s="24"/>
      <c r="AD431" s="24"/>
      <c r="AE431" s="26" t="str">
        <f>IFERROR(IF(X431="Probabilidad",(N431-(+N431*AA431)),IF(X431="Impacto",N431,"")),"")</f>
        <v/>
      </c>
      <c r="AF431" s="25" t="str">
        <f t="shared" si="178"/>
        <v/>
      </c>
      <c r="AG431" s="38" t="str">
        <f>IFERROR(IF(AH431="","",IF(AH431&lt;=0.2,"Muy Baja",IF(AH431&lt;=0.4,"Baja",IF(AH431&lt;=0.6,"Media",IF(AH431&lt;=0.8,"Alta","Muy Alta"))))),"")</f>
        <v/>
      </c>
      <c r="AH431" s="39" t="str">
        <f>IFERROR(LOOKUP(MAX(AF431:AF437)+1,(AF431:AF437)),"")</f>
        <v/>
      </c>
      <c r="AI431" s="25" t="str">
        <f>IFERROR(IF(X431="Impacto",(Q431-(+Q431*AA431)),IF(X431="Probabilidad",Q431,"")),"")</f>
        <v/>
      </c>
      <c r="AJ431" s="38" t="str">
        <f>IFERROR(IF(AK431="","",IF(AK431&lt;=0.2,"Leve",IF(AK431&lt;=0.4,"Menor",IF(AK431&lt;=0.6,"Moderado",IF(AK431&lt;=0.8,"Mayor","Catastrófico"))))),"")</f>
        <v/>
      </c>
      <c r="AK431" s="39" t="str">
        <f>IFERROR(LOOKUP(MAX(AI431:AI437)+1,(AI431:AI437)),"")</f>
        <v/>
      </c>
      <c r="AL431" s="40" t="str">
        <f>IFERROR(IF(OR(AND(AG431="Muy Baja",AJ431="Leve"),AND(AG431="Muy Baja",AJ431="Menor"),AND(AG431="Baja",AJ431="Leve")),"Bajo",IF(OR(AND(AG431="Muy baja",AJ431="Moderado"),AND(AG431="Baja",AJ431="Menor"),AND(AG431="Baja",AJ431="Moderado"),AND(AG431="Media",AJ431="Leve"),AND(AG431="Media",AJ431="Menor"),AND(AG431="Media",AJ431="Moderado"),AND(AG431="Alta",AJ431="Leve"),AND(AG431="Alta",AJ431="Menor")),"Moderado",IF(OR(AND(AG431="Muy Baja",AJ431="Mayor"),AND(AG431="Baja",AJ431="Mayor"),AND(AG431="Media",AJ431="Mayor"),AND(AG431="Alta",AJ431="Moderado"),AND(AG431="Alta",AJ431="Mayor"),AND(AG431="Muy Alta",AJ431="Leve"),AND(AG431="Muy Alta",AJ431="Menor"),AND(AG431="Muy Alta",AJ431="Moderado"),AND(AG431="Muy Alta",AJ431="Mayor")),"Alto",IF(OR(AND(AG431="Muy Baja",AJ431="Catastrófico"),AND(AG431="Baja",AJ431="Catastrófico"),AND(AG431="Media",AJ431="Catastrófico"),AND(AG431="Alta",AJ431="Catastrófico"),AND(AG431="Muy Alta",AJ431="Catastrófico")),"Extremo","")))),"")</f>
        <v/>
      </c>
      <c r="AM431" s="23" t="s">
        <v>73</v>
      </c>
      <c r="AN431" s="27"/>
      <c r="AO431" s="21"/>
      <c r="AP431" s="21"/>
      <c r="AQ431" s="41"/>
      <c r="AR431" s="35"/>
      <c r="AS431" s="35"/>
      <c r="AT431" s="28"/>
    </row>
    <row r="432" spans="1:46" ht="74.099999999999994" customHeight="1" x14ac:dyDescent="0.3">
      <c r="A432" s="52"/>
      <c r="B432" s="48"/>
      <c r="C432" s="48"/>
      <c r="D432" s="48"/>
      <c r="E432" s="54"/>
      <c r="F432" s="55"/>
      <c r="G432" s="48"/>
      <c r="H432" s="49"/>
      <c r="I432" s="50"/>
      <c r="J432" s="50"/>
      <c r="K432" s="50"/>
      <c r="L432" s="50"/>
      <c r="M432" s="46"/>
      <c r="N432" s="44"/>
      <c r="O432" s="45"/>
      <c r="P432" s="46"/>
      <c r="Q432" s="44"/>
      <c r="R432" s="47"/>
      <c r="S432" s="48"/>
      <c r="T432" s="20" t="s">
        <v>74</v>
      </c>
      <c r="U432" s="21"/>
      <c r="V432" s="22"/>
      <c r="W432" s="22"/>
      <c r="X432" s="23" t="str">
        <f t="shared" ref="X432:X437" si="194">IF(OR(Y432="Preventivo",Y432="Detectivo"),"Probabilidad",IF(Y432="Correctivo","Impacto",""))</f>
        <v/>
      </c>
      <c r="Y432" s="24"/>
      <c r="Z432" s="24"/>
      <c r="AA432" s="25" t="str">
        <f t="shared" si="177"/>
        <v/>
      </c>
      <c r="AB432" s="24"/>
      <c r="AC432" s="24"/>
      <c r="AD432" s="24"/>
      <c r="AE432" s="26" t="str">
        <f>IFERROR(IF(AND(X431="Probabilidad",X432="Probabilidad"),(AF431-(+AF431*AA432)),IF(AND(X432="Probabilidad",X431="Impacto"),(AF431-(+AF431*AA432)),IF(X432="Impacto",AF431,""))),"")</f>
        <v/>
      </c>
      <c r="AF432" s="25" t="str">
        <f t="shared" si="178"/>
        <v/>
      </c>
      <c r="AG432" s="38"/>
      <c r="AH432" s="39"/>
      <c r="AI432" s="25" t="str">
        <f t="shared" ref="AI432:AI437" si="195">IFERROR(IF(AND(X431="Impacto",X432="Impacto"),(AI431-(+AI431*AA432)),IF(AND(X432="Impacto",X431="Probabilidad"),(AI431-(+AI431*AA432)),IF(X432="Probabilidad",AI431,""))),"")</f>
        <v/>
      </c>
      <c r="AJ432" s="38"/>
      <c r="AK432" s="39"/>
      <c r="AL432" s="40"/>
      <c r="AM432" s="23" t="s">
        <v>77</v>
      </c>
      <c r="AN432" s="27"/>
      <c r="AO432" s="21"/>
      <c r="AP432" s="21"/>
      <c r="AQ432" s="42"/>
      <c r="AR432" s="36"/>
      <c r="AS432" s="36"/>
      <c r="AT432" s="29"/>
    </row>
    <row r="433" spans="1:46" ht="45" customHeight="1" x14ac:dyDescent="0.3">
      <c r="A433" s="52"/>
      <c r="B433" s="48"/>
      <c r="C433" s="48"/>
      <c r="D433" s="48"/>
      <c r="E433" s="54"/>
      <c r="F433" s="55"/>
      <c r="G433" s="48"/>
      <c r="H433" s="49"/>
      <c r="I433" s="50"/>
      <c r="J433" s="50"/>
      <c r="K433" s="50"/>
      <c r="L433" s="50"/>
      <c r="M433" s="46"/>
      <c r="N433" s="44"/>
      <c r="O433" s="45"/>
      <c r="P433" s="46"/>
      <c r="Q433" s="44"/>
      <c r="R433" s="47"/>
      <c r="S433" s="48"/>
      <c r="T433" s="20" t="s">
        <v>78</v>
      </c>
      <c r="U433" s="21"/>
      <c r="V433" s="22"/>
      <c r="W433" s="22"/>
      <c r="X433" s="23" t="str">
        <f t="shared" si="194"/>
        <v/>
      </c>
      <c r="Y433" s="24"/>
      <c r="Z433" s="24"/>
      <c r="AA433" s="25" t="str">
        <f t="shared" si="177"/>
        <v/>
      </c>
      <c r="AB433" s="24"/>
      <c r="AC433" s="24"/>
      <c r="AD433" s="24"/>
      <c r="AE433" s="26" t="str">
        <f>IFERROR(IF(AND(X432="Probabilidad",X433="Probabilidad"),(AF432-(+AF432*AA433)),IF(AND(X433="Probabilidad",X432="Impacto"),(AF432-(+AF432*AA433)),IF(X433="Impacto",AF432,""))),"")</f>
        <v/>
      </c>
      <c r="AF433" s="25" t="str">
        <f t="shared" si="178"/>
        <v/>
      </c>
      <c r="AG433" s="38"/>
      <c r="AH433" s="39"/>
      <c r="AI433" s="25" t="str">
        <f t="shared" si="195"/>
        <v/>
      </c>
      <c r="AJ433" s="38"/>
      <c r="AK433" s="39"/>
      <c r="AL433" s="40"/>
      <c r="AM433" s="23" t="s">
        <v>81</v>
      </c>
      <c r="AN433" s="27"/>
      <c r="AO433" s="21"/>
      <c r="AP433" s="21"/>
      <c r="AQ433" s="42"/>
      <c r="AR433" s="36"/>
      <c r="AS433" s="36"/>
      <c r="AT433" s="29"/>
    </row>
    <row r="434" spans="1:46" ht="30" customHeight="1" x14ac:dyDescent="0.3">
      <c r="A434" s="52"/>
      <c r="B434" s="48"/>
      <c r="C434" s="48"/>
      <c r="D434" s="48"/>
      <c r="E434" s="54"/>
      <c r="F434" s="55"/>
      <c r="G434" s="48"/>
      <c r="H434" s="49"/>
      <c r="I434" s="50"/>
      <c r="J434" s="50"/>
      <c r="K434" s="50"/>
      <c r="L434" s="50"/>
      <c r="M434" s="46"/>
      <c r="N434" s="44"/>
      <c r="O434" s="45"/>
      <c r="P434" s="46"/>
      <c r="Q434" s="44"/>
      <c r="R434" s="47"/>
      <c r="S434" s="48"/>
      <c r="T434" s="20" t="s">
        <v>82</v>
      </c>
      <c r="U434" s="21"/>
      <c r="V434" s="22"/>
      <c r="W434" s="22"/>
      <c r="X434" s="23" t="str">
        <f t="shared" si="194"/>
        <v/>
      </c>
      <c r="Y434" s="24"/>
      <c r="Z434" s="24"/>
      <c r="AA434" s="25" t="str">
        <f t="shared" si="177"/>
        <v/>
      </c>
      <c r="AB434" s="24"/>
      <c r="AC434" s="24"/>
      <c r="AD434" s="24"/>
      <c r="AE434" s="26" t="str">
        <f t="shared" ref="AE434:AE437" si="196">IFERROR(IF(AND(X433="Probabilidad",X434="Probabilidad"),(AF433-(+AF433*AA434)),IF(AND(X434="Probabilidad",X433="Impacto"),(AF433-(+AF433*AA434)),IF(X434="Impacto",AF433,""))),"")</f>
        <v/>
      </c>
      <c r="AF434" s="25" t="str">
        <f t="shared" si="178"/>
        <v/>
      </c>
      <c r="AG434" s="38"/>
      <c r="AH434" s="39"/>
      <c r="AI434" s="25" t="str">
        <f t="shared" si="195"/>
        <v/>
      </c>
      <c r="AJ434" s="38"/>
      <c r="AK434" s="39"/>
      <c r="AL434" s="40"/>
      <c r="AM434" s="23" t="s">
        <v>84</v>
      </c>
      <c r="AN434" s="27"/>
      <c r="AO434" s="21"/>
      <c r="AP434" s="21"/>
      <c r="AQ434" s="42"/>
      <c r="AR434" s="36"/>
      <c r="AS434" s="36"/>
      <c r="AT434" s="29"/>
    </row>
    <row r="435" spans="1:46" ht="18.95" customHeight="1" x14ac:dyDescent="0.3">
      <c r="A435" s="52"/>
      <c r="B435" s="48"/>
      <c r="C435" s="48"/>
      <c r="D435" s="48"/>
      <c r="E435" s="54"/>
      <c r="F435" s="55"/>
      <c r="G435" s="48"/>
      <c r="H435" s="49"/>
      <c r="I435" s="50"/>
      <c r="J435" s="50"/>
      <c r="K435" s="50"/>
      <c r="L435" s="50"/>
      <c r="M435" s="46"/>
      <c r="N435" s="44"/>
      <c r="O435" s="45"/>
      <c r="P435" s="46"/>
      <c r="Q435" s="44"/>
      <c r="R435" s="47"/>
      <c r="S435" s="48"/>
      <c r="T435" s="20" t="s">
        <v>85</v>
      </c>
      <c r="U435" s="21"/>
      <c r="V435" s="22"/>
      <c r="W435" s="22"/>
      <c r="X435" s="23" t="str">
        <f t="shared" si="194"/>
        <v/>
      </c>
      <c r="Y435" s="24"/>
      <c r="Z435" s="24"/>
      <c r="AA435" s="25" t="str">
        <f t="shared" si="177"/>
        <v/>
      </c>
      <c r="AB435" s="24"/>
      <c r="AC435" s="24"/>
      <c r="AD435" s="24"/>
      <c r="AE435" s="26" t="str">
        <f t="shared" si="196"/>
        <v/>
      </c>
      <c r="AF435" s="25" t="str">
        <f t="shared" si="178"/>
        <v/>
      </c>
      <c r="AG435" s="38"/>
      <c r="AH435" s="39"/>
      <c r="AI435" s="25" t="str">
        <f t="shared" si="195"/>
        <v/>
      </c>
      <c r="AJ435" s="38"/>
      <c r="AK435" s="39"/>
      <c r="AL435" s="40"/>
      <c r="AM435" s="23" t="s">
        <v>89</v>
      </c>
      <c r="AN435" s="27"/>
      <c r="AO435" s="21"/>
      <c r="AP435" s="21"/>
      <c r="AQ435" s="42"/>
      <c r="AR435" s="36"/>
      <c r="AS435" s="36"/>
      <c r="AT435" s="29"/>
    </row>
    <row r="436" spans="1:46" ht="18.95" customHeight="1" x14ac:dyDescent="0.3">
      <c r="A436" s="52"/>
      <c r="B436" s="48"/>
      <c r="C436" s="48"/>
      <c r="D436" s="48"/>
      <c r="E436" s="54"/>
      <c r="F436" s="55"/>
      <c r="G436" s="48"/>
      <c r="H436" s="49"/>
      <c r="I436" s="50"/>
      <c r="J436" s="50"/>
      <c r="K436" s="50"/>
      <c r="L436" s="50"/>
      <c r="M436" s="46"/>
      <c r="N436" s="44"/>
      <c r="O436" s="45"/>
      <c r="P436" s="46"/>
      <c r="Q436" s="44"/>
      <c r="R436" s="47"/>
      <c r="S436" s="48"/>
      <c r="T436" s="20" t="s">
        <v>90</v>
      </c>
      <c r="U436" s="21"/>
      <c r="V436" s="22"/>
      <c r="W436" s="22"/>
      <c r="X436" s="23" t="str">
        <f t="shared" si="194"/>
        <v/>
      </c>
      <c r="Y436" s="24"/>
      <c r="Z436" s="24"/>
      <c r="AA436" s="25" t="str">
        <f t="shared" si="177"/>
        <v/>
      </c>
      <c r="AB436" s="24"/>
      <c r="AC436" s="24"/>
      <c r="AD436" s="24"/>
      <c r="AE436" s="26" t="str">
        <f t="shared" si="196"/>
        <v/>
      </c>
      <c r="AF436" s="25" t="str">
        <f t="shared" si="178"/>
        <v/>
      </c>
      <c r="AG436" s="38"/>
      <c r="AH436" s="39"/>
      <c r="AI436" s="25" t="str">
        <f t="shared" si="195"/>
        <v/>
      </c>
      <c r="AJ436" s="38"/>
      <c r="AK436" s="39"/>
      <c r="AL436" s="40"/>
      <c r="AM436" s="23" t="s">
        <v>92</v>
      </c>
      <c r="AN436" s="27"/>
      <c r="AO436" s="21"/>
      <c r="AP436" s="21"/>
      <c r="AQ436" s="42"/>
      <c r="AR436" s="36"/>
      <c r="AS436" s="36"/>
      <c r="AT436" s="29"/>
    </row>
    <row r="437" spans="1:46" ht="23.1" customHeight="1" x14ac:dyDescent="0.3">
      <c r="A437" s="53"/>
      <c r="B437" s="48"/>
      <c r="C437" s="48"/>
      <c r="D437" s="48"/>
      <c r="E437" s="54"/>
      <c r="F437" s="55"/>
      <c r="G437" s="48"/>
      <c r="H437" s="49"/>
      <c r="I437" s="50"/>
      <c r="J437" s="50"/>
      <c r="K437" s="50"/>
      <c r="L437" s="50"/>
      <c r="M437" s="46"/>
      <c r="N437" s="44"/>
      <c r="O437" s="45"/>
      <c r="P437" s="46"/>
      <c r="Q437" s="44"/>
      <c r="R437" s="47"/>
      <c r="S437" s="48"/>
      <c r="T437" s="20" t="s">
        <v>93</v>
      </c>
      <c r="U437" s="21"/>
      <c r="V437" s="22"/>
      <c r="W437" s="22"/>
      <c r="X437" s="23" t="str">
        <f t="shared" si="194"/>
        <v/>
      </c>
      <c r="Y437" s="24"/>
      <c r="Z437" s="24"/>
      <c r="AA437" s="25" t="str">
        <f t="shared" si="177"/>
        <v/>
      </c>
      <c r="AB437" s="24"/>
      <c r="AC437" s="24"/>
      <c r="AD437" s="24"/>
      <c r="AE437" s="26" t="str">
        <f t="shared" si="196"/>
        <v/>
      </c>
      <c r="AF437" s="25" t="str">
        <f t="shared" si="178"/>
        <v/>
      </c>
      <c r="AG437" s="38"/>
      <c r="AH437" s="39"/>
      <c r="AI437" s="25" t="str">
        <f t="shared" si="195"/>
        <v/>
      </c>
      <c r="AJ437" s="38"/>
      <c r="AK437" s="39"/>
      <c r="AL437" s="40"/>
      <c r="AM437" s="23" t="s">
        <v>94</v>
      </c>
      <c r="AN437" s="27"/>
      <c r="AO437" s="21"/>
      <c r="AP437" s="21"/>
      <c r="AQ437" s="43"/>
      <c r="AR437" s="37"/>
      <c r="AS437" s="37"/>
      <c r="AT437" s="30"/>
    </row>
    <row r="438" spans="1:46" s="4" customFormat="1" ht="69.95" customHeight="1" x14ac:dyDescent="0.25">
      <c r="A438" s="51"/>
      <c r="B438" s="48"/>
      <c r="C438" s="48"/>
      <c r="D438" s="48"/>
      <c r="E438" s="54"/>
      <c r="F438" s="55"/>
      <c r="G438" s="48"/>
      <c r="H438" s="49" t="str">
        <f>IF(B438="Seguridad_Información","Posibilidad de "&amp;C438&amp;"con "&amp;K438&amp;" "&amp;"por"&amp;" "&amp;I438&amp;" "&amp;"debido a"&amp;" "&amp;J438,"Posibilidad de"&amp;" "&amp;K438&amp;" "&amp;"por"&amp;" "&amp;I438&amp;" debido a"&amp;" "&amp;J438)</f>
        <v xml:space="preserve">Posibilidad de  por  debido a </v>
      </c>
      <c r="I438" s="50"/>
      <c r="J438" s="50"/>
      <c r="K438" s="50"/>
      <c r="L438" s="50"/>
      <c r="M438" s="46" t="str">
        <f>IF(OR($L438=[1]Tabla_Probabilidad!$D$33,$L438=[1]Tabla_Probabilidad!$D$35,$L438=[1]Tabla_Probabilidad!$D$37,$L438=[1]Tabla_Probabilidad!$J$35),"Muy Baja",IF(OR($L438=[1]Tabla_Probabilidad!$E$33,$L438=[1]Tabla_Probabilidad!$E$35,$L438=[1]Tabla_Probabilidad!$E$37,$L438=[1]Tabla_Probabilidad!$K$35),"Baja",IF(OR($L438=[1]Tabla_Probabilidad!$F$33,$L438=[1]Tabla_Probabilidad!$F$35,$L438=[1]Tabla_Probabilidad!$F$37,$L438=[1]Tabla_Probabilidad!$L$35),"Media",IF(OR($L438=[1]Tabla_Probabilidad!$G$33,$L438=[1]Tabla_Probabilidad!$G$35,$L438=[1]Tabla_Probabilidad!$G$37,$L438=[1]Tabla_Probabilidad!$M$35),"Alta",IF(OR($L438=[1]Tabla_Probabilidad!$H$33,$L438=[1]Tabla_Probabilidad!$H$35,$L438=[1]Tabla_Probabilidad!$H$37,$L438=[1]Tabla_Probabilidad!$N$35),"Muy Alta","")))))</f>
        <v/>
      </c>
      <c r="N438" s="44" t="str">
        <f>IF(M438="","",IF(M438="Muy Baja",0.2,IF(M438="Baja",0.4,IF(M438="Media",0.6,IF(M438="Alta",0.8,IF(M438="Muy Alta",1,))))))</f>
        <v/>
      </c>
      <c r="O438" s="45"/>
      <c r="P438" s="46" t="str">
        <f>IF(OR($O438=[1]Tabla_Impacto!$D$38,$O438=[1]Tabla_Impacto!$D$41,$O438=[1]Tabla_Impacto!$D$42,$O438=[1]Tabla_Impacto!$D$43,$O438=[1]Tabla_Impacto!$D$44,$O438=[1]Tabla_Impacto!$J$38,$O438=[1]Tabla_Impacto!$J$43,$O438=[1]Tabla_Impacto!$J$44,$O438=[1]Tabla_Impacto!$P$40,$O438=[1]Tabla_Impacto!$P$44,$O438=[1]Tabla_Impacto!$V$40,$O438=[1]Tabla_Impacto!$AB$40),"Leve",IF(OR($O438=[1]Tabla_Impacto!$E$38,$O438=[1]Tabla_Impacto!$E$41,$O438=[1]Tabla_Impacto!$E$42,$O438=[1]Tabla_Impacto!$E$43,$O438=[1]Tabla_Impacto!$E$44,$O438=[1]Tabla_Impacto!$K$38,$O438=[1]Tabla_Impacto!$K$43,$O438=[1]Tabla_Impacto!$K$44,$O438=[1]Tabla_Impacto!$Q$40,$O438=[1]Tabla_Impacto!$Q$44,$O438=[1]Tabla_Impacto!$W$40,$O438=[1]Tabla_Impacto!$AC$40),"Menor",IF(OR($O438=[1]Tabla_Impacto!$F$38,$O438=[1]Tabla_Impacto!$F$41,$O438=[1]Tabla_Impacto!$F$42,$O438=[1]Tabla_Impacto!$F$43,$O438=[1]Tabla_Impacto!$F$44,$O438=[1]Tabla_Impacto!$L$38,$O438=[1]Tabla_Impacto!$L$43,$O438=[1]Tabla_Impacto!$L$44,$O438=[1]Tabla_Impacto!$R$40,$O438=[1]Tabla_Impacto!$R$44,$O438=[1]Tabla_Impacto!$X$40,$O438=[1]Tabla_Impacto!$AD$40,$O438=[1]Tabla_Impacto!$F$41),"Moderado",IF(OR($O438=[1]Tabla_Impacto!$G$38,$O438=[1]Tabla_Impacto!$G$41,$O438=[1]Tabla_Impacto!$G$42,$O438=[1]Tabla_Impacto!$G$43,$O438=[1]Tabla_Impacto!$G$44,$O438=[1]Tabla_Impacto!$M$38,$O438=[1]Tabla_Impacto!$M$43,$O438=[1]Tabla_Impacto!$M$44,$O438=[1]Tabla_Impacto!$S$40,$O438=[1]Tabla_Impacto!$S$44,$O438=[1]Tabla_Impacto!$Y$40,$O438=[1]Tabla_Impacto!$AE$40,$O438=[1]Tabla_Impacto!$G$41),"Mayor",IF(OR($O438=[1]Tabla_Impacto!$H$38,$O438=[1]Tabla_Impacto!$H$41,$O438=[1]Tabla_Impacto!$H$42,$O438=[1]Tabla_Impacto!$H$43,$O438=[1]Tabla_Impacto!$H$44,$O438=[1]Tabla_Impacto!$N$38,$O438=[1]Tabla_Impacto!$N$43,$O438=[1]Tabla_Impacto!$N$44,$O438=[1]Tabla_Impacto!$T$40,$O438=[1]Tabla_Impacto!$T$44,$O438=[1]Tabla_Impacto!$Z$40,$O438=[1]Tabla_Impacto!$AF$40,$O438=[1]Tabla_Impacto!$H$41),"Catastrófico","")))))</f>
        <v/>
      </c>
      <c r="Q438" s="44" t="str">
        <f>IF(P438="","",IF(P438="Leve",0.2,IF(P438="Menor",0.4,IF(P438="Moderado",0.6,IF(P438="Mayor",0.8,IF(P438="Catastrófico",1,))))))</f>
        <v/>
      </c>
      <c r="R438" s="47" t="str">
        <f>IF(OR(AND(M438="Muy Baja",P438="Leve"),AND(M438="Muy Baja",P438="Menor"),AND(M438="Baja",P438="Leve")),"Bajo",IF(OR(AND(M438="Muy baja",P438="Moderado"),AND(M438="Baja",P438="Menor"),AND(M438="Baja",P438="Moderado"),AND(M438="Media",P438="Leve"),AND(M438="Media",P438="Menor"),AND(M438="Media",P438="Moderado"),AND(M438="Alta",P438="Leve"),AND(M438="Alta",P438="Menor")),"Moderado",IF(OR(AND(M438="Muy Baja",P438="Mayor"),AND(M438="Baja",P438="Mayor"),AND(M438="Media",P438="Mayor"),AND(M438="Alta",P438="Moderado"),AND(M438="Alta",P438="Mayor"),AND(M438="Muy Alta",P438="Leve"),AND(M438="Muy Alta",P438="Menor"),AND(M438="Muy Alta",P438="Moderado"),AND(M438="Muy Alta",P438="Mayor")),"Alto",IF(OR(AND(M438="Muy Baja",P438="Catastrófico"),AND(M438="Baja",P438="Catastrófico"),AND(M438="Media",P438="Catastrófico"),AND(M438="Alta",P438="Catastrófico"),AND(M438="Muy Alta",P438="Catastrófico")),"Extremo",""))))</f>
        <v/>
      </c>
      <c r="S438" s="48"/>
      <c r="T438" s="20" t="s">
        <v>65</v>
      </c>
      <c r="U438" s="21"/>
      <c r="V438" s="22"/>
      <c r="W438" s="22"/>
      <c r="X438" s="23" t="str">
        <f>IF(OR(Y438="Preventivo",Y438="Detectivo"),"Probabilidad",IF(Y438="Correctivo","Impacto",""))</f>
        <v/>
      </c>
      <c r="Y438" s="24"/>
      <c r="Z438" s="24"/>
      <c r="AA438" s="25" t="str">
        <f t="shared" si="177"/>
        <v/>
      </c>
      <c r="AB438" s="24"/>
      <c r="AC438" s="24"/>
      <c r="AD438" s="24"/>
      <c r="AE438" s="26" t="str">
        <f>IFERROR(IF(X438="Probabilidad",(N438-(+N438*AA438)),IF(X438="Impacto",N438,"")),"")</f>
        <v/>
      </c>
      <c r="AF438" s="25" t="str">
        <f t="shared" si="178"/>
        <v/>
      </c>
      <c r="AG438" s="38" t="str">
        <f>IFERROR(IF(AH438="","",IF(AH438&lt;=0.2,"Muy Baja",IF(AH438&lt;=0.4,"Baja",IF(AH438&lt;=0.6,"Media",IF(AH438&lt;=0.8,"Alta","Muy Alta"))))),"")</f>
        <v/>
      </c>
      <c r="AH438" s="39" t="str">
        <f>IFERROR(LOOKUP(MAX(AF438:AF444)+1,(AF438:AF444)),"")</f>
        <v/>
      </c>
      <c r="AI438" s="25" t="str">
        <f>IFERROR(IF(X438="Impacto",(Q438-(+Q438*AA438)),IF(X438="Probabilidad",Q438,"")),"")</f>
        <v/>
      </c>
      <c r="AJ438" s="38" t="str">
        <f>IFERROR(IF(AK438="","",IF(AK438&lt;=0.2,"Leve",IF(AK438&lt;=0.4,"Menor",IF(AK438&lt;=0.6,"Moderado",IF(AK438&lt;=0.8,"Mayor","Catastrófico"))))),"")</f>
        <v/>
      </c>
      <c r="AK438" s="39" t="str">
        <f>IFERROR(LOOKUP(MAX(AI438:AI444)+1,(AI438:AI444)),"")</f>
        <v/>
      </c>
      <c r="AL438" s="40" t="str">
        <f>IFERROR(IF(OR(AND(AG438="Muy Baja",AJ438="Leve"),AND(AG438="Muy Baja",AJ438="Menor"),AND(AG438="Baja",AJ438="Leve")),"Bajo",IF(OR(AND(AG438="Muy baja",AJ438="Moderado"),AND(AG438="Baja",AJ438="Menor"),AND(AG438="Baja",AJ438="Moderado"),AND(AG438="Media",AJ438="Leve"),AND(AG438="Media",AJ438="Menor"),AND(AG438="Media",AJ438="Moderado"),AND(AG438="Alta",AJ438="Leve"),AND(AG438="Alta",AJ438="Menor")),"Moderado",IF(OR(AND(AG438="Muy Baja",AJ438="Mayor"),AND(AG438="Baja",AJ438="Mayor"),AND(AG438="Media",AJ438="Mayor"),AND(AG438="Alta",AJ438="Moderado"),AND(AG438="Alta",AJ438="Mayor"),AND(AG438="Muy Alta",AJ438="Leve"),AND(AG438="Muy Alta",AJ438="Menor"),AND(AG438="Muy Alta",AJ438="Moderado"),AND(AG438="Muy Alta",AJ438="Mayor")),"Alto",IF(OR(AND(AG438="Muy Baja",AJ438="Catastrófico"),AND(AG438="Baja",AJ438="Catastrófico"),AND(AG438="Media",AJ438="Catastrófico"),AND(AG438="Alta",AJ438="Catastrófico"),AND(AG438="Muy Alta",AJ438="Catastrófico")),"Extremo","")))),"")</f>
        <v/>
      </c>
      <c r="AM438" s="23" t="s">
        <v>73</v>
      </c>
      <c r="AN438" s="27"/>
      <c r="AO438" s="21"/>
      <c r="AP438" s="21"/>
      <c r="AQ438" s="41"/>
      <c r="AR438" s="35"/>
      <c r="AS438" s="35"/>
      <c r="AT438" s="28"/>
    </row>
    <row r="439" spans="1:46" ht="74.099999999999994" customHeight="1" x14ac:dyDescent="0.3">
      <c r="A439" s="52"/>
      <c r="B439" s="48"/>
      <c r="C439" s="48"/>
      <c r="D439" s="48"/>
      <c r="E439" s="54"/>
      <c r="F439" s="55"/>
      <c r="G439" s="48"/>
      <c r="H439" s="49"/>
      <c r="I439" s="50"/>
      <c r="J439" s="50"/>
      <c r="K439" s="50"/>
      <c r="L439" s="50"/>
      <c r="M439" s="46"/>
      <c r="N439" s="44"/>
      <c r="O439" s="45"/>
      <c r="P439" s="46"/>
      <c r="Q439" s="44"/>
      <c r="R439" s="47"/>
      <c r="S439" s="48"/>
      <c r="T439" s="20" t="s">
        <v>74</v>
      </c>
      <c r="U439" s="21"/>
      <c r="V439" s="22"/>
      <c r="W439" s="22"/>
      <c r="X439" s="23" t="str">
        <f t="shared" ref="X439:X444" si="197">IF(OR(Y439="Preventivo",Y439="Detectivo"),"Probabilidad",IF(Y439="Correctivo","Impacto",""))</f>
        <v/>
      </c>
      <c r="Y439" s="24"/>
      <c r="Z439" s="24"/>
      <c r="AA439" s="25" t="str">
        <f t="shared" si="177"/>
        <v/>
      </c>
      <c r="AB439" s="24"/>
      <c r="AC439" s="24"/>
      <c r="AD439" s="24"/>
      <c r="AE439" s="26" t="str">
        <f>IFERROR(IF(AND(X438="Probabilidad",X439="Probabilidad"),(AF438-(+AF438*AA439)),IF(AND(X439="Probabilidad",X438="Impacto"),(AF438-(+AF438*AA439)),IF(X439="Impacto",AF438,""))),"")</f>
        <v/>
      </c>
      <c r="AF439" s="25" t="str">
        <f t="shared" si="178"/>
        <v/>
      </c>
      <c r="AG439" s="38"/>
      <c r="AH439" s="39"/>
      <c r="AI439" s="25" t="str">
        <f t="shared" ref="AI439:AI444" si="198">IFERROR(IF(AND(X438="Impacto",X439="Impacto"),(AI438-(+AI438*AA439)),IF(AND(X439="Impacto",X438="Probabilidad"),(AI438-(+AI438*AA439)),IF(X439="Probabilidad",AI438,""))),"")</f>
        <v/>
      </c>
      <c r="AJ439" s="38"/>
      <c r="AK439" s="39"/>
      <c r="AL439" s="40"/>
      <c r="AM439" s="23" t="s">
        <v>77</v>
      </c>
      <c r="AN439" s="27"/>
      <c r="AO439" s="21"/>
      <c r="AP439" s="21"/>
      <c r="AQ439" s="42"/>
      <c r="AR439" s="36"/>
      <c r="AS439" s="36"/>
      <c r="AT439" s="29"/>
    </row>
    <row r="440" spans="1:46" ht="45" customHeight="1" x14ac:dyDescent="0.3">
      <c r="A440" s="52"/>
      <c r="B440" s="48"/>
      <c r="C440" s="48"/>
      <c r="D440" s="48"/>
      <c r="E440" s="54"/>
      <c r="F440" s="55"/>
      <c r="G440" s="48"/>
      <c r="H440" s="49"/>
      <c r="I440" s="50"/>
      <c r="J440" s="50"/>
      <c r="K440" s="50"/>
      <c r="L440" s="50"/>
      <c r="M440" s="46"/>
      <c r="N440" s="44"/>
      <c r="O440" s="45"/>
      <c r="P440" s="46"/>
      <c r="Q440" s="44"/>
      <c r="R440" s="47"/>
      <c r="S440" s="48"/>
      <c r="T440" s="20" t="s">
        <v>78</v>
      </c>
      <c r="U440" s="21"/>
      <c r="V440" s="22"/>
      <c r="W440" s="22"/>
      <c r="X440" s="23" t="str">
        <f t="shared" si="197"/>
        <v/>
      </c>
      <c r="Y440" s="24"/>
      <c r="Z440" s="24"/>
      <c r="AA440" s="25" t="str">
        <f t="shared" si="177"/>
        <v/>
      </c>
      <c r="AB440" s="24"/>
      <c r="AC440" s="24"/>
      <c r="AD440" s="24"/>
      <c r="AE440" s="26" t="str">
        <f>IFERROR(IF(AND(X439="Probabilidad",X440="Probabilidad"),(AF439-(+AF439*AA440)),IF(AND(X440="Probabilidad",X439="Impacto"),(AF439-(+AF439*AA440)),IF(X440="Impacto",AF439,""))),"")</f>
        <v/>
      </c>
      <c r="AF440" s="25" t="str">
        <f t="shared" si="178"/>
        <v/>
      </c>
      <c r="AG440" s="38"/>
      <c r="AH440" s="39"/>
      <c r="AI440" s="25" t="str">
        <f t="shared" si="198"/>
        <v/>
      </c>
      <c r="AJ440" s="38"/>
      <c r="AK440" s="39"/>
      <c r="AL440" s="40"/>
      <c r="AM440" s="23" t="s">
        <v>81</v>
      </c>
      <c r="AN440" s="27"/>
      <c r="AO440" s="21"/>
      <c r="AP440" s="21"/>
      <c r="AQ440" s="42"/>
      <c r="AR440" s="36"/>
      <c r="AS440" s="36"/>
      <c r="AT440" s="29"/>
    </row>
    <row r="441" spans="1:46" ht="30" customHeight="1" x14ac:dyDescent="0.3">
      <c r="A441" s="52"/>
      <c r="B441" s="48"/>
      <c r="C441" s="48"/>
      <c r="D441" s="48"/>
      <c r="E441" s="54"/>
      <c r="F441" s="55"/>
      <c r="G441" s="48"/>
      <c r="H441" s="49"/>
      <c r="I441" s="50"/>
      <c r="J441" s="50"/>
      <c r="K441" s="50"/>
      <c r="L441" s="50"/>
      <c r="M441" s="46"/>
      <c r="N441" s="44"/>
      <c r="O441" s="45"/>
      <c r="P441" s="46"/>
      <c r="Q441" s="44"/>
      <c r="R441" s="47"/>
      <c r="S441" s="48"/>
      <c r="T441" s="20" t="s">
        <v>82</v>
      </c>
      <c r="U441" s="21"/>
      <c r="V441" s="22"/>
      <c r="W441" s="22"/>
      <c r="X441" s="23" t="str">
        <f t="shared" si="197"/>
        <v/>
      </c>
      <c r="Y441" s="24"/>
      <c r="Z441" s="24"/>
      <c r="AA441" s="25" t="str">
        <f t="shared" si="177"/>
        <v/>
      </c>
      <c r="AB441" s="24"/>
      <c r="AC441" s="24"/>
      <c r="AD441" s="24"/>
      <c r="AE441" s="26" t="str">
        <f t="shared" ref="AE441:AE444" si="199">IFERROR(IF(AND(X440="Probabilidad",X441="Probabilidad"),(AF440-(+AF440*AA441)),IF(AND(X441="Probabilidad",X440="Impacto"),(AF440-(+AF440*AA441)),IF(X441="Impacto",AF440,""))),"")</f>
        <v/>
      </c>
      <c r="AF441" s="25" t="str">
        <f t="shared" si="178"/>
        <v/>
      </c>
      <c r="AG441" s="38"/>
      <c r="AH441" s="39"/>
      <c r="AI441" s="25" t="str">
        <f t="shared" si="198"/>
        <v/>
      </c>
      <c r="AJ441" s="38"/>
      <c r="AK441" s="39"/>
      <c r="AL441" s="40"/>
      <c r="AM441" s="23" t="s">
        <v>84</v>
      </c>
      <c r="AN441" s="27"/>
      <c r="AO441" s="21"/>
      <c r="AP441" s="21"/>
      <c r="AQ441" s="42"/>
      <c r="AR441" s="36"/>
      <c r="AS441" s="36"/>
      <c r="AT441" s="29"/>
    </row>
    <row r="442" spans="1:46" ht="18.95" customHeight="1" x14ac:dyDescent="0.3">
      <c r="A442" s="52"/>
      <c r="B442" s="48"/>
      <c r="C442" s="48"/>
      <c r="D442" s="48"/>
      <c r="E442" s="54"/>
      <c r="F442" s="55"/>
      <c r="G442" s="48"/>
      <c r="H442" s="49"/>
      <c r="I442" s="50"/>
      <c r="J442" s="50"/>
      <c r="K442" s="50"/>
      <c r="L442" s="50"/>
      <c r="M442" s="46"/>
      <c r="N442" s="44"/>
      <c r="O442" s="45"/>
      <c r="P442" s="46"/>
      <c r="Q442" s="44"/>
      <c r="R442" s="47"/>
      <c r="S442" s="48"/>
      <c r="T442" s="20" t="s">
        <v>85</v>
      </c>
      <c r="U442" s="21"/>
      <c r="V442" s="22"/>
      <c r="W442" s="22"/>
      <c r="X442" s="23" t="str">
        <f t="shared" si="197"/>
        <v/>
      </c>
      <c r="Y442" s="24"/>
      <c r="Z442" s="24"/>
      <c r="AA442" s="25" t="str">
        <f t="shared" si="177"/>
        <v/>
      </c>
      <c r="AB442" s="24"/>
      <c r="AC442" s="24"/>
      <c r="AD442" s="24"/>
      <c r="AE442" s="26" t="str">
        <f t="shared" si="199"/>
        <v/>
      </c>
      <c r="AF442" s="25" t="str">
        <f t="shared" si="178"/>
        <v/>
      </c>
      <c r="AG442" s="38"/>
      <c r="AH442" s="39"/>
      <c r="AI442" s="25" t="str">
        <f t="shared" si="198"/>
        <v/>
      </c>
      <c r="AJ442" s="38"/>
      <c r="AK442" s="39"/>
      <c r="AL442" s="40"/>
      <c r="AM442" s="23" t="s">
        <v>89</v>
      </c>
      <c r="AN442" s="27"/>
      <c r="AO442" s="21"/>
      <c r="AP442" s="21"/>
      <c r="AQ442" s="42"/>
      <c r="AR442" s="36"/>
      <c r="AS442" s="36"/>
      <c r="AT442" s="29"/>
    </row>
    <row r="443" spans="1:46" ht="18.95" customHeight="1" x14ac:dyDescent="0.3">
      <c r="A443" s="52"/>
      <c r="B443" s="48"/>
      <c r="C443" s="48"/>
      <c r="D443" s="48"/>
      <c r="E443" s="54"/>
      <c r="F443" s="55"/>
      <c r="G443" s="48"/>
      <c r="H443" s="49"/>
      <c r="I443" s="50"/>
      <c r="J443" s="50"/>
      <c r="K443" s="50"/>
      <c r="L443" s="50"/>
      <c r="M443" s="46"/>
      <c r="N443" s="44"/>
      <c r="O443" s="45"/>
      <c r="P443" s="46"/>
      <c r="Q443" s="44"/>
      <c r="R443" s="47"/>
      <c r="S443" s="48"/>
      <c r="T443" s="20" t="s">
        <v>90</v>
      </c>
      <c r="U443" s="21"/>
      <c r="V443" s="22"/>
      <c r="W443" s="22"/>
      <c r="X443" s="23" t="str">
        <f t="shared" si="197"/>
        <v/>
      </c>
      <c r="Y443" s="24"/>
      <c r="Z443" s="24"/>
      <c r="AA443" s="25" t="str">
        <f t="shared" si="177"/>
        <v/>
      </c>
      <c r="AB443" s="24"/>
      <c r="AC443" s="24"/>
      <c r="AD443" s="24"/>
      <c r="AE443" s="26" t="str">
        <f t="shared" si="199"/>
        <v/>
      </c>
      <c r="AF443" s="25" t="str">
        <f t="shared" si="178"/>
        <v/>
      </c>
      <c r="AG443" s="38"/>
      <c r="AH443" s="39"/>
      <c r="AI443" s="25" t="str">
        <f t="shared" si="198"/>
        <v/>
      </c>
      <c r="AJ443" s="38"/>
      <c r="AK443" s="39"/>
      <c r="AL443" s="40"/>
      <c r="AM443" s="23" t="s">
        <v>92</v>
      </c>
      <c r="AN443" s="27"/>
      <c r="AO443" s="21"/>
      <c r="AP443" s="21"/>
      <c r="AQ443" s="42"/>
      <c r="AR443" s="36"/>
      <c r="AS443" s="36"/>
      <c r="AT443" s="29"/>
    </row>
    <row r="444" spans="1:46" ht="23.1" customHeight="1" x14ac:dyDescent="0.3">
      <c r="A444" s="53"/>
      <c r="B444" s="48"/>
      <c r="C444" s="48"/>
      <c r="D444" s="48"/>
      <c r="E444" s="54"/>
      <c r="F444" s="55"/>
      <c r="G444" s="48"/>
      <c r="H444" s="49"/>
      <c r="I444" s="50"/>
      <c r="J444" s="50"/>
      <c r="K444" s="50"/>
      <c r="L444" s="50"/>
      <c r="M444" s="46"/>
      <c r="N444" s="44"/>
      <c r="O444" s="45"/>
      <c r="P444" s="46"/>
      <c r="Q444" s="44"/>
      <c r="R444" s="47"/>
      <c r="S444" s="48"/>
      <c r="T444" s="20" t="s">
        <v>93</v>
      </c>
      <c r="U444" s="21"/>
      <c r="V444" s="22"/>
      <c r="W444" s="22"/>
      <c r="X444" s="23" t="str">
        <f t="shared" si="197"/>
        <v/>
      </c>
      <c r="Y444" s="24"/>
      <c r="Z444" s="24"/>
      <c r="AA444" s="25" t="str">
        <f t="shared" si="177"/>
        <v/>
      </c>
      <c r="AB444" s="24"/>
      <c r="AC444" s="24"/>
      <c r="AD444" s="24"/>
      <c r="AE444" s="26" t="str">
        <f t="shared" si="199"/>
        <v/>
      </c>
      <c r="AF444" s="25" t="str">
        <f t="shared" si="178"/>
        <v/>
      </c>
      <c r="AG444" s="38"/>
      <c r="AH444" s="39"/>
      <c r="AI444" s="25" t="str">
        <f t="shared" si="198"/>
        <v/>
      </c>
      <c r="AJ444" s="38"/>
      <c r="AK444" s="39"/>
      <c r="AL444" s="40"/>
      <c r="AM444" s="23" t="s">
        <v>94</v>
      </c>
      <c r="AN444" s="27"/>
      <c r="AO444" s="21"/>
      <c r="AP444" s="21"/>
      <c r="AQ444" s="43"/>
      <c r="AR444" s="37"/>
      <c r="AS444" s="37"/>
      <c r="AT444" s="30"/>
    </row>
    <row r="445" spans="1:46" s="4" customFormat="1" ht="69.95" customHeight="1" x14ac:dyDescent="0.25">
      <c r="A445" s="51"/>
      <c r="B445" s="48"/>
      <c r="C445" s="48"/>
      <c r="D445" s="48"/>
      <c r="E445" s="54"/>
      <c r="F445" s="55"/>
      <c r="G445" s="48"/>
      <c r="H445" s="49" t="str">
        <f>IF(B445="Seguridad_Información","Posibilidad de "&amp;C445&amp;"con "&amp;K445&amp;" "&amp;"por"&amp;" "&amp;I445&amp;" "&amp;"debido a"&amp;" "&amp;J445,"Posibilidad de"&amp;" "&amp;K445&amp;" "&amp;"por"&amp;" "&amp;I445&amp;" debido a"&amp;" "&amp;J445)</f>
        <v xml:space="preserve">Posibilidad de  por  debido a </v>
      </c>
      <c r="I445" s="50"/>
      <c r="J445" s="50"/>
      <c r="K445" s="50"/>
      <c r="L445" s="50"/>
      <c r="M445" s="46" t="str">
        <f>IF(OR($L445=[1]Tabla_Probabilidad!$D$33,$L445=[1]Tabla_Probabilidad!$D$35,$L445=[1]Tabla_Probabilidad!$D$37,$L445=[1]Tabla_Probabilidad!$J$35),"Muy Baja",IF(OR($L445=[1]Tabla_Probabilidad!$E$33,$L445=[1]Tabla_Probabilidad!$E$35,$L445=[1]Tabla_Probabilidad!$E$37,$L445=[1]Tabla_Probabilidad!$K$35),"Baja",IF(OR($L445=[1]Tabla_Probabilidad!$F$33,$L445=[1]Tabla_Probabilidad!$F$35,$L445=[1]Tabla_Probabilidad!$F$37,$L445=[1]Tabla_Probabilidad!$L$35),"Media",IF(OR($L445=[1]Tabla_Probabilidad!$G$33,$L445=[1]Tabla_Probabilidad!$G$35,$L445=[1]Tabla_Probabilidad!$G$37,$L445=[1]Tabla_Probabilidad!$M$35),"Alta",IF(OR($L445=[1]Tabla_Probabilidad!$H$33,$L445=[1]Tabla_Probabilidad!$H$35,$L445=[1]Tabla_Probabilidad!$H$37,$L445=[1]Tabla_Probabilidad!$N$35),"Muy Alta","")))))</f>
        <v/>
      </c>
      <c r="N445" s="44" t="str">
        <f>IF(M445="","",IF(M445="Muy Baja",0.2,IF(M445="Baja",0.4,IF(M445="Media",0.6,IF(M445="Alta",0.8,IF(M445="Muy Alta",1,))))))</f>
        <v/>
      </c>
      <c r="O445" s="45"/>
      <c r="P445" s="46" t="str">
        <f>IF(OR($O445=[1]Tabla_Impacto!$D$38,$O445=[1]Tabla_Impacto!$D$41,$O445=[1]Tabla_Impacto!$D$42,$O445=[1]Tabla_Impacto!$D$43,$O445=[1]Tabla_Impacto!$D$44,$O445=[1]Tabla_Impacto!$J$38,$O445=[1]Tabla_Impacto!$J$43,$O445=[1]Tabla_Impacto!$J$44,$O445=[1]Tabla_Impacto!$P$40,$O445=[1]Tabla_Impacto!$P$44,$O445=[1]Tabla_Impacto!$V$40,$O445=[1]Tabla_Impacto!$AB$40),"Leve",IF(OR($O445=[1]Tabla_Impacto!$E$38,$O445=[1]Tabla_Impacto!$E$41,$O445=[1]Tabla_Impacto!$E$42,$O445=[1]Tabla_Impacto!$E$43,$O445=[1]Tabla_Impacto!$E$44,$O445=[1]Tabla_Impacto!$K$38,$O445=[1]Tabla_Impacto!$K$43,$O445=[1]Tabla_Impacto!$K$44,$O445=[1]Tabla_Impacto!$Q$40,$O445=[1]Tabla_Impacto!$Q$44,$O445=[1]Tabla_Impacto!$W$40,$O445=[1]Tabla_Impacto!$AC$40),"Menor",IF(OR($O445=[1]Tabla_Impacto!$F$38,$O445=[1]Tabla_Impacto!$F$41,$O445=[1]Tabla_Impacto!$F$42,$O445=[1]Tabla_Impacto!$F$43,$O445=[1]Tabla_Impacto!$F$44,$O445=[1]Tabla_Impacto!$L$38,$O445=[1]Tabla_Impacto!$L$43,$O445=[1]Tabla_Impacto!$L$44,$O445=[1]Tabla_Impacto!$R$40,$O445=[1]Tabla_Impacto!$R$44,$O445=[1]Tabla_Impacto!$X$40,$O445=[1]Tabla_Impacto!$AD$40,$O445=[1]Tabla_Impacto!$F$41),"Moderado",IF(OR($O445=[1]Tabla_Impacto!$G$38,$O445=[1]Tabla_Impacto!$G$41,$O445=[1]Tabla_Impacto!$G$42,$O445=[1]Tabla_Impacto!$G$43,$O445=[1]Tabla_Impacto!$G$44,$O445=[1]Tabla_Impacto!$M$38,$O445=[1]Tabla_Impacto!$M$43,$O445=[1]Tabla_Impacto!$M$44,$O445=[1]Tabla_Impacto!$S$40,$O445=[1]Tabla_Impacto!$S$44,$O445=[1]Tabla_Impacto!$Y$40,$O445=[1]Tabla_Impacto!$AE$40,$O445=[1]Tabla_Impacto!$G$41),"Mayor",IF(OR($O445=[1]Tabla_Impacto!$H$38,$O445=[1]Tabla_Impacto!$H$41,$O445=[1]Tabla_Impacto!$H$42,$O445=[1]Tabla_Impacto!$H$43,$O445=[1]Tabla_Impacto!$H$44,$O445=[1]Tabla_Impacto!$N$38,$O445=[1]Tabla_Impacto!$N$43,$O445=[1]Tabla_Impacto!$N$44,$O445=[1]Tabla_Impacto!$T$40,$O445=[1]Tabla_Impacto!$T$44,$O445=[1]Tabla_Impacto!$Z$40,$O445=[1]Tabla_Impacto!$AF$40,$O445=[1]Tabla_Impacto!$H$41),"Catastrófico","")))))</f>
        <v/>
      </c>
      <c r="Q445" s="44" t="str">
        <f>IF(P445="","",IF(P445="Leve",0.2,IF(P445="Menor",0.4,IF(P445="Moderado",0.6,IF(P445="Mayor",0.8,IF(P445="Catastrófico",1,))))))</f>
        <v/>
      </c>
      <c r="R445" s="47" t="str">
        <f>IF(OR(AND(M445="Muy Baja",P445="Leve"),AND(M445="Muy Baja",P445="Menor"),AND(M445="Baja",P445="Leve")),"Bajo",IF(OR(AND(M445="Muy baja",P445="Moderado"),AND(M445="Baja",P445="Menor"),AND(M445="Baja",P445="Moderado"),AND(M445="Media",P445="Leve"),AND(M445="Media",P445="Menor"),AND(M445="Media",P445="Moderado"),AND(M445="Alta",P445="Leve"),AND(M445="Alta",P445="Menor")),"Moderado",IF(OR(AND(M445="Muy Baja",P445="Mayor"),AND(M445="Baja",P445="Mayor"),AND(M445="Media",P445="Mayor"),AND(M445="Alta",P445="Moderado"),AND(M445="Alta",P445="Mayor"),AND(M445="Muy Alta",P445="Leve"),AND(M445="Muy Alta",P445="Menor"),AND(M445="Muy Alta",P445="Moderado"),AND(M445="Muy Alta",P445="Mayor")),"Alto",IF(OR(AND(M445="Muy Baja",P445="Catastrófico"),AND(M445="Baja",P445="Catastrófico"),AND(M445="Media",P445="Catastrófico"),AND(M445="Alta",P445="Catastrófico"),AND(M445="Muy Alta",P445="Catastrófico")),"Extremo",""))))</f>
        <v/>
      </c>
      <c r="S445" s="48"/>
      <c r="T445" s="20" t="s">
        <v>65</v>
      </c>
      <c r="U445" s="21"/>
      <c r="V445" s="22"/>
      <c r="W445" s="22"/>
      <c r="X445" s="23" t="str">
        <f>IF(OR(Y445="Preventivo",Y445="Detectivo"),"Probabilidad",IF(Y445="Correctivo","Impacto",""))</f>
        <v/>
      </c>
      <c r="Y445" s="24"/>
      <c r="Z445" s="24"/>
      <c r="AA445" s="25" t="str">
        <f t="shared" si="177"/>
        <v/>
      </c>
      <c r="AB445" s="24"/>
      <c r="AC445" s="24"/>
      <c r="AD445" s="24"/>
      <c r="AE445" s="26" t="str">
        <f>IFERROR(IF(X445="Probabilidad",(N445-(+N445*AA445)),IF(X445="Impacto",N445,"")),"")</f>
        <v/>
      </c>
      <c r="AF445" s="25" t="str">
        <f t="shared" si="178"/>
        <v/>
      </c>
      <c r="AG445" s="38" t="str">
        <f>IFERROR(IF(AH445="","",IF(AH445&lt;=0.2,"Muy Baja",IF(AH445&lt;=0.4,"Baja",IF(AH445&lt;=0.6,"Media",IF(AH445&lt;=0.8,"Alta","Muy Alta"))))),"")</f>
        <v/>
      </c>
      <c r="AH445" s="39" t="str">
        <f>IFERROR(LOOKUP(MAX(AF445:AF451)+1,(AF445:AF451)),"")</f>
        <v/>
      </c>
      <c r="AI445" s="25" t="str">
        <f>IFERROR(IF(X445="Impacto",(Q445-(+Q445*AA445)),IF(X445="Probabilidad",Q445,"")),"")</f>
        <v/>
      </c>
      <c r="AJ445" s="38" t="str">
        <f>IFERROR(IF(AK445="","",IF(AK445&lt;=0.2,"Leve",IF(AK445&lt;=0.4,"Menor",IF(AK445&lt;=0.6,"Moderado",IF(AK445&lt;=0.8,"Mayor","Catastrófico"))))),"")</f>
        <v/>
      </c>
      <c r="AK445" s="39" t="str">
        <f>IFERROR(LOOKUP(MAX(AI445:AI451)+1,(AI445:AI451)),"")</f>
        <v/>
      </c>
      <c r="AL445" s="40" t="str">
        <f>IFERROR(IF(OR(AND(AG445="Muy Baja",AJ445="Leve"),AND(AG445="Muy Baja",AJ445="Menor"),AND(AG445="Baja",AJ445="Leve")),"Bajo",IF(OR(AND(AG445="Muy baja",AJ445="Moderado"),AND(AG445="Baja",AJ445="Menor"),AND(AG445="Baja",AJ445="Moderado"),AND(AG445="Media",AJ445="Leve"),AND(AG445="Media",AJ445="Menor"),AND(AG445="Media",AJ445="Moderado"),AND(AG445="Alta",AJ445="Leve"),AND(AG445="Alta",AJ445="Menor")),"Moderado",IF(OR(AND(AG445="Muy Baja",AJ445="Mayor"),AND(AG445="Baja",AJ445="Mayor"),AND(AG445="Media",AJ445="Mayor"),AND(AG445="Alta",AJ445="Moderado"),AND(AG445="Alta",AJ445="Mayor"),AND(AG445="Muy Alta",AJ445="Leve"),AND(AG445="Muy Alta",AJ445="Menor"),AND(AG445="Muy Alta",AJ445="Moderado"),AND(AG445="Muy Alta",AJ445="Mayor")),"Alto",IF(OR(AND(AG445="Muy Baja",AJ445="Catastrófico"),AND(AG445="Baja",AJ445="Catastrófico"),AND(AG445="Media",AJ445="Catastrófico"),AND(AG445="Alta",AJ445="Catastrófico"),AND(AG445="Muy Alta",AJ445="Catastrófico")),"Extremo","")))),"")</f>
        <v/>
      </c>
      <c r="AM445" s="23" t="s">
        <v>73</v>
      </c>
      <c r="AN445" s="27"/>
      <c r="AO445" s="21"/>
      <c r="AP445" s="21"/>
      <c r="AQ445" s="41"/>
      <c r="AR445" s="35"/>
      <c r="AS445" s="35"/>
      <c r="AT445" s="28"/>
    </row>
    <row r="446" spans="1:46" ht="74.099999999999994" customHeight="1" x14ac:dyDescent="0.3">
      <c r="A446" s="52"/>
      <c r="B446" s="48"/>
      <c r="C446" s="48"/>
      <c r="D446" s="48"/>
      <c r="E446" s="54"/>
      <c r="F446" s="55"/>
      <c r="G446" s="48"/>
      <c r="H446" s="49"/>
      <c r="I446" s="50"/>
      <c r="J446" s="50"/>
      <c r="K446" s="50"/>
      <c r="L446" s="50"/>
      <c r="M446" s="46"/>
      <c r="N446" s="44"/>
      <c r="O446" s="45"/>
      <c r="P446" s="46"/>
      <c r="Q446" s="44"/>
      <c r="R446" s="47"/>
      <c r="S446" s="48"/>
      <c r="T446" s="20" t="s">
        <v>74</v>
      </c>
      <c r="U446" s="21"/>
      <c r="V446" s="22"/>
      <c r="W446" s="22"/>
      <c r="X446" s="23" t="str">
        <f t="shared" ref="X446:X451" si="200">IF(OR(Y446="Preventivo",Y446="Detectivo"),"Probabilidad",IF(Y446="Correctivo","Impacto",""))</f>
        <v/>
      </c>
      <c r="Y446" s="24"/>
      <c r="Z446" s="24"/>
      <c r="AA446" s="25" t="str">
        <f t="shared" si="177"/>
        <v/>
      </c>
      <c r="AB446" s="24"/>
      <c r="AC446" s="24"/>
      <c r="AD446" s="24"/>
      <c r="AE446" s="26" t="str">
        <f>IFERROR(IF(AND(X445="Probabilidad",X446="Probabilidad"),(AF445-(+AF445*AA446)),IF(AND(X446="Probabilidad",X445="Impacto"),(AF445-(+AF445*AA446)),IF(X446="Impacto",AF445,""))),"")</f>
        <v/>
      </c>
      <c r="AF446" s="25" t="str">
        <f t="shared" si="178"/>
        <v/>
      </c>
      <c r="AG446" s="38"/>
      <c r="AH446" s="39"/>
      <c r="AI446" s="25" t="str">
        <f t="shared" ref="AI446:AI451" si="201">IFERROR(IF(AND(X445="Impacto",X446="Impacto"),(AI445-(+AI445*AA446)),IF(AND(X446="Impacto",X445="Probabilidad"),(AI445-(+AI445*AA446)),IF(X446="Probabilidad",AI445,""))),"")</f>
        <v/>
      </c>
      <c r="AJ446" s="38"/>
      <c r="AK446" s="39"/>
      <c r="AL446" s="40"/>
      <c r="AM446" s="23" t="s">
        <v>77</v>
      </c>
      <c r="AN446" s="27"/>
      <c r="AO446" s="21"/>
      <c r="AP446" s="21"/>
      <c r="AQ446" s="42"/>
      <c r="AR446" s="36"/>
      <c r="AS446" s="36"/>
      <c r="AT446" s="29"/>
    </row>
    <row r="447" spans="1:46" ht="45" customHeight="1" x14ac:dyDescent="0.3">
      <c r="A447" s="52"/>
      <c r="B447" s="48"/>
      <c r="C447" s="48"/>
      <c r="D447" s="48"/>
      <c r="E447" s="54"/>
      <c r="F447" s="55"/>
      <c r="G447" s="48"/>
      <c r="H447" s="49"/>
      <c r="I447" s="50"/>
      <c r="J447" s="50"/>
      <c r="K447" s="50"/>
      <c r="L447" s="50"/>
      <c r="M447" s="46"/>
      <c r="N447" s="44"/>
      <c r="O447" s="45"/>
      <c r="P447" s="46"/>
      <c r="Q447" s="44"/>
      <c r="R447" s="47"/>
      <c r="S447" s="48"/>
      <c r="T447" s="20" t="s">
        <v>78</v>
      </c>
      <c r="U447" s="21"/>
      <c r="V447" s="22"/>
      <c r="W447" s="22"/>
      <c r="X447" s="23" t="str">
        <f t="shared" si="200"/>
        <v/>
      </c>
      <c r="Y447" s="24"/>
      <c r="Z447" s="24"/>
      <c r="AA447" s="25" t="str">
        <f t="shared" si="177"/>
        <v/>
      </c>
      <c r="AB447" s="24"/>
      <c r="AC447" s="24"/>
      <c r="AD447" s="24"/>
      <c r="AE447" s="26" t="str">
        <f>IFERROR(IF(AND(X446="Probabilidad",X447="Probabilidad"),(AF446-(+AF446*AA447)),IF(AND(X447="Probabilidad",X446="Impacto"),(AF446-(+AF446*AA447)),IF(X447="Impacto",AF446,""))),"")</f>
        <v/>
      </c>
      <c r="AF447" s="25" t="str">
        <f t="shared" si="178"/>
        <v/>
      </c>
      <c r="AG447" s="38"/>
      <c r="AH447" s="39"/>
      <c r="AI447" s="25" t="str">
        <f t="shared" si="201"/>
        <v/>
      </c>
      <c r="AJ447" s="38"/>
      <c r="AK447" s="39"/>
      <c r="AL447" s="40"/>
      <c r="AM447" s="23" t="s">
        <v>81</v>
      </c>
      <c r="AN447" s="27"/>
      <c r="AO447" s="21"/>
      <c r="AP447" s="21"/>
      <c r="AQ447" s="42"/>
      <c r="AR447" s="36"/>
      <c r="AS447" s="36"/>
      <c r="AT447" s="29"/>
    </row>
    <row r="448" spans="1:46" ht="30" customHeight="1" x14ac:dyDescent="0.3">
      <c r="A448" s="52"/>
      <c r="B448" s="48"/>
      <c r="C448" s="48"/>
      <c r="D448" s="48"/>
      <c r="E448" s="54"/>
      <c r="F448" s="55"/>
      <c r="G448" s="48"/>
      <c r="H448" s="49"/>
      <c r="I448" s="50"/>
      <c r="J448" s="50"/>
      <c r="K448" s="50"/>
      <c r="L448" s="50"/>
      <c r="M448" s="46"/>
      <c r="N448" s="44"/>
      <c r="O448" s="45"/>
      <c r="P448" s="46"/>
      <c r="Q448" s="44"/>
      <c r="R448" s="47"/>
      <c r="S448" s="48"/>
      <c r="T448" s="20" t="s">
        <v>82</v>
      </c>
      <c r="U448" s="21"/>
      <c r="V448" s="22"/>
      <c r="W448" s="22"/>
      <c r="X448" s="23" t="str">
        <f t="shared" si="200"/>
        <v/>
      </c>
      <c r="Y448" s="24"/>
      <c r="Z448" s="24"/>
      <c r="AA448" s="25" t="str">
        <f t="shared" si="177"/>
        <v/>
      </c>
      <c r="AB448" s="24"/>
      <c r="AC448" s="24"/>
      <c r="AD448" s="24"/>
      <c r="AE448" s="26" t="str">
        <f t="shared" ref="AE448:AE451" si="202">IFERROR(IF(AND(X447="Probabilidad",X448="Probabilidad"),(AF447-(+AF447*AA448)),IF(AND(X448="Probabilidad",X447="Impacto"),(AF447-(+AF447*AA448)),IF(X448="Impacto",AF447,""))),"")</f>
        <v/>
      </c>
      <c r="AF448" s="25" t="str">
        <f t="shared" si="178"/>
        <v/>
      </c>
      <c r="AG448" s="38"/>
      <c r="AH448" s="39"/>
      <c r="AI448" s="25" t="str">
        <f t="shared" si="201"/>
        <v/>
      </c>
      <c r="AJ448" s="38"/>
      <c r="AK448" s="39"/>
      <c r="AL448" s="40"/>
      <c r="AM448" s="23" t="s">
        <v>84</v>
      </c>
      <c r="AN448" s="27"/>
      <c r="AO448" s="21"/>
      <c r="AP448" s="21"/>
      <c r="AQ448" s="42"/>
      <c r="AR448" s="36"/>
      <c r="AS448" s="36"/>
      <c r="AT448" s="29"/>
    </row>
    <row r="449" spans="1:46" ht="18.95" customHeight="1" x14ac:dyDescent="0.3">
      <c r="A449" s="52"/>
      <c r="B449" s="48"/>
      <c r="C449" s="48"/>
      <c r="D449" s="48"/>
      <c r="E449" s="54"/>
      <c r="F449" s="55"/>
      <c r="G449" s="48"/>
      <c r="H449" s="49"/>
      <c r="I449" s="50"/>
      <c r="J449" s="50"/>
      <c r="K449" s="50"/>
      <c r="L449" s="50"/>
      <c r="M449" s="46"/>
      <c r="N449" s="44"/>
      <c r="O449" s="45"/>
      <c r="P449" s="46"/>
      <c r="Q449" s="44"/>
      <c r="R449" s="47"/>
      <c r="S449" s="48"/>
      <c r="T449" s="20" t="s">
        <v>85</v>
      </c>
      <c r="U449" s="21"/>
      <c r="V449" s="22"/>
      <c r="W449" s="22"/>
      <c r="X449" s="23" t="str">
        <f t="shared" si="200"/>
        <v/>
      </c>
      <c r="Y449" s="24"/>
      <c r="Z449" s="24"/>
      <c r="AA449" s="25" t="str">
        <f t="shared" si="177"/>
        <v/>
      </c>
      <c r="AB449" s="24"/>
      <c r="AC449" s="24"/>
      <c r="AD449" s="24"/>
      <c r="AE449" s="26" t="str">
        <f t="shared" si="202"/>
        <v/>
      </c>
      <c r="AF449" s="25" t="str">
        <f t="shared" si="178"/>
        <v/>
      </c>
      <c r="AG449" s="38"/>
      <c r="AH449" s="39"/>
      <c r="AI449" s="25" t="str">
        <f t="shared" si="201"/>
        <v/>
      </c>
      <c r="AJ449" s="38"/>
      <c r="AK449" s="39"/>
      <c r="AL449" s="40"/>
      <c r="AM449" s="23" t="s">
        <v>89</v>
      </c>
      <c r="AN449" s="27"/>
      <c r="AO449" s="21"/>
      <c r="AP449" s="21"/>
      <c r="AQ449" s="42"/>
      <c r="AR449" s="36"/>
      <c r="AS449" s="36"/>
      <c r="AT449" s="29"/>
    </row>
    <row r="450" spans="1:46" ht="18.95" customHeight="1" x14ac:dyDescent="0.3">
      <c r="A450" s="52"/>
      <c r="B450" s="48"/>
      <c r="C450" s="48"/>
      <c r="D450" s="48"/>
      <c r="E450" s="54"/>
      <c r="F450" s="55"/>
      <c r="G450" s="48"/>
      <c r="H450" s="49"/>
      <c r="I450" s="50"/>
      <c r="J450" s="50"/>
      <c r="K450" s="50"/>
      <c r="L450" s="50"/>
      <c r="M450" s="46"/>
      <c r="N450" s="44"/>
      <c r="O450" s="45"/>
      <c r="P450" s="46"/>
      <c r="Q450" s="44"/>
      <c r="R450" s="47"/>
      <c r="S450" s="48"/>
      <c r="T450" s="20" t="s">
        <v>90</v>
      </c>
      <c r="U450" s="21"/>
      <c r="V450" s="22"/>
      <c r="W450" s="22"/>
      <c r="X450" s="23" t="str">
        <f t="shared" si="200"/>
        <v/>
      </c>
      <c r="Y450" s="24"/>
      <c r="Z450" s="24"/>
      <c r="AA450" s="25" t="str">
        <f t="shared" si="177"/>
        <v/>
      </c>
      <c r="AB450" s="24"/>
      <c r="AC450" s="24"/>
      <c r="AD450" s="24"/>
      <c r="AE450" s="26" t="str">
        <f t="shared" si="202"/>
        <v/>
      </c>
      <c r="AF450" s="25" t="str">
        <f t="shared" si="178"/>
        <v/>
      </c>
      <c r="AG450" s="38"/>
      <c r="AH450" s="39"/>
      <c r="AI450" s="25" t="str">
        <f t="shared" si="201"/>
        <v/>
      </c>
      <c r="AJ450" s="38"/>
      <c r="AK450" s="39"/>
      <c r="AL450" s="40"/>
      <c r="AM450" s="23" t="s">
        <v>92</v>
      </c>
      <c r="AN450" s="27"/>
      <c r="AO450" s="21"/>
      <c r="AP450" s="21"/>
      <c r="AQ450" s="42"/>
      <c r="AR450" s="36"/>
      <c r="AS450" s="36"/>
      <c r="AT450" s="29"/>
    </row>
    <row r="451" spans="1:46" ht="23.1" customHeight="1" x14ac:dyDescent="0.3">
      <c r="A451" s="53"/>
      <c r="B451" s="48"/>
      <c r="C451" s="48"/>
      <c r="D451" s="48"/>
      <c r="E451" s="54"/>
      <c r="F451" s="55"/>
      <c r="G451" s="48"/>
      <c r="H451" s="49"/>
      <c r="I451" s="50"/>
      <c r="J451" s="50"/>
      <c r="K451" s="50"/>
      <c r="L451" s="50"/>
      <c r="M451" s="46"/>
      <c r="N451" s="44"/>
      <c r="O451" s="45"/>
      <c r="P451" s="46"/>
      <c r="Q451" s="44"/>
      <c r="R451" s="47"/>
      <c r="S451" s="48"/>
      <c r="T451" s="20" t="s">
        <v>93</v>
      </c>
      <c r="U451" s="21"/>
      <c r="V451" s="22"/>
      <c r="W451" s="22"/>
      <c r="X451" s="23" t="str">
        <f t="shared" si="200"/>
        <v/>
      </c>
      <c r="Y451" s="24"/>
      <c r="Z451" s="24"/>
      <c r="AA451" s="25" t="str">
        <f t="shared" si="177"/>
        <v/>
      </c>
      <c r="AB451" s="24"/>
      <c r="AC451" s="24"/>
      <c r="AD451" s="24"/>
      <c r="AE451" s="26" t="str">
        <f t="shared" si="202"/>
        <v/>
      </c>
      <c r="AF451" s="25" t="str">
        <f t="shared" si="178"/>
        <v/>
      </c>
      <c r="AG451" s="38"/>
      <c r="AH451" s="39"/>
      <c r="AI451" s="25" t="str">
        <f t="shared" si="201"/>
        <v/>
      </c>
      <c r="AJ451" s="38"/>
      <c r="AK451" s="39"/>
      <c r="AL451" s="40"/>
      <c r="AM451" s="23" t="s">
        <v>94</v>
      </c>
      <c r="AN451" s="27"/>
      <c r="AO451" s="21"/>
      <c r="AP451" s="21"/>
      <c r="AQ451" s="43"/>
      <c r="AR451" s="37"/>
      <c r="AS451" s="37"/>
      <c r="AT451" s="30"/>
    </row>
    <row r="452" spans="1:46" s="4" customFormat="1" ht="69.95" customHeight="1" x14ac:dyDescent="0.25">
      <c r="A452" s="51"/>
      <c r="B452" s="48"/>
      <c r="C452" s="48"/>
      <c r="D452" s="48"/>
      <c r="E452" s="54"/>
      <c r="F452" s="55"/>
      <c r="G452" s="48"/>
      <c r="H452" s="49" t="str">
        <f>IF(B452="Seguridad_Información","Posibilidad de "&amp;C452&amp;"con "&amp;K452&amp;" "&amp;"por"&amp;" "&amp;I452&amp;" "&amp;"debido a"&amp;" "&amp;J452,"Posibilidad de"&amp;" "&amp;K452&amp;" "&amp;"por"&amp;" "&amp;I452&amp;" debido a"&amp;" "&amp;J452)</f>
        <v xml:space="preserve">Posibilidad de  por  debido a </v>
      </c>
      <c r="I452" s="50"/>
      <c r="J452" s="50"/>
      <c r="K452" s="50"/>
      <c r="L452" s="50"/>
      <c r="M452" s="46" t="str">
        <f>IF(OR($L452=[1]Tabla_Probabilidad!$D$33,$L452=[1]Tabla_Probabilidad!$D$35,$L452=[1]Tabla_Probabilidad!$D$37,$L452=[1]Tabla_Probabilidad!$J$35),"Muy Baja",IF(OR($L452=[1]Tabla_Probabilidad!$E$33,$L452=[1]Tabla_Probabilidad!$E$35,$L452=[1]Tabla_Probabilidad!$E$37,$L452=[1]Tabla_Probabilidad!$K$35),"Baja",IF(OR($L452=[1]Tabla_Probabilidad!$F$33,$L452=[1]Tabla_Probabilidad!$F$35,$L452=[1]Tabla_Probabilidad!$F$37,$L452=[1]Tabla_Probabilidad!$L$35),"Media",IF(OR($L452=[1]Tabla_Probabilidad!$G$33,$L452=[1]Tabla_Probabilidad!$G$35,$L452=[1]Tabla_Probabilidad!$G$37,$L452=[1]Tabla_Probabilidad!$M$35),"Alta",IF(OR($L452=[1]Tabla_Probabilidad!$H$33,$L452=[1]Tabla_Probabilidad!$H$35,$L452=[1]Tabla_Probabilidad!$H$37,$L452=[1]Tabla_Probabilidad!$N$35),"Muy Alta","")))))</f>
        <v/>
      </c>
      <c r="N452" s="44" t="str">
        <f>IF(M452="","",IF(M452="Muy Baja",0.2,IF(M452="Baja",0.4,IF(M452="Media",0.6,IF(M452="Alta",0.8,IF(M452="Muy Alta",1,))))))</f>
        <v/>
      </c>
      <c r="O452" s="45"/>
      <c r="P452" s="46" t="str">
        <f>IF(OR($O452=[1]Tabla_Impacto!$D$38,$O452=[1]Tabla_Impacto!$D$41,$O452=[1]Tabla_Impacto!$D$42,$O452=[1]Tabla_Impacto!$D$43,$O452=[1]Tabla_Impacto!$D$44,$O452=[1]Tabla_Impacto!$J$38,$O452=[1]Tabla_Impacto!$J$43,$O452=[1]Tabla_Impacto!$J$44,$O452=[1]Tabla_Impacto!$P$40,$O452=[1]Tabla_Impacto!$P$44,$O452=[1]Tabla_Impacto!$V$40,$O452=[1]Tabla_Impacto!$AB$40),"Leve",IF(OR($O452=[1]Tabla_Impacto!$E$38,$O452=[1]Tabla_Impacto!$E$41,$O452=[1]Tabla_Impacto!$E$42,$O452=[1]Tabla_Impacto!$E$43,$O452=[1]Tabla_Impacto!$E$44,$O452=[1]Tabla_Impacto!$K$38,$O452=[1]Tabla_Impacto!$K$43,$O452=[1]Tabla_Impacto!$K$44,$O452=[1]Tabla_Impacto!$Q$40,$O452=[1]Tabla_Impacto!$Q$44,$O452=[1]Tabla_Impacto!$W$40,$O452=[1]Tabla_Impacto!$AC$40),"Menor",IF(OR($O452=[1]Tabla_Impacto!$F$38,$O452=[1]Tabla_Impacto!$F$41,$O452=[1]Tabla_Impacto!$F$42,$O452=[1]Tabla_Impacto!$F$43,$O452=[1]Tabla_Impacto!$F$44,$O452=[1]Tabla_Impacto!$L$38,$O452=[1]Tabla_Impacto!$L$43,$O452=[1]Tabla_Impacto!$L$44,$O452=[1]Tabla_Impacto!$R$40,$O452=[1]Tabla_Impacto!$R$44,$O452=[1]Tabla_Impacto!$X$40,$O452=[1]Tabla_Impacto!$AD$40,$O452=[1]Tabla_Impacto!$F$41),"Moderado",IF(OR($O452=[1]Tabla_Impacto!$G$38,$O452=[1]Tabla_Impacto!$G$41,$O452=[1]Tabla_Impacto!$G$42,$O452=[1]Tabla_Impacto!$G$43,$O452=[1]Tabla_Impacto!$G$44,$O452=[1]Tabla_Impacto!$M$38,$O452=[1]Tabla_Impacto!$M$43,$O452=[1]Tabla_Impacto!$M$44,$O452=[1]Tabla_Impacto!$S$40,$O452=[1]Tabla_Impacto!$S$44,$O452=[1]Tabla_Impacto!$Y$40,$O452=[1]Tabla_Impacto!$AE$40,$O452=[1]Tabla_Impacto!$G$41),"Mayor",IF(OR($O452=[1]Tabla_Impacto!$H$38,$O452=[1]Tabla_Impacto!$H$41,$O452=[1]Tabla_Impacto!$H$42,$O452=[1]Tabla_Impacto!$H$43,$O452=[1]Tabla_Impacto!$H$44,$O452=[1]Tabla_Impacto!$N$38,$O452=[1]Tabla_Impacto!$N$43,$O452=[1]Tabla_Impacto!$N$44,$O452=[1]Tabla_Impacto!$T$40,$O452=[1]Tabla_Impacto!$T$44,$O452=[1]Tabla_Impacto!$Z$40,$O452=[1]Tabla_Impacto!$AF$40,$O452=[1]Tabla_Impacto!$H$41),"Catastrófico","")))))</f>
        <v/>
      </c>
      <c r="Q452" s="44" t="str">
        <f>IF(P452="","",IF(P452="Leve",0.2,IF(P452="Menor",0.4,IF(P452="Moderado",0.6,IF(P452="Mayor",0.8,IF(P452="Catastrófico",1,))))))</f>
        <v/>
      </c>
      <c r="R452" s="47" t="str">
        <f>IF(OR(AND(M452="Muy Baja",P452="Leve"),AND(M452="Muy Baja",P452="Menor"),AND(M452="Baja",P452="Leve")),"Bajo",IF(OR(AND(M452="Muy baja",P452="Moderado"),AND(M452="Baja",P452="Menor"),AND(M452="Baja",P452="Moderado"),AND(M452="Media",P452="Leve"),AND(M452="Media",P452="Menor"),AND(M452="Media",P452="Moderado"),AND(M452="Alta",P452="Leve"),AND(M452="Alta",P452="Menor")),"Moderado",IF(OR(AND(M452="Muy Baja",P452="Mayor"),AND(M452="Baja",P452="Mayor"),AND(M452="Media",P452="Mayor"),AND(M452="Alta",P452="Moderado"),AND(M452="Alta",P452="Mayor"),AND(M452="Muy Alta",P452="Leve"),AND(M452="Muy Alta",P452="Menor"),AND(M452="Muy Alta",P452="Moderado"),AND(M452="Muy Alta",P452="Mayor")),"Alto",IF(OR(AND(M452="Muy Baja",P452="Catastrófico"),AND(M452="Baja",P452="Catastrófico"),AND(M452="Media",P452="Catastrófico"),AND(M452="Alta",P452="Catastrófico"),AND(M452="Muy Alta",P452="Catastrófico")),"Extremo",""))))</f>
        <v/>
      </c>
      <c r="S452" s="48"/>
      <c r="T452" s="20" t="s">
        <v>65</v>
      </c>
      <c r="U452" s="21"/>
      <c r="V452" s="22"/>
      <c r="W452" s="22"/>
      <c r="X452" s="23" t="str">
        <f>IF(OR(Y452="Preventivo",Y452="Detectivo"),"Probabilidad",IF(Y452="Correctivo","Impacto",""))</f>
        <v/>
      </c>
      <c r="Y452" s="24"/>
      <c r="Z452" s="24"/>
      <c r="AA452" s="25" t="str">
        <f t="shared" si="177"/>
        <v/>
      </c>
      <c r="AB452" s="24"/>
      <c r="AC452" s="24"/>
      <c r="AD452" s="24"/>
      <c r="AE452" s="26" t="str">
        <f>IFERROR(IF(X452="Probabilidad",(N452-(+N452*AA452)),IF(X452="Impacto",N452,"")),"")</f>
        <v/>
      </c>
      <c r="AF452" s="25" t="str">
        <f t="shared" si="178"/>
        <v/>
      </c>
      <c r="AG452" s="38" t="str">
        <f>IFERROR(IF(AH452="","",IF(AH452&lt;=0.2,"Muy Baja",IF(AH452&lt;=0.4,"Baja",IF(AH452&lt;=0.6,"Media",IF(AH452&lt;=0.8,"Alta","Muy Alta"))))),"")</f>
        <v/>
      </c>
      <c r="AH452" s="39" t="str">
        <f>IFERROR(LOOKUP(MAX(AF452:AF458)+1,(AF452:AF458)),"")</f>
        <v/>
      </c>
      <c r="AI452" s="25" t="str">
        <f>IFERROR(IF(X452="Impacto",(Q452-(+Q452*AA452)),IF(X452="Probabilidad",Q452,"")),"")</f>
        <v/>
      </c>
      <c r="AJ452" s="38" t="str">
        <f>IFERROR(IF(AK452="","",IF(AK452&lt;=0.2,"Leve",IF(AK452&lt;=0.4,"Menor",IF(AK452&lt;=0.6,"Moderado",IF(AK452&lt;=0.8,"Mayor","Catastrófico"))))),"")</f>
        <v/>
      </c>
      <c r="AK452" s="39" t="str">
        <f>IFERROR(LOOKUP(MAX(AI452:AI458)+1,(AI452:AI458)),"")</f>
        <v/>
      </c>
      <c r="AL452" s="40" t="str">
        <f>IFERROR(IF(OR(AND(AG452="Muy Baja",AJ452="Leve"),AND(AG452="Muy Baja",AJ452="Menor"),AND(AG452="Baja",AJ452="Leve")),"Bajo",IF(OR(AND(AG452="Muy baja",AJ452="Moderado"),AND(AG452="Baja",AJ452="Menor"),AND(AG452="Baja",AJ452="Moderado"),AND(AG452="Media",AJ452="Leve"),AND(AG452="Media",AJ452="Menor"),AND(AG452="Media",AJ452="Moderado"),AND(AG452="Alta",AJ452="Leve"),AND(AG452="Alta",AJ452="Menor")),"Moderado",IF(OR(AND(AG452="Muy Baja",AJ452="Mayor"),AND(AG452="Baja",AJ452="Mayor"),AND(AG452="Media",AJ452="Mayor"),AND(AG452="Alta",AJ452="Moderado"),AND(AG452="Alta",AJ452="Mayor"),AND(AG452="Muy Alta",AJ452="Leve"),AND(AG452="Muy Alta",AJ452="Menor"),AND(AG452="Muy Alta",AJ452="Moderado"),AND(AG452="Muy Alta",AJ452="Mayor")),"Alto",IF(OR(AND(AG452="Muy Baja",AJ452="Catastrófico"),AND(AG452="Baja",AJ452="Catastrófico"),AND(AG452="Media",AJ452="Catastrófico"),AND(AG452="Alta",AJ452="Catastrófico"),AND(AG452="Muy Alta",AJ452="Catastrófico")),"Extremo","")))),"")</f>
        <v/>
      </c>
      <c r="AM452" s="23" t="s">
        <v>73</v>
      </c>
      <c r="AN452" s="27"/>
      <c r="AO452" s="21"/>
      <c r="AP452" s="21"/>
      <c r="AQ452" s="41"/>
      <c r="AR452" s="35"/>
      <c r="AS452" s="35"/>
      <c r="AT452" s="28"/>
    </row>
    <row r="453" spans="1:46" ht="74.099999999999994" customHeight="1" x14ac:dyDescent="0.3">
      <c r="A453" s="52"/>
      <c r="B453" s="48"/>
      <c r="C453" s="48"/>
      <c r="D453" s="48"/>
      <c r="E453" s="54"/>
      <c r="F453" s="55"/>
      <c r="G453" s="48"/>
      <c r="H453" s="49"/>
      <c r="I453" s="50"/>
      <c r="J453" s="50"/>
      <c r="K453" s="50"/>
      <c r="L453" s="50"/>
      <c r="M453" s="46"/>
      <c r="N453" s="44"/>
      <c r="O453" s="45"/>
      <c r="P453" s="46"/>
      <c r="Q453" s="44"/>
      <c r="R453" s="47"/>
      <c r="S453" s="48"/>
      <c r="T453" s="20" t="s">
        <v>74</v>
      </c>
      <c r="U453" s="21"/>
      <c r="V453" s="22"/>
      <c r="W453" s="22"/>
      <c r="X453" s="23" t="str">
        <f t="shared" ref="X453:X458" si="203">IF(OR(Y453="Preventivo",Y453="Detectivo"),"Probabilidad",IF(Y453="Correctivo","Impacto",""))</f>
        <v/>
      </c>
      <c r="Y453" s="24"/>
      <c r="Z453" s="24"/>
      <c r="AA453" s="25" t="str">
        <f t="shared" si="177"/>
        <v/>
      </c>
      <c r="AB453" s="24"/>
      <c r="AC453" s="24"/>
      <c r="AD453" s="24"/>
      <c r="AE453" s="26" t="str">
        <f>IFERROR(IF(AND(X452="Probabilidad",X453="Probabilidad"),(AF452-(+AF452*AA453)),IF(AND(X453="Probabilidad",X452="Impacto"),(AF452-(+AF452*AA453)),IF(X453="Impacto",AF452,""))),"")</f>
        <v/>
      </c>
      <c r="AF453" s="25" t="str">
        <f t="shared" si="178"/>
        <v/>
      </c>
      <c r="AG453" s="38"/>
      <c r="AH453" s="39"/>
      <c r="AI453" s="25" t="str">
        <f t="shared" ref="AI453:AI458" si="204">IFERROR(IF(AND(X452="Impacto",X453="Impacto"),(AI452-(+AI452*AA453)),IF(AND(X453="Impacto",X452="Probabilidad"),(AI452-(+AI452*AA453)),IF(X453="Probabilidad",AI452,""))),"")</f>
        <v/>
      </c>
      <c r="AJ453" s="38"/>
      <c r="AK453" s="39"/>
      <c r="AL453" s="40"/>
      <c r="AM453" s="23" t="s">
        <v>77</v>
      </c>
      <c r="AN453" s="27"/>
      <c r="AO453" s="21"/>
      <c r="AP453" s="21"/>
      <c r="AQ453" s="42"/>
      <c r="AR453" s="36"/>
      <c r="AS453" s="36"/>
      <c r="AT453" s="29"/>
    </row>
    <row r="454" spans="1:46" ht="45" customHeight="1" x14ac:dyDescent="0.3">
      <c r="A454" s="52"/>
      <c r="B454" s="48"/>
      <c r="C454" s="48"/>
      <c r="D454" s="48"/>
      <c r="E454" s="54"/>
      <c r="F454" s="55"/>
      <c r="G454" s="48"/>
      <c r="H454" s="49"/>
      <c r="I454" s="50"/>
      <c r="J454" s="50"/>
      <c r="K454" s="50"/>
      <c r="L454" s="50"/>
      <c r="M454" s="46"/>
      <c r="N454" s="44"/>
      <c r="O454" s="45"/>
      <c r="P454" s="46"/>
      <c r="Q454" s="44"/>
      <c r="R454" s="47"/>
      <c r="S454" s="48"/>
      <c r="T454" s="20" t="s">
        <v>78</v>
      </c>
      <c r="U454" s="21"/>
      <c r="V454" s="22"/>
      <c r="W454" s="22"/>
      <c r="X454" s="23" t="str">
        <f t="shared" si="203"/>
        <v/>
      </c>
      <c r="Y454" s="24"/>
      <c r="Z454" s="24"/>
      <c r="AA454" s="25" t="str">
        <f t="shared" si="177"/>
        <v/>
      </c>
      <c r="AB454" s="24"/>
      <c r="AC454" s="24"/>
      <c r="AD454" s="24"/>
      <c r="AE454" s="26" t="str">
        <f>IFERROR(IF(AND(X453="Probabilidad",X454="Probabilidad"),(AF453-(+AF453*AA454)),IF(AND(X454="Probabilidad",X453="Impacto"),(AF453-(+AF453*AA454)),IF(X454="Impacto",AF453,""))),"")</f>
        <v/>
      </c>
      <c r="AF454" s="25" t="str">
        <f t="shared" si="178"/>
        <v/>
      </c>
      <c r="AG454" s="38"/>
      <c r="AH454" s="39"/>
      <c r="AI454" s="25" t="str">
        <f t="shared" si="204"/>
        <v/>
      </c>
      <c r="AJ454" s="38"/>
      <c r="AK454" s="39"/>
      <c r="AL454" s="40"/>
      <c r="AM454" s="23" t="s">
        <v>81</v>
      </c>
      <c r="AN454" s="27"/>
      <c r="AO454" s="21"/>
      <c r="AP454" s="21"/>
      <c r="AQ454" s="42"/>
      <c r="AR454" s="36"/>
      <c r="AS454" s="36"/>
      <c r="AT454" s="29"/>
    </row>
    <row r="455" spans="1:46" ht="30" customHeight="1" x14ac:dyDescent="0.3">
      <c r="A455" s="52"/>
      <c r="B455" s="48"/>
      <c r="C455" s="48"/>
      <c r="D455" s="48"/>
      <c r="E455" s="54"/>
      <c r="F455" s="55"/>
      <c r="G455" s="48"/>
      <c r="H455" s="49"/>
      <c r="I455" s="50"/>
      <c r="J455" s="50"/>
      <c r="K455" s="50"/>
      <c r="L455" s="50"/>
      <c r="M455" s="46"/>
      <c r="N455" s="44"/>
      <c r="O455" s="45"/>
      <c r="P455" s="46"/>
      <c r="Q455" s="44"/>
      <c r="R455" s="47"/>
      <c r="S455" s="48"/>
      <c r="T455" s="20" t="s">
        <v>82</v>
      </c>
      <c r="U455" s="21"/>
      <c r="V455" s="22"/>
      <c r="W455" s="22"/>
      <c r="X455" s="23" t="str">
        <f t="shared" si="203"/>
        <v/>
      </c>
      <c r="Y455" s="24"/>
      <c r="Z455" s="24"/>
      <c r="AA455" s="25" t="str">
        <f t="shared" si="177"/>
        <v/>
      </c>
      <c r="AB455" s="24"/>
      <c r="AC455" s="24"/>
      <c r="AD455" s="24"/>
      <c r="AE455" s="26" t="str">
        <f t="shared" ref="AE455:AE458" si="205">IFERROR(IF(AND(X454="Probabilidad",X455="Probabilidad"),(AF454-(+AF454*AA455)),IF(AND(X455="Probabilidad",X454="Impacto"),(AF454-(+AF454*AA455)),IF(X455="Impacto",AF454,""))),"")</f>
        <v/>
      </c>
      <c r="AF455" s="25" t="str">
        <f t="shared" si="178"/>
        <v/>
      </c>
      <c r="AG455" s="38"/>
      <c r="AH455" s="39"/>
      <c r="AI455" s="25" t="str">
        <f t="shared" si="204"/>
        <v/>
      </c>
      <c r="AJ455" s="38"/>
      <c r="AK455" s="39"/>
      <c r="AL455" s="40"/>
      <c r="AM455" s="23" t="s">
        <v>84</v>
      </c>
      <c r="AN455" s="27"/>
      <c r="AO455" s="21"/>
      <c r="AP455" s="21"/>
      <c r="AQ455" s="42"/>
      <c r="AR455" s="36"/>
      <c r="AS455" s="36"/>
      <c r="AT455" s="29"/>
    </row>
    <row r="456" spans="1:46" ht="18.95" customHeight="1" x14ac:dyDescent="0.3">
      <c r="A456" s="52"/>
      <c r="B456" s="48"/>
      <c r="C456" s="48"/>
      <c r="D456" s="48"/>
      <c r="E456" s="54"/>
      <c r="F456" s="55"/>
      <c r="G456" s="48"/>
      <c r="H456" s="49"/>
      <c r="I456" s="50"/>
      <c r="J456" s="50"/>
      <c r="K456" s="50"/>
      <c r="L456" s="50"/>
      <c r="M456" s="46"/>
      <c r="N456" s="44"/>
      <c r="O456" s="45"/>
      <c r="P456" s="46"/>
      <c r="Q456" s="44"/>
      <c r="R456" s="47"/>
      <c r="S456" s="48"/>
      <c r="T456" s="20" t="s">
        <v>85</v>
      </c>
      <c r="U456" s="21"/>
      <c r="V456" s="22"/>
      <c r="W456" s="22"/>
      <c r="X456" s="23" t="str">
        <f t="shared" si="203"/>
        <v/>
      </c>
      <c r="Y456" s="24"/>
      <c r="Z456" s="24"/>
      <c r="AA456" s="25" t="str">
        <f t="shared" si="177"/>
        <v/>
      </c>
      <c r="AB456" s="24"/>
      <c r="AC456" s="24"/>
      <c r="AD456" s="24"/>
      <c r="AE456" s="26" t="str">
        <f t="shared" si="205"/>
        <v/>
      </c>
      <c r="AF456" s="25" t="str">
        <f t="shared" si="178"/>
        <v/>
      </c>
      <c r="AG456" s="38"/>
      <c r="AH456" s="39"/>
      <c r="AI456" s="25" t="str">
        <f t="shared" si="204"/>
        <v/>
      </c>
      <c r="AJ456" s="38"/>
      <c r="AK456" s="39"/>
      <c r="AL456" s="40"/>
      <c r="AM456" s="23" t="s">
        <v>89</v>
      </c>
      <c r="AN456" s="27"/>
      <c r="AO456" s="21"/>
      <c r="AP456" s="21"/>
      <c r="AQ456" s="42"/>
      <c r="AR456" s="36"/>
      <c r="AS456" s="36"/>
      <c r="AT456" s="29"/>
    </row>
    <row r="457" spans="1:46" ht="18.95" customHeight="1" x14ac:dyDescent="0.3">
      <c r="A457" s="52"/>
      <c r="B457" s="48"/>
      <c r="C457" s="48"/>
      <c r="D457" s="48"/>
      <c r="E457" s="54"/>
      <c r="F457" s="55"/>
      <c r="G457" s="48"/>
      <c r="H457" s="49"/>
      <c r="I457" s="50"/>
      <c r="J457" s="50"/>
      <c r="K457" s="50"/>
      <c r="L457" s="50"/>
      <c r="M457" s="46"/>
      <c r="N457" s="44"/>
      <c r="O457" s="45"/>
      <c r="P457" s="46"/>
      <c r="Q457" s="44"/>
      <c r="R457" s="47"/>
      <c r="S457" s="48"/>
      <c r="T457" s="20" t="s">
        <v>90</v>
      </c>
      <c r="U457" s="21"/>
      <c r="V457" s="22"/>
      <c r="W457" s="22"/>
      <c r="X457" s="23" t="str">
        <f t="shared" si="203"/>
        <v/>
      </c>
      <c r="Y457" s="24"/>
      <c r="Z457" s="24"/>
      <c r="AA457" s="25" t="str">
        <f t="shared" si="177"/>
        <v/>
      </c>
      <c r="AB457" s="24"/>
      <c r="AC457" s="24"/>
      <c r="AD457" s="24"/>
      <c r="AE457" s="26" t="str">
        <f t="shared" si="205"/>
        <v/>
      </c>
      <c r="AF457" s="25" t="str">
        <f t="shared" si="178"/>
        <v/>
      </c>
      <c r="AG457" s="38"/>
      <c r="AH457" s="39"/>
      <c r="AI457" s="25" t="str">
        <f t="shared" si="204"/>
        <v/>
      </c>
      <c r="AJ457" s="38"/>
      <c r="AK457" s="39"/>
      <c r="AL457" s="40"/>
      <c r="AM457" s="23" t="s">
        <v>92</v>
      </c>
      <c r="AN457" s="27"/>
      <c r="AO457" s="21"/>
      <c r="AP457" s="21"/>
      <c r="AQ457" s="42"/>
      <c r="AR457" s="36"/>
      <c r="AS457" s="36"/>
      <c r="AT457" s="29"/>
    </row>
    <row r="458" spans="1:46" ht="23.1" customHeight="1" x14ac:dyDescent="0.3">
      <c r="A458" s="53"/>
      <c r="B458" s="48"/>
      <c r="C458" s="48"/>
      <c r="D458" s="48"/>
      <c r="E458" s="54"/>
      <c r="F458" s="55"/>
      <c r="G458" s="48"/>
      <c r="H458" s="49"/>
      <c r="I458" s="50"/>
      <c r="J458" s="50"/>
      <c r="K458" s="50"/>
      <c r="L458" s="50"/>
      <c r="M458" s="46"/>
      <c r="N458" s="44"/>
      <c r="O458" s="45"/>
      <c r="P458" s="46"/>
      <c r="Q458" s="44"/>
      <c r="R458" s="47"/>
      <c r="S458" s="48"/>
      <c r="T458" s="20" t="s">
        <v>93</v>
      </c>
      <c r="U458" s="21"/>
      <c r="V458" s="22"/>
      <c r="W458" s="22"/>
      <c r="X458" s="23" t="str">
        <f t="shared" si="203"/>
        <v/>
      </c>
      <c r="Y458" s="24"/>
      <c r="Z458" s="24"/>
      <c r="AA458" s="25" t="str">
        <f t="shared" si="177"/>
        <v/>
      </c>
      <c r="AB458" s="24"/>
      <c r="AC458" s="24"/>
      <c r="AD458" s="24"/>
      <c r="AE458" s="26" t="str">
        <f t="shared" si="205"/>
        <v/>
      </c>
      <c r="AF458" s="25" t="str">
        <f t="shared" si="178"/>
        <v/>
      </c>
      <c r="AG458" s="38"/>
      <c r="AH458" s="39"/>
      <c r="AI458" s="25" t="str">
        <f t="shared" si="204"/>
        <v/>
      </c>
      <c r="AJ458" s="38"/>
      <c r="AK458" s="39"/>
      <c r="AL458" s="40"/>
      <c r="AM458" s="23" t="s">
        <v>94</v>
      </c>
      <c r="AN458" s="27"/>
      <c r="AO458" s="21"/>
      <c r="AP458" s="21"/>
      <c r="AQ458" s="43"/>
      <c r="AR458" s="37"/>
      <c r="AS458" s="37"/>
      <c r="AT458" s="30"/>
    </row>
    <row r="459" spans="1:46" s="4" customFormat="1" ht="69.95" customHeight="1" x14ac:dyDescent="0.25">
      <c r="A459" s="51"/>
      <c r="B459" s="48"/>
      <c r="C459" s="48"/>
      <c r="D459" s="48"/>
      <c r="E459" s="54"/>
      <c r="F459" s="55"/>
      <c r="G459" s="48"/>
      <c r="H459" s="49" t="str">
        <f>IF(B459="Seguridad_Información","Posibilidad de "&amp;C459&amp;"con "&amp;K459&amp;" "&amp;"por"&amp;" "&amp;I459&amp;" "&amp;"debido a"&amp;" "&amp;J459,"Posibilidad de"&amp;" "&amp;K459&amp;" "&amp;"por"&amp;" "&amp;I459&amp;" debido a"&amp;" "&amp;J459)</f>
        <v xml:space="preserve">Posibilidad de  por  debido a </v>
      </c>
      <c r="I459" s="50"/>
      <c r="J459" s="50"/>
      <c r="K459" s="50"/>
      <c r="L459" s="50"/>
      <c r="M459" s="46" t="str">
        <f>IF(OR($L459=[1]Tabla_Probabilidad!$D$33,$L459=[1]Tabla_Probabilidad!$D$35,$L459=[1]Tabla_Probabilidad!$D$37,$L459=[1]Tabla_Probabilidad!$J$35),"Muy Baja",IF(OR($L459=[1]Tabla_Probabilidad!$E$33,$L459=[1]Tabla_Probabilidad!$E$35,$L459=[1]Tabla_Probabilidad!$E$37,$L459=[1]Tabla_Probabilidad!$K$35),"Baja",IF(OR($L459=[1]Tabla_Probabilidad!$F$33,$L459=[1]Tabla_Probabilidad!$F$35,$L459=[1]Tabla_Probabilidad!$F$37,$L459=[1]Tabla_Probabilidad!$L$35),"Media",IF(OR($L459=[1]Tabla_Probabilidad!$G$33,$L459=[1]Tabla_Probabilidad!$G$35,$L459=[1]Tabla_Probabilidad!$G$37,$L459=[1]Tabla_Probabilidad!$M$35),"Alta",IF(OR($L459=[1]Tabla_Probabilidad!$H$33,$L459=[1]Tabla_Probabilidad!$H$35,$L459=[1]Tabla_Probabilidad!$H$37,$L459=[1]Tabla_Probabilidad!$N$35),"Muy Alta","")))))</f>
        <v/>
      </c>
      <c r="N459" s="44" t="str">
        <f>IF(M459="","",IF(M459="Muy Baja",0.2,IF(M459="Baja",0.4,IF(M459="Media",0.6,IF(M459="Alta",0.8,IF(M459="Muy Alta",1,))))))</f>
        <v/>
      </c>
      <c r="O459" s="45"/>
      <c r="P459" s="46" t="str">
        <f>IF(OR($O459=[1]Tabla_Impacto!$D$38,$O459=[1]Tabla_Impacto!$D$41,$O459=[1]Tabla_Impacto!$D$42,$O459=[1]Tabla_Impacto!$D$43,$O459=[1]Tabla_Impacto!$D$44,$O459=[1]Tabla_Impacto!$J$38,$O459=[1]Tabla_Impacto!$J$43,$O459=[1]Tabla_Impacto!$J$44,$O459=[1]Tabla_Impacto!$P$40,$O459=[1]Tabla_Impacto!$P$44,$O459=[1]Tabla_Impacto!$V$40,$O459=[1]Tabla_Impacto!$AB$40),"Leve",IF(OR($O459=[1]Tabla_Impacto!$E$38,$O459=[1]Tabla_Impacto!$E$41,$O459=[1]Tabla_Impacto!$E$42,$O459=[1]Tabla_Impacto!$E$43,$O459=[1]Tabla_Impacto!$E$44,$O459=[1]Tabla_Impacto!$K$38,$O459=[1]Tabla_Impacto!$K$43,$O459=[1]Tabla_Impacto!$K$44,$O459=[1]Tabla_Impacto!$Q$40,$O459=[1]Tabla_Impacto!$Q$44,$O459=[1]Tabla_Impacto!$W$40,$O459=[1]Tabla_Impacto!$AC$40),"Menor",IF(OR($O459=[1]Tabla_Impacto!$F$38,$O459=[1]Tabla_Impacto!$F$41,$O459=[1]Tabla_Impacto!$F$42,$O459=[1]Tabla_Impacto!$F$43,$O459=[1]Tabla_Impacto!$F$44,$O459=[1]Tabla_Impacto!$L$38,$O459=[1]Tabla_Impacto!$L$43,$O459=[1]Tabla_Impacto!$L$44,$O459=[1]Tabla_Impacto!$R$40,$O459=[1]Tabla_Impacto!$R$44,$O459=[1]Tabla_Impacto!$X$40,$O459=[1]Tabla_Impacto!$AD$40,$O459=[1]Tabla_Impacto!$F$41),"Moderado",IF(OR($O459=[1]Tabla_Impacto!$G$38,$O459=[1]Tabla_Impacto!$G$41,$O459=[1]Tabla_Impacto!$G$42,$O459=[1]Tabla_Impacto!$G$43,$O459=[1]Tabla_Impacto!$G$44,$O459=[1]Tabla_Impacto!$M$38,$O459=[1]Tabla_Impacto!$M$43,$O459=[1]Tabla_Impacto!$M$44,$O459=[1]Tabla_Impacto!$S$40,$O459=[1]Tabla_Impacto!$S$44,$O459=[1]Tabla_Impacto!$Y$40,$O459=[1]Tabla_Impacto!$AE$40,$O459=[1]Tabla_Impacto!$G$41),"Mayor",IF(OR($O459=[1]Tabla_Impacto!$H$38,$O459=[1]Tabla_Impacto!$H$41,$O459=[1]Tabla_Impacto!$H$42,$O459=[1]Tabla_Impacto!$H$43,$O459=[1]Tabla_Impacto!$H$44,$O459=[1]Tabla_Impacto!$N$38,$O459=[1]Tabla_Impacto!$N$43,$O459=[1]Tabla_Impacto!$N$44,$O459=[1]Tabla_Impacto!$T$40,$O459=[1]Tabla_Impacto!$T$44,$O459=[1]Tabla_Impacto!$Z$40,$O459=[1]Tabla_Impacto!$AF$40,$O459=[1]Tabla_Impacto!$H$41),"Catastrófico","")))))</f>
        <v/>
      </c>
      <c r="Q459" s="44" t="str">
        <f>IF(P459="","",IF(P459="Leve",0.2,IF(P459="Menor",0.4,IF(P459="Moderado",0.6,IF(P459="Mayor",0.8,IF(P459="Catastrófico",1,))))))</f>
        <v/>
      </c>
      <c r="R459" s="47" t="str">
        <f>IF(OR(AND(M459="Muy Baja",P459="Leve"),AND(M459="Muy Baja",P459="Menor"),AND(M459="Baja",P459="Leve")),"Bajo",IF(OR(AND(M459="Muy baja",P459="Moderado"),AND(M459="Baja",P459="Menor"),AND(M459="Baja",P459="Moderado"),AND(M459="Media",P459="Leve"),AND(M459="Media",P459="Menor"),AND(M459="Media",P459="Moderado"),AND(M459="Alta",P459="Leve"),AND(M459="Alta",P459="Menor")),"Moderado",IF(OR(AND(M459="Muy Baja",P459="Mayor"),AND(M459="Baja",P459="Mayor"),AND(M459="Media",P459="Mayor"),AND(M459="Alta",P459="Moderado"),AND(M459="Alta",P459="Mayor"),AND(M459="Muy Alta",P459="Leve"),AND(M459="Muy Alta",P459="Menor"),AND(M459="Muy Alta",P459="Moderado"),AND(M459="Muy Alta",P459="Mayor")),"Alto",IF(OR(AND(M459="Muy Baja",P459="Catastrófico"),AND(M459="Baja",P459="Catastrófico"),AND(M459="Media",P459="Catastrófico"),AND(M459="Alta",P459="Catastrófico"),AND(M459="Muy Alta",P459="Catastrófico")),"Extremo",""))))</f>
        <v/>
      </c>
      <c r="S459" s="48"/>
      <c r="T459" s="20" t="s">
        <v>65</v>
      </c>
      <c r="U459" s="21"/>
      <c r="V459" s="22"/>
      <c r="W459" s="22"/>
      <c r="X459" s="23" t="str">
        <f>IF(OR(Y459="Preventivo",Y459="Detectivo"),"Probabilidad",IF(Y459="Correctivo","Impacto",""))</f>
        <v/>
      </c>
      <c r="Y459" s="24"/>
      <c r="Z459" s="24"/>
      <c r="AA459" s="25" t="str">
        <f t="shared" ref="AA459:AA522" si="206">IF(AND(Y459="Preventivo",Z459="Automático"),"50%",IF(AND(Y459="Preventivo",Z459="Manual"),"40%",IF(AND(Y459="Detectivo",Z459="Automático"),"40%",IF(AND(Y459="Detectivo",Z459="Manual"),"30%",IF(AND(Y459="Correctivo",Z459="Automático"),"35%",IF(AND(Y459="Correctivo",Z459="Manual"),"25%",""))))))</f>
        <v/>
      </c>
      <c r="AB459" s="24"/>
      <c r="AC459" s="24"/>
      <c r="AD459" s="24"/>
      <c r="AE459" s="26" t="str">
        <f>IFERROR(IF(X459="Probabilidad",(N459-(+N459*AA459)),IF(X459="Impacto",N459,"")),"")</f>
        <v/>
      </c>
      <c r="AF459" s="25" t="str">
        <f t="shared" ref="AF459:AF522" si="207">+AE459</f>
        <v/>
      </c>
      <c r="AG459" s="38" t="str">
        <f>IFERROR(IF(AH459="","",IF(AH459&lt;=0.2,"Muy Baja",IF(AH459&lt;=0.4,"Baja",IF(AH459&lt;=0.6,"Media",IF(AH459&lt;=0.8,"Alta","Muy Alta"))))),"")</f>
        <v/>
      </c>
      <c r="AH459" s="39" t="str">
        <f>IFERROR(LOOKUP(MAX(AF459:AF465)+1,(AF459:AF465)),"")</f>
        <v/>
      </c>
      <c r="AI459" s="25" t="str">
        <f>IFERROR(IF(X459="Impacto",(Q459-(+Q459*AA459)),IF(X459="Probabilidad",Q459,"")),"")</f>
        <v/>
      </c>
      <c r="AJ459" s="38" t="str">
        <f>IFERROR(IF(AK459="","",IF(AK459&lt;=0.2,"Leve",IF(AK459&lt;=0.4,"Menor",IF(AK459&lt;=0.6,"Moderado",IF(AK459&lt;=0.8,"Mayor","Catastrófico"))))),"")</f>
        <v/>
      </c>
      <c r="AK459" s="39" t="str">
        <f>IFERROR(LOOKUP(MAX(AI459:AI465)+1,(AI459:AI465)),"")</f>
        <v/>
      </c>
      <c r="AL459" s="40" t="str">
        <f>IFERROR(IF(OR(AND(AG459="Muy Baja",AJ459="Leve"),AND(AG459="Muy Baja",AJ459="Menor"),AND(AG459="Baja",AJ459="Leve")),"Bajo",IF(OR(AND(AG459="Muy baja",AJ459="Moderado"),AND(AG459="Baja",AJ459="Menor"),AND(AG459="Baja",AJ459="Moderado"),AND(AG459="Media",AJ459="Leve"),AND(AG459="Media",AJ459="Menor"),AND(AG459="Media",AJ459="Moderado"),AND(AG459="Alta",AJ459="Leve"),AND(AG459="Alta",AJ459="Menor")),"Moderado",IF(OR(AND(AG459="Muy Baja",AJ459="Mayor"),AND(AG459="Baja",AJ459="Mayor"),AND(AG459="Media",AJ459="Mayor"),AND(AG459="Alta",AJ459="Moderado"),AND(AG459="Alta",AJ459="Mayor"),AND(AG459="Muy Alta",AJ459="Leve"),AND(AG459="Muy Alta",AJ459="Menor"),AND(AG459="Muy Alta",AJ459="Moderado"),AND(AG459="Muy Alta",AJ459="Mayor")),"Alto",IF(OR(AND(AG459="Muy Baja",AJ459="Catastrófico"),AND(AG459="Baja",AJ459="Catastrófico"),AND(AG459="Media",AJ459="Catastrófico"),AND(AG459="Alta",AJ459="Catastrófico"),AND(AG459="Muy Alta",AJ459="Catastrófico")),"Extremo","")))),"")</f>
        <v/>
      </c>
      <c r="AM459" s="23" t="s">
        <v>73</v>
      </c>
      <c r="AN459" s="27"/>
      <c r="AO459" s="21"/>
      <c r="AP459" s="21"/>
      <c r="AQ459" s="41"/>
      <c r="AR459" s="35"/>
      <c r="AS459" s="35"/>
      <c r="AT459" s="28"/>
    </row>
    <row r="460" spans="1:46" ht="74.099999999999994" customHeight="1" x14ac:dyDescent="0.3">
      <c r="A460" s="52"/>
      <c r="B460" s="48"/>
      <c r="C460" s="48"/>
      <c r="D460" s="48"/>
      <c r="E460" s="54"/>
      <c r="F460" s="55"/>
      <c r="G460" s="48"/>
      <c r="H460" s="49"/>
      <c r="I460" s="50"/>
      <c r="J460" s="50"/>
      <c r="K460" s="50"/>
      <c r="L460" s="50"/>
      <c r="M460" s="46"/>
      <c r="N460" s="44"/>
      <c r="O460" s="45"/>
      <c r="P460" s="46"/>
      <c r="Q460" s="44"/>
      <c r="R460" s="47"/>
      <c r="S460" s="48"/>
      <c r="T460" s="20" t="s">
        <v>74</v>
      </c>
      <c r="U460" s="21"/>
      <c r="V460" s="22"/>
      <c r="W460" s="22"/>
      <c r="X460" s="23" t="str">
        <f t="shared" ref="X460:X465" si="208">IF(OR(Y460="Preventivo",Y460="Detectivo"),"Probabilidad",IF(Y460="Correctivo","Impacto",""))</f>
        <v/>
      </c>
      <c r="Y460" s="24"/>
      <c r="Z460" s="24"/>
      <c r="AA460" s="25" t="str">
        <f t="shared" si="206"/>
        <v/>
      </c>
      <c r="AB460" s="24"/>
      <c r="AC460" s="24"/>
      <c r="AD460" s="24"/>
      <c r="AE460" s="26" t="str">
        <f>IFERROR(IF(AND(X459="Probabilidad",X460="Probabilidad"),(AF459-(+AF459*AA460)),IF(AND(X460="Probabilidad",X459="Impacto"),(AF459-(+AF459*AA460)),IF(X460="Impacto",AF459,""))),"")</f>
        <v/>
      </c>
      <c r="AF460" s="25" t="str">
        <f t="shared" si="207"/>
        <v/>
      </c>
      <c r="AG460" s="38"/>
      <c r="AH460" s="39"/>
      <c r="AI460" s="25" t="str">
        <f t="shared" ref="AI460:AI465" si="209">IFERROR(IF(AND(X459="Impacto",X460="Impacto"),(AI459-(+AI459*AA460)),IF(AND(X460="Impacto",X459="Probabilidad"),(AI459-(+AI459*AA460)),IF(X460="Probabilidad",AI459,""))),"")</f>
        <v/>
      </c>
      <c r="AJ460" s="38"/>
      <c r="AK460" s="39"/>
      <c r="AL460" s="40"/>
      <c r="AM460" s="23" t="s">
        <v>77</v>
      </c>
      <c r="AN460" s="27"/>
      <c r="AO460" s="21"/>
      <c r="AP460" s="21"/>
      <c r="AQ460" s="42"/>
      <c r="AR460" s="36"/>
      <c r="AS460" s="36"/>
      <c r="AT460" s="29"/>
    </row>
    <row r="461" spans="1:46" ht="45" customHeight="1" x14ac:dyDescent="0.3">
      <c r="A461" s="52"/>
      <c r="B461" s="48"/>
      <c r="C461" s="48"/>
      <c r="D461" s="48"/>
      <c r="E461" s="54"/>
      <c r="F461" s="55"/>
      <c r="G461" s="48"/>
      <c r="H461" s="49"/>
      <c r="I461" s="50"/>
      <c r="J461" s="50"/>
      <c r="K461" s="50"/>
      <c r="L461" s="50"/>
      <c r="M461" s="46"/>
      <c r="N461" s="44"/>
      <c r="O461" s="45"/>
      <c r="P461" s="46"/>
      <c r="Q461" s="44"/>
      <c r="R461" s="47"/>
      <c r="S461" s="48"/>
      <c r="T461" s="20" t="s">
        <v>78</v>
      </c>
      <c r="U461" s="21"/>
      <c r="V461" s="22"/>
      <c r="W461" s="22"/>
      <c r="X461" s="23" t="str">
        <f t="shared" si="208"/>
        <v/>
      </c>
      <c r="Y461" s="24"/>
      <c r="Z461" s="24"/>
      <c r="AA461" s="25" t="str">
        <f t="shared" si="206"/>
        <v/>
      </c>
      <c r="AB461" s="24"/>
      <c r="AC461" s="24"/>
      <c r="AD461" s="24"/>
      <c r="AE461" s="26" t="str">
        <f>IFERROR(IF(AND(X460="Probabilidad",X461="Probabilidad"),(AF460-(+AF460*AA461)),IF(AND(X461="Probabilidad",X460="Impacto"),(AF460-(+AF460*AA461)),IF(X461="Impacto",AF460,""))),"")</f>
        <v/>
      </c>
      <c r="AF461" s="25" t="str">
        <f t="shared" si="207"/>
        <v/>
      </c>
      <c r="AG461" s="38"/>
      <c r="AH461" s="39"/>
      <c r="AI461" s="25" t="str">
        <f t="shared" si="209"/>
        <v/>
      </c>
      <c r="AJ461" s="38"/>
      <c r="AK461" s="39"/>
      <c r="AL461" s="40"/>
      <c r="AM461" s="23" t="s">
        <v>81</v>
      </c>
      <c r="AN461" s="27"/>
      <c r="AO461" s="21"/>
      <c r="AP461" s="21"/>
      <c r="AQ461" s="42"/>
      <c r="AR461" s="36"/>
      <c r="AS461" s="36"/>
      <c r="AT461" s="29"/>
    </row>
    <row r="462" spans="1:46" ht="30" customHeight="1" x14ac:dyDescent="0.3">
      <c r="A462" s="52"/>
      <c r="B462" s="48"/>
      <c r="C462" s="48"/>
      <c r="D462" s="48"/>
      <c r="E462" s="54"/>
      <c r="F462" s="55"/>
      <c r="G462" s="48"/>
      <c r="H462" s="49"/>
      <c r="I462" s="50"/>
      <c r="J462" s="50"/>
      <c r="K462" s="50"/>
      <c r="L462" s="50"/>
      <c r="M462" s="46"/>
      <c r="N462" s="44"/>
      <c r="O462" s="45"/>
      <c r="P462" s="46"/>
      <c r="Q462" s="44"/>
      <c r="R462" s="47"/>
      <c r="S462" s="48"/>
      <c r="T462" s="20" t="s">
        <v>82</v>
      </c>
      <c r="U462" s="21"/>
      <c r="V462" s="22"/>
      <c r="W462" s="22"/>
      <c r="X462" s="23" t="str">
        <f t="shared" si="208"/>
        <v/>
      </c>
      <c r="Y462" s="24"/>
      <c r="Z462" s="24"/>
      <c r="AA462" s="25" t="str">
        <f t="shared" si="206"/>
        <v/>
      </c>
      <c r="AB462" s="24"/>
      <c r="AC462" s="24"/>
      <c r="AD462" s="24"/>
      <c r="AE462" s="26" t="str">
        <f t="shared" ref="AE462:AE465" si="210">IFERROR(IF(AND(X461="Probabilidad",X462="Probabilidad"),(AF461-(+AF461*AA462)),IF(AND(X462="Probabilidad",X461="Impacto"),(AF461-(+AF461*AA462)),IF(X462="Impacto",AF461,""))),"")</f>
        <v/>
      </c>
      <c r="AF462" s="25" t="str">
        <f t="shared" si="207"/>
        <v/>
      </c>
      <c r="AG462" s="38"/>
      <c r="AH462" s="39"/>
      <c r="AI462" s="25" t="str">
        <f t="shared" si="209"/>
        <v/>
      </c>
      <c r="AJ462" s="38"/>
      <c r="AK462" s="39"/>
      <c r="AL462" s="40"/>
      <c r="AM462" s="23" t="s">
        <v>84</v>
      </c>
      <c r="AN462" s="27"/>
      <c r="AO462" s="21"/>
      <c r="AP462" s="21"/>
      <c r="AQ462" s="42"/>
      <c r="AR462" s="36"/>
      <c r="AS462" s="36"/>
      <c r="AT462" s="29"/>
    </row>
    <row r="463" spans="1:46" ht="18.95" customHeight="1" x14ac:dyDescent="0.3">
      <c r="A463" s="52"/>
      <c r="B463" s="48"/>
      <c r="C463" s="48"/>
      <c r="D463" s="48"/>
      <c r="E463" s="54"/>
      <c r="F463" s="55"/>
      <c r="G463" s="48"/>
      <c r="H463" s="49"/>
      <c r="I463" s="50"/>
      <c r="J463" s="50"/>
      <c r="K463" s="50"/>
      <c r="L463" s="50"/>
      <c r="M463" s="46"/>
      <c r="N463" s="44"/>
      <c r="O463" s="45"/>
      <c r="P463" s="46"/>
      <c r="Q463" s="44"/>
      <c r="R463" s="47"/>
      <c r="S463" s="48"/>
      <c r="T463" s="20" t="s">
        <v>85</v>
      </c>
      <c r="U463" s="21"/>
      <c r="V463" s="22"/>
      <c r="W463" s="22"/>
      <c r="X463" s="23" t="str">
        <f t="shared" si="208"/>
        <v/>
      </c>
      <c r="Y463" s="24"/>
      <c r="Z463" s="24"/>
      <c r="AA463" s="25" t="str">
        <f t="shared" si="206"/>
        <v/>
      </c>
      <c r="AB463" s="24"/>
      <c r="AC463" s="24"/>
      <c r="AD463" s="24"/>
      <c r="AE463" s="26" t="str">
        <f t="shared" si="210"/>
        <v/>
      </c>
      <c r="AF463" s="25" t="str">
        <f t="shared" si="207"/>
        <v/>
      </c>
      <c r="AG463" s="38"/>
      <c r="AH463" s="39"/>
      <c r="AI463" s="25" t="str">
        <f t="shared" si="209"/>
        <v/>
      </c>
      <c r="AJ463" s="38"/>
      <c r="AK463" s="39"/>
      <c r="AL463" s="40"/>
      <c r="AM463" s="23" t="s">
        <v>89</v>
      </c>
      <c r="AN463" s="27"/>
      <c r="AO463" s="21"/>
      <c r="AP463" s="21"/>
      <c r="AQ463" s="42"/>
      <c r="AR463" s="36"/>
      <c r="AS463" s="36"/>
      <c r="AT463" s="29"/>
    </row>
    <row r="464" spans="1:46" ht="18.95" customHeight="1" x14ac:dyDescent="0.3">
      <c r="A464" s="52"/>
      <c r="B464" s="48"/>
      <c r="C464" s="48"/>
      <c r="D464" s="48"/>
      <c r="E464" s="54"/>
      <c r="F464" s="55"/>
      <c r="G464" s="48"/>
      <c r="H464" s="49"/>
      <c r="I464" s="50"/>
      <c r="J464" s="50"/>
      <c r="K464" s="50"/>
      <c r="L464" s="50"/>
      <c r="M464" s="46"/>
      <c r="N464" s="44"/>
      <c r="O464" s="45"/>
      <c r="P464" s="46"/>
      <c r="Q464" s="44"/>
      <c r="R464" s="47"/>
      <c r="S464" s="48"/>
      <c r="T464" s="20" t="s">
        <v>90</v>
      </c>
      <c r="U464" s="21"/>
      <c r="V464" s="22"/>
      <c r="W464" s="22"/>
      <c r="X464" s="23" t="str">
        <f t="shared" si="208"/>
        <v/>
      </c>
      <c r="Y464" s="24"/>
      <c r="Z464" s="24"/>
      <c r="AA464" s="25" t="str">
        <f t="shared" si="206"/>
        <v/>
      </c>
      <c r="AB464" s="24"/>
      <c r="AC464" s="24"/>
      <c r="AD464" s="24"/>
      <c r="AE464" s="26" t="str">
        <f t="shared" si="210"/>
        <v/>
      </c>
      <c r="AF464" s="25" t="str">
        <f t="shared" si="207"/>
        <v/>
      </c>
      <c r="AG464" s="38"/>
      <c r="AH464" s="39"/>
      <c r="AI464" s="25" t="str">
        <f t="shared" si="209"/>
        <v/>
      </c>
      <c r="AJ464" s="38"/>
      <c r="AK464" s="39"/>
      <c r="AL464" s="40"/>
      <c r="AM464" s="23" t="s">
        <v>92</v>
      </c>
      <c r="AN464" s="27"/>
      <c r="AO464" s="21"/>
      <c r="AP464" s="21"/>
      <c r="AQ464" s="42"/>
      <c r="AR464" s="36"/>
      <c r="AS464" s="36"/>
      <c r="AT464" s="29"/>
    </row>
    <row r="465" spans="1:46" ht="23.1" customHeight="1" x14ac:dyDescent="0.3">
      <c r="A465" s="53"/>
      <c r="B465" s="48"/>
      <c r="C465" s="48"/>
      <c r="D465" s="48"/>
      <c r="E465" s="54"/>
      <c r="F465" s="55"/>
      <c r="G465" s="48"/>
      <c r="H465" s="49"/>
      <c r="I465" s="50"/>
      <c r="J465" s="50"/>
      <c r="K465" s="50"/>
      <c r="L465" s="50"/>
      <c r="M465" s="46"/>
      <c r="N465" s="44"/>
      <c r="O465" s="45"/>
      <c r="P465" s="46"/>
      <c r="Q465" s="44"/>
      <c r="R465" s="47"/>
      <c r="S465" s="48"/>
      <c r="T465" s="20" t="s">
        <v>93</v>
      </c>
      <c r="U465" s="21"/>
      <c r="V465" s="22"/>
      <c r="W465" s="22"/>
      <c r="X465" s="23" t="str">
        <f t="shared" si="208"/>
        <v/>
      </c>
      <c r="Y465" s="24"/>
      <c r="Z465" s="24"/>
      <c r="AA465" s="25" t="str">
        <f t="shared" si="206"/>
        <v/>
      </c>
      <c r="AB465" s="24"/>
      <c r="AC465" s="24"/>
      <c r="AD465" s="24"/>
      <c r="AE465" s="26" t="str">
        <f t="shared" si="210"/>
        <v/>
      </c>
      <c r="AF465" s="25" t="str">
        <f t="shared" si="207"/>
        <v/>
      </c>
      <c r="AG465" s="38"/>
      <c r="AH465" s="39"/>
      <c r="AI465" s="25" t="str">
        <f t="shared" si="209"/>
        <v/>
      </c>
      <c r="AJ465" s="38"/>
      <c r="AK465" s="39"/>
      <c r="AL465" s="40"/>
      <c r="AM465" s="23" t="s">
        <v>94</v>
      </c>
      <c r="AN465" s="27"/>
      <c r="AO465" s="21"/>
      <c r="AP465" s="21"/>
      <c r="AQ465" s="43"/>
      <c r="AR465" s="37"/>
      <c r="AS465" s="37"/>
      <c r="AT465" s="30"/>
    </row>
    <row r="466" spans="1:46" s="4" customFormat="1" ht="69.95" customHeight="1" x14ac:dyDescent="0.25">
      <c r="A466" s="51"/>
      <c r="B466" s="48"/>
      <c r="C466" s="48"/>
      <c r="D466" s="48"/>
      <c r="E466" s="54"/>
      <c r="F466" s="55"/>
      <c r="G466" s="48"/>
      <c r="H466" s="49" t="str">
        <f>IF(B466="Seguridad_Información","Posibilidad de "&amp;C466&amp;"con "&amp;K466&amp;" "&amp;"por"&amp;" "&amp;I466&amp;" "&amp;"debido a"&amp;" "&amp;J466,"Posibilidad de"&amp;" "&amp;K466&amp;" "&amp;"por"&amp;" "&amp;I466&amp;" debido a"&amp;" "&amp;J466)</f>
        <v xml:space="preserve">Posibilidad de  por  debido a </v>
      </c>
      <c r="I466" s="50"/>
      <c r="J466" s="50"/>
      <c r="K466" s="50"/>
      <c r="L466" s="50"/>
      <c r="M466" s="46" t="str">
        <f>IF(OR($L466=[1]Tabla_Probabilidad!$D$33,$L466=[1]Tabla_Probabilidad!$D$35,$L466=[1]Tabla_Probabilidad!$D$37,$L466=[1]Tabla_Probabilidad!$J$35),"Muy Baja",IF(OR($L466=[1]Tabla_Probabilidad!$E$33,$L466=[1]Tabla_Probabilidad!$E$35,$L466=[1]Tabla_Probabilidad!$E$37,$L466=[1]Tabla_Probabilidad!$K$35),"Baja",IF(OR($L466=[1]Tabla_Probabilidad!$F$33,$L466=[1]Tabla_Probabilidad!$F$35,$L466=[1]Tabla_Probabilidad!$F$37,$L466=[1]Tabla_Probabilidad!$L$35),"Media",IF(OR($L466=[1]Tabla_Probabilidad!$G$33,$L466=[1]Tabla_Probabilidad!$G$35,$L466=[1]Tabla_Probabilidad!$G$37,$L466=[1]Tabla_Probabilidad!$M$35),"Alta",IF(OR($L466=[1]Tabla_Probabilidad!$H$33,$L466=[1]Tabla_Probabilidad!$H$35,$L466=[1]Tabla_Probabilidad!$H$37,$L466=[1]Tabla_Probabilidad!$N$35),"Muy Alta","")))))</f>
        <v/>
      </c>
      <c r="N466" s="44" t="str">
        <f>IF(M466="","",IF(M466="Muy Baja",0.2,IF(M466="Baja",0.4,IF(M466="Media",0.6,IF(M466="Alta",0.8,IF(M466="Muy Alta",1,))))))</f>
        <v/>
      </c>
      <c r="O466" s="45"/>
      <c r="P466" s="46" t="str">
        <f>IF(OR($O466=[1]Tabla_Impacto!$D$38,$O466=[1]Tabla_Impacto!$D$41,$O466=[1]Tabla_Impacto!$D$42,$O466=[1]Tabla_Impacto!$D$43,$O466=[1]Tabla_Impacto!$D$44,$O466=[1]Tabla_Impacto!$J$38,$O466=[1]Tabla_Impacto!$J$43,$O466=[1]Tabla_Impacto!$J$44,$O466=[1]Tabla_Impacto!$P$40,$O466=[1]Tabla_Impacto!$P$44,$O466=[1]Tabla_Impacto!$V$40,$O466=[1]Tabla_Impacto!$AB$40),"Leve",IF(OR($O466=[1]Tabla_Impacto!$E$38,$O466=[1]Tabla_Impacto!$E$41,$O466=[1]Tabla_Impacto!$E$42,$O466=[1]Tabla_Impacto!$E$43,$O466=[1]Tabla_Impacto!$E$44,$O466=[1]Tabla_Impacto!$K$38,$O466=[1]Tabla_Impacto!$K$43,$O466=[1]Tabla_Impacto!$K$44,$O466=[1]Tabla_Impacto!$Q$40,$O466=[1]Tabla_Impacto!$Q$44,$O466=[1]Tabla_Impacto!$W$40,$O466=[1]Tabla_Impacto!$AC$40),"Menor",IF(OR($O466=[1]Tabla_Impacto!$F$38,$O466=[1]Tabla_Impacto!$F$41,$O466=[1]Tabla_Impacto!$F$42,$O466=[1]Tabla_Impacto!$F$43,$O466=[1]Tabla_Impacto!$F$44,$O466=[1]Tabla_Impacto!$L$38,$O466=[1]Tabla_Impacto!$L$43,$O466=[1]Tabla_Impacto!$L$44,$O466=[1]Tabla_Impacto!$R$40,$O466=[1]Tabla_Impacto!$R$44,$O466=[1]Tabla_Impacto!$X$40,$O466=[1]Tabla_Impacto!$AD$40,$O466=[1]Tabla_Impacto!$F$41),"Moderado",IF(OR($O466=[1]Tabla_Impacto!$G$38,$O466=[1]Tabla_Impacto!$G$41,$O466=[1]Tabla_Impacto!$G$42,$O466=[1]Tabla_Impacto!$G$43,$O466=[1]Tabla_Impacto!$G$44,$O466=[1]Tabla_Impacto!$M$38,$O466=[1]Tabla_Impacto!$M$43,$O466=[1]Tabla_Impacto!$M$44,$O466=[1]Tabla_Impacto!$S$40,$O466=[1]Tabla_Impacto!$S$44,$O466=[1]Tabla_Impacto!$Y$40,$O466=[1]Tabla_Impacto!$AE$40,$O466=[1]Tabla_Impacto!$G$41),"Mayor",IF(OR($O466=[1]Tabla_Impacto!$H$38,$O466=[1]Tabla_Impacto!$H$41,$O466=[1]Tabla_Impacto!$H$42,$O466=[1]Tabla_Impacto!$H$43,$O466=[1]Tabla_Impacto!$H$44,$O466=[1]Tabla_Impacto!$N$38,$O466=[1]Tabla_Impacto!$N$43,$O466=[1]Tabla_Impacto!$N$44,$O466=[1]Tabla_Impacto!$T$40,$O466=[1]Tabla_Impacto!$T$44,$O466=[1]Tabla_Impacto!$Z$40,$O466=[1]Tabla_Impacto!$AF$40,$O466=[1]Tabla_Impacto!$H$41),"Catastrófico","")))))</f>
        <v/>
      </c>
      <c r="Q466" s="44" t="str">
        <f>IF(P466="","",IF(P466="Leve",0.2,IF(P466="Menor",0.4,IF(P466="Moderado",0.6,IF(P466="Mayor",0.8,IF(P466="Catastrófico",1,))))))</f>
        <v/>
      </c>
      <c r="R466" s="47" t="str">
        <f>IF(OR(AND(M466="Muy Baja",P466="Leve"),AND(M466="Muy Baja",P466="Menor"),AND(M466="Baja",P466="Leve")),"Bajo",IF(OR(AND(M466="Muy baja",P466="Moderado"),AND(M466="Baja",P466="Menor"),AND(M466="Baja",P466="Moderado"),AND(M466="Media",P466="Leve"),AND(M466="Media",P466="Menor"),AND(M466="Media",P466="Moderado"),AND(M466="Alta",P466="Leve"),AND(M466="Alta",P466="Menor")),"Moderado",IF(OR(AND(M466="Muy Baja",P466="Mayor"),AND(M466="Baja",P466="Mayor"),AND(M466="Media",P466="Mayor"),AND(M466="Alta",P466="Moderado"),AND(M466="Alta",P466="Mayor"),AND(M466="Muy Alta",P466="Leve"),AND(M466="Muy Alta",P466="Menor"),AND(M466="Muy Alta",P466="Moderado"),AND(M466="Muy Alta",P466="Mayor")),"Alto",IF(OR(AND(M466="Muy Baja",P466="Catastrófico"),AND(M466="Baja",P466="Catastrófico"),AND(M466="Media",P466="Catastrófico"),AND(M466="Alta",P466="Catastrófico"),AND(M466="Muy Alta",P466="Catastrófico")),"Extremo",""))))</f>
        <v/>
      </c>
      <c r="S466" s="48"/>
      <c r="T466" s="20" t="s">
        <v>65</v>
      </c>
      <c r="U466" s="21"/>
      <c r="V466" s="22"/>
      <c r="W466" s="22"/>
      <c r="X466" s="23" t="str">
        <f>IF(OR(Y466="Preventivo",Y466="Detectivo"),"Probabilidad",IF(Y466="Correctivo","Impacto",""))</f>
        <v/>
      </c>
      <c r="Y466" s="24"/>
      <c r="Z466" s="24"/>
      <c r="AA466" s="25" t="str">
        <f t="shared" si="206"/>
        <v/>
      </c>
      <c r="AB466" s="24"/>
      <c r="AC466" s="24"/>
      <c r="AD466" s="24"/>
      <c r="AE466" s="26" t="str">
        <f>IFERROR(IF(X466="Probabilidad",(N466-(+N466*AA466)),IF(X466="Impacto",N466,"")),"")</f>
        <v/>
      </c>
      <c r="AF466" s="25" t="str">
        <f t="shared" si="207"/>
        <v/>
      </c>
      <c r="AG466" s="38" t="str">
        <f>IFERROR(IF(AH466="","",IF(AH466&lt;=0.2,"Muy Baja",IF(AH466&lt;=0.4,"Baja",IF(AH466&lt;=0.6,"Media",IF(AH466&lt;=0.8,"Alta","Muy Alta"))))),"")</f>
        <v/>
      </c>
      <c r="AH466" s="39" t="str">
        <f>IFERROR(LOOKUP(MAX(AF466:AF472)+1,(AF466:AF472)),"")</f>
        <v/>
      </c>
      <c r="AI466" s="25" t="str">
        <f>IFERROR(IF(X466="Impacto",(Q466-(+Q466*AA466)),IF(X466="Probabilidad",Q466,"")),"")</f>
        <v/>
      </c>
      <c r="AJ466" s="38" t="str">
        <f>IFERROR(IF(AK466="","",IF(AK466&lt;=0.2,"Leve",IF(AK466&lt;=0.4,"Menor",IF(AK466&lt;=0.6,"Moderado",IF(AK466&lt;=0.8,"Mayor","Catastrófico"))))),"")</f>
        <v/>
      </c>
      <c r="AK466" s="39" t="str">
        <f>IFERROR(LOOKUP(MAX(AI466:AI472)+1,(AI466:AI472)),"")</f>
        <v/>
      </c>
      <c r="AL466" s="40" t="str">
        <f>IFERROR(IF(OR(AND(AG466="Muy Baja",AJ466="Leve"),AND(AG466="Muy Baja",AJ466="Menor"),AND(AG466="Baja",AJ466="Leve")),"Bajo",IF(OR(AND(AG466="Muy baja",AJ466="Moderado"),AND(AG466="Baja",AJ466="Menor"),AND(AG466="Baja",AJ466="Moderado"),AND(AG466="Media",AJ466="Leve"),AND(AG466="Media",AJ466="Menor"),AND(AG466="Media",AJ466="Moderado"),AND(AG466="Alta",AJ466="Leve"),AND(AG466="Alta",AJ466="Menor")),"Moderado",IF(OR(AND(AG466="Muy Baja",AJ466="Mayor"),AND(AG466="Baja",AJ466="Mayor"),AND(AG466="Media",AJ466="Mayor"),AND(AG466="Alta",AJ466="Moderado"),AND(AG466="Alta",AJ466="Mayor"),AND(AG466="Muy Alta",AJ466="Leve"),AND(AG466="Muy Alta",AJ466="Menor"),AND(AG466="Muy Alta",AJ466="Moderado"),AND(AG466="Muy Alta",AJ466="Mayor")),"Alto",IF(OR(AND(AG466="Muy Baja",AJ466="Catastrófico"),AND(AG466="Baja",AJ466="Catastrófico"),AND(AG466="Media",AJ466="Catastrófico"),AND(AG466="Alta",AJ466="Catastrófico"),AND(AG466="Muy Alta",AJ466="Catastrófico")),"Extremo","")))),"")</f>
        <v/>
      </c>
      <c r="AM466" s="23" t="s">
        <v>73</v>
      </c>
      <c r="AN466" s="27"/>
      <c r="AO466" s="21"/>
      <c r="AP466" s="21"/>
      <c r="AQ466" s="41"/>
      <c r="AR466" s="35"/>
      <c r="AS466" s="35"/>
      <c r="AT466" s="28"/>
    </row>
    <row r="467" spans="1:46" ht="74.099999999999994" customHeight="1" x14ac:dyDescent="0.3">
      <c r="A467" s="52"/>
      <c r="B467" s="48"/>
      <c r="C467" s="48"/>
      <c r="D467" s="48"/>
      <c r="E467" s="54"/>
      <c r="F467" s="55"/>
      <c r="G467" s="48"/>
      <c r="H467" s="49"/>
      <c r="I467" s="50"/>
      <c r="J467" s="50"/>
      <c r="K467" s="50"/>
      <c r="L467" s="50"/>
      <c r="M467" s="46"/>
      <c r="N467" s="44"/>
      <c r="O467" s="45"/>
      <c r="P467" s="46"/>
      <c r="Q467" s="44"/>
      <c r="R467" s="47"/>
      <c r="S467" s="48"/>
      <c r="T467" s="20" t="s">
        <v>74</v>
      </c>
      <c r="U467" s="21"/>
      <c r="V467" s="22"/>
      <c r="W467" s="22"/>
      <c r="X467" s="23" t="str">
        <f t="shared" ref="X467:X472" si="211">IF(OR(Y467="Preventivo",Y467="Detectivo"),"Probabilidad",IF(Y467="Correctivo","Impacto",""))</f>
        <v/>
      </c>
      <c r="Y467" s="24"/>
      <c r="Z467" s="24"/>
      <c r="AA467" s="25" t="str">
        <f t="shared" si="206"/>
        <v/>
      </c>
      <c r="AB467" s="24"/>
      <c r="AC467" s="24"/>
      <c r="AD467" s="24"/>
      <c r="AE467" s="26" t="str">
        <f>IFERROR(IF(AND(X466="Probabilidad",X467="Probabilidad"),(AF466-(+AF466*AA467)),IF(AND(X467="Probabilidad",X466="Impacto"),(AF466-(+AF466*AA467)),IF(X467="Impacto",AF466,""))),"")</f>
        <v/>
      </c>
      <c r="AF467" s="25" t="str">
        <f t="shared" si="207"/>
        <v/>
      </c>
      <c r="AG467" s="38"/>
      <c r="AH467" s="39"/>
      <c r="AI467" s="25" t="str">
        <f t="shared" ref="AI467:AI472" si="212">IFERROR(IF(AND(X466="Impacto",X467="Impacto"),(AI466-(+AI466*AA467)),IF(AND(X467="Impacto",X466="Probabilidad"),(AI466-(+AI466*AA467)),IF(X467="Probabilidad",AI466,""))),"")</f>
        <v/>
      </c>
      <c r="AJ467" s="38"/>
      <c r="AK467" s="39"/>
      <c r="AL467" s="40"/>
      <c r="AM467" s="23" t="s">
        <v>77</v>
      </c>
      <c r="AN467" s="27"/>
      <c r="AO467" s="21"/>
      <c r="AP467" s="21"/>
      <c r="AQ467" s="42"/>
      <c r="AR467" s="36"/>
      <c r="AS467" s="36"/>
      <c r="AT467" s="29"/>
    </row>
    <row r="468" spans="1:46" ht="45" customHeight="1" x14ac:dyDescent="0.3">
      <c r="A468" s="52"/>
      <c r="B468" s="48"/>
      <c r="C468" s="48"/>
      <c r="D468" s="48"/>
      <c r="E468" s="54"/>
      <c r="F468" s="55"/>
      <c r="G468" s="48"/>
      <c r="H468" s="49"/>
      <c r="I468" s="50"/>
      <c r="J468" s="50"/>
      <c r="K468" s="50"/>
      <c r="L468" s="50"/>
      <c r="M468" s="46"/>
      <c r="N468" s="44"/>
      <c r="O468" s="45"/>
      <c r="P468" s="46"/>
      <c r="Q468" s="44"/>
      <c r="R468" s="47"/>
      <c r="S468" s="48"/>
      <c r="T468" s="20" t="s">
        <v>78</v>
      </c>
      <c r="U468" s="21"/>
      <c r="V468" s="22"/>
      <c r="W468" s="22"/>
      <c r="X468" s="23" t="str">
        <f t="shared" si="211"/>
        <v/>
      </c>
      <c r="Y468" s="24"/>
      <c r="Z468" s="24"/>
      <c r="AA468" s="25" t="str">
        <f t="shared" si="206"/>
        <v/>
      </c>
      <c r="AB468" s="24"/>
      <c r="AC468" s="24"/>
      <c r="AD468" s="24"/>
      <c r="AE468" s="26" t="str">
        <f>IFERROR(IF(AND(X467="Probabilidad",X468="Probabilidad"),(AF467-(+AF467*AA468)),IF(AND(X468="Probabilidad",X467="Impacto"),(AF467-(+AF467*AA468)),IF(X468="Impacto",AF467,""))),"")</f>
        <v/>
      </c>
      <c r="AF468" s="25" t="str">
        <f t="shared" si="207"/>
        <v/>
      </c>
      <c r="AG468" s="38"/>
      <c r="AH468" s="39"/>
      <c r="AI468" s="25" t="str">
        <f t="shared" si="212"/>
        <v/>
      </c>
      <c r="AJ468" s="38"/>
      <c r="AK468" s="39"/>
      <c r="AL468" s="40"/>
      <c r="AM468" s="23" t="s">
        <v>81</v>
      </c>
      <c r="AN468" s="27"/>
      <c r="AO468" s="21"/>
      <c r="AP468" s="21"/>
      <c r="AQ468" s="42"/>
      <c r="AR468" s="36"/>
      <c r="AS468" s="36"/>
      <c r="AT468" s="29"/>
    </row>
    <row r="469" spans="1:46" ht="30" customHeight="1" x14ac:dyDescent="0.3">
      <c r="A469" s="52"/>
      <c r="B469" s="48"/>
      <c r="C469" s="48"/>
      <c r="D469" s="48"/>
      <c r="E469" s="54"/>
      <c r="F469" s="55"/>
      <c r="G469" s="48"/>
      <c r="H469" s="49"/>
      <c r="I469" s="50"/>
      <c r="J469" s="50"/>
      <c r="K469" s="50"/>
      <c r="L469" s="50"/>
      <c r="M469" s="46"/>
      <c r="N469" s="44"/>
      <c r="O469" s="45"/>
      <c r="P469" s="46"/>
      <c r="Q469" s="44"/>
      <c r="R469" s="47"/>
      <c r="S469" s="48"/>
      <c r="T469" s="20" t="s">
        <v>82</v>
      </c>
      <c r="U469" s="21"/>
      <c r="V469" s="22"/>
      <c r="W469" s="22"/>
      <c r="X469" s="23" t="str">
        <f t="shared" si="211"/>
        <v/>
      </c>
      <c r="Y469" s="24"/>
      <c r="Z469" s="24"/>
      <c r="AA469" s="25" t="str">
        <f t="shared" si="206"/>
        <v/>
      </c>
      <c r="AB469" s="24"/>
      <c r="AC469" s="24"/>
      <c r="AD469" s="24"/>
      <c r="AE469" s="26" t="str">
        <f t="shared" ref="AE469:AE472" si="213">IFERROR(IF(AND(X468="Probabilidad",X469="Probabilidad"),(AF468-(+AF468*AA469)),IF(AND(X469="Probabilidad",X468="Impacto"),(AF468-(+AF468*AA469)),IF(X469="Impacto",AF468,""))),"")</f>
        <v/>
      </c>
      <c r="AF469" s="25" t="str">
        <f t="shared" si="207"/>
        <v/>
      </c>
      <c r="AG469" s="38"/>
      <c r="AH469" s="39"/>
      <c r="AI469" s="25" t="str">
        <f t="shared" si="212"/>
        <v/>
      </c>
      <c r="AJ469" s="38"/>
      <c r="AK469" s="39"/>
      <c r="AL469" s="40"/>
      <c r="AM469" s="23" t="s">
        <v>84</v>
      </c>
      <c r="AN469" s="27"/>
      <c r="AO469" s="21"/>
      <c r="AP469" s="21"/>
      <c r="AQ469" s="42"/>
      <c r="AR469" s="36"/>
      <c r="AS469" s="36"/>
      <c r="AT469" s="29"/>
    </row>
    <row r="470" spans="1:46" ht="18.95" customHeight="1" x14ac:dyDescent="0.3">
      <c r="A470" s="52"/>
      <c r="B470" s="48"/>
      <c r="C470" s="48"/>
      <c r="D470" s="48"/>
      <c r="E470" s="54"/>
      <c r="F470" s="55"/>
      <c r="G470" s="48"/>
      <c r="H470" s="49"/>
      <c r="I470" s="50"/>
      <c r="J470" s="50"/>
      <c r="K470" s="50"/>
      <c r="L470" s="50"/>
      <c r="M470" s="46"/>
      <c r="N470" s="44"/>
      <c r="O470" s="45"/>
      <c r="P470" s="46"/>
      <c r="Q470" s="44"/>
      <c r="R470" s="47"/>
      <c r="S470" s="48"/>
      <c r="T470" s="20" t="s">
        <v>85</v>
      </c>
      <c r="U470" s="21"/>
      <c r="V470" s="22"/>
      <c r="W470" s="22"/>
      <c r="X470" s="23" t="str">
        <f t="shared" si="211"/>
        <v/>
      </c>
      <c r="Y470" s="24"/>
      <c r="Z470" s="24"/>
      <c r="AA470" s="25" t="str">
        <f t="shared" si="206"/>
        <v/>
      </c>
      <c r="AB470" s="24"/>
      <c r="AC470" s="24"/>
      <c r="AD470" s="24"/>
      <c r="AE470" s="26" t="str">
        <f t="shared" si="213"/>
        <v/>
      </c>
      <c r="AF470" s="25" t="str">
        <f t="shared" si="207"/>
        <v/>
      </c>
      <c r="AG470" s="38"/>
      <c r="AH470" s="39"/>
      <c r="AI470" s="25" t="str">
        <f t="shared" si="212"/>
        <v/>
      </c>
      <c r="AJ470" s="38"/>
      <c r="AK470" s="39"/>
      <c r="AL470" s="40"/>
      <c r="AM470" s="23" t="s">
        <v>89</v>
      </c>
      <c r="AN470" s="27"/>
      <c r="AO470" s="21"/>
      <c r="AP470" s="21"/>
      <c r="AQ470" s="42"/>
      <c r="AR470" s="36"/>
      <c r="AS470" s="36"/>
      <c r="AT470" s="29"/>
    </row>
    <row r="471" spans="1:46" ht="18.95" customHeight="1" x14ac:dyDescent="0.3">
      <c r="A471" s="52"/>
      <c r="B471" s="48"/>
      <c r="C471" s="48"/>
      <c r="D471" s="48"/>
      <c r="E471" s="54"/>
      <c r="F471" s="55"/>
      <c r="G471" s="48"/>
      <c r="H471" s="49"/>
      <c r="I471" s="50"/>
      <c r="J471" s="50"/>
      <c r="K471" s="50"/>
      <c r="L471" s="50"/>
      <c r="M471" s="46"/>
      <c r="N471" s="44"/>
      <c r="O471" s="45"/>
      <c r="P471" s="46"/>
      <c r="Q471" s="44"/>
      <c r="R471" s="47"/>
      <c r="S471" s="48"/>
      <c r="T471" s="20" t="s">
        <v>90</v>
      </c>
      <c r="U471" s="21"/>
      <c r="V471" s="22"/>
      <c r="W471" s="22"/>
      <c r="X471" s="23" t="str">
        <f t="shared" si="211"/>
        <v/>
      </c>
      <c r="Y471" s="24"/>
      <c r="Z471" s="24"/>
      <c r="AA471" s="25" t="str">
        <f t="shared" si="206"/>
        <v/>
      </c>
      <c r="AB471" s="24"/>
      <c r="AC471" s="24"/>
      <c r="AD471" s="24"/>
      <c r="AE471" s="26" t="str">
        <f t="shared" si="213"/>
        <v/>
      </c>
      <c r="AF471" s="25" t="str">
        <f t="shared" si="207"/>
        <v/>
      </c>
      <c r="AG471" s="38"/>
      <c r="AH471" s="39"/>
      <c r="AI471" s="25" t="str">
        <f t="shared" si="212"/>
        <v/>
      </c>
      <c r="AJ471" s="38"/>
      <c r="AK471" s="39"/>
      <c r="AL471" s="40"/>
      <c r="AM471" s="23" t="s">
        <v>92</v>
      </c>
      <c r="AN471" s="27"/>
      <c r="AO471" s="21"/>
      <c r="AP471" s="21"/>
      <c r="AQ471" s="42"/>
      <c r="AR471" s="36"/>
      <c r="AS471" s="36"/>
      <c r="AT471" s="29"/>
    </row>
    <row r="472" spans="1:46" ht="23.1" customHeight="1" x14ac:dyDescent="0.3">
      <c r="A472" s="53"/>
      <c r="B472" s="48"/>
      <c r="C472" s="48"/>
      <c r="D472" s="48"/>
      <c r="E472" s="54"/>
      <c r="F472" s="55"/>
      <c r="G472" s="48"/>
      <c r="H472" s="49"/>
      <c r="I472" s="50"/>
      <c r="J472" s="50"/>
      <c r="K472" s="50"/>
      <c r="L472" s="50"/>
      <c r="M472" s="46"/>
      <c r="N472" s="44"/>
      <c r="O472" s="45"/>
      <c r="P472" s="46"/>
      <c r="Q472" s="44"/>
      <c r="R472" s="47"/>
      <c r="S472" s="48"/>
      <c r="T472" s="20" t="s">
        <v>93</v>
      </c>
      <c r="U472" s="21"/>
      <c r="V472" s="22"/>
      <c r="W472" s="22"/>
      <c r="X472" s="23" t="str">
        <f t="shared" si="211"/>
        <v/>
      </c>
      <c r="Y472" s="24"/>
      <c r="Z472" s="24"/>
      <c r="AA472" s="25" t="str">
        <f t="shared" si="206"/>
        <v/>
      </c>
      <c r="AB472" s="24"/>
      <c r="AC472" s="24"/>
      <c r="AD472" s="24"/>
      <c r="AE472" s="26" t="str">
        <f t="shared" si="213"/>
        <v/>
      </c>
      <c r="AF472" s="25" t="str">
        <f t="shared" si="207"/>
        <v/>
      </c>
      <c r="AG472" s="38"/>
      <c r="AH472" s="39"/>
      <c r="AI472" s="25" t="str">
        <f t="shared" si="212"/>
        <v/>
      </c>
      <c r="AJ472" s="38"/>
      <c r="AK472" s="39"/>
      <c r="AL472" s="40"/>
      <c r="AM472" s="23" t="s">
        <v>94</v>
      </c>
      <c r="AN472" s="27"/>
      <c r="AO472" s="21"/>
      <c r="AP472" s="21"/>
      <c r="AQ472" s="43"/>
      <c r="AR472" s="37"/>
      <c r="AS472" s="37"/>
      <c r="AT472" s="30"/>
    </row>
    <row r="473" spans="1:46" s="4" customFormat="1" ht="69.95" customHeight="1" x14ac:dyDescent="0.25">
      <c r="A473" s="51"/>
      <c r="B473" s="48"/>
      <c r="C473" s="48"/>
      <c r="D473" s="48"/>
      <c r="E473" s="54"/>
      <c r="F473" s="55"/>
      <c r="G473" s="48"/>
      <c r="H473" s="49" t="str">
        <f>IF(B473="Seguridad_Información","Posibilidad de "&amp;C473&amp;"con "&amp;K473&amp;" "&amp;"por"&amp;" "&amp;I473&amp;" "&amp;"debido a"&amp;" "&amp;J473,"Posibilidad de"&amp;" "&amp;K473&amp;" "&amp;"por"&amp;" "&amp;I473&amp;" debido a"&amp;" "&amp;J473)</f>
        <v xml:space="preserve">Posibilidad de  por  debido a </v>
      </c>
      <c r="I473" s="50"/>
      <c r="J473" s="50"/>
      <c r="K473" s="50"/>
      <c r="L473" s="50"/>
      <c r="M473" s="46" t="str">
        <f>IF(OR($L473=[1]Tabla_Probabilidad!$D$33,$L473=[1]Tabla_Probabilidad!$D$35,$L473=[1]Tabla_Probabilidad!$D$37,$L473=[1]Tabla_Probabilidad!$J$35),"Muy Baja",IF(OR($L473=[1]Tabla_Probabilidad!$E$33,$L473=[1]Tabla_Probabilidad!$E$35,$L473=[1]Tabla_Probabilidad!$E$37,$L473=[1]Tabla_Probabilidad!$K$35),"Baja",IF(OR($L473=[1]Tabla_Probabilidad!$F$33,$L473=[1]Tabla_Probabilidad!$F$35,$L473=[1]Tabla_Probabilidad!$F$37,$L473=[1]Tabla_Probabilidad!$L$35),"Media",IF(OR($L473=[1]Tabla_Probabilidad!$G$33,$L473=[1]Tabla_Probabilidad!$G$35,$L473=[1]Tabla_Probabilidad!$G$37,$L473=[1]Tabla_Probabilidad!$M$35),"Alta",IF(OR($L473=[1]Tabla_Probabilidad!$H$33,$L473=[1]Tabla_Probabilidad!$H$35,$L473=[1]Tabla_Probabilidad!$H$37,$L473=[1]Tabla_Probabilidad!$N$35),"Muy Alta","")))))</f>
        <v/>
      </c>
      <c r="N473" s="44" t="str">
        <f>IF(M473="","",IF(M473="Muy Baja",0.2,IF(M473="Baja",0.4,IF(M473="Media",0.6,IF(M473="Alta",0.8,IF(M473="Muy Alta",1,))))))</f>
        <v/>
      </c>
      <c r="O473" s="45"/>
      <c r="P473" s="46" t="str">
        <f>IF(OR($O473=[1]Tabla_Impacto!$D$38,$O473=[1]Tabla_Impacto!$D$41,$O473=[1]Tabla_Impacto!$D$42,$O473=[1]Tabla_Impacto!$D$43,$O473=[1]Tabla_Impacto!$D$44,$O473=[1]Tabla_Impacto!$J$38,$O473=[1]Tabla_Impacto!$J$43,$O473=[1]Tabla_Impacto!$J$44,$O473=[1]Tabla_Impacto!$P$40,$O473=[1]Tabla_Impacto!$P$44,$O473=[1]Tabla_Impacto!$V$40,$O473=[1]Tabla_Impacto!$AB$40),"Leve",IF(OR($O473=[1]Tabla_Impacto!$E$38,$O473=[1]Tabla_Impacto!$E$41,$O473=[1]Tabla_Impacto!$E$42,$O473=[1]Tabla_Impacto!$E$43,$O473=[1]Tabla_Impacto!$E$44,$O473=[1]Tabla_Impacto!$K$38,$O473=[1]Tabla_Impacto!$K$43,$O473=[1]Tabla_Impacto!$K$44,$O473=[1]Tabla_Impacto!$Q$40,$O473=[1]Tabla_Impacto!$Q$44,$O473=[1]Tabla_Impacto!$W$40,$O473=[1]Tabla_Impacto!$AC$40),"Menor",IF(OR($O473=[1]Tabla_Impacto!$F$38,$O473=[1]Tabla_Impacto!$F$41,$O473=[1]Tabla_Impacto!$F$42,$O473=[1]Tabla_Impacto!$F$43,$O473=[1]Tabla_Impacto!$F$44,$O473=[1]Tabla_Impacto!$L$38,$O473=[1]Tabla_Impacto!$L$43,$O473=[1]Tabla_Impacto!$L$44,$O473=[1]Tabla_Impacto!$R$40,$O473=[1]Tabla_Impacto!$R$44,$O473=[1]Tabla_Impacto!$X$40,$O473=[1]Tabla_Impacto!$AD$40,$O473=[1]Tabla_Impacto!$F$41),"Moderado",IF(OR($O473=[1]Tabla_Impacto!$G$38,$O473=[1]Tabla_Impacto!$G$41,$O473=[1]Tabla_Impacto!$G$42,$O473=[1]Tabla_Impacto!$G$43,$O473=[1]Tabla_Impacto!$G$44,$O473=[1]Tabla_Impacto!$M$38,$O473=[1]Tabla_Impacto!$M$43,$O473=[1]Tabla_Impacto!$M$44,$O473=[1]Tabla_Impacto!$S$40,$O473=[1]Tabla_Impacto!$S$44,$O473=[1]Tabla_Impacto!$Y$40,$O473=[1]Tabla_Impacto!$AE$40,$O473=[1]Tabla_Impacto!$G$41),"Mayor",IF(OR($O473=[1]Tabla_Impacto!$H$38,$O473=[1]Tabla_Impacto!$H$41,$O473=[1]Tabla_Impacto!$H$42,$O473=[1]Tabla_Impacto!$H$43,$O473=[1]Tabla_Impacto!$H$44,$O473=[1]Tabla_Impacto!$N$38,$O473=[1]Tabla_Impacto!$N$43,$O473=[1]Tabla_Impacto!$N$44,$O473=[1]Tabla_Impacto!$T$40,$O473=[1]Tabla_Impacto!$T$44,$O473=[1]Tabla_Impacto!$Z$40,$O473=[1]Tabla_Impacto!$AF$40,$O473=[1]Tabla_Impacto!$H$41),"Catastrófico","")))))</f>
        <v/>
      </c>
      <c r="Q473" s="44" t="str">
        <f>IF(P473="","",IF(P473="Leve",0.2,IF(P473="Menor",0.4,IF(P473="Moderado",0.6,IF(P473="Mayor",0.8,IF(P473="Catastrófico",1,))))))</f>
        <v/>
      </c>
      <c r="R473" s="47" t="str">
        <f>IF(OR(AND(M473="Muy Baja",P473="Leve"),AND(M473="Muy Baja",P473="Menor"),AND(M473="Baja",P473="Leve")),"Bajo",IF(OR(AND(M473="Muy baja",P473="Moderado"),AND(M473="Baja",P473="Menor"),AND(M473="Baja",P473="Moderado"),AND(M473="Media",P473="Leve"),AND(M473="Media",P473="Menor"),AND(M473="Media",P473="Moderado"),AND(M473="Alta",P473="Leve"),AND(M473="Alta",P473="Menor")),"Moderado",IF(OR(AND(M473="Muy Baja",P473="Mayor"),AND(M473="Baja",P473="Mayor"),AND(M473="Media",P473="Mayor"),AND(M473="Alta",P473="Moderado"),AND(M473="Alta",P473="Mayor"),AND(M473="Muy Alta",P473="Leve"),AND(M473="Muy Alta",P473="Menor"),AND(M473="Muy Alta",P473="Moderado"),AND(M473="Muy Alta",P473="Mayor")),"Alto",IF(OR(AND(M473="Muy Baja",P473="Catastrófico"),AND(M473="Baja",P473="Catastrófico"),AND(M473="Media",P473="Catastrófico"),AND(M473="Alta",P473="Catastrófico"),AND(M473="Muy Alta",P473="Catastrófico")),"Extremo",""))))</f>
        <v/>
      </c>
      <c r="S473" s="48"/>
      <c r="T473" s="20" t="s">
        <v>65</v>
      </c>
      <c r="U473" s="21"/>
      <c r="V473" s="22"/>
      <c r="W473" s="22"/>
      <c r="X473" s="23" t="str">
        <f>IF(OR(Y473="Preventivo",Y473="Detectivo"),"Probabilidad",IF(Y473="Correctivo","Impacto",""))</f>
        <v/>
      </c>
      <c r="Y473" s="24"/>
      <c r="Z473" s="24"/>
      <c r="AA473" s="25" t="str">
        <f t="shared" si="206"/>
        <v/>
      </c>
      <c r="AB473" s="24"/>
      <c r="AC473" s="24"/>
      <c r="AD473" s="24"/>
      <c r="AE473" s="26" t="str">
        <f>IFERROR(IF(X473="Probabilidad",(N473-(+N473*AA473)),IF(X473="Impacto",N473,"")),"")</f>
        <v/>
      </c>
      <c r="AF473" s="25" t="str">
        <f t="shared" si="207"/>
        <v/>
      </c>
      <c r="AG473" s="38" t="str">
        <f>IFERROR(IF(AH473="","",IF(AH473&lt;=0.2,"Muy Baja",IF(AH473&lt;=0.4,"Baja",IF(AH473&lt;=0.6,"Media",IF(AH473&lt;=0.8,"Alta","Muy Alta"))))),"")</f>
        <v/>
      </c>
      <c r="AH473" s="39" t="str">
        <f>IFERROR(LOOKUP(MAX(AF473:AF479)+1,(AF473:AF479)),"")</f>
        <v/>
      </c>
      <c r="AI473" s="25" t="str">
        <f>IFERROR(IF(X473="Impacto",(Q473-(+Q473*AA473)),IF(X473="Probabilidad",Q473,"")),"")</f>
        <v/>
      </c>
      <c r="AJ473" s="38" t="str">
        <f>IFERROR(IF(AK473="","",IF(AK473&lt;=0.2,"Leve",IF(AK473&lt;=0.4,"Menor",IF(AK473&lt;=0.6,"Moderado",IF(AK473&lt;=0.8,"Mayor","Catastrófico"))))),"")</f>
        <v/>
      </c>
      <c r="AK473" s="39" t="str">
        <f>IFERROR(LOOKUP(MAX(AI473:AI479)+1,(AI473:AI479)),"")</f>
        <v/>
      </c>
      <c r="AL473" s="40" t="str">
        <f>IFERROR(IF(OR(AND(AG473="Muy Baja",AJ473="Leve"),AND(AG473="Muy Baja",AJ473="Menor"),AND(AG473="Baja",AJ473="Leve")),"Bajo",IF(OR(AND(AG473="Muy baja",AJ473="Moderado"),AND(AG473="Baja",AJ473="Menor"),AND(AG473="Baja",AJ473="Moderado"),AND(AG473="Media",AJ473="Leve"),AND(AG473="Media",AJ473="Menor"),AND(AG473="Media",AJ473="Moderado"),AND(AG473="Alta",AJ473="Leve"),AND(AG473="Alta",AJ473="Menor")),"Moderado",IF(OR(AND(AG473="Muy Baja",AJ473="Mayor"),AND(AG473="Baja",AJ473="Mayor"),AND(AG473="Media",AJ473="Mayor"),AND(AG473="Alta",AJ473="Moderado"),AND(AG473="Alta",AJ473="Mayor"),AND(AG473="Muy Alta",AJ473="Leve"),AND(AG473="Muy Alta",AJ473="Menor"),AND(AG473="Muy Alta",AJ473="Moderado"),AND(AG473="Muy Alta",AJ473="Mayor")),"Alto",IF(OR(AND(AG473="Muy Baja",AJ473="Catastrófico"),AND(AG473="Baja",AJ473="Catastrófico"),AND(AG473="Media",AJ473="Catastrófico"),AND(AG473="Alta",AJ473="Catastrófico"),AND(AG473="Muy Alta",AJ473="Catastrófico")),"Extremo","")))),"")</f>
        <v/>
      </c>
      <c r="AM473" s="23" t="s">
        <v>73</v>
      </c>
      <c r="AN473" s="27"/>
      <c r="AO473" s="21"/>
      <c r="AP473" s="21"/>
      <c r="AQ473" s="41"/>
      <c r="AR473" s="35"/>
      <c r="AS473" s="35"/>
      <c r="AT473" s="28"/>
    </row>
    <row r="474" spans="1:46" ht="74.099999999999994" customHeight="1" x14ac:dyDescent="0.3">
      <c r="A474" s="52"/>
      <c r="B474" s="48"/>
      <c r="C474" s="48"/>
      <c r="D474" s="48"/>
      <c r="E474" s="54"/>
      <c r="F474" s="55"/>
      <c r="G474" s="48"/>
      <c r="H474" s="49"/>
      <c r="I474" s="50"/>
      <c r="J474" s="50"/>
      <c r="K474" s="50"/>
      <c r="L474" s="50"/>
      <c r="M474" s="46"/>
      <c r="N474" s="44"/>
      <c r="O474" s="45"/>
      <c r="P474" s="46"/>
      <c r="Q474" s="44"/>
      <c r="R474" s="47"/>
      <c r="S474" s="48"/>
      <c r="T474" s="20" t="s">
        <v>74</v>
      </c>
      <c r="U474" s="21"/>
      <c r="V474" s="22"/>
      <c r="W474" s="22"/>
      <c r="X474" s="23" t="str">
        <f t="shared" ref="X474:X479" si="214">IF(OR(Y474="Preventivo",Y474="Detectivo"),"Probabilidad",IF(Y474="Correctivo","Impacto",""))</f>
        <v/>
      </c>
      <c r="Y474" s="24"/>
      <c r="Z474" s="24"/>
      <c r="AA474" s="25" t="str">
        <f t="shared" si="206"/>
        <v/>
      </c>
      <c r="AB474" s="24"/>
      <c r="AC474" s="24"/>
      <c r="AD474" s="24"/>
      <c r="AE474" s="26" t="str">
        <f>IFERROR(IF(AND(X473="Probabilidad",X474="Probabilidad"),(AF473-(+AF473*AA474)),IF(AND(X474="Probabilidad",X473="Impacto"),(AF473-(+AF473*AA474)),IF(X474="Impacto",AF473,""))),"")</f>
        <v/>
      </c>
      <c r="AF474" s="25" t="str">
        <f t="shared" si="207"/>
        <v/>
      </c>
      <c r="AG474" s="38"/>
      <c r="AH474" s="39"/>
      <c r="AI474" s="25" t="str">
        <f t="shared" ref="AI474:AI479" si="215">IFERROR(IF(AND(X473="Impacto",X474="Impacto"),(AI473-(+AI473*AA474)),IF(AND(X474="Impacto",X473="Probabilidad"),(AI473-(+AI473*AA474)),IF(X474="Probabilidad",AI473,""))),"")</f>
        <v/>
      </c>
      <c r="AJ474" s="38"/>
      <c r="AK474" s="39"/>
      <c r="AL474" s="40"/>
      <c r="AM474" s="23" t="s">
        <v>77</v>
      </c>
      <c r="AN474" s="27"/>
      <c r="AO474" s="21"/>
      <c r="AP474" s="21"/>
      <c r="AQ474" s="42"/>
      <c r="AR474" s="36"/>
      <c r="AS474" s="36"/>
      <c r="AT474" s="29"/>
    </row>
    <row r="475" spans="1:46" ht="45" customHeight="1" x14ac:dyDescent="0.3">
      <c r="A475" s="52"/>
      <c r="B475" s="48"/>
      <c r="C475" s="48"/>
      <c r="D475" s="48"/>
      <c r="E475" s="54"/>
      <c r="F475" s="55"/>
      <c r="G475" s="48"/>
      <c r="H475" s="49"/>
      <c r="I475" s="50"/>
      <c r="J475" s="50"/>
      <c r="K475" s="50"/>
      <c r="L475" s="50"/>
      <c r="M475" s="46"/>
      <c r="N475" s="44"/>
      <c r="O475" s="45"/>
      <c r="P475" s="46"/>
      <c r="Q475" s="44"/>
      <c r="R475" s="47"/>
      <c r="S475" s="48"/>
      <c r="T475" s="20" t="s">
        <v>78</v>
      </c>
      <c r="U475" s="21"/>
      <c r="V475" s="22"/>
      <c r="W475" s="22"/>
      <c r="X475" s="23" t="str">
        <f t="shared" si="214"/>
        <v/>
      </c>
      <c r="Y475" s="24"/>
      <c r="Z475" s="24"/>
      <c r="AA475" s="25" t="str">
        <f t="shared" si="206"/>
        <v/>
      </c>
      <c r="AB475" s="24"/>
      <c r="AC475" s="24"/>
      <c r="AD475" s="24"/>
      <c r="AE475" s="26" t="str">
        <f>IFERROR(IF(AND(X474="Probabilidad",X475="Probabilidad"),(AF474-(+AF474*AA475)),IF(AND(X475="Probabilidad",X474="Impacto"),(AF474-(+AF474*AA475)),IF(X475="Impacto",AF474,""))),"")</f>
        <v/>
      </c>
      <c r="AF475" s="25" t="str">
        <f t="shared" si="207"/>
        <v/>
      </c>
      <c r="AG475" s="38"/>
      <c r="AH475" s="39"/>
      <c r="AI475" s="25" t="str">
        <f t="shared" si="215"/>
        <v/>
      </c>
      <c r="AJ475" s="38"/>
      <c r="AK475" s="39"/>
      <c r="AL475" s="40"/>
      <c r="AM475" s="23" t="s">
        <v>81</v>
      </c>
      <c r="AN475" s="27"/>
      <c r="AO475" s="21"/>
      <c r="AP475" s="21"/>
      <c r="AQ475" s="42"/>
      <c r="AR475" s="36"/>
      <c r="AS475" s="36"/>
      <c r="AT475" s="29"/>
    </row>
    <row r="476" spans="1:46" ht="30" customHeight="1" x14ac:dyDescent="0.3">
      <c r="A476" s="52"/>
      <c r="B476" s="48"/>
      <c r="C476" s="48"/>
      <c r="D476" s="48"/>
      <c r="E476" s="54"/>
      <c r="F476" s="55"/>
      <c r="G476" s="48"/>
      <c r="H476" s="49"/>
      <c r="I476" s="50"/>
      <c r="J476" s="50"/>
      <c r="K476" s="50"/>
      <c r="L476" s="50"/>
      <c r="M476" s="46"/>
      <c r="N476" s="44"/>
      <c r="O476" s="45"/>
      <c r="P476" s="46"/>
      <c r="Q476" s="44"/>
      <c r="R476" s="47"/>
      <c r="S476" s="48"/>
      <c r="T476" s="20" t="s">
        <v>82</v>
      </c>
      <c r="U476" s="21"/>
      <c r="V476" s="22"/>
      <c r="W476" s="22"/>
      <c r="X476" s="23" t="str">
        <f t="shared" si="214"/>
        <v/>
      </c>
      <c r="Y476" s="24"/>
      <c r="Z476" s="24"/>
      <c r="AA476" s="25" t="str">
        <f t="shared" si="206"/>
        <v/>
      </c>
      <c r="AB476" s="24"/>
      <c r="AC476" s="24"/>
      <c r="AD476" s="24"/>
      <c r="AE476" s="26" t="str">
        <f t="shared" ref="AE476:AE479" si="216">IFERROR(IF(AND(X475="Probabilidad",X476="Probabilidad"),(AF475-(+AF475*AA476)),IF(AND(X476="Probabilidad",X475="Impacto"),(AF475-(+AF475*AA476)),IF(X476="Impacto",AF475,""))),"")</f>
        <v/>
      </c>
      <c r="AF476" s="25" t="str">
        <f t="shared" si="207"/>
        <v/>
      </c>
      <c r="AG476" s="38"/>
      <c r="AH476" s="39"/>
      <c r="AI476" s="25" t="str">
        <f t="shared" si="215"/>
        <v/>
      </c>
      <c r="AJ476" s="38"/>
      <c r="AK476" s="39"/>
      <c r="AL476" s="40"/>
      <c r="AM476" s="23" t="s">
        <v>84</v>
      </c>
      <c r="AN476" s="27"/>
      <c r="AO476" s="21"/>
      <c r="AP476" s="21"/>
      <c r="AQ476" s="42"/>
      <c r="AR476" s="36"/>
      <c r="AS476" s="36"/>
      <c r="AT476" s="29"/>
    </row>
    <row r="477" spans="1:46" ht="18.95" customHeight="1" x14ac:dyDescent="0.3">
      <c r="A477" s="52"/>
      <c r="B477" s="48"/>
      <c r="C477" s="48"/>
      <c r="D477" s="48"/>
      <c r="E477" s="54"/>
      <c r="F477" s="55"/>
      <c r="G477" s="48"/>
      <c r="H477" s="49"/>
      <c r="I477" s="50"/>
      <c r="J477" s="50"/>
      <c r="K477" s="50"/>
      <c r="L477" s="50"/>
      <c r="M477" s="46"/>
      <c r="N477" s="44"/>
      <c r="O477" s="45"/>
      <c r="P477" s="46"/>
      <c r="Q477" s="44"/>
      <c r="R477" s="47"/>
      <c r="S477" s="48"/>
      <c r="T477" s="20" t="s">
        <v>85</v>
      </c>
      <c r="U477" s="21"/>
      <c r="V477" s="22"/>
      <c r="W477" s="22"/>
      <c r="X477" s="23" t="str">
        <f t="shared" si="214"/>
        <v/>
      </c>
      <c r="Y477" s="24"/>
      <c r="Z477" s="24"/>
      <c r="AA477" s="25" t="str">
        <f t="shared" si="206"/>
        <v/>
      </c>
      <c r="AB477" s="24"/>
      <c r="AC477" s="24"/>
      <c r="AD477" s="24"/>
      <c r="AE477" s="26" t="str">
        <f t="shared" si="216"/>
        <v/>
      </c>
      <c r="AF477" s="25" t="str">
        <f t="shared" si="207"/>
        <v/>
      </c>
      <c r="AG477" s="38"/>
      <c r="AH477" s="39"/>
      <c r="AI477" s="25" t="str">
        <f t="shared" si="215"/>
        <v/>
      </c>
      <c r="AJ477" s="38"/>
      <c r="AK477" s="39"/>
      <c r="AL477" s="40"/>
      <c r="AM477" s="23" t="s">
        <v>89</v>
      </c>
      <c r="AN477" s="27"/>
      <c r="AO477" s="21"/>
      <c r="AP477" s="21"/>
      <c r="AQ477" s="42"/>
      <c r="AR477" s="36"/>
      <c r="AS477" s="36"/>
      <c r="AT477" s="29"/>
    </row>
    <row r="478" spans="1:46" ht="18.95" customHeight="1" x14ac:dyDescent="0.3">
      <c r="A478" s="52"/>
      <c r="B478" s="48"/>
      <c r="C478" s="48"/>
      <c r="D478" s="48"/>
      <c r="E478" s="54"/>
      <c r="F478" s="55"/>
      <c r="G478" s="48"/>
      <c r="H478" s="49"/>
      <c r="I478" s="50"/>
      <c r="J478" s="50"/>
      <c r="K478" s="50"/>
      <c r="L478" s="50"/>
      <c r="M478" s="46"/>
      <c r="N478" s="44"/>
      <c r="O478" s="45"/>
      <c r="P478" s="46"/>
      <c r="Q478" s="44"/>
      <c r="R478" s="47"/>
      <c r="S478" s="48"/>
      <c r="T478" s="20" t="s">
        <v>90</v>
      </c>
      <c r="U478" s="21"/>
      <c r="V478" s="22"/>
      <c r="W478" s="22"/>
      <c r="X478" s="23" t="str">
        <f t="shared" si="214"/>
        <v/>
      </c>
      <c r="Y478" s="24"/>
      <c r="Z478" s="24"/>
      <c r="AA478" s="25" t="str">
        <f t="shared" si="206"/>
        <v/>
      </c>
      <c r="AB478" s="24"/>
      <c r="AC478" s="24"/>
      <c r="AD478" s="24"/>
      <c r="AE478" s="26" t="str">
        <f t="shared" si="216"/>
        <v/>
      </c>
      <c r="AF478" s="25" t="str">
        <f t="shared" si="207"/>
        <v/>
      </c>
      <c r="AG478" s="38"/>
      <c r="AH478" s="39"/>
      <c r="AI478" s="25" t="str">
        <f t="shared" si="215"/>
        <v/>
      </c>
      <c r="AJ478" s="38"/>
      <c r="AK478" s="39"/>
      <c r="AL478" s="40"/>
      <c r="AM478" s="23" t="s">
        <v>92</v>
      </c>
      <c r="AN478" s="27"/>
      <c r="AO478" s="21"/>
      <c r="AP478" s="21"/>
      <c r="AQ478" s="42"/>
      <c r="AR478" s="36"/>
      <c r="AS478" s="36"/>
      <c r="AT478" s="29"/>
    </row>
    <row r="479" spans="1:46" ht="23.1" customHeight="1" x14ac:dyDescent="0.3">
      <c r="A479" s="53"/>
      <c r="B479" s="48"/>
      <c r="C479" s="48"/>
      <c r="D479" s="48"/>
      <c r="E479" s="54"/>
      <c r="F479" s="55"/>
      <c r="G479" s="48"/>
      <c r="H479" s="49"/>
      <c r="I479" s="50"/>
      <c r="J479" s="50"/>
      <c r="K479" s="50"/>
      <c r="L479" s="50"/>
      <c r="M479" s="46"/>
      <c r="N479" s="44"/>
      <c r="O479" s="45"/>
      <c r="P479" s="46"/>
      <c r="Q479" s="44"/>
      <c r="R479" s="47"/>
      <c r="S479" s="48"/>
      <c r="T479" s="20" t="s">
        <v>93</v>
      </c>
      <c r="U479" s="21"/>
      <c r="V479" s="22"/>
      <c r="W479" s="22"/>
      <c r="X479" s="23" t="str">
        <f t="shared" si="214"/>
        <v/>
      </c>
      <c r="Y479" s="24"/>
      <c r="Z479" s="24"/>
      <c r="AA479" s="25" t="str">
        <f t="shared" si="206"/>
        <v/>
      </c>
      <c r="AB479" s="24"/>
      <c r="AC479" s="24"/>
      <c r="AD479" s="24"/>
      <c r="AE479" s="26" t="str">
        <f t="shared" si="216"/>
        <v/>
      </c>
      <c r="AF479" s="25" t="str">
        <f t="shared" si="207"/>
        <v/>
      </c>
      <c r="AG479" s="38"/>
      <c r="AH479" s="39"/>
      <c r="AI479" s="25" t="str">
        <f t="shared" si="215"/>
        <v/>
      </c>
      <c r="AJ479" s="38"/>
      <c r="AK479" s="39"/>
      <c r="AL479" s="40"/>
      <c r="AM479" s="23" t="s">
        <v>94</v>
      </c>
      <c r="AN479" s="27"/>
      <c r="AO479" s="21"/>
      <c r="AP479" s="21"/>
      <c r="AQ479" s="43"/>
      <c r="AR479" s="37"/>
      <c r="AS479" s="37"/>
      <c r="AT479" s="30"/>
    </row>
    <row r="480" spans="1:46" s="4" customFormat="1" ht="69.95" customHeight="1" x14ac:dyDescent="0.25">
      <c r="A480" s="51"/>
      <c r="B480" s="48"/>
      <c r="C480" s="48"/>
      <c r="D480" s="48"/>
      <c r="E480" s="54"/>
      <c r="F480" s="55"/>
      <c r="G480" s="48"/>
      <c r="H480" s="49" t="str">
        <f>IF(B480="Seguridad_Información","Posibilidad de "&amp;C480&amp;"con "&amp;K480&amp;" "&amp;"por"&amp;" "&amp;I480&amp;" "&amp;"debido a"&amp;" "&amp;J480,"Posibilidad de"&amp;" "&amp;K480&amp;" "&amp;"por"&amp;" "&amp;I480&amp;" debido a"&amp;" "&amp;J480)</f>
        <v xml:space="preserve">Posibilidad de  por  debido a </v>
      </c>
      <c r="I480" s="50"/>
      <c r="J480" s="50"/>
      <c r="K480" s="50"/>
      <c r="L480" s="50"/>
      <c r="M480" s="46" t="str">
        <f>IF(OR($L480=[1]Tabla_Probabilidad!$D$33,$L480=[1]Tabla_Probabilidad!$D$35,$L480=[1]Tabla_Probabilidad!$D$37,$L480=[1]Tabla_Probabilidad!$J$35),"Muy Baja",IF(OR($L480=[1]Tabla_Probabilidad!$E$33,$L480=[1]Tabla_Probabilidad!$E$35,$L480=[1]Tabla_Probabilidad!$E$37,$L480=[1]Tabla_Probabilidad!$K$35),"Baja",IF(OR($L480=[1]Tabla_Probabilidad!$F$33,$L480=[1]Tabla_Probabilidad!$F$35,$L480=[1]Tabla_Probabilidad!$F$37,$L480=[1]Tabla_Probabilidad!$L$35),"Media",IF(OR($L480=[1]Tabla_Probabilidad!$G$33,$L480=[1]Tabla_Probabilidad!$G$35,$L480=[1]Tabla_Probabilidad!$G$37,$L480=[1]Tabla_Probabilidad!$M$35),"Alta",IF(OR($L480=[1]Tabla_Probabilidad!$H$33,$L480=[1]Tabla_Probabilidad!$H$35,$L480=[1]Tabla_Probabilidad!$H$37,$L480=[1]Tabla_Probabilidad!$N$35),"Muy Alta","")))))</f>
        <v/>
      </c>
      <c r="N480" s="44" t="str">
        <f>IF(M480="","",IF(M480="Muy Baja",0.2,IF(M480="Baja",0.4,IF(M480="Media",0.6,IF(M480="Alta",0.8,IF(M480="Muy Alta",1,))))))</f>
        <v/>
      </c>
      <c r="O480" s="45"/>
      <c r="P480" s="46" t="str">
        <f>IF(OR($O480=[1]Tabla_Impacto!$D$38,$O480=[1]Tabla_Impacto!$D$41,$O480=[1]Tabla_Impacto!$D$42,$O480=[1]Tabla_Impacto!$D$43,$O480=[1]Tabla_Impacto!$D$44,$O480=[1]Tabla_Impacto!$J$38,$O480=[1]Tabla_Impacto!$J$43,$O480=[1]Tabla_Impacto!$J$44,$O480=[1]Tabla_Impacto!$P$40,$O480=[1]Tabla_Impacto!$P$44,$O480=[1]Tabla_Impacto!$V$40,$O480=[1]Tabla_Impacto!$AB$40),"Leve",IF(OR($O480=[1]Tabla_Impacto!$E$38,$O480=[1]Tabla_Impacto!$E$41,$O480=[1]Tabla_Impacto!$E$42,$O480=[1]Tabla_Impacto!$E$43,$O480=[1]Tabla_Impacto!$E$44,$O480=[1]Tabla_Impacto!$K$38,$O480=[1]Tabla_Impacto!$K$43,$O480=[1]Tabla_Impacto!$K$44,$O480=[1]Tabla_Impacto!$Q$40,$O480=[1]Tabla_Impacto!$Q$44,$O480=[1]Tabla_Impacto!$W$40,$O480=[1]Tabla_Impacto!$AC$40),"Menor",IF(OR($O480=[1]Tabla_Impacto!$F$38,$O480=[1]Tabla_Impacto!$F$41,$O480=[1]Tabla_Impacto!$F$42,$O480=[1]Tabla_Impacto!$F$43,$O480=[1]Tabla_Impacto!$F$44,$O480=[1]Tabla_Impacto!$L$38,$O480=[1]Tabla_Impacto!$L$43,$O480=[1]Tabla_Impacto!$L$44,$O480=[1]Tabla_Impacto!$R$40,$O480=[1]Tabla_Impacto!$R$44,$O480=[1]Tabla_Impacto!$X$40,$O480=[1]Tabla_Impacto!$AD$40,$O480=[1]Tabla_Impacto!$F$41),"Moderado",IF(OR($O480=[1]Tabla_Impacto!$G$38,$O480=[1]Tabla_Impacto!$G$41,$O480=[1]Tabla_Impacto!$G$42,$O480=[1]Tabla_Impacto!$G$43,$O480=[1]Tabla_Impacto!$G$44,$O480=[1]Tabla_Impacto!$M$38,$O480=[1]Tabla_Impacto!$M$43,$O480=[1]Tabla_Impacto!$M$44,$O480=[1]Tabla_Impacto!$S$40,$O480=[1]Tabla_Impacto!$S$44,$O480=[1]Tabla_Impacto!$Y$40,$O480=[1]Tabla_Impacto!$AE$40,$O480=[1]Tabla_Impacto!$G$41),"Mayor",IF(OR($O480=[1]Tabla_Impacto!$H$38,$O480=[1]Tabla_Impacto!$H$41,$O480=[1]Tabla_Impacto!$H$42,$O480=[1]Tabla_Impacto!$H$43,$O480=[1]Tabla_Impacto!$H$44,$O480=[1]Tabla_Impacto!$N$38,$O480=[1]Tabla_Impacto!$N$43,$O480=[1]Tabla_Impacto!$N$44,$O480=[1]Tabla_Impacto!$T$40,$O480=[1]Tabla_Impacto!$T$44,$O480=[1]Tabla_Impacto!$Z$40,$O480=[1]Tabla_Impacto!$AF$40,$O480=[1]Tabla_Impacto!$H$41),"Catastrófico","")))))</f>
        <v/>
      </c>
      <c r="Q480" s="44" t="str">
        <f>IF(P480="","",IF(P480="Leve",0.2,IF(P480="Menor",0.4,IF(P480="Moderado",0.6,IF(P480="Mayor",0.8,IF(P480="Catastrófico",1,))))))</f>
        <v/>
      </c>
      <c r="R480" s="47" t="str">
        <f>IF(OR(AND(M480="Muy Baja",P480="Leve"),AND(M480="Muy Baja",P480="Menor"),AND(M480="Baja",P480="Leve")),"Bajo",IF(OR(AND(M480="Muy baja",P480="Moderado"),AND(M480="Baja",P480="Menor"),AND(M480="Baja",P480="Moderado"),AND(M480="Media",P480="Leve"),AND(M480="Media",P480="Menor"),AND(M480="Media",P480="Moderado"),AND(M480="Alta",P480="Leve"),AND(M480="Alta",P480="Menor")),"Moderado",IF(OR(AND(M480="Muy Baja",P480="Mayor"),AND(M480="Baja",P480="Mayor"),AND(M480="Media",P480="Mayor"),AND(M480="Alta",P480="Moderado"),AND(M480="Alta",P480="Mayor"),AND(M480="Muy Alta",P480="Leve"),AND(M480="Muy Alta",P480="Menor"),AND(M480="Muy Alta",P480="Moderado"),AND(M480="Muy Alta",P480="Mayor")),"Alto",IF(OR(AND(M480="Muy Baja",P480="Catastrófico"),AND(M480="Baja",P480="Catastrófico"),AND(M480="Media",P480="Catastrófico"),AND(M480="Alta",P480="Catastrófico"),AND(M480="Muy Alta",P480="Catastrófico")),"Extremo",""))))</f>
        <v/>
      </c>
      <c r="S480" s="48"/>
      <c r="T480" s="20" t="s">
        <v>65</v>
      </c>
      <c r="U480" s="21"/>
      <c r="V480" s="22"/>
      <c r="W480" s="22"/>
      <c r="X480" s="23" t="str">
        <f>IF(OR(Y480="Preventivo",Y480="Detectivo"),"Probabilidad",IF(Y480="Correctivo","Impacto",""))</f>
        <v/>
      </c>
      <c r="Y480" s="24"/>
      <c r="Z480" s="24"/>
      <c r="AA480" s="25" t="str">
        <f t="shared" si="206"/>
        <v/>
      </c>
      <c r="AB480" s="24"/>
      <c r="AC480" s="24"/>
      <c r="AD480" s="24"/>
      <c r="AE480" s="26" t="str">
        <f>IFERROR(IF(X480="Probabilidad",(N480-(+N480*AA480)),IF(X480="Impacto",N480,"")),"")</f>
        <v/>
      </c>
      <c r="AF480" s="25" t="str">
        <f t="shared" si="207"/>
        <v/>
      </c>
      <c r="AG480" s="38" t="str">
        <f>IFERROR(IF(AH480="","",IF(AH480&lt;=0.2,"Muy Baja",IF(AH480&lt;=0.4,"Baja",IF(AH480&lt;=0.6,"Media",IF(AH480&lt;=0.8,"Alta","Muy Alta"))))),"")</f>
        <v/>
      </c>
      <c r="AH480" s="39" t="str">
        <f>IFERROR(LOOKUP(MAX(AF480:AF486)+1,(AF480:AF486)),"")</f>
        <v/>
      </c>
      <c r="AI480" s="25" t="str">
        <f>IFERROR(IF(X480="Impacto",(Q480-(+Q480*AA480)),IF(X480="Probabilidad",Q480,"")),"")</f>
        <v/>
      </c>
      <c r="AJ480" s="38" t="str">
        <f>IFERROR(IF(AK480="","",IF(AK480&lt;=0.2,"Leve",IF(AK480&lt;=0.4,"Menor",IF(AK480&lt;=0.6,"Moderado",IF(AK480&lt;=0.8,"Mayor","Catastrófico"))))),"")</f>
        <v/>
      </c>
      <c r="AK480" s="39" t="str">
        <f>IFERROR(LOOKUP(MAX(AI480:AI486)+1,(AI480:AI486)),"")</f>
        <v/>
      </c>
      <c r="AL480" s="40" t="str">
        <f>IFERROR(IF(OR(AND(AG480="Muy Baja",AJ480="Leve"),AND(AG480="Muy Baja",AJ480="Menor"),AND(AG480="Baja",AJ480="Leve")),"Bajo",IF(OR(AND(AG480="Muy baja",AJ480="Moderado"),AND(AG480="Baja",AJ480="Menor"),AND(AG480="Baja",AJ480="Moderado"),AND(AG480="Media",AJ480="Leve"),AND(AG480="Media",AJ480="Menor"),AND(AG480="Media",AJ480="Moderado"),AND(AG480="Alta",AJ480="Leve"),AND(AG480="Alta",AJ480="Menor")),"Moderado",IF(OR(AND(AG480="Muy Baja",AJ480="Mayor"),AND(AG480="Baja",AJ480="Mayor"),AND(AG480="Media",AJ480="Mayor"),AND(AG480="Alta",AJ480="Moderado"),AND(AG480="Alta",AJ480="Mayor"),AND(AG480="Muy Alta",AJ480="Leve"),AND(AG480="Muy Alta",AJ480="Menor"),AND(AG480="Muy Alta",AJ480="Moderado"),AND(AG480="Muy Alta",AJ480="Mayor")),"Alto",IF(OR(AND(AG480="Muy Baja",AJ480="Catastrófico"),AND(AG480="Baja",AJ480="Catastrófico"),AND(AG480="Media",AJ480="Catastrófico"),AND(AG480="Alta",AJ480="Catastrófico"),AND(AG480="Muy Alta",AJ480="Catastrófico")),"Extremo","")))),"")</f>
        <v/>
      </c>
      <c r="AM480" s="23" t="s">
        <v>73</v>
      </c>
      <c r="AN480" s="27"/>
      <c r="AO480" s="21"/>
      <c r="AP480" s="21"/>
      <c r="AQ480" s="41"/>
      <c r="AR480" s="35"/>
      <c r="AS480" s="35"/>
      <c r="AT480" s="28"/>
    </row>
    <row r="481" spans="1:46" ht="74.099999999999994" customHeight="1" x14ac:dyDescent="0.3">
      <c r="A481" s="52"/>
      <c r="B481" s="48"/>
      <c r="C481" s="48"/>
      <c r="D481" s="48"/>
      <c r="E481" s="54"/>
      <c r="F481" s="55"/>
      <c r="G481" s="48"/>
      <c r="H481" s="49"/>
      <c r="I481" s="50"/>
      <c r="J481" s="50"/>
      <c r="K481" s="50"/>
      <c r="L481" s="50"/>
      <c r="M481" s="46"/>
      <c r="N481" s="44"/>
      <c r="O481" s="45"/>
      <c r="P481" s="46"/>
      <c r="Q481" s="44"/>
      <c r="R481" s="47"/>
      <c r="S481" s="48"/>
      <c r="T481" s="20" t="s">
        <v>74</v>
      </c>
      <c r="U481" s="21"/>
      <c r="V481" s="22"/>
      <c r="W481" s="22"/>
      <c r="X481" s="23" t="str">
        <f t="shared" ref="X481:X486" si="217">IF(OR(Y481="Preventivo",Y481="Detectivo"),"Probabilidad",IF(Y481="Correctivo","Impacto",""))</f>
        <v/>
      </c>
      <c r="Y481" s="24"/>
      <c r="Z481" s="24"/>
      <c r="AA481" s="25" t="str">
        <f t="shared" si="206"/>
        <v/>
      </c>
      <c r="AB481" s="24"/>
      <c r="AC481" s="24"/>
      <c r="AD481" s="24"/>
      <c r="AE481" s="26" t="str">
        <f>IFERROR(IF(AND(X480="Probabilidad",X481="Probabilidad"),(AF480-(+AF480*AA481)),IF(AND(X481="Probabilidad",X480="Impacto"),(AF480-(+AF480*AA481)),IF(X481="Impacto",AF480,""))),"")</f>
        <v/>
      </c>
      <c r="AF481" s="25" t="str">
        <f t="shared" si="207"/>
        <v/>
      </c>
      <c r="AG481" s="38"/>
      <c r="AH481" s="39"/>
      <c r="AI481" s="25" t="str">
        <f t="shared" ref="AI481:AI486" si="218">IFERROR(IF(AND(X480="Impacto",X481="Impacto"),(AI480-(+AI480*AA481)),IF(AND(X481="Impacto",X480="Probabilidad"),(AI480-(+AI480*AA481)),IF(X481="Probabilidad",AI480,""))),"")</f>
        <v/>
      </c>
      <c r="AJ481" s="38"/>
      <c r="AK481" s="39"/>
      <c r="AL481" s="40"/>
      <c r="AM481" s="23" t="s">
        <v>77</v>
      </c>
      <c r="AN481" s="27"/>
      <c r="AO481" s="21"/>
      <c r="AP481" s="21"/>
      <c r="AQ481" s="42"/>
      <c r="AR481" s="36"/>
      <c r="AS481" s="36"/>
      <c r="AT481" s="29"/>
    </row>
    <row r="482" spans="1:46" ht="45" customHeight="1" x14ac:dyDescent="0.3">
      <c r="A482" s="52"/>
      <c r="B482" s="48"/>
      <c r="C482" s="48"/>
      <c r="D482" s="48"/>
      <c r="E482" s="54"/>
      <c r="F482" s="55"/>
      <c r="G482" s="48"/>
      <c r="H482" s="49"/>
      <c r="I482" s="50"/>
      <c r="J482" s="50"/>
      <c r="K482" s="50"/>
      <c r="L482" s="50"/>
      <c r="M482" s="46"/>
      <c r="N482" s="44"/>
      <c r="O482" s="45"/>
      <c r="P482" s="46"/>
      <c r="Q482" s="44"/>
      <c r="R482" s="47"/>
      <c r="S482" s="48"/>
      <c r="T482" s="20" t="s">
        <v>78</v>
      </c>
      <c r="U482" s="21"/>
      <c r="V482" s="22"/>
      <c r="W482" s="22"/>
      <c r="X482" s="23" t="str">
        <f t="shared" si="217"/>
        <v/>
      </c>
      <c r="Y482" s="24"/>
      <c r="Z482" s="24"/>
      <c r="AA482" s="25" t="str">
        <f t="shared" si="206"/>
        <v/>
      </c>
      <c r="AB482" s="24"/>
      <c r="AC482" s="24"/>
      <c r="AD482" s="24"/>
      <c r="AE482" s="26" t="str">
        <f>IFERROR(IF(AND(X481="Probabilidad",X482="Probabilidad"),(AF481-(+AF481*AA482)),IF(AND(X482="Probabilidad",X481="Impacto"),(AF481-(+AF481*AA482)),IF(X482="Impacto",AF481,""))),"")</f>
        <v/>
      </c>
      <c r="AF482" s="25" t="str">
        <f t="shared" si="207"/>
        <v/>
      </c>
      <c r="AG482" s="38"/>
      <c r="AH482" s="39"/>
      <c r="AI482" s="25" t="str">
        <f t="shared" si="218"/>
        <v/>
      </c>
      <c r="AJ482" s="38"/>
      <c r="AK482" s="39"/>
      <c r="AL482" s="40"/>
      <c r="AM482" s="23" t="s">
        <v>81</v>
      </c>
      <c r="AN482" s="27"/>
      <c r="AO482" s="21"/>
      <c r="AP482" s="21"/>
      <c r="AQ482" s="42"/>
      <c r="AR482" s="36"/>
      <c r="AS482" s="36"/>
      <c r="AT482" s="29"/>
    </row>
    <row r="483" spans="1:46" ht="30" customHeight="1" x14ac:dyDescent="0.3">
      <c r="A483" s="52"/>
      <c r="B483" s="48"/>
      <c r="C483" s="48"/>
      <c r="D483" s="48"/>
      <c r="E483" s="54"/>
      <c r="F483" s="55"/>
      <c r="G483" s="48"/>
      <c r="H483" s="49"/>
      <c r="I483" s="50"/>
      <c r="J483" s="50"/>
      <c r="K483" s="50"/>
      <c r="L483" s="50"/>
      <c r="M483" s="46"/>
      <c r="N483" s="44"/>
      <c r="O483" s="45"/>
      <c r="P483" s="46"/>
      <c r="Q483" s="44"/>
      <c r="R483" s="47"/>
      <c r="S483" s="48"/>
      <c r="T483" s="20" t="s">
        <v>82</v>
      </c>
      <c r="U483" s="21"/>
      <c r="V483" s="22"/>
      <c r="W483" s="22"/>
      <c r="X483" s="23" t="str">
        <f t="shared" si="217"/>
        <v/>
      </c>
      <c r="Y483" s="24"/>
      <c r="Z483" s="24"/>
      <c r="AA483" s="25" t="str">
        <f t="shared" si="206"/>
        <v/>
      </c>
      <c r="AB483" s="24"/>
      <c r="AC483" s="24"/>
      <c r="AD483" s="24"/>
      <c r="AE483" s="26" t="str">
        <f t="shared" ref="AE483:AE486" si="219">IFERROR(IF(AND(X482="Probabilidad",X483="Probabilidad"),(AF482-(+AF482*AA483)),IF(AND(X483="Probabilidad",X482="Impacto"),(AF482-(+AF482*AA483)),IF(X483="Impacto",AF482,""))),"")</f>
        <v/>
      </c>
      <c r="AF483" s="25" t="str">
        <f t="shared" si="207"/>
        <v/>
      </c>
      <c r="AG483" s="38"/>
      <c r="AH483" s="39"/>
      <c r="AI483" s="25" t="str">
        <f t="shared" si="218"/>
        <v/>
      </c>
      <c r="AJ483" s="38"/>
      <c r="AK483" s="39"/>
      <c r="AL483" s="40"/>
      <c r="AM483" s="23" t="s">
        <v>84</v>
      </c>
      <c r="AN483" s="27"/>
      <c r="AO483" s="21"/>
      <c r="AP483" s="21"/>
      <c r="AQ483" s="42"/>
      <c r="AR483" s="36"/>
      <c r="AS483" s="36"/>
      <c r="AT483" s="29"/>
    </row>
    <row r="484" spans="1:46" ht="18.95" customHeight="1" x14ac:dyDescent="0.3">
      <c r="A484" s="52"/>
      <c r="B484" s="48"/>
      <c r="C484" s="48"/>
      <c r="D484" s="48"/>
      <c r="E484" s="54"/>
      <c r="F484" s="55"/>
      <c r="G484" s="48"/>
      <c r="H484" s="49"/>
      <c r="I484" s="50"/>
      <c r="J484" s="50"/>
      <c r="K484" s="50"/>
      <c r="L484" s="50"/>
      <c r="M484" s="46"/>
      <c r="N484" s="44"/>
      <c r="O484" s="45"/>
      <c r="P484" s="46"/>
      <c r="Q484" s="44"/>
      <c r="R484" s="47"/>
      <c r="S484" s="48"/>
      <c r="T484" s="20" t="s">
        <v>85</v>
      </c>
      <c r="U484" s="21"/>
      <c r="V484" s="22"/>
      <c r="W484" s="22"/>
      <c r="X484" s="23" t="str">
        <f t="shared" si="217"/>
        <v/>
      </c>
      <c r="Y484" s="24"/>
      <c r="Z484" s="24"/>
      <c r="AA484" s="25" t="str">
        <f t="shared" si="206"/>
        <v/>
      </c>
      <c r="AB484" s="24"/>
      <c r="AC484" s="24"/>
      <c r="AD484" s="24"/>
      <c r="AE484" s="26" t="str">
        <f t="shared" si="219"/>
        <v/>
      </c>
      <c r="AF484" s="25" t="str">
        <f t="shared" si="207"/>
        <v/>
      </c>
      <c r="AG484" s="38"/>
      <c r="AH484" s="39"/>
      <c r="AI484" s="25" t="str">
        <f t="shared" si="218"/>
        <v/>
      </c>
      <c r="AJ484" s="38"/>
      <c r="AK484" s="39"/>
      <c r="AL484" s="40"/>
      <c r="AM484" s="23" t="s">
        <v>89</v>
      </c>
      <c r="AN484" s="27"/>
      <c r="AO484" s="21"/>
      <c r="AP484" s="21"/>
      <c r="AQ484" s="42"/>
      <c r="AR484" s="36"/>
      <c r="AS484" s="36"/>
      <c r="AT484" s="29"/>
    </row>
    <row r="485" spans="1:46" ht="18.95" customHeight="1" x14ac:dyDescent="0.3">
      <c r="A485" s="52"/>
      <c r="B485" s="48"/>
      <c r="C485" s="48"/>
      <c r="D485" s="48"/>
      <c r="E485" s="54"/>
      <c r="F485" s="55"/>
      <c r="G485" s="48"/>
      <c r="H485" s="49"/>
      <c r="I485" s="50"/>
      <c r="J485" s="50"/>
      <c r="K485" s="50"/>
      <c r="L485" s="50"/>
      <c r="M485" s="46"/>
      <c r="N485" s="44"/>
      <c r="O485" s="45"/>
      <c r="P485" s="46"/>
      <c r="Q485" s="44"/>
      <c r="R485" s="47"/>
      <c r="S485" s="48"/>
      <c r="T485" s="20" t="s">
        <v>90</v>
      </c>
      <c r="U485" s="21"/>
      <c r="V485" s="22"/>
      <c r="W485" s="22"/>
      <c r="X485" s="23" t="str">
        <f t="shared" si="217"/>
        <v/>
      </c>
      <c r="Y485" s="24"/>
      <c r="Z485" s="24"/>
      <c r="AA485" s="25" t="str">
        <f t="shared" si="206"/>
        <v/>
      </c>
      <c r="AB485" s="24"/>
      <c r="AC485" s="24"/>
      <c r="AD485" s="24"/>
      <c r="AE485" s="26" t="str">
        <f t="shared" si="219"/>
        <v/>
      </c>
      <c r="AF485" s="25" t="str">
        <f t="shared" si="207"/>
        <v/>
      </c>
      <c r="AG485" s="38"/>
      <c r="AH485" s="39"/>
      <c r="AI485" s="25" t="str">
        <f t="shared" si="218"/>
        <v/>
      </c>
      <c r="AJ485" s="38"/>
      <c r="AK485" s="39"/>
      <c r="AL485" s="40"/>
      <c r="AM485" s="23" t="s">
        <v>92</v>
      </c>
      <c r="AN485" s="27"/>
      <c r="AO485" s="21"/>
      <c r="AP485" s="21"/>
      <c r="AQ485" s="42"/>
      <c r="AR485" s="36"/>
      <c r="AS485" s="36"/>
      <c r="AT485" s="29"/>
    </row>
    <row r="486" spans="1:46" ht="23.1" customHeight="1" x14ac:dyDescent="0.3">
      <c r="A486" s="53"/>
      <c r="B486" s="48"/>
      <c r="C486" s="48"/>
      <c r="D486" s="48"/>
      <c r="E486" s="54"/>
      <c r="F486" s="55"/>
      <c r="G486" s="48"/>
      <c r="H486" s="49"/>
      <c r="I486" s="50"/>
      <c r="J486" s="50"/>
      <c r="K486" s="50"/>
      <c r="L486" s="50"/>
      <c r="M486" s="46"/>
      <c r="N486" s="44"/>
      <c r="O486" s="45"/>
      <c r="P486" s="46"/>
      <c r="Q486" s="44"/>
      <c r="R486" s="47"/>
      <c r="S486" s="48"/>
      <c r="T486" s="20" t="s">
        <v>93</v>
      </c>
      <c r="U486" s="21"/>
      <c r="V486" s="22"/>
      <c r="W486" s="22"/>
      <c r="X486" s="23" t="str">
        <f t="shared" si="217"/>
        <v/>
      </c>
      <c r="Y486" s="24"/>
      <c r="Z486" s="24"/>
      <c r="AA486" s="25" t="str">
        <f t="shared" si="206"/>
        <v/>
      </c>
      <c r="AB486" s="24"/>
      <c r="AC486" s="24"/>
      <c r="AD486" s="24"/>
      <c r="AE486" s="26" t="str">
        <f t="shared" si="219"/>
        <v/>
      </c>
      <c r="AF486" s="25" t="str">
        <f t="shared" si="207"/>
        <v/>
      </c>
      <c r="AG486" s="38"/>
      <c r="AH486" s="39"/>
      <c r="AI486" s="25" t="str">
        <f t="shared" si="218"/>
        <v/>
      </c>
      <c r="AJ486" s="38"/>
      <c r="AK486" s="39"/>
      <c r="AL486" s="40"/>
      <c r="AM486" s="23" t="s">
        <v>94</v>
      </c>
      <c r="AN486" s="27"/>
      <c r="AO486" s="21"/>
      <c r="AP486" s="21"/>
      <c r="AQ486" s="43"/>
      <c r="AR486" s="37"/>
      <c r="AS486" s="37"/>
      <c r="AT486" s="30"/>
    </row>
    <row r="487" spans="1:46" s="4" customFormat="1" ht="69.95" customHeight="1" x14ac:dyDescent="0.25">
      <c r="A487" s="51"/>
      <c r="B487" s="48"/>
      <c r="C487" s="48"/>
      <c r="D487" s="48"/>
      <c r="E487" s="54"/>
      <c r="F487" s="55"/>
      <c r="G487" s="48"/>
      <c r="H487" s="49" t="str">
        <f>IF(B487="Seguridad_Información","Posibilidad de "&amp;C487&amp;"con "&amp;K487&amp;" "&amp;"por"&amp;" "&amp;I487&amp;" "&amp;"debido a"&amp;" "&amp;J487,"Posibilidad de"&amp;" "&amp;K487&amp;" "&amp;"por"&amp;" "&amp;I487&amp;" debido a"&amp;" "&amp;J487)</f>
        <v xml:space="preserve">Posibilidad de  por  debido a </v>
      </c>
      <c r="I487" s="50"/>
      <c r="J487" s="50"/>
      <c r="K487" s="50"/>
      <c r="L487" s="50"/>
      <c r="M487" s="46" t="str">
        <f>IF(OR($L487=[1]Tabla_Probabilidad!$D$33,$L487=[1]Tabla_Probabilidad!$D$35,$L487=[1]Tabla_Probabilidad!$D$37,$L487=[1]Tabla_Probabilidad!$J$35),"Muy Baja",IF(OR($L487=[1]Tabla_Probabilidad!$E$33,$L487=[1]Tabla_Probabilidad!$E$35,$L487=[1]Tabla_Probabilidad!$E$37,$L487=[1]Tabla_Probabilidad!$K$35),"Baja",IF(OR($L487=[1]Tabla_Probabilidad!$F$33,$L487=[1]Tabla_Probabilidad!$F$35,$L487=[1]Tabla_Probabilidad!$F$37,$L487=[1]Tabla_Probabilidad!$L$35),"Media",IF(OR($L487=[1]Tabla_Probabilidad!$G$33,$L487=[1]Tabla_Probabilidad!$G$35,$L487=[1]Tabla_Probabilidad!$G$37,$L487=[1]Tabla_Probabilidad!$M$35),"Alta",IF(OR($L487=[1]Tabla_Probabilidad!$H$33,$L487=[1]Tabla_Probabilidad!$H$35,$L487=[1]Tabla_Probabilidad!$H$37,$L487=[1]Tabla_Probabilidad!$N$35),"Muy Alta","")))))</f>
        <v/>
      </c>
      <c r="N487" s="44" t="str">
        <f>IF(M487="","",IF(M487="Muy Baja",0.2,IF(M487="Baja",0.4,IF(M487="Media",0.6,IF(M487="Alta",0.8,IF(M487="Muy Alta",1,))))))</f>
        <v/>
      </c>
      <c r="O487" s="45"/>
      <c r="P487" s="46" t="str">
        <f>IF(OR($O487=[1]Tabla_Impacto!$D$38,$O487=[1]Tabla_Impacto!$D$41,$O487=[1]Tabla_Impacto!$D$42,$O487=[1]Tabla_Impacto!$D$43,$O487=[1]Tabla_Impacto!$D$44,$O487=[1]Tabla_Impacto!$J$38,$O487=[1]Tabla_Impacto!$J$43,$O487=[1]Tabla_Impacto!$J$44,$O487=[1]Tabla_Impacto!$P$40,$O487=[1]Tabla_Impacto!$P$44,$O487=[1]Tabla_Impacto!$V$40,$O487=[1]Tabla_Impacto!$AB$40),"Leve",IF(OR($O487=[1]Tabla_Impacto!$E$38,$O487=[1]Tabla_Impacto!$E$41,$O487=[1]Tabla_Impacto!$E$42,$O487=[1]Tabla_Impacto!$E$43,$O487=[1]Tabla_Impacto!$E$44,$O487=[1]Tabla_Impacto!$K$38,$O487=[1]Tabla_Impacto!$K$43,$O487=[1]Tabla_Impacto!$K$44,$O487=[1]Tabla_Impacto!$Q$40,$O487=[1]Tabla_Impacto!$Q$44,$O487=[1]Tabla_Impacto!$W$40,$O487=[1]Tabla_Impacto!$AC$40),"Menor",IF(OR($O487=[1]Tabla_Impacto!$F$38,$O487=[1]Tabla_Impacto!$F$41,$O487=[1]Tabla_Impacto!$F$42,$O487=[1]Tabla_Impacto!$F$43,$O487=[1]Tabla_Impacto!$F$44,$O487=[1]Tabla_Impacto!$L$38,$O487=[1]Tabla_Impacto!$L$43,$O487=[1]Tabla_Impacto!$L$44,$O487=[1]Tabla_Impacto!$R$40,$O487=[1]Tabla_Impacto!$R$44,$O487=[1]Tabla_Impacto!$X$40,$O487=[1]Tabla_Impacto!$AD$40,$O487=[1]Tabla_Impacto!$F$41),"Moderado",IF(OR($O487=[1]Tabla_Impacto!$G$38,$O487=[1]Tabla_Impacto!$G$41,$O487=[1]Tabla_Impacto!$G$42,$O487=[1]Tabla_Impacto!$G$43,$O487=[1]Tabla_Impacto!$G$44,$O487=[1]Tabla_Impacto!$M$38,$O487=[1]Tabla_Impacto!$M$43,$O487=[1]Tabla_Impacto!$M$44,$O487=[1]Tabla_Impacto!$S$40,$O487=[1]Tabla_Impacto!$S$44,$O487=[1]Tabla_Impacto!$Y$40,$O487=[1]Tabla_Impacto!$AE$40,$O487=[1]Tabla_Impacto!$G$41),"Mayor",IF(OR($O487=[1]Tabla_Impacto!$H$38,$O487=[1]Tabla_Impacto!$H$41,$O487=[1]Tabla_Impacto!$H$42,$O487=[1]Tabla_Impacto!$H$43,$O487=[1]Tabla_Impacto!$H$44,$O487=[1]Tabla_Impacto!$N$38,$O487=[1]Tabla_Impacto!$N$43,$O487=[1]Tabla_Impacto!$N$44,$O487=[1]Tabla_Impacto!$T$40,$O487=[1]Tabla_Impacto!$T$44,$O487=[1]Tabla_Impacto!$Z$40,$O487=[1]Tabla_Impacto!$AF$40,$O487=[1]Tabla_Impacto!$H$41),"Catastrófico","")))))</f>
        <v/>
      </c>
      <c r="Q487" s="44" t="str">
        <f>IF(P487="","",IF(P487="Leve",0.2,IF(P487="Menor",0.4,IF(P487="Moderado",0.6,IF(P487="Mayor",0.8,IF(P487="Catastrófico",1,))))))</f>
        <v/>
      </c>
      <c r="R487" s="47" t="str">
        <f>IF(OR(AND(M487="Muy Baja",P487="Leve"),AND(M487="Muy Baja",P487="Menor"),AND(M487="Baja",P487="Leve")),"Bajo",IF(OR(AND(M487="Muy baja",P487="Moderado"),AND(M487="Baja",P487="Menor"),AND(M487="Baja",P487="Moderado"),AND(M487="Media",P487="Leve"),AND(M487="Media",P487="Menor"),AND(M487="Media",P487="Moderado"),AND(M487="Alta",P487="Leve"),AND(M487="Alta",P487="Menor")),"Moderado",IF(OR(AND(M487="Muy Baja",P487="Mayor"),AND(M487="Baja",P487="Mayor"),AND(M487="Media",P487="Mayor"),AND(M487="Alta",P487="Moderado"),AND(M487="Alta",P487="Mayor"),AND(M487="Muy Alta",P487="Leve"),AND(M487="Muy Alta",P487="Menor"),AND(M487="Muy Alta",P487="Moderado"),AND(M487="Muy Alta",P487="Mayor")),"Alto",IF(OR(AND(M487="Muy Baja",P487="Catastrófico"),AND(M487="Baja",P487="Catastrófico"),AND(M487="Media",P487="Catastrófico"),AND(M487="Alta",P487="Catastrófico"),AND(M487="Muy Alta",P487="Catastrófico")),"Extremo",""))))</f>
        <v/>
      </c>
      <c r="S487" s="48"/>
      <c r="T487" s="20" t="s">
        <v>65</v>
      </c>
      <c r="U487" s="21"/>
      <c r="V487" s="22"/>
      <c r="W487" s="22"/>
      <c r="X487" s="23" t="str">
        <f>IF(OR(Y487="Preventivo",Y487="Detectivo"),"Probabilidad",IF(Y487="Correctivo","Impacto",""))</f>
        <v/>
      </c>
      <c r="Y487" s="24"/>
      <c r="Z487" s="24"/>
      <c r="AA487" s="25" t="str">
        <f t="shared" si="206"/>
        <v/>
      </c>
      <c r="AB487" s="24"/>
      <c r="AC487" s="24"/>
      <c r="AD487" s="24"/>
      <c r="AE487" s="26" t="str">
        <f>IFERROR(IF(X487="Probabilidad",(N487-(+N487*AA487)),IF(X487="Impacto",N487,"")),"")</f>
        <v/>
      </c>
      <c r="AF487" s="25" t="str">
        <f t="shared" si="207"/>
        <v/>
      </c>
      <c r="AG487" s="38" t="str">
        <f>IFERROR(IF(AH487="","",IF(AH487&lt;=0.2,"Muy Baja",IF(AH487&lt;=0.4,"Baja",IF(AH487&lt;=0.6,"Media",IF(AH487&lt;=0.8,"Alta","Muy Alta"))))),"")</f>
        <v/>
      </c>
      <c r="AH487" s="39" t="str">
        <f>IFERROR(LOOKUP(MAX(AF487:AF493)+1,(AF487:AF493)),"")</f>
        <v/>
      </c>
      <c r="AI487" s="25" t="str">
        <f>IFERROR(IF(X487="Impacto",(Q487-(+Q487*AA487)),IF(X487="Probabilidad",Q487,"")),"")</f>
        <v/>
      </c>
      <c r="AJ487" s="38" t="str">
        <f>IFERROR(IF(AK487="","",IF(AK487&lt;=0.2,"Leve",IF(AK487&lt;=0.4,"Menor",IF(AK487&lt;=0.6,"Moderado",IF(AK487&lt;=0.8,"Mayor","Catastrófico"))))),"")</f>
        <v/>
      </c>
      <c r="AK487" s="39" t="str">
        <f>IFERROR(LOOKUP(MAX(AI487:AI493)+1,(AI487:AI493)),"")</f>
        <v/>
      </c>
      <c r="AL487" s="40" t="str">
        <f>IFERROR(IF(OR(AND(AG487="Muy Baja",AJ487="Leve"),AND(AG487="Muy Baja",AJ487="Menor"),AND(AG487="Baja",AJ487="Leve")),"Bajo",IF(OR(AND(AG487="Muy baja",AJ487="Moderado"),AND(AG487="Baja",AJ487="Menor"),AND(AG487="Baja",AJ487="Moderado"),AND(AG487="Media",AJ487="Leve"),AND(AG487="Media",AJ487="Menor"),AND(AG487="Media",AJ487="Moderado"),AND(AG487="Alta",AJ487="Leve"),AND(AG487="Alta",AJ487="Menor")),"Moderado",IF(OR(AND(AG487="Muy Baja",AJ487="Mayor"),AND(AG487="Baja",AJ487="Mayor"),AND(AG487="Media",AJ487="Mayor"),AND(AG487="Alta",AJ487="Moderado"),AND(AG487="Alta",AJ487="Mayor"),AND(AG487="Muy Alta",AJ487="Leve"),AND(AG487="Muy Alta",AJ487="Menor"),AND(AG487="Muy Alta",AJ487="Moderado"),AND(AG487="Muy Alta",AJ487="Mayor")),"Alto",IF(OR(AND(AG487="Muy Baja",AJ487="Catastrófico"),AND(AG487="Baja",AJ487="Catastrófico"),AND(AG487="Media",AJ487="Catastrófico"),AND(AG487="Alta",AJ487="Catastrófico"),AND(AG487="Muy Alta",AJ487="Catastrófico")),"Extremo","")))),"")</f>
        <v/>
      </c>
      <c r="AM487" s="23" t="s">
        <v>73</v>
      </c>
      <c r="AN487" s="27"/>
      <c r="AO487" s="21"/>
      <c r="AP487" s="21"/>
      <c r="AQ487" s="41"/>
      <c r="AR487" s="35"/>
      <c r="AS487" s="35"/>
      <c r="AT487" s="28"/>
    </row>
    <row r="488" spans="1:46" ht="74.099999999999994" customHeight="1" x14ac:dyDescent="0.3">
      <c r="A488" s="52"/>
      <c r="B488" s="48"/>
      <c r="C488" s="48"/>
      <c r="D488" s="48"/>
      <c r="E488" s="54"/>
      <c r="F488" s="55"/>
      <c r="G488" s="48"/>
      <c r="H488" s="49"/>
      <c r="I488" s="50"/>
      <c r="J488" s="50"/>
      <c r="K488" s="50"/>
      <c r="L488" s="50"/>
      <c r="M488" s="46"/>
      <c r="N488" s="44"/>
      <c r="O488" s="45"/>
      <c r="P488" s="46"/>
      <c r="Q488" s="44"/>
      <c r="R488" s="47"/>
      <c r="S488" s="48"/>
      <c r="T488" s="20" t="s">
        <v>74</v>
      </c>
      <c r="U488" s="21"/>
      <c r="V488" s="22"/>
      <c r="W488" s="22"/>
      <c r="X488" s="23" t="str">
        <f t="shared" ref="X488:X493" si="220">IF(OR(Y488="Preventivo",Y488="Detectivo"),"Probabilidad",IF(Y488="Correctivo","Impacto",""))</f>
        <v/>
      </c>
      <c r="Y488" s="24"/>
      <c r="Z488" s="24"/>
      <c r="AA488" s="25" t="str">
        <f t="shared" si="206"/>
        <v/>
      </c>
      <c r="AB488" s="24"/>
      <c r="AC488" s="24"/>
      <c r="AD488" s="24"/>
      <c r="AE488" s="26" t="str">
        <f>IFERROR(IF(AND(X487="Probabilidad",X488="Probabilidad"),(AF487-(+AF487*AA488)),IF(AND(X488="Probabilidad",X487="Impacto"),(AF487-(+AF487*AA488)),IF(X488="Impacto",AF487,""))),"")</f>
        <v/>
      </c>
      <c r="AF488" s="25" t="str">
        <f t="shared" si="207"/>
        <v/>
      </c>
      <c r="AG488" s="38"/>
      <c r="AH488" s="39"/>
      <c r="AI488" s="25" t="str">
        <f t="shared" ref="AI488:AI493" si="221">IFERROR(IF(AND(X487="Impacto",X488="Impacto"),(AI487-(+AI487*AA488)),IF(AND(X488="Impacto",X487="Probabilidad"),(AI487-(+AI487*AA488)),IF(X488="Probabilidad",AI487,""))),"")</f>
        <v/>
      </c>
      <c r="AJ488" s="38"/>
      <c r="AK488" s="39"/>
      <c r="AL488" s="40"/>
      <c r="AM488" s="23" t="s">
        <v>77</v>
      </c>
      <c r="AN488" s="27"/>
      <c r="AO488" s="21"/>
      <c r="AP488" s="21"/>
      <c r="AQ488" s="42"/>
      <c r="AR488" s="36"/>
      <c r="AS488" s="36"/>
      <c r="AT488" s="29"/>
    </row>
    <row r="489" spans="1:46" ht="45" customHeight="1" x14ac:dyDescent="0.3">
      <c r="A489" s="52"/>
      <c r="B489" s="48"/>
      <c r="C489" s="48"/>
      <c r="D489" s="48"/>
      <c r="E489" s="54"/>
      <c r="F489" s="55"/>
      <c r="G489" s="48"/>
      <c r="H489" s="49"/>
      <c r="I489" s="50"/>
      <c r="J489" s="50"/>
      <c r="K489" s="50"/>
      <c r="L489" s="50"/>
      <c r="M489" s="46"/>
      <c r="N489" s="44"/>
      <c r="O489" s="45"/>
      <c r="P489" s="46"/>
      <c r="Q489" s="44"/>
      <c r="R489" s="47"/>
      <c r="S489" s="48"/>
      <c r="T489" s="20" t="s">
        <v>78</v>
      </c>
      <c r="U489" s="21"/>
      <c r="V489" s="22"/>
      <c r="W489" s="22"/>
      <c r="X489" s="23" t="str">
        <f t="shared" si="220"/>
        <v/>
      </c>
      <c r="Y489" s="24"/>
      <c r="Z489" s="24"/>
      <c r="AA489" s="25" t="str">
        <f t="shared" si="206"/>
        <v/>
      </c>
      <c r="AB489" s="24"/>
      <c r="AC489" s="24"/>
      <c r="AD489" s="24"/>
      <c r="AE489" s="26" t="str">
        <f>IFERROR(IF(AND(X488="Probabilidad",X489="Probabilidad"),(AF488-(+AF488*AA489)),IF(AND(X489="Probabilidad",X488="Impacto"),(AF488-(+AF488*AA489)),IF(X489="Impacto",AF488,""))),"")</f>
        <v/>
      </c>
      <c r="AF489" s="25" t="str">
        <f t="shared" si="207"/>
        <v/>
      </c>
      <c r="AG489" s="38"/>
      <c r="AH489" s="39"/>
      <c r="AI489" s="25" t="str">
        <f t="shared" si="221"/>
        <v/>
      </c>
      <c r="AJ489" s="38"/>
      <c r="AK489" s="39"/>
      <c r="AL489" s="40"/>
      <c r="AM489" s="23" t="s">
        <v>81</v>
      </c>
      <c r="AN489" s="27"/>
      <c r="AO489" s="21"/>
      <c r="AP489" s="21"/>
      <c r="AQ489" s="42"/>
      <c r="AR489" s="36"/>
      <c r="AS489" s="36"/>
      <c r="AT489" s="29"/>
    </row>
    <row r="490" spans="1:46" ht="30" customHeight="1" x14ac:dyDescent="0.3">
      <c r="A490" s="52"/>
      <c r="B490" s="48"/>
      <c r="C490" s="48"/>
      <c r="D490" s="48"/>
      <c r="E490" s="54"/>
      <c r="F490" s="55"/>
      <c r="G490" s="48"/>
      <c r="H490" s="49"/>
      <c r="I490" s="50"/>
      <c r="J490" s="50"/>
      <c r="K490" s="50"/>
      <c r="L490" s="50"/>
      <c r="M490" s="46"/>
      <c r="N490" s="44"/>
      <c r="O490" s="45"/>
      <c r="P490" s="46"/>
      <c r="Q490" s="44"/>
      <c r="R490" s="47"/>
      <c r="S490" s="48"/>
      <c r="T490" s="20" t="s">
        <v>82</v>
      </c>
      <c r="U490" s="21"/>
      <c r="V490" s="22"/>
      <c r="W490" s="22"/>
      <c r="X490" s="23" t="str">
        <f t="shared" si="220"/>
        <v/>
      </c>
      <c r="Y490" s="24"/>
      <c r="Z490" s="24"/>
      <c r="AA490" s="25" t="str">
        <f t="shared" si="206"/>
        <v/>
      </c>
      <c r="AB490" s="24"/>
      <c r="AC490" s="24"/>
      <c r="AD490" s="24"/>
      <c r="AE490" s="26" t="str">
        <f t="shared" ref="AE490:AE493" si="222">IFERROR(IF(AND(X489="Probabilidad",X490="Probabilidad"),(AF489-(+AF489*AA490)),IF(AND(X490="Probabilidad",X489="Impacto"),(AF489-(+AF489*AA490)),IF(X490="Impacto",AF489,""))),"")</f>
        <v/>
      </c>
      <c r="AF490" s="25" t="str">
        <f t="shared" si="207"/>
        <v/>
      </c>
      <c r="AG490" s="38"/>
      <c r="AH490" s="39"/>
      <c r="AI490" s="25" t="str">
        <f t="shared" si="221"/>
        <v/>
      </c>
      <c r="AJ490" s="38"/>
      <c r="AK490" s="39"/>
      <c r="AL490" s="40"/>
      <c r="AM490" s="23" t="s">
        <v>84</v>
      </c>
      <c r="AN490" s="27"/>
      <c r="AO490" s="21"/>
      <c r="AP490" s="21"/>
      <c r="AQ490" s="42"/>
      <c r="AR490" s="36"/>
      <c r="AS490" s="36"/>
      <c r="AT490" s="29"/>
    </row>
    <row r="491" spans="1:46" ht="18.95" customHeight="1" x14ac:dyDescent="0.3">
      <c r="A491" s="52"/>
      <c r="B491" s="48"/>
      <c r="C491" s="48"/>
      <c r="D491" s="48"/>
      <c r="E491" s="54"/>
      <c r="F491" s="55"/>
      <c r="G491" s="48"/>
      <c r="H491" s="49"/>
      <c r="I491" s="50"/>
      <c r="J491" s="50"/>
      <c r="K491" s="50"/>
      <c r="L491" s="50"/>
      <c r="M491" s="46"/>
      <c r="N491" s="44"/>
      <c r="O491" s="45"/>
      <c r="P491" s="46"/>
      <c r="Q491" s="44"/>
      <c r="R491" s="47"/>
      <c r="S491" s="48"/>
      <c r="T491" s="20" t="s">
        <v>85</v>
      </c>
      <c r="U491" s="21"/>
      <c r="V491" s="22"/>
      <c r="W491" s="22"/>
      <c r="X491" s="23" t="str">
        <f t="shared" si="220"/>
        <v/>
      </c>
      <c r="Y491" s="24"/>
      <c r="Z491" s="24"/>
      <c r="AA491" s="25" t="str">
        <f t="shared" si="206"/>
        <v/>
      </c>
      <c r="AB491" s="24"/>
      <c r="AC491" s="24"/>
      <c r="AD491" s="24"/>
      <c r="AE491" s="26" t="str">
        <f t="shared" si="222"/>
        <v/>
      </c>
      <c r="AF491" s="25" t="str">
        <f t="shared" si="207"/>
        <v/>
      </c>
      <c r="AG491" s="38"/>
      <c r="AH491" s="39"/>
      <c r="AI491" s="25" t="str">
        <f t="shared" si="221"/>
        <v/>
      </c>
      <c r="AJ491" s="38"/>
      <c r="AK491" s="39"/>
      <c r="AL491" s="40"/>
      <c r="AM491" s="23" t="s">
        <v>89</v>
      </c>
      <c r="AN491" s="27"/>
      <c r="AO491" s="21"/>
      <c r="AP491" s="21"/>
      <c r="AQ491" s="42"/>
      <c r="AR491" s="36"/>
      <c r="AS491" s="36"/>
      <c r="AT491" s="29"/>
    </row>
    <row r="492" spans="1:46" ht="18.95" customHeight="1" x14ac:dyDescent="0.3">
      <c r="A492" s="52"/>
      <c r="B492" s="48"/>
      <c r="C492" s="48"/>
      <c r="D492" s="48"/>
      <c r="E492" s="54"/>
      <c r="F492" s="55"/>
      <c r="G492" s="48"/>
      <c r="H492" s="49"/>
      <c r="I492" s="50"/>
      <c r="J492" s="50"/>
      <c r="K492" s="50"/>
      <c r="L492" s="50"/>
      <c r="M492" s="46"/>
      <c r="N492" s="44"/>
      <c r="O492" s="45"/>
      <c r="P492" s="46"/>
      <c r="Q492" s="44"/>
      <c r="R492" s="47"/>
      <c r="S492" s="48"/>
      <c r="T492" s="20" t="s">
        <v>90</v>
      </c>
      <c r="U492" s="21"/>
      <c r="V492" s="22"/>
      <c r="W492" s="22"/>
      <c r="X492" s="23" t="str">
        <f t="shared" si="220"/>
        <v/>
      </c>
      <c r="Y492" s="24"/>
      <c r="Z492" s="24"/>
      <c r="AA492" s="25" t="str">
        <f t="shared" si="206"/>
        <v/>
      </c>
      <c r="AB492" s="24"/>
      <c r="AC492" s="24"/>
      <c r="AD492" s="24"/>
      <c r="AE492" s="26" t="str">
        <f t="shared" si="222"/>
        <v/>
      </c>
      <c r="AF492" s="25" t="str">
        <f t="shared" si="207"/>
        <v/>
      </c>
      <c r="AG492" s="38"/>
      <c r="AH492" s="39"/>
      <c r="AI492" s="25" t="str">
        <f t="shared" si="221"/>
        <v/>
      </c>
      <c r="AJ492" s="38"/>
      <c r="AK492" s="39"/>
      <c r="AL492" s="40"/>
      <c r="AM492" s="23" t="s">
        <v>92</v>
      </c>
      <c r="AN492" s="27"/>
      <c r="AO492" s="21"/>
      <c r="AP492" s="21"/>
      <c r="AQ492" s="42"/>
      <c r="AR492" s="36"/>
      <c r="AS492" s="36"/>
      <c r="AT492" s="29"/>
    </row>
    <row r="493" spans="1:46" ht="23.1" customHeight="1" x14ac:dyDescent="0.3">
      <c r="A493" s="53"/>
      <c r="B493" s="48"/>
      <c r="C493" s="48"/>
      <c r="D493" s="48"/>
      <c r="E493" s="54"/>
      <c r="F493" s="55"/>
      <c r="G493" s="48"/>
      <c r="H493" s="49"/>
      <c r="I493" s="50"/>
      <c r="J493" s="50"/>
      <c r="K493" s="50"/>
      <c r="L493" s="50"/>
      <c r="M493" s="46"/>
      <c r="N493" s="44"/>
      <c r="O493" s="45"/>
      <c r="P493" s="46"/>
      <c r="Q493" s="44"/>
      <c r="R493" s="47"/>
      <c r="S493" s="48"/>
      <c r="T493" s="20" t="s">
        <v>93</v>
      </c>
      <c r="U493" s="21"/>
      <c r="V493" s="22"/>
      <c r="W493" s="22"/>
      <c r="X493" s="23" t="str">
        <f t="shared" si="220"/>
        <v/>
      </c>
      <c r="Y493" s="24"/>
      <c r="Z493" s="24"/>
      <c r="AA493" s="25" t="str">
        <f t="shared" si="206"/>
        <v/>
      </c>
      <c r="AB493" s="24"/>
      <c r="AC493" s="24"/>
      <c r="AD493" s="24"/>
      <c r="AE493" s="26" t="str">
        <f t="shared" si="222"/>
        <v/>
      </c>
      <c r="AF493" s="25" t="str">
        <f t="shared" si="207"/>
        <v/>
      </c>
      <c r="AG493" s="38"/>
      <c r="AH493" s="39"/>
      <c r="AI493" s="25" t="str">
        <f t="shared" si="221"/>
        <v/>
      </c>
      <c r="AJ493" s="38"/>
      <c r="AK493" s="39"/>
      <c r="AL493" s="40"/>
      <c r="AM493" s="23" t="s">
        <v>94</v>
      </c>
      <c r="AN493" s="27"/>
      <c r="AO493" s="21"/>
      <c r="AP493" s="21"/>
      <c r="AQ493" s="43"/>
      <c r="AR493" s="37"/>
      <c r="AS493" s="37"/>
      <c r="AT493" s="30"/>
    </row>
    <row r="494" spans="1:46" s="4" customFormat="1" ht="69.95" customHeight="1" x14ac:dyDescent="0.25">
      <c r="A494" s="51"/>
      <c r="B494" s="48"/>
      <c r="C494" s="48"/>
      <c r="D494" s="48"/>
      <c r="E494" s="54"/>
      <c r="F494" s="55"/>
      <c r="G494" s="48"/>
      <c r="H494" s="49" t="str">
        <f>IF(B494="Seguridad_Información","Posibilidad de "&amp;C494&amp;"con "&amp;K494&amp;" "&amp;"por"&amp;" "&amp;I494&amp;" "&amp;"debido a"&amp;" "&amp;J494,"Posibilidad de"&amp;" "&amp;K494&amp;" "&amp;"por"&amp;" "&amp;I494&amp;" debido a"&amp;" "&amp;J494)</f>
        <v xml:space="preserve">Posibilidad de  por  debido a </v>
      </c>
      <c r="I494" s="50"/>
      <c r="J494" s="50"/>
      <c r="K494" s="50"/>
      <c r="L494" s="50"/>
      <c r="M494" s="46" t="str">
        <f>IF(OR($L494=[1]Tabla_Probabilidad!$D$33,$L494=[1]Tabla_Probabilidad!$D$35,$L494=[1]Tabla_Probabilidad!$D$37,$L494=[1]Tabla_Probabilidad!$J$35),"Muy Baja",IF(OR($L494=[1]Tabla_Probabilidad!$E$33,$L494=[1]Tabla_Probabilidad!$E$35,$L494=[1]Tabla_Probabilidad!$E$37,$L494=[1]Tabla_Probabilidad!$K$35),"Baja",IF(OR($L494=[1]Tabla_Probabilidad!$F$33,$L494=[1]Tabla_Probabilidad!$F$35,$L494=[1]Tabla_Probabilidad!$F$37,$L494=[1]Tabla_Probabilidad!$L$35),"Media",IF(OR($L494=[1]Tabla_Probabilidad!$G$33,$L494=[1]Tabla_Probabilidad!$G$35,$L494=[1]Tabla_Probabilidad!$G$37,$L494=[1]Tabla_Probabilidad!$M$35),"Alta",IF(OR($L494=[1]Tabla_Probabilidad!$H$33,$L494=[1]Tabla_Probabilidad!$H$35,$L494=[1]Tabla_Probabilidad!$H$37,$L494=[1]Tabla_Probabilidad!$N$35),"Muy Alta","")))))</f>
        <v/>
      </c>
      <c r="N494" s="44" t="str">
        <f>IF(M494="","",IF(M494="Muy Baja",0.2,IF(M494="Baja",0.4,IF(M494="Media",0.6,IF(M494="Alta",0.8,IF(M494="Muy Alta",1,))))))</f>
        <v/>
      </c>
      <c r="O494" s="45"/>
      <c r="P494" s="46" t="str">
        <f>IF(OR($O494=[1]Tabla_Impacto!$D$38,$O494=[1]Tabla_Impacto!$D$41,$O494=[1]Tabla_Impacto!$D$42,$O494=[1]Tabla_Impacto!$D$43,$O494=[1]Tabla_Impacto!$D$44,$O494=[1]Tabla_Impacto!$J$38,$O494=[1]Tabla_Impacto!$J$43,$O494=[1]Tabla_Impacto!$J$44,$O494=[1]Tabla_Impacto!$P$40,$O494=[1]Tabla_Impacto!$P$44,$O494=[1]Tabla_Impacto!$V$40,$O494=[1]Tabla_Impacto!$AB$40),"Leve",IF(OR($O494=[1]Tabla_Impacto!$E$38,$O494=[1]Tabla_Impacto!$E$41,$O494=[1]Tabla_Impacto!$E$42,$O494=[1]Tabla_Impacto!$E$43,$O494=[1]Tabla_Impacto!$E$44,$O494=[1]Tabla_Impacto!$K$38,$O494=[1]Tabla_Impacto!$K$43,$O494=[1]Tabla_Impacto!$K$44,$O494=[1]Tabla_Impacto!$Q$40,$O494=[1]Tabla_Impacto!$Q$44,$O494=[1]Tabla_Impacto!$W$40,$O494=[1]Tabla_Impacto!$AC$40),"Menor",IF(OR($O494=[1]Tabla_Impacto!$F$38,$O494=[1]Tabla_Impacto!$F$41,$O494=[1]Tabla_Impacto!$F$42,$O494=[1]Tabla_Impacto!$F$43,$O494=[1]Tabla_Impacto!$F$44,$O494=[1]Tabla_Impacto!$L$38,$O494=[1]Tabla_Impacto!$L$43,$O494=[1]Tabla_Impacto!$L$44,$O494=[1]Tabla_Impacto!$R$40,$O494=[1]Tabla_Impacto!$R$44,$O494=[1]Tabla_Impacto!$X$40,$O494=[1]Tabla_Impacto!$AD$40,$O494=[1]Tabla_Impacto!$F$41),"Moderado",IF(OR($O494=[1]Tabla_Impacto!$G$38,$O494=[1]Tabla_Impacto!$G$41,$O494=[1]Tabla_Impacto!$G$42,$O494=[1]Tabla_Impacto!$G$43,$O494=[1]Tabla_Impacto!$G$44,$O494=[1]Tabla_Impacto!$M$38,$O494=[1]Tabla_Impacto!$M$43,$O494=[1]Tabla_Impacto!$M$44,$O494=[1]Tabla_Impacto!$S$40,$O494=[1]Tabla_Impacto!$S$44,$O494=[1]Tabla_Impacto!$Y$40,$O494=[1]Tabla_Impacto!$AE$40,$O494=[1]Tabla_Impacto!$G$41),"Mayor",IF(OR($O494=[1]Tabla_Impacto!$H$38,$O494=[1]Tabla_Impacto!$H$41,$O494=[1]Tabla_Impacto!$H$42,$O494=[1]Tabla_Impacto!$H$43,$O494=[1]Tabla_Impacto!$H$44,$O494=[1]Tabla_Impacto!$N$38,$O494=[1]Tabla_Impacto!$N$43,$O494=[1]Tabla_Impacto!$N$44,$O494=[1]Tabla_Impacto!$T$40,$O494=[1]Tabla_Impacto!$T$44,$O494=[1]Tabla_Impacto!$Z$40,$O494=[1]Tabla_Impacto!$AF$40,$O494=[1]Tabla_Impacto!$H$41),"Catastrófico","")))))</f>
        <v/>
      </c>
      <c r="Q494" s="44" t="str">
        <f>IF(P494="","",IF(P494="Leve",0.2,IF(P494="Menor",0.4,IF(P494="Moderado",0.6,IF(P494="Mayor",0.8,IF(P494="Catastrófico",1,))))))</f>
        <v/>
      </c>
      <c r="R494" s="47" t="str">
        <f>IF(OR(AND(M494="Muy Baja",P494="Leve"),AND(M494="Muy Baja",P494="Menor"),AND(M494="Baja",P494="Leve")),"Bajo",IF(OR(AND(M494="Muy baja",P494="Moderado"),AND(M494="Baja",P494="Menor"),AND(M494="Baja",P494="Moderado"),AND(M494="Media",P494="Leve"),AND(M494="Media",P494="Menor"),AND(M494="Media",P494="Moderado"),AND(M494="Alta",P494="Leve"),AND(M494="Alta",P494="Menor")),"Moderado",IF(OR(AND(M494="Muy Baja",P494="Mayor"),AND(M494="Baja",P494="Mayor"),AND(M494="Media",P494="Mayor"),AND(M494="Alta",P494="Moderado"),AND(M494="Alta",P494="Mayor"),AND(M494="Muy Alta",P494="Leve"),AND(M494="Muy Alta",P494="Menor"),AND(M494="Muy Alta",P494="Moderado"),AND(M494="Muy Alta",P494="Mayor")),"Alto",IF(OR(AND(M494="Muy Baja",P494="Catastrófico"),AND(M494="Baja",P494="Catastrófico"),AND(M494="Media",P494="Catastrófico"),AND(M494="Alta",P494="Catastrófico"),AND(M494="Muy Alta",P494="Catastrófico")),"Extremo",""))))</f>
        <v/>
      </c>
      <c r="S494" s="48"/>
      <c r="T494" s="20" t="s">
        <v>65</v>
      </c>
      <c r="U494" s="21"/>
      <c r="V494" s="22"/>
      <c r="W494" s="22"/>
      <c r="X494" s="23" t="str">
        <f>IF(OR(Y494="Preventivo",Y494="Detectivo"),"Probabilidad",IF(Y494="Correctivo","Impacto",""))</f>
        <v/>
      </c>
      <c r="Y494" s="24"/>
      <c r="Z494" s="24"/>
      <c r="AA494" s="25" t="str">
        <f t="shared" si="206"/>
        <v/>
      </c>
      <c r="AB494" s="24"/>
      <c r="AC494" s="24"/>
      <c r="AD494" s="24"/>
      <c r="AE494" s="26" t="str">
        <f>IFERROR(IF(X494="Probabilidad",(N494-(+N494*AA494)),IF(X494="Impacto",N494,"")),"")</f>
        <v/>
      </c>
      <c r="AF494" s="25" t="str">
        <f t="shared" si="207"/>
        <v/>
      </c>
      <c r="AG494" s="38" t="str">
        <f>IFERROR(IF(AH494="","",IF(AH494&lt;=0.2,"Muy Baja",IF(AH494&lt;=0.4,"Baja",IF(AH494&lt;=0.6,"Media",IF(AH494&lt;=0.8,"Alta","Muy Alta"))))),"")</f>
        <v/>
      </c>
      <c r="AH494" s="39" t="str">
        <f>IFERROR(LOOKUP(MAX(AF494:AF500)+1,(AF494:AF500)),"")</f>
        <v/>
      </c>
      <c r="AI494" s="25" t="str">
        <f>IFERROR(IF(X494="Impacto",(Q494-(+Q494*AA494)),IF(X494="Probabilidad",Q494,"")),"")</f>
        <v/>
      </c>
      <c r="AJ494" s="38" t="str">
        <f>IFERROR(IF(AK494="","",IF(AK494&lt;=0.2,"Leve",IF(AK494&lt;=0.4,"Menor",IF(AK494&lt;=0.6,"Moderado",IF(AK494&lt;=0.8,"Mayor","Catastrófico"))))),"")</f>
        <v/>
      </c>
      <c r="AK494" s="39" t="str">
        <f>IFERROR(LOOKUP(MAX(AI494:AI500)+1,(AI494:AI500)),"")</f>
        <v/>
      </c>
      <c r="AL494" s="40" t="str">
        <f>IFERROR(IF(OR(AND(AG494="Muy Baja",AJ494="Leve"),AND(AG494="Muy Baja",AJ494="Menor"),AND(AG494="Baja",AJ494="Leve")),"Bajo",IF(OR(AND(AG494="Muy baja",AJ494="Moderado"),AND(AG494="Baja",AJ494="Menor"),AND(AG494="Baja",AJ494="Moderado"),AND(AG494="Media",AJ494="Leve"),AND(AG494="Media",AJ494="Menor"),AND(AG494="Media",AJ494="Moderado"),AND(AG494="Alta",AJ494="Leve"),AND(AG494="Alta",AJ494="Menor")),"Moderado",IF(OR(AND(AG494="Muy Baja",AJ494="Mayor"),AND(AG494="Baja",AJ494="Mayor"),AND(AG494="Media",AJ494="Mayor"),AND(AG494="Alta",AJ494="Moderado"),AND(AG494="Alta",AJ494="Mayor"),AND(AG494="Muy Alta",AJ494="Leve"),AND(AG494="Muy Alta",AJ494="Menor"),AND(AG494="Muy Alta",AJ494="Moderado"),AND(AG494="Muy Alta",AJ494="Mayor")),"Alto",IF(OR(AND(AG494="Muy Baja",AJ494="Catastrófico"),AND(AG494="Baja",AJ494="Catastrófico"),AND(AG494="Media",AJ494="Catastrófico"),AND(AG494="Alta",AJ494="Catastrófico"),AND(AG494="Muy Alta",AJ494="Catastrófico")),"Extremo","")))),"")</f>
        <v/>
      </c>
      <c r="AM494" s="23" t="s">
        <v>73</v>
      </c>
      <c r="AN494" s="27"/>
      <c r="AO494" s="21"/>
      <c r="AP494" s="21"/>
      <c r="AQ494" s="41"/>
      <c r="AR494" s="35"/>
      <c r="AS494" s="35"/>
      <c r="AT494" s="28"/>
    </row>
    <row r="495" spans="1:46" ht="74.099999999999994" customHeight="1" x14ac:dyDescent="0.3">
      <c r="A495" s="52"/>
      <c r="B495" s="48"/>
      <c r="C495" s="48"/>
      <c r="D495" s="48"/>
      <c r="E495" s="54"/>
      <c r="F495" s="55"/>
      <c r="G495" s="48"/>
      <c r="H495" s="49"/>
      <c r="I495" s="50"/>
      <c r="J495" s="50"/>
      <c r="K495" s="50"/>
      <c r="L495" s="50"/>
      <c r="M495" s="46"/>
      <c r="N495" s="44"/>
      <c r="O495" s="45"/>
      <c r="P495" s="46"/>
      <c r="Q495" s="44"/>
      <c r="R495" s="47"/>
      <c r="S495" s="48"/>
      <c r="T495" s="20" t="s">
        <v>74</v>
      </c>
      <c r="U495" s="21"/>
      <c r="V495" s="22"/>
      <c r="W495" s="22"/>
      <c r="X495" s="23" t="str">
        <f t="shared" ref="X495:X500" si="223">IF(OR(Y495="Preventivo",Y495="Detectivo"),"Probabilidad",IF(Y495="Correctivo","Impacto",""))</f>
        <v/>
      </c>
      <c r="Y495" s="24"/>
      <c r="Z495" s="24"/>
      <c r="AA495" s="25" t="str">
        <f t="shared" si="206"/>
        <v/>
      </c>
      <c r="AB495" s="24"/>
      <c r="AC495" s="24"/>
      <c r="AD495" s="24"/>
      <c r="AE495" s="26" t="str">
        <f>IFERROR(IF(AND(X494="Probabilidad",X495="Probabilidad"),(AF494-(+AF494*AA495)),IF(AND(X495="Probabilidad",X494="Impacto"),(AF494-(+AF494*AA495)),IF(X495="Impacto",AF494,""))),"")</f>
        <v/>
      </c>
      <c r="AF495" s="25" t="str">
        <f t="shared" si="207"/>
        <v/>
      </c>
      <c r="AG495" s="38"/>
      <c r="AH495" s="39"/>
      <c r="AI495" s="25" t="str">
        <f t="shared" ref="AI495:AI500" si="224">IFERROR(IF(AND(X494="Impacto",X495="Impacto"),(AI494-(+AI494*AA495)),IF(AND(X495="Impacto",X494="Probabilidad"),(AI494-(+AI494*AA495)),IF(X495="Probabilidad",AI494,""))),"")</f>
        <v/>
      </c>
      <c r="AJ495" s="38"/>
      <c r="AK495" s="39"/>
      <c r="AL495" s="40"/>
      <c r="AM495" s="23" t="s">
        <v>77</v>
      </c>
      <c r="AN495" s="27"/>
      <c r="AO495" s="21"/>
      <c r="AP495" s="21"/>
      <c r="AQ495" s="42"/>
      <c r="AR495" s="36"/>
      <c r="AS495" s="36"/>
      <c r="AT495" s="29"/>
    </row>
    <row r="496" spans="1:46" ht="45" customHeight="1" x14ac:dyDescent="0.3">
      <c r="A496" s="52"/>
      <c r="B496" s="48"/>
      <c r="C496" s="48"/>
      <c r="D496" s="48"/>
      <c r="E496" s="54"/>
      <c r="F496" s="55"/>
      <c r="G496" s="48"/>
      <c r="H496" s="49"/>
      <c r="I496" s="50"/>
      <c r="J496" s="50"/>
      <c r="K496" s="50"/>
      <c r="L496" s="50"/>
      <c r="M496" s="46"/>
      <c r="N496" s="44"/>
      <c r="O496" s="45"/>
      <c r="P496" s="46"/>
      <c r="Q496" s="44"/>
      <c r="R496" s="47"/>
      <c r="S496" s="48"/>
      <c r="T496" s="20" t="s">
        <v>78</v>
      </c>
      <c r="U496" s="21"/>
      <c r="V496" s="22"/>
      <c r="W496" s="22"/>
      <c r="X496" s="23" t="str">
        <f t="shared" si="223"/>
        <v/>
      </c>
      <c r="Y496" s="24"/>
      <c r="Z496" s="24"/>
      <c r="AA496" s="25" t="str">
        <f t="shared" si="206"/>
        <v/>
      </c>
      <c r="AB496" s="24"/>
      <c r="AC496" s="24"/>
      <c r="AD496" s="24"/>
      <c r="AE496" s="26" t="str">
        <f>IFERROR(IF(AND(X495="Probabilidad",X496="Probabilidad"),(AF495-(+AF495*AA496)),IF(AND(X496="Probabilidad",X495="Impacto"),(AF495-(+AF495*AA496)),IF(X496="Impacto",AF495,""))),"")</f>
        <v/>
      </c>
      <c r="AF496" s="25" t="str">
        <f t="shared" si="207"/>
        <v/>
      </c>
      <c r="AG496" s="38"/>
      <c r="AH496" s="39"/>
      <c r="AI496" s="25" t="str">
        <f t="shared" si="224"/>
        <v/>
      </c>
      <c r="AJ496" s="38"/>
      <c r="AK496" s="39"/>
      <c r="AL496" s="40"/>
      <c r="AM496" s="23" t="s">
        <v>81</v>
      </c>
      <c r="AN496" s="27"/>
      <c r="AO496" s="21"/>
      <c r="AP496" s="21"/>
      <c r="AQ496" s="42"/>
      <c r="AR496" s="36"/>
      <c r="AS496" s="36"/>
      <c r="AT496" s="29"/>
    </row>
    <row r="497" spans="1:46" ht="30" customHeight="1" x14ac:dyDescent="0.3">
      <c r="A497" s="52"/>
      <c r="B497" s="48"/>
      <c r="C497" s="48"/>
      <c r="D497" s="48"/>
      <c r="E497" s="54"/>
      <c r="F497" s="55"/>
      <c r="G497" s="48"/>
      <c r="H497" s="49"/>
      <c r="I497" s="50"/>
      <c r="J497" s="50"/>
      <c r="K497" s="50"/>
      <c r="L497" s="50"/>
      <c r="M497" s="46"/>
      <c r="N497" s="44"/>
      <c r="O497" s="45"/>
      <c r="P497" s="46"/>
      <c r="Q497" s="44"/>
      <c r="R497" s="47"/>
      <c r="S497" s="48"/>
      <c r="T497" s="20" t="s">
        <v>82</v>
      </c>
      <c r="U497" s="21"/>
      <c r="V497" s="22"/>
      <c r="W497" s="22"/>
      <c r="X497" s="23" t="str">
        <f t="shared" si="223"/>
        <v/>
      </c>
      <c r="Y497" s="24"/>
      <c r="Z497" s="24"/>
      <c r="AA497" s="25" t="str">
        <f t="shared" si="206"/>
        <v/>
      </c>
      <c r="AB497" s="24"/>
      <c r="AC497" s="24"/>
      <c r="AD497" s="24"/>
      <c r="AE497" s="26" t="str">
        <f t="shared" ref="AE497:AE500" si="225">IFERROR(IF(AND(X496="Probabilidad",X497="Probabilidad"),(AF496-(+AF496*AA497)),IF(AND(X497="Probabilidad",X496="Impacto"),(AF496-(+AF496*AA497)),IF(X497="Impacto",AF496,""))),"")</f>
        <v/>
      </c>
      <c r="AF497" s="25" t="str">
        <f t="shared" si="207"/>
        <v/>
      </c>
      <c r="AG497" s="38"/>
      <c r="AH497" s="39"/>
      <c r="AI497" s="25" t="str">
        <f t="shared" si="224"/>
        <v/>
      </c>
      <c r="AJ497" s="38"/>
      <c r="AK497" s="39"/>
      <c r="AL497" s="40"/>
      <c r="AM497" s="23" t="s">
        <v>84</v>
      </c>
      <c r="AN497" s="27"/>
      <c r="AO497" s="21"/>
      <c r="AP497" s="21"/>
      <c r="AQ497" s="42"/>
      <c r="AR497" s="36"/>
      <c r="AS497" s="36"/>
      <c r="AT497" s="29"/>
    </row>
    <row r="498" spans="1:46" ht="18.95" customHeight="1" x14ac:dyDescent="0.3">
      <c r="A498" s="52"/>
      <c r="B498" s="48"/>
      <c r="C498" s="48"/>
      <c r="D498" s="48"/>
      <c r="E498" s="54"/>
      <c r="F498" s="55"/>
      <c r="G498" s="48"/>
      <c r="H498" s="49"/>
      <c r="I498" s="50"/>
      <c r="J498" s="50"/>
      <c r="K498" s="50"/>
      <c r="L498" s="50"/>
      <c r="M498" s="46"/>
      <c r="N498" s="44"/>
      <c r="O498" s="45"/>
      <c r="P498" s="46"/>
      <c r="Q498" s="44"/>
      <c r="R498" s="47"/>
      <c r="S498" s="48"/>
      <c r="T498" s="20" t="s">
        <v>85</v>
      </c>
      <c r="U498" s="21"/>
      <c r="V498" s="22"/>
      <c r="W498" s="22"/>
      <c r="X498" s="23" t="str">
        <f t="shared" si="223"/>
        <v/>
      </c>
      <c r="Y498" s="24"/>
      <c r="Z498" s="24"/>
      <c r="AA498" s="25" t="str">
        <f t="shared" si="206"/>
        <v/>
      </c>
      <c r="AB498" s="24"/>
      <c r="AC498" s="24"/>
      <c r="AD498" s="24"/>
      <c r="AE498" s="26" t="str">
        <f t="shared" si="225"/>
        <v/>
      </c>
      <c r="AF498" s="25" t="str">
        <f t="shared" si="207"/>
        <v/>
      </c>
      <c r="AG498" s="38"/>
      <c r="AH498" s="39"/>
      <c r="AI498" s="25" t="str">
        <f t="shared" si="224"/>
        <v/>
      </c>
      <c r="AJ498" s="38"/>
      <c r="AK498" s="39"/>
      <c r="AL498" s="40"/>
      <c r="AM498" s="23" t="s">
        <v>89</v>
      </c>
      <c r="AN498" s="27"/>
      <c r="AO498" s="21"/>
      <c r="AP498" s="21"/>
      <c r="AQ498" s="42"/>
      <c r="AR498" s="36"/>
      <c r="AS498" s="36"/>
      <c r="AT498" s="29"/>
    </row>
    <row r="499" spans="1:46" ht="18.95" customHeight="1" x14ac:dyDescent="0.3">
      <c r="A499" s="52"/>
      <c r="B499" s="48"/>
      <c r="C499" s="48"/>
      <c r="D499" s="48"/>
      <c r="E499" s="54"/>
      <c r="F499" s="55"/>
      <c r="G499" s="48"/>
      <c r="H499" s="49"/>
      <c r="I499" s="50"/>
      <c r="J499" s="50"/>
      <c r="K499" s="50"/>
      <c r="L499" s="50"/>
      <c r="M499" s="46"/>
      <c r="N499" s="44"/>
      <c r="O499" s="45"/>
      <c r="P499" s="46"/>
      <c r="Q499" s="44"/>
      <c r="R499" s="47"/>
      <c r="S499" s="48"/>
      <c r="T499" s="20" t="s">
        <v>90</v>
      </c>
      <c r="U499" s="21"/>
      <c r="V499" s="22"/>
      <c r="W499" s="22"/>
      <c r="X499" s="23" t="str">
        <f t="shared" si="223"/>
        <v/>
      </c>
      <c r="Y499" s="24"/>
      <c r="Z499" s="24"/>
      <c r="AA499" s="25" t="str">
        <f t="shared" si="206"/>
        <v/>
      </c>
      <c r="AB499" s="24"/>
      <c r="AC499" s="24"/>
      <c r="AD499" s="24"/>
      <c r="AE499" s="26" t="str">
        <f t="shared" si="225"/>
        <v/>
      </c>
      <c r="AF499" s="25" t="str">
        <f t="shared" si="207"/>
        <v/>
      </c>
      <c r="AG499" s="38"/>
      <c r="AH499" s="39"/>
      <c r="AI499" s="25" t="str">
        <f t="shared" si="224"/>
        <v/>
      </c>
      <c r="AJ499" s="38"/>
      <c r="AK499" s="39"/>
      <c r="AL499" s="40"/>
      <c r="AM499" s="23" t="s">
        <v>92</v>
      </c>
      <c r="AN499" s="27"/>
      <c r="AO499" s="21"/>
      <c r="AP499" s="21"/>
      <c r="AQ499" s="42"/>
      <c r="AR499" s="36"/>
      <c r="AS499" s="36"/>
      <c r="AT499" s="29"/>
    </row>
    <row r="500" spans="1:46" ht="23.1" customHeight="1" x14ac:dyDescent="0.3">
      <c r="A500" s="53"/>
      <c r="B500" s="48"/>
      <c r="C500" s="48"/>
      <c r="D500" s="48"/>
      <c r="E500" s="54"/>
      <c r="F500" s="55"/>
      <c r="G500" s="48"/>
      <c r="H500" s="49"/>
      <c r="I500" s="50"/>
      <c r="J500" s="50"/>
      <c r="K500" s="50"/>
      <c r="L500" s="50"/>
      <c r="M500" s="46"/>
      <c r="N500" s="44"/>
      <c r="O500" s="45"/>
      <c r="P500" s="46"/>
      <c r="Q500" s="44"/>
      <c r="R500" s="47"/>
      <c r="S500" s="48"/>
      <c r="T500" s="20" t="s">
        <v>93</v>
      </c>
      <c r="U500" s="21"/>
      <c r="V500" s="22"/>
      <c r="W500" s="22"/>
      <c r="X500" s="23" t="str">
        <f t="shared" si="223"/>
        <v/>
      </c>
      <c r="Y500" s="24"/>
      <c r="Z500" s="24"/>
      <c r="AA500" s="25" t="str">
        <f t="shared" si="206"/>
        <v/>
      </c>
      <c r="AB500" s="24"/>
      <c r="AC500" s="24"/>
      <c r="AD500" s="24"/>
      <c r="AE500" s="26" t="str">
        <f t="shared" si="225"/>
        <v/>
      </c>
      <c r="AF500" s="25" t="str">
        <f t="shared" si="207"/>
        <v/>
      </c>
      <c r="AG500" s="38"/>
      <c r="AH500" s="39"/>
      <c r="AI500" s="25" t="str">
        <f t="shared" si="224"/>
        <v/>
      </c>
      <c r="AJ500" s="38"/>
      <c r="AK500" s="39"/>
      <c r="AL500" s="40"/>
      <c r="AM500" s="23" t="s">
        <v>94</v>
      </c>
      <c r="AN500" s="27"/>
      <c r="AO500" s="21"/>
      <c r="AP500" s="21"/>
      <c r="AQ500" s="43"/>
      <c r="AR500" s="37"/>
      <c r="AS500" s="37"/>
      <c r="AT500" s="30"/>
    </row>
    <row r="501" spans="1:46" s="4" customFormat="1" ht="69.95" customHeight="1" x14ac:dyDescent="0.25">
      <c r="A501" s="51"/>
      <c r="B501" s="48"/>
      <c r="C501" s="48"/>
      <c r="D501" s="48"/>
      <c r="E501" s="54"/>
      <c r="F501" s="55"/>
      <c r="G501" s="48"/>
      <c r="H501" s="49" t="str">
        <f>IF(B501="Seguridad_Información","Posibilidad de "&amp;C501&amp;"con "&amp;K501&amp;" "&amp;"por"&amp;" "&amp;I501&amp;" "&amp;"debido a"&amp;" "&amp;J501,"Posibilidad de"&amp;" "&amp;K501&amp;" "&amp;"por"&amp;" "&amp;I501&amp;" debido a"&amp;" "&amp;J501)</f>
        <v xml:space="preserve">Posibilidad de  por  debido a </v>
      </c>
      <c r="I501" s="50"/>
      <c r="J501" s="50"/>
      <c r="K501" s="50"/>
      <c r="L501" s="50"/>
      <c r="M501" s="46" t="str">
        <f>IF(OR($L501=[1]Tabla_Probabilidad!$D$33,$L501=[1]Tabla_Probabilidad!$D$35,$L501=[1]Tabla_Probabilidad!$D$37,$L501=[1]Tabla_Probabilidad!$J$35),"Muy Baja",IF(OR($L501=[1]Tabla_Probabilidad!$E$33,$L501=[1]Tabla_Probabilidad!$E$35,$L501=[1]Tabla_Probabilidad!$E$37,$L501=[1]Tabla_Probabilidad!$K$35),"Baja",IF(OR($L501=[1]Tabla_Probabilidad!$F$33,$L501=[1]Tabla_Probabilidad!$F$35,$L501=[1]Tabla_Probabilidad!$F$37,$L501=[1]Tabla_Probabilidad!$L$35),"Media",IF(OR($L501=[1]Tabla_Probabilidad!$G$33,$L501=[1]Tabla_Probabilidad!$G$35,$L501=[1]Tabla_Probabilidad!$G$37,$L501=[1]Tabla_Probabilidad!$M$35),"Alta",IF(OR($L501=[1]Tabla_Probabilidad!$H$33,$L501=[1]Tabla_Probabilidad!$H$35,$L501=[1]Tabla_Probabilidad!$H$37,$L501=[1]Tabla_Probabilidad!$N$35),"Muy Alta","")))))</f>
        <v/>
      </c>
      <c r="N501" s="44" t="str">
        <f>IF(M501="","",IF(M501="Muy Baja",0.2,IF(M501="Baja",0.4,IF(M501="Media",0.6,IF(M501="Alta",0.8,IF(M501="Muy Alta",1,))))))</f>
        <v/>
      </c>
      <c r="O501" s="45"/>
      <c r="P501" s="46" t="str">
        <f>IF(OR($O501=[1]Tabla_Impacto!$D$38,$O501=[1]Tabla_Impacto!$D$41,$O501=[1]Tabla_Impacto!$D$42,$O501=[1]Tabla_Impacto!$D$43,$O501=[1]Tabla_Impacto!$D$44,$O501=[1]Tabla_Impacto!$J$38,$O501=[1]Tabla_Impacto!$J$43,$O501=[1]Tabla_Impacto!$J$44,$O501=[1]Tabla_Impacto!$P$40,$O501=[1]Tabla_Impacto!$P$44,$O501=[1]Tabla_Impacto!$V$40,$O501=[1]Tabla_Impacto!$AB$40),"Leve",IF(OR($O501=[1]Tabla_Impacto!$E$38,$O501=[1]Tabla_Impacto!$E$41,$O501=[1]Tabla_Impacto!$E$42,$O501=[1]Tabla_Impacto!$E$43,$O501=[1]Tabla_Impacto!$E$44,$O501=[1]Tabla_Impacto!$K$38,$O501=[1]Tabla_Impacto!$K$43,$O501=[1]Tabla_Impacto!$K$44,$O501=[1]Tabla_Impacto!$Q$40,$O501=[1]Tabla_Impacto!$Q$44,$O501=[1]Tabla_Impacto!$W$40,$O501=[1]Tabla_Impacto!$AC$40),"Menor",IF(OR($O501=[1]Tabla_Impacto!$F$38,$O501=[1]Tabla_Impacto!$F$41,$O501=[1]Tabla_Impacto!$F$42,$O501=[1]Tabla_Impacto!$F$43,$O501=[1]Tabla_Impacto!$F$44,$O501=[1]Tabla_Impacto!$L$38,$O501=[1]Tabla_Impacto!$L$43,$O501=[1]Tabla_Impacto!$L$44,$O501=[1]Tabla_Impacto!$R$40,$O501=[1]Tabla_Impacto!$R$44,$O501=[1]Tabla_Impacto!$X$40,$O501=[1]Tabla_Impacto!$AD$40,$O501=[1]Tabla_Impacto!$F$41),"Moderado",IF(OR($O501=[1]Tabla_Impacto!$G$38,$O501=[1]Tabla_Impacto!$G$41,$O501=[1]Tabla_Impacto!$G$42,$O501=[1]Tabla_Impacto!$G$43,$O501=[1]Tabla_Impacto!$G$44,$O501=[1]Tabla_Impacto!$M$38,$O501=[1]Tabla_Impacto!$M$43,$O501=[1]Tabla_Impacto!$M$44,$O501=[1]Tabla_Impacto!$S$40,$O501=[1]Tabla_Impacto!$S$44,$O501=[1]Tabla_Impacto!$Y$40,$O501=[1]Tabla_Impacto!$AE$40,$O501=[1]Tabla_Impacto!$G$41),"Mayor",IF(OR($O501=[1]Tabla_Impacto!$H$38,$O501=[1]Tabla_Impacto!$H$41,$O501=[1]Tabla_Impacto!$H$42,$O501=[1]Tabla_Impacto!$H$43,$O501=[1]Tabla_Impacto!$H$44,$O501=[1]Tabla_Impacto!$N$38,$O501=[1]Tabla_Impacto!$N$43,$O501=[1]Tabla_Impacto!$N$44,$O501=[1]Tabla_Impacto!$T$40,$O501=[1]Tabla_Impacto!$T$44,$O501=[1]Tabla_Impacto!$Z$40,$O501=[1]Tabla_Impacto!$AF$40,$O501=[1]Tabla_Impacto!$H$41),"Catastrófico","")))))</f>
        <v/>
      </c>
      <c r="Q501" s="44" t="str">
        <f>IF(P501="","",IF(P501="Leve",0.2,IF(P501="Menor",0.4,IF(P501="Moderado",0.6,IF(P501="Mayor",0.8,IF(P501="Catastrófico",1,))))))</f>
        <v/>
      </c>
      <c r="R501" s="47" t="str">
        <f>IF(OR(AND(M501="Muy Baja",P501="Leve"),AND(M501="Muy Baja",P501="Menor"),AND(M501="Baja",P501="Leve")),"Bajo",IF(OR(AND(M501="Muy baja",P501="Moderado"),AND(M501="Baja",P501="Menor"),AND(M501="Baja",P501="Moderado"),AND(M501="Media",P501="Leve"),AND(M501="Media",P501="Menor"),AND(M501="Media",P501="Moderado"),AND(M501="Alta",P501="Leve"),AND(M501="Alta",P501="Menor")),"Moderado",IF(OR(AND(M501="Muy Baja",P501="Mayor"),AND(M501="Baja",P501="Mayor"),AND(M501="Media",P501="Mayor"),AND(M501="Alta",P501="Moderado"),AND(M501="Alta",P501="Mayor"),AND(M501="Muy Alta",P501="Leve"),AND(M501="Muy Alta",P501="Menor"),AND(M501="Muy Alta",P501="Moderado"),AND(M501="Muy Alta",P501="Mayor")),"Alto",IF(OR(AND(M501="Muy Baja",P501="Catastrófico"),AND(M501="Baja",P501="Catastrófico"),AND(M501="Media",P501="Catastrófico"),AND(M501="Alta",P501="Catastrófico"),AND(M501="Muy Alta",P501="Catastrófico")),"Extremo",""))))</f>
        <v/>
      </c>
      <c r="S501" s="48"/>
      <c r="T501" s="20" t="s">
        <v>65</v>
      </c>
      <c r="U501" s="21"/>
      <c r="V501" s="22"/>
      <c r="W501" s="22"/>
      <c r="X501" s="23" t="str">
        <f>IF(OR(Y501="Preventivo",Y501="Detectivo"),"Probabilidad",IF(Y501="Correctivo","Impacto",""))</f>
        <v/>
      </c>
      <c r="Y501" s="24"/>
      <c r="Z501" s="24"/>
      <c r="AA501" s="25" t="str">
        <f t="shared" si="206"/>
        <v/>
      </c>
      <c r="AB501" s="24"/>
      <c r="AC501" s="24"/>
      <c r="AD501" s="24"/>
      <c r="AE501" s="26" t="str">
        <f>IFERROR(IF(X501="Probabilidad",(N501-(+N501*AA501)),IF(X501="Impacto",N501,"")),"")</f>
        <v/>
      </c>
      <c r="AF501" s="25" t="str">
        <f t="shared" si="207"/>
        <v/>
      </c>
      <c r="AG501" s="38" t="str">
        <f>IFERROR(IF(AH501="","",IF(AH501&lt;=0.2,"Muy Baja",IF(AH501&lt;=0.4,"Baja",IF(AH501&lt;=0.6,"Media",IF(AH501&lt;=0.8,"Alta","Muy Alta"))))),"")</f>
        <v/>
      </c>
      <c r="AH501" s="39" t="str">
        <f>IFERROR(LOOKUP(MAX(AF501:AF507)+1,(AF501:AF507)),"")</f>
        <v/>
      </c>
      <c r="AI501" s="25" t="str">
        <f>IFERROR(IF(X501="Impacto",(Q501-(+Q501*AA501)),IF(X501="Probabilidad",Q501,"")),"")</f>
        <v/>
      </c>
      <c r="AJ501" s="38" t="str">
        <f>IFERROR(IF(AK501="","",IF(AK501&lt;=0.2,"Leve",IF(AK501&lt;=0.4,"Menor",IF(AK501&lt;=0.6,"Moderado",IF(AK501&lt;=0.8,"Mayor","Catastrófico"))))),"")</f>
        <v/>
      </c>
      <c r="AK501" s="39" t="str">
        <f>IFERROR(LOOKUP(MAX(AI501:AI507)+1,(AI501:AI507)),"")</f>
        <v/>
      </c>
      <c r="AL501" s="40" t="str">
        <f>IFERROR(IF(OR(AND(AG501="Muy Baja",AJ501="Leve"),AND(AG501="Muy Baja",AJ501="Menor"),AND(AG501="Baja",AJ501="Leve")),"Bajo",IF(OR(AND(AG501="Muy baja",AJ501="Moderado"),AND(AG501="Baja",AJ501="Menor"),AND(AG501="Baja",AJ501="Moderado"),AND(AG501="Media",AJ501="Leve"),AND(AG501="Media",AJ501="Menor"),AND(AG501="Media",AJ501="Moderado"),AND(AG501="Alta",AJ501="Leve"),AND(AG501="Alta",AJ501="Menor")),"Moderado",IF(OR(AND(AG501="Muy Baja",AJ501="Mayor"),AND(AG501="Baja",AJ501="Mayor"),AND(AG501="Media",AJ501="Mayor"),AND(AG501="Alta",AJ501="Moderado"),AND(AG501="Alta",AJ501="Mayor"),AND(AG501="Muy Alta",AJ501="Leve"),AND(AG501="Muy Alta",AJ501="Menor"),AND(AG501="Muy Alta",AJ501="Moderado"),AND(AG501="Muy Alta",AJ501="Mayor")),"Alto",IF(OR(AND(AG501="Muy Baja",AJ501="Catastrófico"),AND(AG501="Baja",AJ501="Catastrófico"),AND(AG501="Media",AJ501="Catastrófico"),AND(AG501="Alta",AJ501="Catastrófico"),AND(AG501="Muy Alta",AJ501="Catastrófico")),"Extremo","")))),"")</f>
        <v/>
      </c>
      <c r="AM501" s="23" t="s">
        <v>73</v>
      </c>
      <c r="AN501" s="27"/>
      <c r="AO501" s="21"/>
      <c r="AP501" s="21"/>
      <c r="AQ501" s="41"/>
      <c r="AR501" s="35"/>
      <c r="AS501" s="35"/>
      <c r="AT501" s="28"/>
    </row>
    <row r="502" spans="1:46" ht="74.099999999999994" customHeight="1" x14ac:dyDescent="0.3">
      <c r="A502" s="52"/>
      <c r="B502" s="48"/>
      <c r="C502" s="48"/>
      <c r="D502" s="48"/>
      <c r="E502" s="54"/>
      <c r="F502" s="55"/>
      <c r="G502" s="48"/>
      <c r="H502" s="49"/>
      <c r="I502" s="50"/>
      <c r="J502" s="50"/>
      <c r="K502" s="50"/>
      <c r="L502" s="50"/>
      <c r="M502" s="46"/>
      <c r="N502" s="44"/>
      <c r="O502" s="45"/>
      <c r="P502" s="46"/>
      <c r="Q502" s="44"/>
      <c r="R502" s="47"/>
      <c r="S502" s="48"/>
      <c r="T502" s="20" t="s">
        <v>74</v>
      </c>
      <c r="U502" s="21"/>
      <c r="V502" s="22"/>
      <c r="W502" s="22"/>
      <c r="X502" s="23" t="str">
        <f t="shared" ref="X502:X507" si="226">IF(OR(Y502="Preventivo",Y502="Detectivo"),"Probabilidad",IF(Y502="Correctivo","Impacto",""))</f>
        <v/>
      </c>
      <c r="Y502" s="24"/>
      <c r="Z502" s="24"/>
      <c r="AA502" s="25" t="str">
        <f t="shared" si="206"/>
        <v/>
      </c>
      <c r="AB502" s="24"/>
      <c r="AC502" s="24"/>
      <c r="AD502" s="24"/>
      <c r="AE502" s="26" t="str">
        <f>IFERROR(IF(AND(X501="Probabilidad",X502="Probabilidad"),(AF501-(+AF501*AA502)),IF(AND(X502="Probabilidad",X501="Impacto"),(AF501-(+AF501*AA502)),IF(X502="Impacto",AF501,""))),"")</f>
        <v/>
      </c>
      <c r="AF502" s="25" t="str">
        <f t="shared" si="207"/>
        <v/>
      </c>
      <c r="AG502" s="38"/>
      <c r="AH502" s="39"/>
      <c r="AI502" s="25" t="str">
        <f t="shared" ref="AI502:AI507" si="227">IFERROR(IF(AND(X501="Impacto",X502="Impacto"),(AI501-(+AI501*AA502)),IF(AND(X502="Impacto",X501="Probabilidad"),(AI501-(+AI501*AA502)),IF(X502="Probabilidad",AI501,""))),"")</f>
        <v/>
      </c>
      <c r="AJ502" s="38"/>
      <c r="AK502" s="39"/>
      <c r="AL502" s="40"/>
      <c r="AM502" s="23" t="s">
        <v>77</v>
      </c>
      <c r="AN502" s="27"/>
      <c r="AO502" s="21"/>
      <c r="AP502" s="21"/>
      <c r="AQ502" s="42"/>
      <c r="AR502" s="36"/>
      <c r="AS502" s="36"/>
      <c r="AT502" s="29"/>
    </row>
    <row r="503" spans="1:46" ht="45" customHeight="1" x14ac:dyDescent="0.3">
      <c r="A503" s="52"/>
      <c r="B503" s="48"/>
      <c r="C503" s="48"/>
      <c r="D503" s="48"/>
      <c r="E503" s="54"/>
      <c r="F503" s="55"/>
      <c r="G503" s="48"/>
      <c r="H503" s="49"/>
      <c r="I503" s="50"/>
      <c r="J503" s="50"/>
      <c r="K503" s="50"/>
      <c r="L503" s="50"/>
      <c r="M503" s="46"/>
      <c r="N503" s="44"/>
      <c r="O503" s="45"/>
      <c r="P503" s="46"/>
      <c r="Q503" s="44"/>
      <c r="R503" s="47"/>
      <c r="S503" s="48"/>
      <c r="T503" s="20" t="s">
        <v>78</v>
      </c>
      <c r="U503" s="21"/>
      <c r="V503" s="22"/>
      <c r="W503" s="22"/>
      <c r="X503" s="23" t="str">
        <f t="shared" si="226"/>
        <v/>
      </c>
      <c r="Y503" s="24"/>
      <c r="Z503" s="24"/>
      <c r="AA503" s="25" t="str">
        <f t="shared" si="206"/>
        <v/>
      </c>
      <c r="AB503" s="24"/>
      <c r="AC503" s="24"/>
      <c r="AD503" s="24"/>
      <c r="AE503" s="26" t="str">
        <f>IFERROR(IF(AND(X502="Probabilidad",X503="Probabilidad"),(AF502-(+AF502*AA503)),IF(AND(X503="Probabilidad",X502="Impacto"),(AF502-(+AF502*AA503)),IF(X503="Impacto",AF502,""))),"")</f>
        <v/>
      </c>
      <c r="AF503" s="25" t="str">
        <f t="shared" si="207"/>
        <v/>
      </c>
      <c r="AG503" s="38"/>
      <c r="AH503" s="39"/>
      <c r="AI503" s="25" t="str">
        <f t="shared" si="227"/>
        <v/>
      </c>
      <c r="AJ503" s="38"/>
      <c r="AK503" s="39"/>
      <c r="AL503" s="40"/>
      <c r="AM503" s="23" t="s">
        <v>81</v>
      </c>
      <c r="AN503" s="27"/>
      <c r="AO503" s="21"/>
      <c r="AP503" s="21"/>
      <c r="AQ503" s="42"/>
      <c r="AR503" s="36"/>
      <c r="AS503" s="36"/>
      <c r="AT503" s="29"/>
    </row>
    <row r="504" spans="1:46" ht="30" customHeight="1" x14ac:dyDescent="0.3">
      <c r="A504" s="52"/>
      <c r="B504" s="48"/>
      <c r="C504" s="48"/>
      <c r="D504" s="48"/>
      <c r="E504" s="54"/>
      <c r="F504" s="55"/>
      <c r="G504" s="48"/>
      <c r="H504" s="49"/>
      <c r="I504" s="50"/>
      <c r="J504" s="50"/>
      <c r="K504" s="50"/>
      <c r="L504" s="50"/>
      <c r="M504" s="46"/>
      <c r="N504" s="44"/>
      <c r="O504" s="45"/>
      <c r="P504" s="46"/>
      <c r="Q504" s="44"/>
      <c r="R504" s="47"/>
      <c r="S504" s="48"/>
      <c r="T504" s="20" t="s">
        <v>82</v>
      </c>
      <c r="U504" s="21"/>
      <c r="V504" s="22"/>
      <c r="W504" s="22"/>
      <c r="X504" s="23" t="str">
        <f t="shared" si="226"/>
        <v/>
      </c>
      <c r="Y504" s="24"/>
      <c r="Z504" s="24"/>
      <c r="AA504" s="25" t="str">
        <f t="shared" si="206"/>
        <v/>
      </c>
      <c r="AB504" s="24"/>
      <c r="AC504" s="24"/>
      <c r="AD504" s="24"/>
      <c r="AE504" s="26" t="str">
        <f t="shared" ref="AE504:AE507" si="228">IFERROR(IF(AND(X503="Probabilidad",X504="Probabilidad"),(AF503-(+AF503*AA504)),IF(AND(X504="Probabilidad",X503="Impacto"),(AF503-(+AF503*AA504)),IF(X504="Impacto",AF503,""))),"")</f>
        <v/>
      </c>
      <c r="AF504" s="25" t="str">
        <f t="shared" si="207"/>
        <v/>
      </c>
      <c r="AG504" s="38"/>
      <c r="AH504" s="39"/>
      <c r="AI504" s="25" t="str">
        <f t="shared" si="227"/>
        <v/>
      </c>
      <c r="AJ504" s="38"/>
      <c r="AK504" s="39"/>
      <c r="AL504" s="40"/>
      <c r="AM504" s="23" t="s">
        <v>84</v>
      </c>
      <c r="AN504" s="27"/>
      <c r="AO504" s="21"/>
      <c r="AP504" s="21"/>
      <c r="AQ504" s="42"/>
      <c r="AR504" s="36"/>
      <c r="AS504" s="36"/>
      <c r="AT504" s="29"/>
    </row>
    <row r="505" spans="1:46" ht="18.95" customHeight="1" x14ac:dyDescent="0.3">
      <c r="A505" s="52"/>
      <c r="B505" s="48"/>
      <c r="C505" s="48"/>
      <c r="D505" s="48"/>
      <c r="E505" s="54"/>
      <c r="F505" s="55"/>
      <c r="G505" s="48"/>
      <c r="H505" s="49"/>
      <c r="I505" s="50"/>
      <c r="J505" s="50"/>
      <c r="K505" s="50"/>
      <c r="L505" s="50"/>
      <c r="M505" s="46"/>
      <c r="N505" s="44"/>
      <c r="O505" s="45"/>
      <c r="P505" s="46"/>
      <c r="Q505" s="44"/>
      <c r="R505" s="47"/>
      <c r="S505" s="48"/>
      <c r="T505" s="20" t="s">
        <v>85</v>
      </c>
      <c r="U505" s="21"/>
      <c r="V505" s="22"/>
      <c r="W505" s="22"/>
      <c r="X505" s="23" t="str">
        <f t="shared" si="226"/>
        <v/>
      </c>
      <c r="Y505" s="24"/>
      <c r="Z505" s="24"/>
      <c r="AA505" s="25" t="str">
        <f t="shared" si="206"/>
        <v/>
      </c>
      <c r="AB505" s="24"/>
      <c r="AC505" s="24"/>
      <c r="AD505" s="24"/>
      <c r="AE505" s="26" t="str">
        <f t="shared" si="228"/>
        <v/>
      </c>
      <c r="AF505" s="25" t="str">
        <f t="shared" si="207"/>
        <v/>
      </c>
      <c r="AG505" s="38"/>
      <c r="AH505" s="39"/>
      <c r="AI505" s="25" t="str">
        <f t="shared" si="227"/>
        <v/>
      </c>
      <c r="AJ505" s="38"/>
      <c r="AK505" s="39"/>
      <c r="AL505" s="40"/>
      <c r="AM505" s="23" t="s">
        <v>89</v>
      </c>
      <c r="AN505" s="27"/>
      <c r="AO505" s="21"/>
      <c r="AP505" s="21"/>
      <c r="AQ505" s="42"/>
      <c r="AR505" s="36"/>
      <c r="AS505" s="36"/>
      <c r="AT505" s="29"/>
    </row>
    <row r="506" spans="1:46" ht="18.95" customHeight="1" x14ac:dyDescent="0.3">
      <c r="A506" s="52"/>
      <c r="B506" s="48"/>
      <c r="C506" s="48"/>
      <c r="D506" s="48"/>
      <c r="E506" s="54"/>
      <c r="F506" s="55"/>
      <c r="G506" s="48"/>
      <c r="H506" s="49"/>
      <c r="I506" s="50"/>
      <c r="J506" s="50"/>
      <c r="K506" s="50"/>
      <c r="L506" s="50"/>
      <c r="M506" s="46"/>
      <c r="N506" s="44"/>
      <c r="O506" s="45"/>
      <c r="P506" s="46"/>
      <c r="Q506" s="44"/>
      <c r="R506" s="47"/>
      <c r="S506" s="48"/>
      <c r="T506" s="20" t="s">
        <v>90</v>
      </c>
      <c r="U506" s="21"/>
      <c r="V506" s="22"/>
      <c r="W506" s="22"/>
      <c r="X506" s="23" t="str">
        <f t="shared" si="226"/>
        <v/>
      </c>
      <c r="Y506" s="24"/>
      <c r="Z506" s="24"/>
      <c r="AA506" s="25" t="str">
        <f t="shared" si="206"/>
        <v/>
      </c>
      <c r="AB506" s="24"/>
      <c r="AC506" s="24"/>
      <c r="AD506" s="24"/>
      <c r="AE506" s="26" t="str">
        <f t="shared" si="228"/>
        <v/>
      </c>
      <c r="AF506" s="25" t="str">
        <f t="shared" si="207"/>
        <v/>
      </c>
      <c r="AG506" s="38"/>
      <c r="AH506" s="39"/>
      <c r="AI506" s="25" t="str">
        <f t="shared" si="227"/>
        <v/>
      </c>
      <c r="AJ506" s="38"/>
      <c r="AK506" s="39"/>
      <c r="AL506" s="40"/>
      <c r="AM506" s="23" t="s">
        <v>92</v>
      </c>
      <c r="AN506" s="27"/>
      <c r="AO506" s="21"/>
      <c r="AP506" s="21"/>
      <c r="AQ506" s="42"/>
      <c r="AR506" s="36"/>
      <c r="AS506" s="36"/>
      <c r="AT506" s="29"/>
    </row>
    <row r="507" spans="1:46" ht="23.1" customHeight="1" x14ac:dyDescent="0.3">
      <c r="A507" s="53"/>
      <c r="B507" s="48"/>
      <c r="C507" s="48"/>
      <c r="D507" s="48"/>
      <c r="E507" s="54"/>
      <c r="F507" s="55"/>
      <c r="G507" s="48"/>
      <c r="H507" s="49"/>
      <c r="I507" s="50"/>
      <c r="J507" s="50"/>
      <c r="K507" s="50"/>
      <c r="L507" s="50"/>
      <c r="M507" s="46"/>
      <c r="N507" s="44"/>
      <c r="O507" s="45"/>
      <c r="P507" s="46"/>
      <c r="Q507" s="44"/>
      <c r="R507" s="47"/>
      <c r="S507" s="48"/>
      <c r="T507" s="20" t="s">
        <v>93</v>
      </c>
      <c r="U507" s="21"/>
      <c r="V507" s="22"/>
      <c r="W507" s="22"/>
      <c r="X507" s="23" t="str">
        <f t="shared" si="226"/>
        <v/>
      </c>
      <c r="Y507" s="24"/>
      <c r="Z507" s="24"/>
      <c r="AA507" s="25" t="str">
        <f t="shared" si="206"/>
        <v/>
      </c>
      <c r="AB507" s="24"/>
      <c r="AC507" s="24"/>
      <c r="AD507" s="24"/>
      <c r="AE507" s="26" t="str">
        <f t="shared" si="228"/>
        <v/>
      </c>
      <c r="AF507" s="25" t="str">
        <f t="shared" si="207"/>
        <v/>
      </c>
      <c r="AG507" s="38"/>
      <c r="AH507" s="39"/>
      <c r="AI507" s="25" t="str">
        <f t="shared" si="227"/>
        <v/>
      </c>
      <c r="AJ507" s="38"/>
      <c r="AK507" s="39"/>
      <c r="AL507" s="40"/>
      <c r="AM507" s="23" t="s">
        <v>94</v>
      </c>
      <c r="AN507" s="27"/>
      <c r="AO507" s="21"/>
      <c r="AP507" s="21"/>
      <c r="AQ507" s="43"/>
      <c r="AR507" s="37"/>
      <c r="AS507" s="37"/>
      <c r="AT507" s="30"/>
    </row>
    <row r="508" spans="1:46" s="4" customFormat="1" ht="69.95" customHeight="1" x14ac:dyDescent="0.25">
      <c r="A508" s="51"/>
      <c r="B508" s="48"/>
      <c r="C508" s="48"/>
      <c r="D508" s="48"/>
      <c r="E508" s="54"/>
      <c r="F508" s="55"/>
      <c r="G508" s="48"/>
      <c r="H508" s="49" t="str">
        <f>IF(B508="Seguridad_Información","Posibilidad de "&amp;C508&amp;"con "&amp;K508&amp;" "&amp;"por"&amp;" "&amp;I508&amp;" "&amp;"debido a"&amp;" "&amp;J508,"Posibilidad de"&amp;" "&amp;K508&amp;" "&amp;"por"&amp;" "&amp;I508&amp;" debido a"&amp;" "&amp;J508)</f>
        <v xml:space="preserve">Posibilidad de  por  debido a </v>
      </c>
      <c r="I508" s="50"/>
      <c r="J508" s="50"/>
      <c r="K508" s="50"/>
      <c r="L508" s="50"/>
      <c r="M508" s="46" t="str">
        <f>IF(OR($L508=[1]Tabla_Probabilidad!$D$33,$L508=[1]Tabla_Probabilidad!$D$35,$L508=[1]Tabla_Probabilidad!$D$37,$L508=[1]Tabla_Probabilidad!$J$35),"Muy Baja",IF(OR($L508=[1]Tabla_Probabilidad!$E$33,$L508=[1]Tabla_Probabilidad!$E$35,$L508=[1]Tabla_Probabilidad!$E$37,$L508=[1]Tabla_Probabilidad!$K$35),"Baja",IF(OR($L508=[1]Tabla_Probabilidad!$F$33,$L508=[1]Tabla_Probabilidad!$F$35,$L508=[1]Tabla_Probabilidad!$F$37,$L508=[1]Tabla_Probabilidad!$L$35),"Media",IF(OR($L508=[1]Tabla_Probabilidad!$G$33,$L508=[1]Tabla_Probabilidad!$G$35,$L508=[1]Tabla_Probabilidad!$G$37,$L508=[1]Tabla_Probabilidad!$M$35),"Alta",IF(OR($L508=[1]Tabla_Probabilidad!$H$33,$L508=[1]Tabla_Probabilidad!$H$35,$L508=[1]Tabla_Probabilidad!$H$37,$L508=[1]Tabla_Probabilidad!$N$35),"Muy Alta","")))))</f>
        <v/>
      </c>
      <c r="N508" s="44" t="str">
        <f>IF(M508="","",IF(M508="Muy Baja",0.2,IF(M508="Baja",0.4,IF(M508="Media",0.6,IF(M508="Alta",0.8,IF(M508="Muy Alta",1,))))))</f>
        <v/>
      </c>
      <c r="O508" s="45"/>
      <c r="P508" s="46" t="str">
        <f>IF(OR($O508=[1]Tabla_Impacto!$D$38,$O508=[1]Tabla_Impacto!$D$41,$O508=[1]Tabla_Impacto!$D$42,$O508=[1]Tabla_Impacto!$D$43,$O508=[1]Tabla_Impacto!$D$44,$O508=[1]Tabla_Impacto!$J$38,$O508=[1]Tabla_Impacto!$J$43,$O508=[1]Tabla_Impacto!$J$44,$O508=[1]Tabla_Impacto!$P$40,$O508=[1]Tabla_Impacto!$P$44,$O508=[1]Tabla_Impacto!$V$40,$O508=[1]Tabla_Impacto!$AB$40),"Leve",IF(OR($O508=[1]Tabla_Impacto!$E$38,$O508=[1]Tabla_Impacto!$E$41,$O508=[1]Tabla_Impacto!$E$42,$O508=[1]Tabla_Impacto!$E$43,$O508=[1]Tabla_Impacto!$E$44,$O508=[1]Tabla_Impacto!$K$38,$O508=[1]Tabla_Impacto!$K$43,$O508=[1]Tabla_Impacto!$K$44,$O508=[1]Tabla_Impacto!$Q$40,$O508=[1]Tabla_Impacto!$Q$44,$O508=[1]Tabla_Impacto!$W$40,$O508=[1]Tabla_Impacto!$AC$40),"Menor",IF(OR($O508=[1]Tabla_Impacto!$F$38,$O508=[1]Tabla_Impacto!$F$41,$O508=[1]Tabla_Impacto!$F$42,$O508=[1]Tabla_Impacto!$F$43,$O508=[1]Tabla_Impacto!$F$44,$O508=[1]Tabla_Impacto!$L$38,$O508=[1]Tabla_Impacto!$L$43,$O508=[1]Tabla_Impacto!$L$44,$O508=[1]Tabla_Impacto!$R$40,$O508=[1]Tabla_Impacto!$R$44,$O508=[1]Tabla_Impacto!$X$40,$O508=[1]Tabla_Impacto!$AD$40,$O508=[1]Tabla_Impacto!$F$41),"Moderado",IF(OR($O508=[1]Tabla_Impacto!$G$38,$O508=[1]Tabla_Impacto!$G$41,$O508=[1]Tabla_Impacto!$G$42,$O508=[1]Tabla_Impacto!$G$43,$O508=[1]Tabla_Impacto!$G$44,$O508=[1]Tabla_Impacto!$M$38,$O508=[1]Tabla_Impacto!$M$43,$O508=[1]Tabla_Impacto!$M$44,$O508=[1]Tabla_Impacto!$S$40,$O508=[1]Tabla_Impacto!$S$44,$O508=[1]Tabla_Impacto!$Y$40,$O508=[1]Tabla_Impacto!$AE$40,$O508=[1]Tabla_Impacto!$G$41),"Mayor",IF(OR($O508=[1]Tabla_Impacto!$H$38,$O508=[1]Tabla_Impacto!$H$41,$O508=[1]Tabla_Impacto!$H$42,$O508=[1]Tabla_Impacto!$H$43,$O508=[1]Tabla_Impacto!$H$44,$O508=[1]Tabla_Impacto!$N$38,$O508=[1]Tabla_Impacto!$N$43,$O508=[1]Tabla_Impacto!$N$44,$O508=[1]Tabla_Impacto!$T$40,$O508=[1]Tabla_Impacto!$T$44,$O508=[1]Tabla_Impacto!$Z$40,$O508=[1]Tabla_Impacto!$AF$40,$O508=[1]Tabla_Impacto!$H$41),"Catastrófico","")))))</f>
        <v/>
      </c>
      <c r="Q508" s="44" t="str">
        <f>IF(P508="","",IF(P508="Leve",0.2,IF(P508="Menor",0.4,IF(P508="Moderado",0.6,IF(P508="Mayor",0.8,IF(P508="Catastrófico",1,))))))</f>
        <v/>
      </c>
      <c r="R508" s="47" t="str">
        <f>IF(OR(AND(M508="Muy Baja",P508="Leve"),AND(M508="Muy Baja",P508="Menor"),AND(M508="Baja",P508="Leve")),"Bajo",IF(OR(AND(M508="Muy baja",P508="Moderado"),AND(M508="Baja",P508="Menor"),AND(M508="Baja",P508="Moderado"),AND(M508="Media",P508="Leve"),AND(M508="Media",P508="Menor"),AND(M508="Media",P508="Moderado"),AND(M508="Alta",P508="Leve"),AND(M508="Alta",P508="Menor")),"Moderado",IF(OR(AND(M508="Muy Baja",P508="Mayor"),AND(M508="Baja",P508="Mayor"),AND(M508="Media",P508="Mayor"),AND(M508="Alta",P508="Moderado"),AND(M508="Alta",P508="Mayor"),AND(M508="Muy Alta",P508="Leve"),AND(M508="Muy Alta",P508="Menor"),AND(M508="Muy Alta",P508="Moderado"),AND(M508="Muy Alta",P508="Mayor")),"Alto",IF(OR(AND(M508="Muy Baja",P508="Catastrófico"),AND(M508="Baja",P508="Catastrófico"),AND(M508="Media",P508="Catastrófico"),AND(M508="Alta",P508="Catastrófico"),AND(M508="Muy Alta",P508="Catastrófico")),"Extremo",""))))</f>
        <v/>
      </c>
      <c r="S508" s="48"/>
      <c r="T508" s="20" t="s">
        <v>65</v>
      </c>
      <c r="U508" s="21"/>
      <c r="V508" s="22"/>
      <c r="W508" s="22"/>
      <c r="X508" s="23" t="str">
        <f>IF(OR(Y508="Preventivo",Y508="Detectivo"),"Probabilidad",IF(Y508="Correctivo","Impacto",""))</f>
        <v/>
      </c>
      <c r="Y508" s="24"/>
      <c r="Z508" s="24"/>
      <c r="AA508" s="25" t="str">
        <f t="shared" si="206"/>
        <v/>
      </c>
      <c r="AB508" s="24"/>
      <c r="AC508" s="24"/>
      <c r="AD508" s="24"/>
      <c r="AE508" s="26" t="str">
        <f>IFERROR(IF(X508="Probabilidad",(N508-(+N508*AA508)),IF(X508="Impacto",N508,"")),"")</f>
        <v/>
      </c>
      <c r="AF508" s="25" t="str">
        <f t="shared" si="207"/>
        <v/>
      </c>
      <c r="AG508" s="38" t="str">
        <f>IFERROR(IF(AH508="","",IF(AH508&lt;=0.2,"Muy Baja",IF(AH508&lt;=0.4,"Baja",IF(AH508&lt;=0.6,"Media",IF(AH508&lt;=0.8,"Alta","Muy Alta"))))),"")</f>
        <v/>
      </c>
      <c r="AH508" s="39" t="str">
        <f>IFERROR(LOOKUP(MAX(AF508:AF514)+1,(AF508:AF514)),"")</f>
        <v/>
      </c>
      <c r="AI508" s="25" t="str">
        <f>IFERROR(IF(X508="Impacto",(Q508-(+Q508*AA508)),IF(X508="Probabilidad",Q508,"")),"")</f>
        <v/>
      </c>
      <c r="AJ508" s="38" t="str">
        <f>IFERROR(IF(AK508="","",IF(AK508&lt;=0.2,"Leve",IF(AK508&lt;=0.4,"Menor",IF(AK508&lt;=0.6,"Moderado",IF(AK508&lt;=0.8,"Mayor","Catastrófico"))))),"")</f>
        <v/>
      </c>
      <c r="AK508" s="39" t="str">
        <f>IFERROR(LOOKUP(MAX(AI508:AI514)+1,(AI508:AI514)),"")</f>
        <v/>
      </c>
      <c r="AL508" s="40" t="str">
        <f>IFERROR(IF(OR(AND(AG508="Muy Baja",AJ508="Leve"),AND(AG508="Muy Baja",AJ508="Menor"),AND(AG508="Baja",AJ508="Leve")),"Bajo",IF(OR(AND(AG508="Muy baja",AJ508="Moderado"),AND(AG508="Baja",AJ508="Menor"),AND(AG508="Baja",AJ508="Moderado"),AND(AG508="Media",AJ508="Leve"),AND(AG508="Media",AJ508="Menor"),AND(AG508="Media",AJ508="Moderado"),AND(AG508="Alta",AJ508="Leve"),AND(AG508="Alta",AJ508="Menor")),"Moderado",IF(OR(AND(AG508="Muy Baja",AJ508="Mayor"),AND(AG508="Baja",AJ508="Mayor"),AND(AG508="Media",AJ508="Mayor"),AND(AG508="Alta",AJ508="Moderado"),AND(AG508="Alta",AJ508="Mayor"),AND(AG508="Muy Alta",AJ508="Leve"),AND(AG508="Muy Alta",AJ508="Menor"),AND(AG508="Muy Alta",AJ508="Moderado"),AND(AG508="Muy Alta",AJ508="Mayor")),"Alto",IF(OR(AND(AG508="Muy Baja",AJ508="Catastrófico"),AND(AG508="Baja",AJ508="Catastrófico"),AND(AG508="Media",AJ508="Catastrófico"),AND(AG508="Alta",AJ508="Catastrófico"),AND(AG508="Muy Alta",AJ508="Catastrófico")),"Extremo","")))),"")</f>
        <v/>
      </c>
      <c r="AM508" s="23" t="s">
        <v>73</v>
      </c>
      <c r="AN508" s="27"/>
      <c r="AO508" s="21"/>
      <c r="AP508" s="21"/>
      <c r="AQ508" s="41"/>
      <c r="AR508" s="35"/>
      <c r="AS508" s="35"/>
      <c r="AT508" s="28"/>
    </row>
    <row r="509" spans="1:46" ht="74.099999999999994" customHeight="1" x14ac:dyDescent="0.3">
      <c r="A509" s="52"/>
      <c r="B509" s="48"/>
      <c r="C509" s="48"/>
      <c r="D509" s="48"/>
      <c r="E509" s="54"/>
      <c r="F509" s="55"/>
      <c r="G509" s="48"/>
      <c r="H509" s="49"/>
      <c r="I509" s="50"/>
      <c r="J509" s="50"/>
      <c r="K509" s="50"/>
      <c r="L509" s="50"/>
      <c r="M509" s="46"/>
      <c r="N509" s="44"/>
      <c r="O509" s="45"/>
      <c r="P509" s="46"/>
      <c r="Q509" s="44"/>
      <c r="R509" s="47"/>
      <c r="S509" s="48"/>
      <c r="T509" s="20" t="s">
        <v>74</v>
      </c>
      <c r="U509" s="21"/>
      <c r="V509" s="22"/>
      <c r="W509" s="22"/>
      <c r="X509" s="23" t="str">
        <f t="shared" ref="X509:X514" si="229">IF(OR(Y509="Preventivo",Y509="Detectivo"),"Probabilidad",IF(Y509="Correctivo","Impacto",""))</f>
        <v/>
      </c>
      <c r="Y509" s="24"/>
      <c r="Z509" s="24"/>
      <c r="AA509" s="25" t="str">
        <f t="shared" si="206"/>
        <v/>
      </c>
      <c r="AB509" s="24"/>
      <c r="AC509" s="24"/>
      <c r="AD509" s="24"/>
      <c r="AE509" s="26" t="str">
        <f>IFERROR(IF(AND(X508="Probabilidad",X509="Probabilidad"),(AF508-(+AF508*AA509)),IF(AND(X509="Probabilidad",X508="Impacto"),(AF508-(+AF508*AA509)),IF(X509="Impacto",AF508,""))),"")</f>
        <v/>
      </c>
      <c r="AF509" s="25" t="str">
        <f t="shared" si="207"/>
        <v/>
      </c>
      <c r="AG509" s="38"/>
      <c r="AH509" s="39"/>
      <c r="AI509" s="25" t="str">
        <f t="shared" ref="AI509:AI514" si="230">IFERROR(IF(AND(X508="Impacto",X509="Impacto"),(AI508-(+AI508*AA509)),IF(AND(X509="Impacto",X508="Probabilidad"),(AI508-(+AI508*AA509)),IF(X509="Probabilidad",AI508,""))),"")</f>
        <v/>
      </c>
      <c r="AJ509" s="38"/>
      <c r="AK509" s="39"/>
      <c r="AL509" s="40"/>
      <c r="AM509" s="23" t="s">
        <v>77</v>
      </c>
      <c r="AN509" s="27"/>
      <c r="AO509" s="21"/>
      <c r="AP509" s="21"/>
      <c r="AQ509" s="42"/>
      <c r="AR509" s="36"/>
      <c r="AS509" s="36"/>
      <c r="AT509" s="29"/>
    </row>
    <row r="510" spans="1:46" ht="45" customHeight="1" x14ac:dyDescent="0.3">
      <c r="A510" s="52"/>
      <c r="B510" s="48"/>
      <c r="C510" s="48"/>
      <c r="D510" s="48"/>
      <c r="E510" s="54"/>
      <c r="F510" s="55"/>
      <c r="G510" s="48"/>
      <c r="H510" s="49"/>
      <c r="I510" s="50"/>
      <c r="J510" s="50"/>
      <c r="K510" s="50"/>
      <c r="L510" s="50"/>
      <c r="M510" s="46"/>
      <c r="N510" s="44"/>
      <c r="O510" s="45"/>
      <c r="P510" s="46"/>
      <c r="Q510" s="44"/>
      <c r="R510" s="47"/>
      <c r="S510" s="48"/>
      <c r="T510" s="20" t="s">
        <v>78</v>
      </c>
      <c r="U510" s="21"/>
      <c r="V510" s="22"/>
      <c r="W510" s="22"/>
      <c r="X510" s="23" t="str">
        <f t="shared" si="229"/>
        <v/>
      </c>
      <c r="Y510" s="24"/>
      <c r="Z510" s="24"/>
      <c r="AA510" s="25" t="str">
        <f t="shared" si="206"/>
        <v/>
      </c>
      <c r="AB510" s="24"/>
      <c r="AC510" s="24"/>
      <c r="AD510" s="24"/>
      <c r="AE510" s="26" t="str">
        <f>IFERROR(IF(AND(X509="Probabilidad",X510="Probabilidad"),(AF509-(+AF509*AA510)),IF(AND(X510="Probabilidad",X509="Impacto"),(AF509-(+AF509*AA510)),IF(X510="Impacto",AF509,""))),"")</f>
        <v/>
      </c>
      <c r="AF510" s="25" t="str">
        <f t="shared" si="207"/>
        <v/>
      </c>
      <c r="AG510" s="38"/>
      <c r="AH510" s="39"/>
      <c r="AI510" s="25" t="str">
        <f t="shared" si="230"/>
        <v/>
      </c>
      <c r="AJ510" s="38"/>
      <c r="AK510" s="39"/>
      <c r="AL510" s="40"/>
      <c r="AM510" s="23" t="s">
        <v>81</v>
      </c>
      <c r="AN510" s="27"/>
      <c r="AO510" s="21"/>
      <c r="AP510" s="21"/>
      <c r="AQ510" s="42"/>
      <c r="AR510" s="36"/>
      <c r="AS510" s="36"/>
      <c r="AT510" s="29"/>
    </row>
    <row r="511" spans="1:46" ht="30" customHeight="1" x14ac:dyDescent="0.3">
      <c r="A511" s="52"/>
      <c r="B511" s="48"/>
      <c r="C511" s="48"/>
      <c r="D511" s="48"/>
      <c r="E511" s="54"/>
      <c r="F511" s="55"/>
      <c r="G511" s="48"/>
      <c r="H511" s="49"/>
      <c r="I511" s="50"/>
      <c r="J511" s="50"/>
      <c r="K511" s="50"/>
      <c r="L511" s="50"/>
      <c r="M511" s="46"/>
      <c r="N511" s="44"/>
      <c r="O511" s="45"/>
      <c r="P511" s="46"/>
      <c r="Q511" s="44"/>
      <c r="R511" s="47"/>
      <c r="S511" s="48"/>
      <c r="T511" s="20" t="s">
        <v>82</v>
      </c>
      <c r="U511" s="21"/>
      <c r="V511" s="22"/>
      <c r="W511" s="22"/>
      <c r="X511" s="23" t="str">
        <f t="shared" si="229"/>
        <v/>
      </c>
      <c r="Y511" s="24"/>
      <c r="Z511" s="24"/>
      <c r="AA511" s="25" t="str">
        <f t="shared" si="206"/>
        <v/>
      </c>
      <c r="AB511" s="24"/>
      <c r="AC511" s="24"/>
      <c r="AD511" s="24"/>
      <c r="AE511" s="26" t="str">
        <f t="shared" ref="AE511:AE514" si="231">IFERROR(IF(AND(X510="Probabilidad",X511="Probabilidad"),(AF510-(+AF510*AA511)),IF(AND(X511="Probabilidad",X510="Impacto"),(AF510-(+AF510*AA511)),IF(X511="Impacto",AF510,""))),"")</f>
        <v/>
      </c>
      <c r="AF511" s="25" t="str">
        <f t="shared" si="207"/>
        <v/>
      </c>
      <c r="AG511" s="38"/>
      <c r="AH511" s="39"/>
      <c r="AI511" s="25" t="str">
        <f t="shared" si="230"/>
        <v/>
      </c>
      <c r="AJ511" s="38"/>
      <c r="AK511" s="39"/>
      <c r="AL511" s="40"/>
      <c r="AM511" s="23" t="s">
        <v>84</v>
      </c>
      <c r="AN511" s="27"/>
      <c r="AO511" s="21"/>
      <c r="AP511" s="21"/>
      <c r="AQ511" s="42"/>
      <c r="AR511" s="36"/>
      <c r="AS511" s="36"/>
      <c r="AT511" s="29"/>
    </row>
    <row r="512" spans="1:46" ht="18.95" customHeight="1" x14ac:dyDescent="0.3">
      <c r="A512" s="52"/>
      <c r="B512" s="48"/>
      <c r="C512" s="48"/>
      <c r="D512" s="48"/>
      <c r="E512" s="54"/>
      <c r="F512" s="55"/>
      <c r="G512" s="48"/>
      <c r="H512" s="49"/>
      <c r="I512" s="50"/>
      <c r="J512" s="50"/>
      <c r="K512" s="50"/>
      <c r="L512" s="50"/>
      <c r="M512" s="46"/>
      <c r="N512" s="44"/>
      <c r="O512" s="45"/>
      <c r="P512" s="46"/>
      <c r="Q512" s="44"/>
      <c r="R512" s="47"/>
      <c r="S512" s="48"/>
      <c r="T512" s="20" t="s">
        <v>85</v>
      </c>
      <c r="U512" s="21"/>
      <c r="V512" s="22"/>
      <c r="W512" s="22"/>
      <c r="X512" s="23" t="str">
        <f t="shared" si="229"/>
        <v/>
      </c>
      <c r="Y512" s="24"/>
      <c r="Z512" s="24"/>
      <c r="AA512" s="25" t="str">
        <f t="shared" si="206"/>
        <v/>
      </c>
      <c r="AB512" s="24"/>
      <c r="AC512" s="24"/>
      <c r="AD512" s="24"/>
      <c r="AE512" s="26" t="str">
        <f t="shared" si="231"/>
        <v/>
      </c>
      <c r="AF512" s="25" t="str">
        <f t="shared" si="207"/>
        <v/>
      </c>
      <c r="AG512" s="38"/>
      <c r="AH512" s="39"/>
      <c r="AI512" s="25" t="str">
        <f t="shared" si="230"/>
        <v/>
      </c>
      <c r="AJ512" s="38"/>
      <c r="AK512" s="39"/>
      <c r="AL512" s="40"/>
      <c r="AM512" s="23" t="s">
        <v>89</v>
      </c>
      <c r="AN512" s="27"/>
      <c r="AO512" s="21"/>
      <c r="AP512" s="21"/>
      <c r="AQ512" s="42"/>
      <c r="AR512" s="36"/>
      <c r="AS512" s="36"/>
      <c r="AT512" s="29"/>
    </row>
    <row r="513" spans="1:46" ht="18.95" customHeight="1" x14ac:dyDescent="0.3">
      <c r="A513" s="52"/>
      <c r="B513" s="48"/>
      <c r="C513" s="48"/>
      <c r="D513" s="48"/>
      <c r="E513" s="54"/>
      <c r="F513" s="55"/>
      <c r="G513" s="48"/>
      <c r="H513" s="49"/>
      <c r="I513" s="50"/>
      <c r="J513" s="50"/>
      <c r="K513" s="50"/>
      <c r="L513" s="50"/>
      <c r="M513" s="46"/>
      <c r="N513" s="44"/>
      <c r="O513" s="45"/>
      <c r="P513" s="46"/>
      <c r="Q513" s="44"/>
      <c r="R513" s="47"/>
      <c r="S513" s="48"/>
      <c r="T513" s="20" t="s">
        <v>90</v>
      </c>
      <c r="U513" s="21"/>
      <c r="V513" s="22"/>
      <c r="W513" s="22"/>
      <c r="X513" s="23" t="str">
        <f t="shared" si="229"/>
        <v/>
      </c>
      <c r="Y513" s="24"/>
      <c r="Z513" s="24"/>
      <c r="AA513" s="25" t="str">
        <f t="shared" si="206"/>
        <v/>
      </c>
      <c r="AB513" s="24"/>
      <c r="AC513" s="24"/>
      <c r="AD513" s="24"/>
      <c r="AE513" s="26" t="str">
        <f t="shared" si="231"/>
        <v/>
      </c>
      <c r="AF513" s="25" t="str">
        <f t="shared" si="207"/>
        <v/>
      </c>
      <c r="AG513" s="38"/>
      <c r="AH513" s="39"/>
      <c r="AI513" s="25" t="str">
        <f t="shared" si="230"/>
        <v/>
      </c>
      <c r="AJ513" s="38"/>
      <c r="AK513" s="39"/>
      <c r="AL513" s="40"/>
      <c r="AM513" s="23" t="s">
        <v>92</v>
      </c>
      <c r="AN513" s="27"/>
      <c r="AO513" s="21"/>
      <c r="AP513" s="21"/>
      <c r="AQ513" s="42"/>
      <c r="AR513" s="36"/>
      <c r="AS513" s="36"/>
      <c r="AT513" s="29"/>
    </row>
    <row r="514" spans="1:46" ht="23.1" customHeight="1" x14ac:dyDescent="0.3">
      <c r="A514" s="53"/>
      <c r="B514" s="48"/>
      <c r="C514" s="48"/>
      <c r="D514" s="48"/>
      <c r="E514" s="54"/>
      <c r="F514" s="55"/>
      <c r="G514" s="48"/>
      <c r="H514" s="49"/>
      <c r="I514" s="50"/>
      <c r="J514" s="50"/>
      <c r="K514" s="50"/>
      <c r="L514" s="50"/>
      <c r="M514" s="46"/>
      <c r="N514" s="44"/>
      <c r="O514" s="45"/>
      <c r="P514" s="46"/>
      <c r="Q514" s="44"/>
      <c r="R514" s="47"/>
      <c r="S514" s="48"/>
      <c r="T514" s="20" t="s">
        <v>93</v>
      </c>
      <c r="U514" s="21"/>
      <c r="V514" s="22"/>
      <c r="W514" s="22"/>
      <c r="X514" s="23" t="str">
        <f t="shared" si="229"/>
        <v/>
      </c>
      <c r="Y514" s="24"/>
      <c r="Z514" s="24"/>
      <c r="AA514" s="25" t="str">
        <f t="shared" si="206"/>
        <v/>
      </c>
      <c r="AB514" s="24"/>
      <c r="AC514" s="24"/>
      <c r="AD514" s="24"/>
      <c r="AE514" s="26" t="str">
        <f t="shared" si="231"/>
        <v/>
      </c>
      <c r="AF514" s="25" t="str">
        <f t="shared" si="207"/>
        <v/>
      </c>
      <c r="AG514" s="38"/>
      <c r="AH514" s="39"/>
      <c r="AI514" s="25" t="str">
        <f t="shared" si="230"/>
        <v/>
      </c>
      <c r="AJ514" s="38"/>
      <c r="AK514" s="39"/>
      <c r="AL514" s="40"/>
      <c r="AM514" s="23" t="s">
        <v>94</v>
      </c>
      <c r="AN514" s="27"/>
      <c r="AO514" s="21"/>
      <c r="AP514" s="21"/>
      <c r="AQ514" s="43"/>
      <c r="AR514" s="37"/>
      <c r="AS514" s="37"/>
      <c r="AT514" s="30"/>
    </row>
    <row r="515" spans="1:46" s="4" customFormat="1" ht="69.95" customHeight="1" x14ac:dyDescent="0.25">
      <c r="A515" s="51"/>
      <c r="B515" s="48"/>
      <c r="C515" s="48"/>
      <c r="D515" s="48"/>
      <c r="E515" s="54"/>
      <c r="F515" s="55"/>
      <c r="G515" s="48"/>
      <c r="H515" s="49" t="str">
        <f>IF(B515="Seguridad_Información","Posibilidad de "&amp;C515&amp;"con "&amp;K515&amp;" "&amp;"por"&amp;" "&amp;I515&amp;" "&amp;"debido a"&amp;" "&amp;J515,"Posibilidad de"&amp;" "&amp;K515&amp;" "&amp;"por"&amp;" "&amp;I515&amp;" debido a"&amp;" "&amp;J515)</f>
        <v xml:space="preserve">Posibilidad de  por  debido a </v>
      </c>
      <c r="I515" s="50"/>
      <c r="J515" s="50"/>
      <c r="K515" s="50"/>
      <c r="L515" s="50"/>
      <c r="M515" s="46" t="str">
        <f>IF(OR($L515=[1]Tabla_Probabilidad!$D$33,$L515=[1]Tabla_Probabilidad!$D$35,$L515=[1]Tabla_Probabilidad!$D$37,$L515=[1]Tabla_Probabilidad!$J$35),"Muy Baja",IF(OR($L515=[1]Tabla_Probabilidad!$E$33,$L515=[1]Tabla_Probabilidad!$E$35,$L515=[1]Tabla_Probabilidad!$E$37,$L515=[1]Tabla_Probabilidad!$K$35),"Baja",IF(OR($L515=[1]Tabla_Probabilidad!$F$33,$L515=[1]Tabla_Probabilidad!$F$35,$L515=[1]Tabla_Probabilidad!$F$37,$L515=[1]Tabla_Probabilidad!$L$35),"Media",IF(OR($L515=[1]Tabla_Probabilidad!$G$33,$L515=[1]Tabla_Probabilidad!$G$35,$L515=[1]Tabla_Probabilidad!$G$37,$L515=[1]Tabla_Probabilidad!$M$35),"Alta",IF(OR($L515=[1]Tabla_Probabilidad!$H$33,$L515=[1]Tabla_Probabilidad!$H$35,$L515=[1]Tabla_Probabilidad!$H$37,$L515=[1]Tabla_Probabilidad!$N$35),"Muy Alta","")))))</f>
        <v/>
      </c>
      <c r="N515" s="44" t="str">
        <f>IF(M515="","",IF(M515="Muy Baja",0.2,IF(M515="Baja",0.4,IF(M515="Media",0.6,IF(M515="Alta",0.8,IF(M515="Muy Alta",1,))))))</f>
        <v/>
      </c>
      <c r="O515" s="45"/>
      <c r="P515" s="46" t="str">
        <f>IF(OR($O515=[1]Tabla_Impacto!$D$38,$O515=[1]Tabla_Impacto!$D$41,$O515=[1]Tabla_Impacto!$D$42,$O515=[1]Tabla_Impacto!$D$43,$O515=[1]Tabla_Impacto!$D$44,$O515=[1]Tabla_Impacto!$J$38,$O515=[1]Tabla_Impacto!$J$43,$O515=[1]Tabla_Impacto!$J$44,$O515=[1]Tabla_Impacto!$P$40,$O515=[1]Tabla_Impacto!$P$44,$O515=[1]Tabla_Impacto!$V$40,$O515=[1]Tabla_Impacto!$AB$40),"Leve",IF(OR($O515=[1]Tabla_Impacto!$E$38,$O515=[1]Tabla_Impacto!$E$41,$O515=[1]Tabla_Impacto!$E$42,$O515=[1]Tabla_Impacto!$E$43,$O515=[1]Tabla_Impacto!$E$44,$O515=[1]Tabla_Impacto!$K$38,$O515=[1]Tabla_Impacto!$K$43,$O515=[1]Tabla_Impacto!$K$44,$O515=[1]Tabla_Impacto!$Q$40,$O515=[1]Tabla_Impacto!$Q$44,$O515=[1]Tabla_Impacto!$W$40,$O515=[1]Tabla_Impacto!$AC$40),"Menor",IF(OR($O515=[1]Tabla_Impacto!$F$38,$O515=[1]Tabla_Impacto!$F$41,$O515=[1]Tabla_Impacto!$F$42,$O515=[1]Tabla_Impacto!$F$43,$O515=[1]Tabla_Impacto!$F$44,$O515=[1]Tabla_Impacto!$L$38,$O515=[1]Tabla_Impacto!$L$43,$O515=[1]Tabla_Impacto!$L$44,$O515=[1]Tabla_Impacto!$R$40,$O515=[1]Tabla_Impacto!$R$44,$O515=[1]Tabla_Impacto!$X$40,$O515=[1]Tabla_Impacto!$AD$40,$O515=[1]Tabla_Impacto!$F$41),"Moderado",IF(OR($O515=[1]Tabla_Impacto!$G$38,$O515=[1]Tabla_Impacto!$G$41,$O515=[1]Tabla_Impacto!$G$42,$O515=[1]Tabla_Impacto!$G$43,$O515=[1]Tabla_Impacto!$G$44,$O515=[1]Tabla_Impacto!$M$38,$O515=[1]Tabla_Impacto!$M$43,$O515=[1]Tabla_Impacto!$M$44,$O515=[1]Tabla_Impacto!$S$40,$O515=[1]Tabla_Impacto!$S$44,$O515=[1]Tabla_Impacto!$Y$40,$O515=[1]Tabla_Impacto!$AE$40,$O515=[1]Tabla_Impacto!$G$41),"Mayor",IF(OR($O515=[1]Tabla_Impacto!$H$38,$O515=[1]Tabla_Impacto!$H$41,$O515=[1]Tabla_Impacto!$H$42,$O515=[1]Tabla_Impacto!$H$43,$O515=[1]Tabla_Impacto!$H$44,$O515=[1]Tabla_Impacto!$N$38,$O515=[1]Tabla_Impacto!$N$43,$O515=[1]Tabla_Impacto!$N$44,$O515=[1]Tabla_Impacto!$T$40,$O515=[1]Tabla_Impacto!$T$44,$O515=[1]Tabla_Impacto!$Z$40,$O515=[1]Tabla_Impacto!$AF$40,$O515=[1]Tabla_Impacto!$H$41),"Catastrófico","")))))</f>
        <v/>
      </c>
      <c r="Q515" s="44" t="str">
        <f>IF(P515="","",IF(P515="Leve",0.2,IF(P515="Menor",0.4,IF(P515="Moderado",0.6,IF(P515="Mayor",0.8,IF(P515="Catastrófico",1,))))))</f>
        <v/>
      </c>
      <c r="R515" s="47" t="str">
        <f>IF(OR(AND(M515="Muy Baja",P515="Leve"),AND(M515="Muy Baja",P515="Menor"),AND(M515="Baja",P515="Leve")),"Bajo",IF(OR(AND(M515="Muy baja",P515="Moderado"),AND(M515="Baja",P515="Menor"),AND(M515="Baja",P515="Moderado"),AND(M515="Media",P515="Leve"),AND(M515="Media",P515="Menor"),AND(M515="Media",P515="Moderado"),AND(M515="Alta",P515="Leve"),AND(M515="Alta",P515="Menor")),"Moderado",IF(OR(AND(M515="Muy Baja",P515="Mayor"),AND(M515="Baja",P515="Mayor"),AND(M515="Media",P515="Mayor"),AND(M515="Alta",P515="Moderado"),AND(M515="Alta",P515="Mayor"),AND(M515="Muy Alta",P515="Leve"),AND(M515="Muy Alta",P515="Menor"),AND(M515="Muy Alta",P515="Moderado"),AND(M515="Muy Alta",P515="Mayor")),"Alto",IF(OR(AND(M515="Muy Baja",P515="Catastrófico"),AND(M515="Baja",P515="Catastrófico"),AND(M515="Media",P515="Catastrófico"),AND(M515="Alta",P515="Catastrófico"),AND(M515="Muy Alta",P515="Catastrófico")),"Extremo",""))))</f>
        <v/>
      </c>
      <c r="S515" s="48"/>
      <c r="T515" s="20" t="s">
        <v>65</v>
      </c>
      <c r="U515" s="21"/>
      <c r="V515" s="22"/>
      <c r="W515" s="22"/>
      <c r="X515" s="23" t="str">
        <f>IF(OR(Y515="Preventivo",Y515="Detectivo"),"Probabilidad",IF(Y515="Correctivo","Impacto",""))</f>
        <v/>
      </c>
      <c r="Y515" s="24"/>
      <c r="Z515" s="24"/>
      <c r="AA515" s="25" t="str">
        <f t="shared" si="206"/>
        <v/>
      </c>
      <c r="AB515" s="24"/>
      <c r="AC515" s="24"/>
      <c r="AD515" s="24"/>
      <c r="AE515" s="26" t="str">
        <f>IFERROR(IF(X515="Probabilidad",(N515-(+N515*AA515)),IF(X515="Impacto",N515,"")),"")</f>
        <v/>
      </c>
      <c r="AF515" s="25" t="str">
        <f t="shared" si="207"/>
        <v/>
      </c>
      <c r="AG515" s="38" t="str">
        <f>IFERROR(IF(AH515="","",IF(AH515&lt;=0.2,"Muy Baja",IF(AH515&lt;=0.4,"Baja",IF(AH515&lt;=0.6,"Media",IF(AH515&lt;=0.8,"Alta","Muy Alta"))))),"")</f>
        <v/>
      </c>
      <c r="AH515" s="39" t="str">
        <f>IFERROR(LOOKUP(MAX(AF515:AF521)+1,(AF515:AF521)),"")</f>
        <v/>
      </c>
      <c r="AI515" s="25" t="str">
        <f>IFERROR(IF(X515="Impacto",(Q515-(+Q515*AA515)),IF(X515="Probabilidad",Q515,"")),"")</f>
        <v/>
      </c>
      <c r="AJ515" s="38" t="str">
        <f>IFERROR(IF(AK515="","",IF(AK515&lt;=0.2,"Leve",IF(AK515&lt;=0.4,"Menor",IF(AK515&lt;=0.6,"Moderado",IF(AK515&lt;=0.8,"Mayor","Catastrófico"))))),"")</f>
        <v/>
      </c>
      <c r="AK515" s="39" t="str">
        <f>IFERROR(LOOKUP(MAX(AI515:AI521)+1,(AI515:AI521)),"")</f>
        <v/>
      </c>
      <c r="AL515" s="40" t="str">
        <f>IFERROR(IF(OR(AND(AG515="Muy Baja",AJ515="Leve"),AND(AG515="Muy Baja",AJ515="Menor"),AND(AG515="Baja",AJ515="Leve")),"Bajo",IF(OR(AND(AG515="Muy baja",AJ515="Moderado"),AND(AG515="Baja",AJ515="Menor"),AND(AG515="Baja",AJ515="Moderado"),AND(AG515="Media",AJ515="Leve"),AND(AG515="Media",AJ515="Menor"),AND(AG515="Media",AJ515="Moderado"),AND(AG515="Alta",AJ515="Leve"),AND(AG515="Alta",AJ515="Menor")),"Moderado",IF(OR(AND(AG515="Muy Baja",AJ515="Mayor"),AND(AG515="Baja",AJ515="Mayor"),AND(AG515="Media",AJ515="Mayor"),AND(AG515="Alta",AJ515="Moderado"),AND(AG515="Alta",AJ515="Mayor"),AND(AG515="Muy Alta",AJ515="Leve"),AND(AG515="Muy Alta",AJ515="Menor"),AND(AG515="Muy Alta",AJ515="Moderado"),AND(AG515="Muy Alta",AJ515="Mayor")),"Alto",IF(OR(AND(AG515="Muy Baja",AJ515="Catastrófico"),AND(AG515="Baja",AJ515="Catastrófico"),AND(AG515="Media",AJ515="Catastrófico"),AND(AG515="Alta",AJ515="Catastrófico"),AND(AG515="Muy Alta",AJ515="Catastrófico")),"Extremo","")))),"")</f>
        <v/>
      </c>
      <c r="AM515" s="23" t="s">
        <v>73</v>
      </c>
      <c r="AN515" s="27"/>
      <c r="AO515" s="21"/>
      <c r="AP515" s="21"/>
      <c r="AQ515" s="41"/>
      <c r="AR515" s="35"/>
      <c r="AS515" s="35"/>
      <c r="AT515" s="28"/>
    </row>
    <row r="516" spans="1:46" ht="74.099999999999994" customHeight="1" x14ac:dyDescent="0.3">
      <c r="A516" s="52"/>
      <c r="B516" s="48"/>
      <c r="C516" s="48"/>
      <c r="D516" s="48"/>
      <c r="E516" s="54"/>
      <c r="F516" s="55"/>
      <c r="G516" s="48"/>
      <c r="H516" s="49"/>
      <c r="I516" s="50"/>
      <c r="J516" s="50"/>
      <c r="K516" s="50"/>
      <c r="L516" s="50"/>
      <c r="M516" s="46"/>
      <c r="N516" s="44"/>
      <c r="O516" s="45"/>
      <c r="P516" s="46"/>
      <c r="Q516" s="44"/>
      <c r="R516" s="47"/>
      <c r="S516" s="48"/>
      <c r="T516" s="20" t="s">
        <v>74</v>
      </c>
      <c r="U516" s="21"/>
      <c r="V516" s="22"/>
      <c r="W516" s="22"/>
      <c r="X516" s="23" t="str">
        <f t="shared" ref="X516:X521" si="232">IF(OR(Y516="Preventivo",Y516="Detectivo"),"Probabilidad",IF(Y516="Correctivo","Impacto",""))</f>
        <v/>
      </c>
      <c r="Y516" s="24"/>
      <c r="Z516" s="24"/>
      <c r="AA516" s="25" t="str">
        <f t="shared" si="206"/>
        <v/>
      </c>
      <c r="AB516" s="24"/>
      <c r="AC516" s="24"/>
      <c r="AD516" s="24"/>
      <c r="AE516" s="26" t="str">
        <f>IFERROR(IF(AND(X515="Probabilidad",X516="Probabilidad"),(AF515-(+AF515*AA516)),IF(AND(X516="Probabilidad",X515="Impacto"),(AF515-(+AF515*AA516)),IF(X516="Impacto",AF515,""))),"")</f>
        <v/>
      </c>
      <c r="AF516" s="25" t="str">
        <f t="shared" si="207"/>
        <v/>
      </c>
      <c r="AG516" s="38"/>
      <c r="AH516" s="39"/>
      <c r="AI516" s="25" t="str">
        <f t="shared" ref="AI516:AI521" si="233">IFERROR(IF(AND(X515="Impacto",X516="Impacto"),(AI515-(+AI515*AA516)),IF(AND(X516="Impacto",X515="Probabilidad"),(AI515-(+AI515*AA516)),IF(X516="Probabilidad",AI515,""))),"")</f>
        <v/>
      </c>
      <c r="AJ516" s="38"/>
      <c r="AK516" s="39"/>
      <c r="AL516" s="40"/>
      <c r="AM516" s="23" t="s">
        <v>77</v>
      </c>
      <c r="AN516" s="27"/>
      <c r="AO516" s="21"/>
      <c r="AP516" s="21"/>
      <c r="AQ516" s="42"/>
      <c r="AR516" s="36"/>
      <c r="AS516" s="36"/>
      <c r="AT516" s="29"/>
    </row>
    <row r="517" spans="1:46" ht="45" customHeight="1" x14ac:dyDescent="0.3">
      <c r="A517" s="52"/>
      <c r="B517" s="48"/>
      <c r="C517" s="48"/>
      <c r="D517" s="48"/>
      <c r="E517" s="54"/>
      <c r="F517" s="55"/>
      <c r="G517" s="48"/>
      <c r="H517" s="49"/>
      <c r="I517" s="50"/>
      <c r="J517" s="50"/>
      <c r="K517" s="50"/>
      <c r="L517" s="50"/>
      <c r="M517" s="46"/>
      <c r="N517" s="44"/>
      <c r="O517" s="45"/>
      <c r="P517" s="46"/>
      <c r="Q517" s="44"/>
      <c r="R517" s="47"/>
      <c r="S517" s="48"/>
      <c r="T517" s="20" t="s">
        <v>78</v>
      </c>
      <c r="U517" s="21"/>
      <c r="V517" s="22"/>
      <c r="W517" s="22"/>
      <c r="X517" s="23" t="str">
        <f t="shared" si="232"/>
        <v/>
      </c>
      <c r="Y517" s="24"/>
      <c r="Z517" s="24"/>
      <c r="AA517" s="25" t="str">
        <f t="shared" si="206"/>
        <v/>
      </c>
      <c r="AB517" s="24"/>
      <c r="AC517" s="24"/>
      <c r="AD517" s="24"/>
      <c r="AE517" s="26" t="str">
        <f>IFERROR(IF(AND(X516="Probabilidad",X517="Probabilidad"),(AF516-(+AF516*AA517)),IF(AND(X517="Probabilidad",X516="Impacto"),(AF516-(+AF516*AA517)),IF(X517="Impacto",AF516,""))),"")</f>
        <v/>
      </c>
      <c r="AF517" s="25" t="str">
        <f t="shared" si="207"/>
        <v/>
      </c>
      <c r="AG517" s="38"/>
      <c r="AH517" s="39"/>
      <c r="AI517" s="25" t="str">
        <f t="shared" si="233"/>
        <v/>
      </c>
      <c r="AJ517" s="38"/>
      <c r="AK517" s="39"/>
      <c r="AL517" s="40"/>
      <c r="AM517" s="23" t="s">
        <v>81</v>
      </c>
      <c r="AN517" s="27"/>
      <c r="AO517" s="21"/>
      <c r="AP517" s="21"/>
      <c r="AQ517" s="42"/>
      <c r="AR517" s="36"/>
      <c r="AS517" s="36"/>
      <c r="AT517" s="29"/>
    </row>
    <row r="518" spans="1:46" ht="30" customHeight="1" x14ac:dyDescent="0.3">
      <c r="A518" s="52"/>
      <c r="B518" s="48"/>
      <c r="C518" s="48"/>
      <c r="D518" s="48"/>
      <c r="E518" s="54"/>
      <c r="F518" s="55"/>
      <c r="G518" s="48"/>
      <c r="H518" s="49"/>
      <c r="I518" s="50"/>
      <c r="J518" s="50"/>
      <c r="K518" s="50"/>
      <c r="L518" s="50"/>
      <c r="M518" s="46"/>
      <c r="N518" s="44"/>
      <c r="O518" s="45"/>
      <c r="P518" s="46"/>
      <c r="Q518" s="44"/>
      <c r="R518" s="47"/>
      <c r="S518" s="48"/>
      <c r="T518" s="20" t="s">
        <v>82</v>
      </c>
      <c r="U518" s="21"/>
      <c r="V518" s="22"/>
      <c r="W518" s="22"/>
      <c r="X518" s="23" t="str">
        <f t="shared" si="232"/>
        <v/>
      </c>
      <c r="Y518" s="24"/>
      <c r="Z518" s="24"/>
      <c r="AA518" s="25" t="str">
        <f t="shared" si="206"/>
        <v/>
      </c>
      <c r="AB518" s="24"/>
      <c r="AC518" s="24"/>
      <c r="AD518" s="24"/>
      <c r="AE518" s="26" t="str">
        <f t="shared" ref="AE518:AE521" si="234">IFERROR(IF(AND(X517="Probabilidad",X518="Probabilidad"),(AF517-(+AF517*AA518)),IF(AND(X518="Probabilidad",X517="Impacto"),(AF517-(+AF517*AA518)),IF(X518="Impacto",AF517,""))),"")</f>
        <v/>
      </c>
      <c r="AF518" s="25" t="str">
        <f t="shared" si="207"/>
        <v/>
      </c>
      <c r="AG518" s="38"/>
      <c r="AH518" s="39"/>
      <c r="AI518" s="25" t="str">
        <f t="shared" si="233"/>
        <v/>
      </c>
      <c r="AJ518" s="38"/>
      <c r="AK518" s="39"/>
      <c r="AL518" s="40"/>
      <c r="AM518" s="23" t="s">
        <v>84</v>
      </c>
      <c r="AN518" s="27"/>
      <c r="AO518" s="21"/>
      <c r="AP518" s="21"/>
      <c r="AQ518" s="42"/>
      <c r="AR518" s="36"/>
      <c r="AS518" s="36"/>
      <c r="AT518" s="29"/>
    </row>
    <row r="519" spans="1:46" ht="18.95" customHeight="1" x14ac:dyDescent="0.3">
      <c r="A519" s="52"/>
      <c r="B519" s="48"/>
      <c r="C519" s="48"/>
      <c r="D519" s="48"/>
      <c r="E519" s="54"/>
      <c r="F519" s="55"/>
      <c r="G519" s="48"/>
      <c r="H519" s="49"/>
      <c r="I519" s="50"/>
      <c r="J519" s="50"/>
      <c r="K519" s="50"/>
      <c r="L519" s="50"/>
      <c r="M519" s="46"/>
      <c r="N519" s="44"/>
      <c r="O519" s="45"/>
      <c r="P519" s="46"/>
      <c r="Q519" s="44"/>
      <c r="R519" s="47"/>
      <c r="S519" s="48"/>
      <c r="T519" s="20" t="s">
        <v>85</v>
      </c>
      <c r="U519" s="21"/>
      <c r="V519" s="22"/>
      <c r="W519" s="22"/>
      <c r="X519" s="23" t="str">
        <f t="shared" si="232"/>
        <v/>
      </c>
      <c r="Y519" s="24"/>
      <c r="Z519" s="24"/>
      <c r="AA519" s="25" t="str">
        <f t="shared" si="206"/>
        <v/>
      </c>
      <c r="AB519" s="24"/>
      <c r="AC519" s="24"/>
      <c r="AD519" s="24"/>
      <c r="AE519" s="26" t="str">
        <f t="shared" si="234"/>
        <v/>
      </c>
      <c r="AF519" s="25" t="str">
        <f t="shared" si="207"/>
        <v/>
      </c>
      <c r="AG519" s="38"/>
      <c r="AH519" s="39"/>
      <c r="AI519" s="25" t="str">
        <f t="shared" si="233"/>
        <v/>
      </c>
      <c r="AJ519" s="38"/>
      <c r="AK519" s="39"/>
      <c r="AL519" s="40"/>
      <c r="AM519" s="23" t="s">
        <v>89</v>
      </c>
      <c r="AN519" s="27"/>
      <c r="AO519" s="21"/>
      <c r="AP519" s="21"/>
      <c r="AQ519" s="42"/>
      <c r="AR519" s="36"/>
      <c r="AS519" s="36"/>
      <c r="AT519" s="29"/>
    </row>
    <row r="520" spans="1:46" ht="18.95" customHeight="1" x14ac:dyDescent="0.3">
      <c r="A520" s="52"/>
      <c r="B520" s="48"/>
      <c r="C520" s="48"/>
      <c r="D520" s="48"/>
      <c r="E520" s="54"/>
      <c r="F520" s="55"/>
      <c r="G520" s="48"/>
      <c r="H520" s="49"/>
      <c r="I520" s="50"/>
      <c r="J520" s="50"/>
      <c r="K520" s="50"/>
      <c r="L520" s="50"/>
      <c r="M520" s="46"/>
      <c r="N520" s="44"/>
      <c r="O520" s="45"/>
      <c r="P520" s="46"/>
      <c r="Q520" s="44"/>
      <c r="R520" s="47"/>
      <c r="S520" s="48"/>
      <c r="T520" s="20" t="s">
        <v>90</v>
      </c>
      <c r="U520" s="21"/>
      <c r="V520" s="22"/>
      <c r="W520" s="22"/>
      <c r="X520" s="23" t="str">
        <f t="shared" si="232"/>
        <v/>
      </c>
      <c r="Y520" s="24"/>
      <c r="Z520" s="24"/>
      <c r="AA520" s="25" t="str">
        <f t="shared" si="206"/>
        <v/>
      </c>
      <c r="AB520" s="24"/>
      <c r="AC520" s="24"/>
      <c r="AD520" s="24"/>
      <c r="AE520" s="26" t="str">
        <f t="shared" si="234"/>
        <v/>
      </c>
      <c r="AF520" s="25" t="str">
        <f t="shared" si="207"/>
        <v/>
      </c>
      <c r="AG520" s="38"/>
      <c r="AH520" s="39"/>
      <c r="AI520" s="25" t="str">
        <f t="shared" si="233"/>
        <v/>
      </c>
      <c r="AJ520" s="38"/>
      <c r="AK520" s="39"/>
      <c r="AL520" s="40"/>
      <c r="AM520" s="23" t="s">
        <v>92</v>
      </c>
      <c r="AN520" s="27"/>
      <c r="AO520" s="21"/>
      <c r="AP520" s="21"/>
      <c r="AQ520" s="42"/>
      <c r="AR520" s="36"/>
      <c r="AS520" s="36"/>
      <c r="AT520" s="29"/>
    </row>
    <row r="521" spans="1:46" ht="23.1" customHeight="1" x14ac:dyDescent="0.3">
      <c r="A521" s="53"/>
      <c r="B521" s="48"/>
      <c r="C521" s="48"/>
      <c r="D521" s="48"/>
      <c r="E521" s="54"/>
      <c r="F521" s="55"/>
      <c r="G521" s="48"/>
      <c r="H521" s="49"/>
      <c r="I521" s="50"/>
      <c r="J521" s="50"/>
      <c r="K521" s="50"/>
      <c r="L521" s="50"/>
      <c r="M521" s="46"/>
      <c r="N521" s="44"/>
      <c r="O521" s="45"/>
      <c r="P521" s="46"/>
      <c r="Q521" s="44"/>
      <c r="R521" s="47"/>
      <c r="S521" s="48"/>
      <c r="T521" s="20" t="s">
        <v>93</v>
      </c>
      <c r="U521" s="21"/>
      <c r="V521" s="22"/>
      <c r="W521" s="22"/>
      <c r="X521" s="23" t="str">
        <f t="shared" si="232"/>
        <v/>
      </c>
      <c r="Y521" s="24"/>
      <c r="Z521" s="24"/>
      <c r="AA521" s="25" t="str">
        <f t="shared" si="206"/>
        <v/>
      </c>
      <c r="AB521" s="24"/>
      <c r="AC521" s="24"/>
      <c r="AD521" s="24"/>
      <c r="AE521" s="26" t="str">
        <f t="shared" si="234"/>
        <v/>
      </c>
      <c r="AF521" s="25" t="str">
        <f t="shared" si="207"/>
        <v/>
      </c>
      <c r="AG521" s="38"/>
      <c r="AH521" s="39"/>
      <c r="AI521" s="25" t="str">
        <f t="shared" si="233"/>
        <v/>
      </c>
      <c r="AJ521" s="38"/>
      <c r="AK521" s="39"/>
      <c r="AL521" s="40"/>
      <c r="AM521" s="23" t="s">
        <v>94</v>
      </c>
      <c r="AN521" s="27"/>
      <c r="AO521" s="21"/>
      <c r="AP521" s="21"/>
      <c r="AQ521" s="43"/>
      <c r="AR521" s="37"/>
      <c r="AS521" s="37"/>
      <c r="AT521" s="30"/>
    </row>
    <row r="522" spans="1:46" s="4" customFormat="1" ht="69.95" customHeight="1" x14ac:dyDescent="0.25">
      <c r="A522" s="51"/>
      <c r="B522" s="48"/>
      <c r="C522" s="48"/>
      <c r="D522" s="48"/>
      <c r="E522" s="54"/>
      <c r="F522" s="55"/>
      <c r="G522" s="48"/>
      <c r="H522" s="49" t="str">
        <f>IF(B522="Seguridad_Información","Posibilidad de "&amp;C522&amp;"con "&amp;K522&amp;" "&amp;"por"&amp;" "&amp;I522&amp;" "&amp;"debido a"&amp;" "&amp;J522,"Posibilidad de"&amp;" "&amp;K522&amp;" "&amp;"por"&amp;" "&amp;I522&amp;" debido a"&amp;" "&amp;J522)</f>
        <v xml:space="preserve">Posibilidad de  por  debido a </v>
      </c>
      <c r="I522" s="50"/>
      <c r="J522" s="50"/>
      <c r="K522" s="50"/>
      <c r="L522" s="50"/>
      <c r="M522" s="46" t="str">
        <f>IF(OR($L522=[1]Tabla_Probabilidad!$D$33,$L522=[1]Tabla_Probabilidad!$D$35,$L522=[1]Tabla_Probabilidad!$D$37,$L522=[1]Tabla_Probabilidad!$J$35),"Muy Baja",IF(OR($L522=[1]Tabla_Probabilidad!$E$33,$L522=[1]Tabla_Probabilidad!$E$35,$L522=[1]Tabla_Probabilidad!$E$37,$L522=[1]Tabla_Probabilidad!$K$35),"Baja",IF(OR($L522=[1]Tabla_Probabilidad!$F$33,$L522=[1]Tabla_Probabilidad!$F$35,$L522=[1]Tabla_Probabilidad!$F$37,$L522=[1]Tabla_Probabilidad!$L$35),"Media",IF(OR($L522=[1]Tabla_Probabilidad!$G$33,$L522=[1]Tabla_Probabilidad!$G$35,$L522=[1]Tabla_Probabilidad!$G$37,$L522=[1]Tabla_Probabilidad!$M$35),"Alta",IF(OR($L522=[1]Tabla_Probabilidad!$H$33,$L522=[1]Tabla_Probabilidad!$H$35,$L522=[1]Tabla_Probabilidad!$H$37,$L522=[1]Tabla_Probabilidad!$N$35),"Muy Alta","")))))</f>
        <v/>
      </c>
      <c r="N522" s="44" t="str">
        <f>IF(M522="","",IF(M522="Muy Baja",0.2,IF(M522="Baja",0.4,IF(M522="Media",0.6,IF(M522="Alta",0.8,IF(M522="Muy Alta",1,))))))</f>
        <v/>
      </c>
      <c r="O522" s="45"/>
      <c r="P522" s="46" t="str">
        <f>IF(OR($O522=[1]Tabla_Impacto!$D$38,$O522=[1]Tabla_Impacto!$D$41,$O522=[1]Tabla_Impacto!$D$42,$O522=[1]Tabla_Impacto!$D$43,$O522=[1]Tabla_Impacto!$D$44,$O522=[1]Tabla_Impacto!$J$38,$O522=[1]Tabla_Impacto!$J$43,$O522=[1]Tabla_Impacto!$J$44,$O522=[1]Tabla_Impacto!$P$40,$O522=[1]Tabla_Impacto!$P$44,$O522=[1]Tabla_Impacto!$V$40,$O522=[1]Tabla_Impacto!$AB$40),"Leve",IF(OR($O522=[1]Tabla_Impacto!$E$38,$O522=[1]Tabla_Impacto!$E$41,$O522=[1]Tabla_Impacto!$E$42,$O522=[1]Tabla_Impacto!$E$43,$O522=[1]Tabla_Impacto!$E$44,$O522=[1]Tabla_Impacto!$K$38,$O522=[1]Tabla_Impacto!$K$43,$O522=[1]Tabla_Impacto!$K$44,$O522=[1]Tabla_Impacto!$Q$40,$O522=[1]Tabla_Impacto!$Q$44,$O522=[1]Tabla_Impacto!$W$40,$O522=[1]Tabla_Impacto!$AC$40),"Menor",IF(OR($O522=[1]Tabla_Impacto!$F$38,$O522=[1]Tabla_Impacto!$F$41,$O522=[1]Tabla_Impacto!$F$42,$O522=[1]Tabla_Impacto!$F$43,$O522=[1]Tabla_Impacto!$F$44,$O522=[1]Tabla_Impacto!$L$38,$O522=[1]Tabla_Impacto!$L$43,$O522=[1]Tabla_Impacto!$L$44,$O522=[1]Tabla_Impacto!$R$40,$O522=[1]Tabla_Impacto!$R$44,$O522=[1]Tabla_Impacto!$X$40,$O522=[1]Tabla_Impacto!$AD$40,$O522=[1]Tabla_Impacto!$F$41),"Moderado",IF(OR($O522=[1]Tabla_Impacto!$G$38,$O522=[1]Tabla_Impacto!$G$41,$O522=[1]Tabla_Impacto!$G$42,$O522=[1]Tabla_Impacto!$G$43,$O522=[1]Tabla_Impacto!$G$44,$O522=[1]Tabla_Impacto!$M$38,$O522=[1]Tabla_Impacto!$M$43,$O522=[1]Tabla_Impacto!$M$44,$O522=[1]Tabla_Impacto!$S$40,$O522=[1]Tabla_Impacto!$S$44,$O522=[1]Tabla_Impacto!$Y$40,$O522=[1]Tabla_Impacto!$AE$40,$O522=[1]Tabla_Impacto!$G$41),"Mayor",IF(OR($O522=[1]Tabla_Impacto!$H$38,$O522=[1]Tabla_Impacto!$H$41,$O522=[1]Tabla_Impacto!$H$42,$O522=[1]Tabla_Impacto!$H$43,$O522=[1]Tabla_Impacto!$H$44,$O522=[1]Tabla_Impacto!$N$38,$O522=[1]Tabla_Impacto!$N$43,$O522=[1]Tabla_Impacto!$N$44,$O522=[1]Tabla_Impacto!$T$40,$O522=[1]Tabla_Impacto!$T$44,$O522=[1]Tabla_Impacto!$Z$40,$O522=[1]Tabla_Impacto!$AF$40,$O522=[1]Tabla_Impacto!$H$41),"Catastrófico","")))))</f>
        <v/>
      </c>
      <c r="Q522" s="44" t="str">
        <f>IF(P522="","",IF(P522="Leve",0.2,IF(P522="Menor",0.4,IF(P522="Moderado",0.6,IF(P522="Mayor",0.8,IF(P522="Catastrófico",1,))))))</f>
        <v/>
      </c>
      <c r="R522" s="47" t="str">
        <f>IF(OR(AND(M522="Muy Baja",P522="Leve"),AND(M522="Muy Baja",P522="Menor"),AND(M522="Baja",P522="Leve")),"Bajo",IF(OR(AND(M522="Muy baja",P522="Moderado"),AND(M522="Baja",P522="Menor"),AND(M522="Baja",P522="Moderado"),AND(M522="Media",P522="Leve"),AND(M522="Media",P522="Menor"),AND(M522="Media",P522="Moderado"),AND(M522="Alta",P522="Leve"),AND(M522="Alta",P522="Menor")),"Moderado",IF(OR(AND(M522="Muy Baja",P522="Mayor"),AND(M522="Baja",P522="Mayor"),AND(M522="Media",P522="Mayor"),AND(M522="Alta",P522="Moderado"),AND(M522="Alta",P522="Mayor"),AND(M522="Muy Alta",P522="Leve"),AND(M522="Muy Alta",P522="Menor"),AND(M522="Muy Alta",P522="Moderado"),AND(M522="Muy Alta",P522="Mayor")),"Alto",IF(OR(AND(M522="Muy Baja",P522="Catastrófico"),AND(M522="Baja",P522="Catastrófico"),AND(M522="Media",P522="Catastrófico"),AND(M522="Alta",P522="Catastrófico"),AND(M522="Muy Alta",P522="Catastrófico")),"Extremo",""))))</f>
        <v/>
      </c>
      <c r="S522" s="48"/>
      <c r="T522" s="20" t="s">
        <v>65</v>
      </c>
      <c r="U522" s="21"/>
      <c r="V522" s="22"/>
      <c r="W522" s="22"/>
      <c r="X522" s="23" t="str">
        <f>IF(OR(Y522="Preventivo",Y522="Detectivo"),"Probabilidad",IF(Y522="Correctivo","Impacto",""))</f>
        <v/>
      </c>
      <c r="Y522" s="24"/>
      <c r="Z522" s="24"/>
      <c r="AA522" s="25" t="str">
        <f t="shared" si="206"/>
        <v/>
      </c>
      <c r="AB522" s="24"/>
      <c r="AC522" s="24"/>
      <c r="AD522" s="24"/>
      <c r="AE522" s="26" t="str">
        <f>IFERROR(IF(X522="Probabilidad",(N522-(+N522*AA522)),IF(X522="Impacto",N522,"")),"")</f>
        <v/>
      </c>
      <c r="AF522" s="25" t="str">
        <f t="shared" si="207"/>
        <v/>
      </c>
      <c r="AG522" s="38" t="str">
        <f>IFERROR(IF(AH522="","",IF(AH522&lt;=0.2,"Muy Baja",IF(AH522&lt;=0.4,"Baja",IF(AH522&lt;=0.6,"Media",IF(AH522&lt;=0.8,"Alta","Muy Alta"))))),"")</f>
        <v/>
      </c>
      <c r="AH522" s="39" t="str">
        <f>IFERROR(LOOKUP(MAX(AF522:AF528)+1,(AF522:AF528)),"")</f>
        <v/>
      </c>
      <c r="AI522" s="25" t="str">
        <f>IFERROR(IF(X522="Impacto",(Q522-(+Q522*AA522)),IF(X522="Probabilidad",Q522,"")),"")</f>
        <v/>
      </c>
      <c r="AJ522" s="38" t="str">
        <f>IFERROR(IF(AK522="","",IF(AK522&lt;=0.2,"Leve",IF(AK522&lt;=0.4,"Menor",IF(AK522&lt;=0.6,"Moderado",IF(AK522&lt;=0.8,"Mayor","Catastrófico"))))),"")</f>
        <v/>
      </c>
      <c r="AK522" s="39" t="str">
        <f>IFERROR(LOOKUP(MAX(AI522:AI528)+1,(AI522:AI528)),"")</f>
        <v/>
      </c>
      <c r="AL522" s="40" t="str">
        <f>IFERROR(IF(OR(AND(AG522="Muy Baja",AJ522="Leve"),AND(AG522="Muy Baja",AJ522="Menor"),AND(AG522="Baja",AJ522="Leve")),"Bajo",IF(OR(AND(AG522="Muy baja",AJ522="Moderado"),AND(AG522="Baja",AJ522="Menor"),AND(AG522="Baja",AJ522="Moderado"),AND(AG522="Media",AJ522="Leve"),AND(AG522="Media",AJ522="Menor"),AND(AG522="Media",AJ522="Moderado"),AND(AG522="Alta",AJ522="Leve"),AND(AG522="Alta",AJ522="Menor")),"Moderado",IF(OR(AND(AG522="Muy Baja",AJ522="Mayor"),AND(AG522="Baja",AJ522="Mayor"),AND(AG522="Media",AJ522="Mayor"),AND(AG522="Alta",AJ522="Moderado"),AND(AG522="Alta",AJ522="Mayor"),AND(AG522="Muy Alta",AJ522="Leve"),AND(AG522="Muy Alta",AJ522="Menor"),AND(AG522="Muy Alta",AJ522="Moderado"),AND(AG522="Muy Alta",AJ522="Mayor")),"Alto",IF(OR(AND(AG522="Muy Baja",AJ522="Catastrófico"),AND(AG522="Baja",AJ522="Catastrófico"),AND(AG522="Media",AJ522="Catastrófico"),AND(AG522="Alta",AJ522="Catastrófico"),AND(AG522="Muy Alta",AJ522="Catastrófico")),"Extremo","")))),"")</f>
        <v/>
      </c>
      <c r="AM522" s="23" t="s">
        <v>73</v>
      </c>
      <c r="AN522" s="27"/>
      <c r="AO522" s="21"/>
      <c r="AP522" s="21"/>
      <c r="AQ522" s="41"/>
      <c r="AR522" s="35"/>
      <c r="AS522" s="35"/>
      <c r="AT522" s="28"/>
    </row>
    <row r="523" spans="1:46" ht="74.099999999999994" customHeight="1" x14ac:dyDescent="0.3">
      <c r="A523" s="52"/>
      <c r="B523" s="48"/>
      <c r="C523" s="48"/>
      <c r="D523" s="48"/>
      <c r="E523" s="54"/>
      <c r="F523" s="55"/>
      <c r="G523" s="48"/>
      <c r="H523" s="49"/>
      <c r="I523" s="50"/>
      <c r="J523" s="50"/>
      <c r="K523" s="50"/>
      <c r="L523" s="50"/>
      <c r="M523" s="46"/>
      <c r="N523" s="44"/>
      <c r="O523" s="45"/>
      <c r="P523" s="46"/>
      <c r="Q523" s="44"/>
      <c r="R523" s="47"/>
      <c r="S523" s="48"/>
      <c r="T523" s="20" t="s">
        <v>74</v>
      </c>
      <c r="U523" s="21"/>
      <c r="V523" s="22"/>
      <c r="W523" s="22"/>
      <c r="X523" s="23" t="str">
        <f t="shared" ref="X523:X528" si="235">IF(OR(Y523="Preventivo",Y523="Detectivo"),"Probabilidad",IF(Y523="Correctivo","Impacto",""))</f>
        <v/>
      </c>
      <c r="Y523" s="24"/>
      <c r="Z523" s="24"/>
      <c r="AA523" s="25" t="str">
        <f t="shared" ref="AA523:AA586" si="236">IF(AND(Y523="Preventivo",Z523="Automático"),"50%",IF(AND(Y523="Preventivo",Z523="Manual"),"40%",IF(AND(Y523="Detectivo",Z523="Automático"),"40%",IF(AND(Y523="Detectivo",Z523="Manual"),"30%",IF(AND(Y523="Correctivo",Z523="Automático"),"35%",IF(AND(Y523="Correctivo",Z523="Manual"),"25%",""))))))</f>
        <v/>
      </c>
      <c r="AB523" s="24"/>
      <c r="AC523" s="24"/>
      <c r="AD523" s="24"/>
      <c r="AE523" s="26" t="str">
        <f>IFERROR(IF(AND(X522="Probabilidad",X523="Probabilidad"),(AF522-(+AF522*AA523)),IF(AND(X523="Probabilidad",X522="Impacto"),(AF522-(+AF522*AA523)),IF(X523="Impacto",AF522,""))),"")</f>
        <v/>
      </c>
      <c r="AF523" s="25" t="str">
        <f t="shared" ref="AF523:AF586" si="237">+AE523</f>
        <v/>
      </c>
      <c r="AG523" s="38"/>
      <c r="AH523" s="39"/>
      <c r="AI523" s="25" t="str">
        <f t="shared" ref="AI523:AI528" si="238">IFERROR(IF(AND(X522="Impacto",X523="Impacto"),(AI522-(+AI522*AA523)),IF(AND(X523="Impacto",X522="Probabilidad"),(AI522-(+AI522*AA523)),IF(X523="Probabilidad",AI522,""))),"")</f>
        <v/>
      </c>
      <c r="AJ523" s="38"/>
      <c r="AK523" s="39"/>
      <c r="AL523" s="40"/>
      <c r="AM523" s="23" t="s">
        <v>77</v>
      </c>
      <c r="AN523" s="27"/>
      <c r="AO523" s="21"/>
      <c r="AP523" s="21"/>
      <c r="AQ523" s="42"/>
      <c r="AR523" s="36"/>
      <c r="AS523" s="36"/>
      <c r="AT523" s="29"/>
    </row>
    <row r="524" spans="1:46" ht="45" customHeight="1" x14ac:dyDescent="0.3">
      <c r="A524" s="52"/>
      <c r="B524" s="48"/>
      <c r="C524" s="48"/>
      <c r="D524" s="48"/>
      <c r="E524" s="54"/>
      <c r="F524" s="55"/>
      <c r="G524" s="48"/>
      <c r="H524" s="49"/>
      <c r="I524" s="50"/>
      <c r="J524" s="50"/>
      <c r="K524" s="50"/>
      <c r="L524" s="50"/>
      <c r="M524" s="46"/>
      <c r="N524" s="44"/>
      <c r="O524" s="45"/>
      <c r="P524" s="46"/>
      <c r="Q524" s="44"/>
      <c r="R524" s="47"/>
      <c r="S524" s="48"/>
      <c r="T524" s="20" t="s">
        <v>78</v>
      </c>
      <c r="U524" s="21"/>
      <c r="V524" s="22"/>
      <c r="W524" s="22"/>
      <c r="X524" s="23" t="str">
        <f t="shared" si="235"/>
        <v/>
      </c>
      <c r="Y524" s="24"/>
      <c r="Z524" s="24"/>
      <c r="AA524" s="25" t="str">
        <f t="shared" si="236"/>
        <v/>
      </c>
      <c r="AB524" s="24"/>
      <c r="AC524" s="24"/>
      <c r="AD524" s="24"/>
      <c r="AE524" s="26" t="str">
        <f>IFERROR(IF(AND(X523="Probabilidad",X524="Probabilidad"),(AF523-(+AF523*AA524)),IF(AND(X524="Probabilidad",X523="Impacto"),(AF523-(+AF523*AA524)),IF(X524="Impacto",AF523,""))),"")</f>
        <v/>
      </c>
      <c r="AF524" s="25" t="str">
        <f t="shared" si="237"/>
        <v/>
      </c>
      <c r="AG524" s="38"/>
      <c r="AH524" s="39"/>
      <c r="AI524" s="25" t="str">
        <f t="shared" si="238"/>
        <v/>
      </c>
      <c r="AJ524" s="38"/>
      <c r="AK524" s="39"/>
      <c r="AL524" s="40"/>
      <c r="AM524" s="23" t="s">
        <v>81</v>
      </c>
      <c r="AN524" s="27"/>
      <c r="AO524" s="21"/>
      <c r="AP524" s="21"/>
      <c r="AQ524" s="42"/>
      <c r="AR524" s="36"/>
      <c r="AS524" s="36"/>
      <c r="AT524" s="29"/>
    </row>
    <row r="525" spans="1:46" ht="30" customHeight="1" x14ac:dyDescent="0.3">
      <c r="A525" s="52"/>
      <c r="B525" s="48"/>
      <c r="C525" s="48"/>
      <c r="D525" s="48"/>
      <c r="E525" s="54"/>
      <c r="F525" s="55"/>
      <c r="G525" s="48"/>
      <c r="H525" s="49"/>
      <c r="I525" s="50"/>
      <c r="J525" s="50"/>
      <c r="K525" s="50"/>
      <c r="L525" s="50"/>
      <c r="M525" s="46"/>
      <c r="N525" s="44"/>
      <c r="O525" s="45"/>
      <c r="P525" s="46"/>
      <c r="Q525" s="44"/>
      <c r="R525" s="47"/>
      <c r="S525" s="48"/>
      <c r="T525" s="20" t="s">
        <v>82</v>
      </c>
      <c r="U525" s="21"/>
      <c r="V525" s="22"/>
      <c r="W525" s="22"/>
      <c r="X525" s="23" t="str">
        <f t="shared" si="235"/>
        <v/>
      </c>
      <c r="Y525" s="24"/>
      <c r="Z525" s="24"/>
      <c r="AA525" s="25" t="str">
        <f t="shared" si="236"/>
        <v/>
      </c>
      <c r="AB525" s="24"/>
      <c r="AC525" s="24"/>
      <c r="AD525" s="24"/>
      <c r="AE525" s="26" t="str">
        <f t="shared" ref="AE525:AE528" si="239">IFERROR(IF(AND(X524="Probabilidad",X525="Probabilidad"),(AF524-(+AF524*AA525)),IF(AND(X525="Probabilidad",X524="Impacto"),(AF524-(+AF524*AA525)),IF(X525="Impacto",AF524,""))),"")</f>
        <v/>
      </c>
      <c r="AF525" s="25" t="str">
        <f t="shared" si="237"/>
        <v/>
      </c>
      <c r="AG525" s="38"/>
      <c r="AH525" s="39"/>
      <c r="AI525" s="25" t="str">
        <f t="shared" si="238"/>
        <v/>
      </c>
      <c r="AJ525" s="38"/>
      <c r="AK525" s="39"/>
      <c r="AL525" s="40"/>
      <c r="AM525" s="23" t="s">
        <v>84</v>
      </c>
      <c r="AN525" s="27"/>
      <c r="AO525" s="21"/>
      <c r="AP525" s="21"/>
      <c r="AQ525" s="42"/>
      <c r="AR525" s="36"/>
      <c r="AS525" s="36"/>
      <c r="AT525" s="29"/>
    </row>
    <row r="526" spans="1:46" ht="18.95" customHeight="1" x14ac:dyDescent="0.3">
      <c r="A526" s="52"/>
      <c r="B526" s="48"/>
      <c r="C526" s="48"/>
      <c r="D526" s="48"/>
      <c r="E526" s="54"/>
      <c r="F526" s="55"/>
      <c r="G526" s="48"/>
      <c r="H526" s="49"/>
      <c r="I526" s="50"/>
      <c r="J526" s="50"/>
      <c r="K526" s="50"/>
      <c r="L526" s="50"/>
      <c r="M526" s="46"/>
      <c r="N526" s="44"/>
      <c r="O526" s="45"/>
      <c r="P526" s="46"/>
      <c r="Q526" s="44"/>
      <c r="R526" s="47"/>
      <c r="S526" s="48"/>
      <c r="T526" s="20" t="s">
        <v>85</v>
      </c>
      <c r="U526" s="21"/>
      <c r="V526" s="22"/>
      <c r="W526" s="22"/>
      <c r="X526" s="23" t="str">
        <f t="shared" si="235"/>
        <v/>
      </c>
      <c r="Y526" s="24"/>
      <c r="Z526" s="24"/>
      <c r="AA526" s="25" t="str">
        <f t="shared" si="236"/>
        <v/>
      </c>
      <c r="AB526" s="24"/>
      <c r="AC526" s="24"/>
      <c r="AD526" s="24"/>
      <c r="AE526" s="26" t="str">
        <f t="shared" si="239"/>
        <v/>
      </c>
      <c r="AF526" s="25" t="str">
        <f t="shared" si="237"/>
        <v/>
      </c>
      <c r="AG526" s="38"/>
      <c r="AH526" s="39"/>
      <c r="AI526" s="25" t="str">
        <f t="shared" si="238"/>
        <v/>
      </c>
      <c r="AJ526" s="38"/>
      <c r="AK526" s="39"/>
      <c r="AL526" s="40"/>
      <c r="AM526" s="23" t="s">
        <v>89</v>
      </c>
      <c r="AN526" s="27"/>
      <c r="AO526" s="21"/>
      <c r="AP526" s="21"/>
      <c r="AQ526" s="42"/>
      <c r="AR526" s="36"/>
      <c r="AS526" s="36"/>
      <c r="AT526" s="29"/>
    </row>
    <row r="527" spans="1:46" ht="18.95" customHeight="1" x14ac:dyDescent="0.3">
      <c r="A527" s="52"/>
      <c r="B527" s="48"/>
      <c r="C527" s="48"/>
      <c r="D527" s="48"/>
      <c r="E527" s="54"/>
      <c r="F527" s="55"/>
      <c r="G527" s="48"/>
      <c r="H527" s="49"/>
      <c r="I527" s="50"/>
      <c r="J527" s="50"/>
      <c r="K527" s="50"/>
      <c r="L527" s="50"/>
      <c r="M527" s="46"/>
      <c r="N527" s="44"/>
      <c r="O527" s="45"/>
      <c r="P527" s="46"/>
      <c r="Q527" s="44"/>
      <c r="R527" s="47"/>
      <c r="S527" s="48"/>
      <c r="T527" s="20" t="s">
        <v>90</v>
      </c>
      <c r="U527" s="21"/>
      <c r="V527" s="22"/>
      <c r="W527" s="22"/>
      <c r="X527" s="23" t="str">
        <f t="shared" si="235"/>
        <v/>
      </c>
      <c r="Y527" s="24"/>
      <c r="Z527" s="24"/>
      <c r="AA527" s="25" t="str">
        <f t="shared" si="236"/>
        <v/>
      </c>
      <c r="AB527" s="24"/>
      <c r="AC527" s="24"/>
      <c r="AD527" s="24"/>
      <c r="AE527" s="26" t="str">
        <f t="shared" si="239"/>
        <v/>
      </c>
      <c r="AF527" s="25" t="str">
        <f t="shared" si="237"/>
        <v/>
      </c>
      <c r="AG527" s="38"/>
      <c r="AH527" s="39"/>
      <c r="AI527" s="25" t="str">
        <f t="shared" si="238"/>
        <v/>
      </c>
      <c r="AJ527" s="38"/>
      <c r="AK527" s="39"/>
      <c r="AL527" s="40"/>
      <c r="AM527" s="23" t="s">
        <v>92</v>
      </c>
      <c r="AN527" s="27"/>
      <c r="AO527" s="21"/>
      <c r="AP527" s="21"/>
      <c r="AQ527" s="42"/>
      <c r="AR527" s="36"/>
      <c r="AS527" s="36"/>
      <c r="AT527" s="29"/>
    </row>
    <row r="528" spans="1:46" ht="23.1" customHeight="1" x14ac:dyDescent="0.3">
      <c r="A528" s="53"/>
      <c r="B528" s="48"/>
      <c r="C528" s="48"/>
      <c r="D528" s="48"/>
      <c r="E528" s="54"/>
      <c r="F528" s="55"/>
      <c r="G528" s="48"/>
      <c r="H528" s="49"/>
      <c r="I528" s="50"/>
      <c r="J528" s="50"/>
      <c r="K528" s="50"/>
      <c r="L528" s="50"/>
      <c r="M528" s="46"/>
      <c r="N528" s="44"/>
      <c r="O528" s="45"/>
      <c r="P528" s="46"/>
      <c r="Q528" s="44"/>
      <c r="R528" s="47"/>
      <c r="S528" s="48"/>
      <c r="T528" s="20" t="s">
        <v>93</v>
      </c>
      <c r="U528" s="21"/>
      <c r="V528" s="22"/>
      <c r="W528" s="22"/>
      <c r="X528" s="23" t="str">
        <f t="shared" si="235"/>
        <v/>
      </c>
      <c r="Y528" s="24"/>
      <c r="Z528" s="24"/>
      <c r="AA528" s="25" t="str">
        <f t="shared" si="236"/>
        <v/>
      </c>
      <c r="AB528" s="24"/>
      <c r="AC528" s="24"/>
      <c r="AD528" s="24"/>
      <c r="AE528" s="26" t="str">
        <f t="shared" si="239"/>
        <v/>
      </c>
      <c r="AF528" s="25" t="str">
        <f t="shared" si="237"/>
        <v/>
      </c>
      <c r="AG528" s="38"/>
      <c r="AH528" s="39"/>
      <c r="AI528" s="25" t="str">
        <f t="shared" si="238"/>
        <v/>
      </c>
      <c r="AJ528" s="38"/>
      <c r="AK528" s="39"/>
      <c r="AL528" s="40"/>
      <c r="AM528" s="23" t="s">
        <v>94</v>
      </c>
      <c r="AN528" s="27"/>
      <c r="AO528" s="21"/>
      <c r="AP528" s="21"/>
      <c r="AQ528" s="43"/>
      <c r="AR528" s="37"/>
      <c r="AS528" s="37"/>
      <c r="AT528" s="30"/>
    </row>
    <row r="529" spans="1:46" s="4" customFormat="1" ht="69.95" customHeight="1" x14ac:dyDescent="0.25">
      <c r="A529" s="51"/>
      <c r="B529" s="48"/>
      <c r="C529" s="48"/>
      <c r="D529" s="48"/>
      <c r="E529" s="54"/>
      <c r="F529" s="55"/>
      <c r="G529" s="48"/>
      <c r="H529" s="49" t="str">
        <f>IF(B529="Seguridad_Información","Posibilidad de "&amp;C529&amp;"con "&amp;K529&amp;" "&amp;"por"&amp;" "&amp;I529&amp;" "&amp;"debido a"&amp;" "&amp;J529,"Posibilidad de"&amp;" "&amp;K529&amp;" "&amp;"por"&amp;" "&amp;I529&amp;" debido a"&amp;" "&amp;J529)</f>
        <v xml:space="preserve">Posibilidad de  por  debido a </v>
      </c>
      <c r="I529" s="50"/>
      <c r="J529" s="50"/>
      <c r="K529" s="50"/>
      <c r="L529" s="50"/>
      <c r="M529" s="46" t="str">
        <f>IF(OR($L529=[1]Tabla_Probabilidad!$D$33,$L529=[1]Tabla_Probabilidad!$D$35,$L529=[1]Tabla_Probabilidad!$D$37,$L529=[1]Tabla_Probabilidad!$J$35),"Muy Baja",IF(OR($L529=[1]Tabla_Probabilidad!$E$33,$L529=[1]Tabla_Probabilidad!$E$35,$L529=[1]Tabla_Probabilidad!$E$37,$L529=[1]Tabla_Probabilidad!$K$35),"Baja",IF(OR($L529=[1]Tabla_Probabilidad!$F$33,$L529=[1]Tabla_Probabilidad!$F$35,$L529=[1]Tabla_Probabilidad!$F$37,$L529=[1]Tabla_Probabilidad!$L$35),"Media",IF(OR($L529=[1]Tabla_Probabilidad!$G$33,$L529=[1]Tabla_Probabilidad!$G$35,$L529=[1]Tabla_Probabilidad!$G$37,$L529=[1]Tabla_Probabilidad!$M$35),"Alta",IF(OR($L529=[1]Tabla_Probabilidad!$H$33,$L529=[1]Tabla_Probabilidad!$H$35,$L529=[1]Tabla_Probabilidad!$H$37,$L529=[1]Tabla_Probabilidad!$N$35),"Muy Alta","")))))</f>
        <v/>
      </c>
      <c r="N529" s="44" t="str">
        <f>IF(M529="","",IF(M529="Muy Baja",0.2,IF(M529="Baja",0.4,IF(M529="Media",0.6,IF(M529="Alta",0.8,IF(M529="Muy Alta",1,))))))</f>
        <v/>
      </c>
      <c r="O529" s="45"/>
      <c r="P529" s="46" t="str">
        <f>IF(OR($O529=[1]Tabla_Impacto!$D$38,$O529=[1]Tabla_Impacto!$D$41,$O529=[1]Tabla_Impacto!$D$42,$O529=[1]Tabla_Impacto!$D$43,$O529=[1]Tabla_Impacto!$D$44,$O529=[1]Tabla_Impacto!$J$38,$O529=[1]Tabla_Impacto!$J$43,$O529=[1]Tabla_Impacto!$J$44,$O529=[1]Tabla_Impacto!$P$40,$O529=[1]Tabla_Impacto!$P$44,$O529=[1]Tabla_Impacto!$V$40,$O529=[1]Tabla_Impacto!$AB$40),"Leve",IF(OR($O529=[1]Tabla_Impacto!$E$38,$O529=[1]Tabla_Impacto!$E$41,$O529=[1]Tabla_Impacto!$E$42,$O529=[1]Tabla_Impacto!$E$43,$O529=[1]Tabla_Impacto!$E$44,$O529=[1]Tabla_Impacto!$K$38,$O529=[1]Tabla_Impacto!$K$43,$O529=[1]Tabla_Impacto!$K$44,$O529=[1]Tabla_Impacto!$Q$40,$O529=[1]Tabla_Impacto!$Q$44,$O529=[1]Tabla_Impacto!$W$40,$O529=[1]Tabla_Impacto!$AC$40),"Menor",IF(OR($O529=[1]Tabla_Impacto!$F$38,$O529=[1]Tabla_Impacto!$F$41,$O529=[1]Tabla_Impacto!$F$42,$O529=[1]Tabla_Impacto!$F$43,$O529=[1]Tabla_Impacto!$F$44,$O529=[1]Tabla_Impacto!$L$38,$O529=[1]Tabla_Impacto!$L$43,$O529=[1]Tabla_Impacto!$L$44,$O529=[1]Tabla_Impacto!$R$40,$O529=[1]Tabla_Impacto!$R$44,$O529=[1]Tabla_Impacto!$X$40,$O529=[1]Tabla_Impacto!$AD$40,$O529=[1]Tabla_Impacto!$F$41),"Moderado",IF(OR($O529=[1]Tabla_Impacto!$G$38,$O529=[1]Tabla_Impacto!$G$41,$O529=[1]Tabla_Impacto!$G$42,$O529=[1]Tabla_Impacto!$G$43,$O529=[1]Tabla_Impacto!$G$44,$O529=[1]Tabla_Impacto!$M$38,$O529=[1]Tabla_Impacto!$M$43,$O529=[1]Tabla_Impacto!$M$44,$O529=[1]Tabla_Impacto!$S$40,$O529=[1]Tabla_Impacto!$S$44,$O529=[1]Tabla_Impacto!$Y$40,$O529=[1]Tabla_Impacto!$AE$40,$O529=[1]Tabla_Impacto!$G$41),"Mayor",IF(OR($O529=[1]Tabla_Impacto!$H$38,$O529=[1]Tabla_Impacto!$H$41,$O529=[1]Tabla_Impacto!$H$42,$O529=[1]Tabla_Impacto!$H$43,$O529=[1]Tabla_Impacto!$H$44,$O529=[1]Tabla_Impacto!$N$38,$O529=[1]Tabla_Impacto!$N$43,$O529=[1]Tabla_Impacto!$N$44,$O529=[1]Tabla_Impacto!$T$40,$O529=[1]Tabla_Impacto!$T$44,$O529=[1]Tabla_Impacto!$Z$40,$O529=[1]Tabla_Impacto!$AF$40,$O529=[1]Tabla_Impacto!$H$41),"Catastrófico","")))))</f>
        <v/>
      </c>
      <c r="Q529" s="44" t="str">
        <f>IF(P529="","",IF(P529="Leve",0.2,IF(P529="Menor",0.4,IF(P529="Moderado",0.6,IF(P529="Mayor",0.8,IF(P529="Catastrófico",1,))))))</f>
        <v/>
      </c>
      <c r="R529" s="47" t="str">
        <f>IF(OR(AND(M529="Muy Baja",P529="Leve"),AND(M529="Muy Baja",P529="Menor"),AND(M529="Baja",P529="Leve")),"Bajo",IF(OR(AND(M529="Muy baja",P529="Moderado"),AND(M529="Baja",P529="Menor"),AND(M529="Baja",P529="Moderado"),AND(M529="Media",P529="Leve"),AND(M529="Media",P529="Menor"),AND(M529="Media",P529="Moderado"),AND(M529="Alta",P529="Leve"),AND(M529="Alta",P529="Menor")),"Moderado",IF(OR(AND(M529="Muy Baja",P529="Mayor"),AND(M529="Baja",P529="Mayor"),AND(M529="Media",P529="Mayor"),AND(M529="Alta",P529="Moderado"),AND(M529="Alta",P529="Mayor"),AND(M529="Muy Alta",P529="Leve"),AND(M529="Muy Alta",P529="Menor"),AND(M529="Muy Alta",P529="Moderado"),AND(M529="Muy Alta",P529="Mayor")),"Alto",IF(OR(AND(M529="Muy Baja",P529="Catastrófico"),AND(M529="Baja",P529="Catastrófico"),AND(M529="Media",P529="Catastrófico"),AND(M529="Alta",P529="Catastrófico"),AND(M529="Muy Alta",P529="Catastrófico")),"Extremo",""))))</f>
        <v/>
      </c>
      <c r="S529" s="48"/>
      <c r="T529" s="20" t="s">
        <v>65</v>
      </c>
      <c r="U529" s="21"/>
      <c r="V529" s="22"/>
      <c r="W529" s="22"/>
      <c r="X529" s="23" t="str">
        <f>IF(OR(Y529="Preventivo",Y529="Detectivo"),"Probabilidad",IF(Y529="Correctivo","Impacto",""))</f>
        <v/>
      </c>
      <c r="Y529" s="24"/>
      <c r="Z529" s="24"/>
      <c r="AA529" s="25" t="str">
        <f t="shared" si="236"/>
        <v/>
      </c>
      <c r="AB529" s="24"/>
      <c r="AC529" s="24"/>
      <c r="AD529" s="24"/>
      <c r="AE529" s="26" t="str">
        <f>IFERROR(IF(X529="Probabilidad",(N529-(+N529*AA529)),IF(X529="Impacto",N529,"")),"")</f>
        <v/>
      </c>
      <c r="AF529" s="25" t="str">
        <f t="shared" si="237"/>
        <v/>
      </c>
      <c r="AG529" s="38" t="str">
        <f>IFERROR(IF(AH529="","",IF(AH529&lt;=0.2,"Muy Baja",IF(AH529&lt;=0.4,"Baja",IF(AH529&lt;=0.6,"Media",IF(AH529&lt;=0.8,"Alta","Muy Alta"))))),"")</f>
        <v/>
      </c>
      <c r="AH529" s="39" t="str">
        <f>IFERROR(LOOKUP(MAX(AF529:AF535)+1,(AF529:AF535)),"")</f>
        <v/>
      </c>
      <c r="AI529" s="25" t="str">
        <f>IFERROR(IF(X529="Impacto",(Q529-(+Q529*AA529)),IF(X529="Probabilidad",Q529,"")),"")</f>
        <v/>
      </c>
      <c r="AJ529" s="38" t="str">
        <f>IFERROR(IF(AK529="","",IF(AK529&lt;=0.2,"Leve",IF(AK529&lt;=0.4,"Menor",IF(AK529&lt;=0.6,"Moderado",IF(AK529&lt;=0.8,"Mayor","Catastrófico"))))),"")</f>
        <v/>
      </c>
      <c r="AK529" s="39" t="str">
        <f>IFERROR(LOOKUP(MAX(AI529:AI535)+1,(AI529:AI535)),"")</f>
        <v/>
      </c>
      <c r="AL529" s="40" t="str">
        <f>IFERROR(IF(OR(AND(AG529="Muy Baja",AJ529="Leve"),AND(AG529="Muy Baja",AJ529="Menor"),AND(AG529="Baja",AJ529="Leve")),"Bajo",IF(OR(AND(AG529="Muy baja",AJ529="Moderado"),AND(AG529="Baja",AJ529="Menor"),AND(AG529="Baja",AJ529="Moderado"),AND(AG529="Media",AJ529="Leve"),AND(AG529="Media",AJ529="Menor"),AND(AG529="Media",AJ529="Moderado"),AND(AG529="Alta",AJ529="Leve"),AND(AG529="Alta",AJ529="Menor")),"Moderado",IF(OR(AND(AG529="Muy Baja",AJ529="Mayor"),AND(AG529="Baja",AJ529="Mayor"),AND(AG529="Media",AJ529="Mayor"),AND(AG529="Alta",AJ529="Moderado"),AND(AG529="Alta",AJ529="Mayor"),AND(AG529="Muy Alta",AJ529="Leve"),AND(AG529="Muy Alta",AJ529="Menor"),AND(AG529="Muy Alta",AJ529="Moderado"),AND(AG529="Muy Alta",AJ529="Mayor")),"Alto",IF(OR(AND(AG529="Muy Baja",AJ529="Catastrófico"),AND(AG529="Baja",AJ529="Catastrófico"),AND(AG529="Media",AJ529="Catastrófico"),AND(AG529="Alta",AJ529="Catastrófico"),AND(AG529="Muy Alta",AJ529="Catastrófico")),"Extremo","")))),"")</f>
        <v/>
      </c>
      <c r="AM529" s="23" t="s">
        <v>73</v>
      </c>
      <c r="AN529" s="27"/>
      <c r="AO529" s="21"/>
      <c r="AP529" s="21"/>
      <c r="AQ529" s="41"/>
      <c r="AR529" s="35"/>
      <c r="AS529" s="35"/>
      <c r="AT529" s="28"/>
    </row>
    <row r="530" spans="1:46" ht="74.099999999999994" customHeight="1" x14ac:dyDescent="0.3">
      <c r="A530" s="52"/>
      <c r="B530" s="48"/>
      <c r="C530" s="48"/>
      <c r="D530" s="48"/>
      <c r="E530" s="54"/>
      <c r="F530" s="55"/>
      <c r="G530" s="48"/>
      <c r="H530" s="49"/>
      <c r="I530" s="50"/>
      <c r="J530" s="50"/>
      <c r="K530" s="50"/>
      <c r="L530" s="50"/>
      <c r="M530" s="46"/>
      <c r="N530" s="44"/>
      <c r="O530" s="45"/>
      <c r="P530" s="46"/>
      <c r="Q530" s="44"/>
      <c r="R530" s="47"/>
      <c r="S530" s="48"/>
      <c r="T530" s="20" t="s">
        <v>74</v>
      </c>
      <c r="U530" s="21"/>
      <c r="V530" s="22"/>
      <c r="W530" s="22"/>
      <c r="X530" s="23" t="str">
        <f t="shared" ref="X530:X535" si="240">IF(OR(Y530="Preventivo",Y530="Detectivo"),"Probabilidad",IF(Y530="Correctivo","Impacto",""))</f>
        <v/>
      </c>
      <c r="Y530" s="24"/>
      <c r="Z530" s="24"/>
      <c r="AA530" s="25" t="str">
        <f t="shared" si="236"/>
        <v/>
      </c>
      <c r="AB530" s="24"/>
      <c r="AC530" s="24"/>
      <c r="AD530" s="24"/>
      <c r="AE530" s="26" t="str">
        <f>IFERROR(IF(AND(X529="Probabilidad",X530="Probabilidad"),(AF529-(+AF529*AA530)),IF(AND(X530="Probabilidad",X529="Impacto"),(AF529-(+AF529*AA530)),IF(X530="Impacto",AF529,""))),"")</f>
        <v/>
      </c>
      <c r="AF530" s="25" t="str">
        <f t="shared" si="237"/>
        <v/>
      </c>
      <c r="AG530" s="38"/>
      <c r="AH530" s="39"/>
      <c r="AI530" s="25" t="str">
        <f t="shared" ref="AI530:AI535" si="241">IFERROR(IF(AND(X529="Impacto",X530="Impacto"),(AI529-(+AI529*AA530)),IF(AND(X530="Impacto",X529="Probabilidad"),(AI529-(+AI529*AA530)),IF(X530="Probabilidad",AI529,""))),"")</f>
        <v/>
      </c>
      <c r="AJ530" s="38"/>
      <c r="AK530" s="39"/>
      <c r="AL530" s="40"/>
      <c r="AM530" s="23" t="s">
        <v>77</v>
      </c>
      <c r="AN530" s="27"/>
      <c r="AO530" s="21"/>
      <c r="AP530" s="21"/>
      <c r="AQ530" s="42"/>
      <c r="AR530" s="36"/>
      <c r="AS530" s="36"/>
      <c r="AT530" s="29"/>
    </row>
    <row r="531" spans="1:46" ht="45" customHeight="1" x14ac:dyDescent="0.3">
      <c r="A531" s="52"/>
      <c r="B531" s="48"/>
      <c r="C531" s="48"/>
      <c r="D531" s="48"/>
      <c r="E531" s="54"/>
      <c r="F531" s="55"/>
      <c r="G531" s="48"/>
      <c r="H531" s="49"/>
      <c r="I531" s="50"/>
      <c r="J531" s="50"/>
      <c r="K531" s="50"/>
      <c r="L531" s="50"/>
      <c r="M531" s="46"/>
      <c r="N531" s="44"/>
      <c r="O531" s="45"/>
      <c r="P531" s="46"/>
      <c r="Q531" s="44"/>
      <c r="R531" s="47"/>
      <c r="S531" s="48"/>
      <c r="T531" s="20" t="s">
        <v>78</v>
      </c>
      <c r="U531" s="21"/>
      <c r="V531" s="22"/>
      <c r="W531" s="22"/>
      <c r="X531" s="23" t="str">
        <f t="shared" si="240"/>
        <v/>
      </c>
      <c r="Y531" s="24"/>
      <c r="Z531" s="24"/>
      <c r="AA531" s="25" t="str">
        <f t="shared" si="236"/>
        <v/>
      </c>
      <c r="AB531" s="24"/>
      <c r="AC531" s="24"/>
      <c r="AD531" s="24"/>
      <c r="AE531" s="26" t="str">
        <f>IFERROR(IF(AND(X530="Probabilidad",X531="Probabilidad"),(AF530-(+AF530*AA531)),IF(AND(X531="Probabilidad",X530="Impacto"),(AF530-(+AF530*AA531)),IF(X531="Impacto",AF530,""))),"")</f>
        <v/>
      </c>
      <c r="AF531" s="25" t="str">
        <f t="shared" si="237"/>
        <v/>
      </c>
      <c r="AG531" s="38"/>
      <c r="AH531" s="39"/>
      <c r="AI531" s="25" t="str">
        <f t="shared" si="241"/>
        <v/>
      </c>
      <c r="AJ531" s="38"/>
      <c r="AK531" s="39"/>
      <c r="AL531" s="40"/>
      <c r="AM531" s="23" t="s">
        <v>81</v>
      </c>
      <c r="AN531" s="27"/>
      <c r="AO531" s="21"/>
      <c r="AP531" s="21"/>
      <c r="AQ531" s="42"/>
      <c r="AR531" s="36"/>
      <c r="AS531" s="36"/>
      <c r="AT531" s="29"/>
    </row>
    <row r="532" spans="1:46" ht="30" customHeight="1" x14ac:dyDescent="0.3">
      <c r="A532" s="52"/>
      <c r="B532" s="48"/>
      <c r="C532" s="48"/>
      <c r="D532" s="48"/>
      <c r="E532" s="54"/>
      <c r="F532" s="55"/>
      <c r="G532" s="48"/>
      <c r="H532" s="49"/>
      <c r="I532" s="50"/>
      <c r="J532" s="50"/>
      <c r="K532" s="50"/>
      <c r="L532" s="50"/>
      <c r="M532" s="46"/>
      <c r="N532" s="44"/>
      <c r="O532" s="45"/>
      <c r="P532" s="46"/>
      <c r="Q532" s="44"/>
      <c r="R532" s="47"/>
      <c r="S532" s="48"/>
      <c r="T532" s="20" t="s">
        <v>82</v>
      </c>
      <c r="U532" s="21"/>
      <c r="V532" s="22"/>
      <c r="W532" s="22"/>
      <c r="X532" s="23" t="str">
        <f t="shared" si="240"/>
        <v/>
      </c>
      <c r="Y532" s="24"/>
      <c r="Z532" s="24"/>
      <c r="AA532" s="25" t="str">
        <f t="shared" si="236"/>
        <v/>
      </c>
      <c r="AB532" s="24"/>
      <c r="AC532" s="24"/>
      <c r="AD532" s="24"/>
      <c r="AE532" s="26" t="str">
        <f t="shared" ref="AE532:AE535" si="242">IFERROR(IF(AND(X531="Probabilidad",X532="Probabilidad"),(AF531-(+AF531*AA532)),IF(AND(X532="Probabilidad",X531="Impacto"),(AF531-(+AF531*AA532)),IF(X532="Impacto",AF531,""))),"")</f>
        <v/>
      </c>
      <c r="AF532" s="25" t="str">
        <f t="shared" si="237"/>
        <v/>
      </c>
      <c r="AG532" s="38"/>
      <c r="AH532" s="39"/>
      <c r="AI532" s="25" t="str">
        <f t="shared" si="241"/>
        <v/>
      </c>
      <c r="AJ532" s="38"/>
      <c r="AK532" s="39"/>
      <c r="AL532" s="40"/>
      <c r="AM532" s="23" t="s">
        <v>84</v>
      </c>
      <c r="AN532" s="27"/>
      <c r="AO532" s="21"/>
      <c r="AP532" s="21"/>
      <c r="AQ532" s="42"/>
      <c r="AR532" s="36"/>
      <c r="AS532" s="36"/>
      <c r="AT532" s="29"/>
    </row>
    <row r="533" spans="1:46" ht="18.95" customHeight="1" x14ac:dyDescent="0.3">
      <c r="A533" s="52"/>
      <c r="B533" s="48"/>
      <c r="C533" s="48"/>
      <c r="D533" s="48"/>
      <c r="E533" s="54"/>
      <c r="F533" s="55"/>
      <c r="G533" s="48"/>
      <c r="H533" s="49"/>
      <c r="I533" s="50"/>
      <c r="J533" s="50"/>
      <c r="K533" s="50"/>
      <c r="L533" s="50"/>
      <c r="M533" s="46"/>
      <c r="N533" s="44"/>
      <c r="O533" s="45"/>
      <c r="P533" s="46"/>
      <c r="Q533" s="44"/>
      <c r="R533" s="47"/>
      <c r="S533" s="48"/>
      <c r="T533" s="20" t="s">
        <v>85</v>
      </c>
      <c r="U533" s="21"/>
      <c r="V533" s="22"/>
      <c r="W533" s="22"/>
      <c r="X533" s="23" t="str">
        <f t="shared" si="240"/>
        <v/>
      </c>
      <c r="Y533" s="24"/>
      <c r="Z533" s="24"/>
      <c r="AA533" s="25" t="str">
        <f t="shared" si="236"/>
        <v/>
      </c>
      <c r="AB533" s="24"/>
      <c r="AC533" s="24"/>
      <c r="AD533" s="24"/>
      <c r="AE533" s="26" t="str">
        <f t="shared" si="242"/>
        <v/>
      </c>
      <c r="AF533" s="25" t="str">
        <f t="shared" si="237"/>
        <v/>
      </c>
      <c r="AG533" s="38"/>
      <c r="AH533" s="39"/>
      <c r="AI533" s="25" t="str">
        <f t="shared" si="241"/>
        <v/>
      </c>
      <c r="AJ533" s="38"/>
      <c r="AK533" s="39"/>
      <c r="AL533" s="40"/>
      <c r="AM533" s="23" t="s">
        <v>89</v>
      </c>
      <c r="AN533" s="27"/>
      <c r="AO533" s="21"/>
      <c r="AP533" s="21"/>
      <c r="AQ533" s="42"/>
      <c r="AR533" s="36"/>
      <c r="AS533" s="36"/>
      <c r="AT533" s="29"/>
    </row>
    <row r="534" spans="1:46" ht="18.95" customHeight="1" x14ac:dyDescent="0.3">
      <c r="A534" s="52"/>
      <c r="B534" s="48"/>
      <c r="C534" s="48"/>
      <c r="D534" s="48"/>
      <c r="E534" s="54"/>
      <c r="F534" s="55"/>
      <c r="G534" s="48"/>
      <c r="H534" s="49"/>
      <c r="I534" s="50"/>
      <c r="J534" s="50"/>
      <c r="K534" s="50"/>
      <c r="L534" s="50"/>
      <c r="M534" s="46"/>
      <c r="N534" s="44"/>
      <c r="O534" s="45"/>
      <c r="P534" s="46"/>
      <c r="Q534" s="44"/>
      <c r="R534" s="47"/>
      <c r="S534" s="48"/>
      <c r="T534" s="20" t="s">
        <v>90</v>
      </c>
      <c r="U534" s="21"/>
      <c r="V534" s="22"/>
      <c r="W534" s="22"/>
      <c r="X534" s="23" t="str">
        <f t="shared" si="240"/>
        <v/>
      </c>
      <c r="Y534" s="24"/>
      <c r="Z534" s="24"/>
      <c r="AA534" s="25" t="str">
        <f t="shared" si="236"/>
        <v/>
      </c>
      <c r="AB534" s="24"/>
      <c r="AC534" s="24"/>
      <c r="AD534" s="24"/>
      <c r="AE534" s="26" t="str">
        <f t="shared" si="242"/>
        <v/>
      </c>
      <c r="AF534" s="25" t="str">
        <f t="shared" si="237"/>
        <v/>
      </c>
      <c r="AG534" s="38"/>
      <c r="AH534" s="39"/>
      <c r="AI534" s="25" t="str">
        <f t="shared" si="241"/>
        <v/>
      </c>
      <c r="AJ534" s="38"/>
      <c r="AK534" s="39"/>
      <c r="AL534" s="40"/>
      <c r="AM534" s="23" t="s">
        <v>92</v>
      </c>
      <c r="AN534" s="27"/>
      <c r="AO534" s="21"/>
      <c r="AP534" s="21"/>
      <c r="AQ534" s="42"/>
      <c r="AR534" s="36"/>
      <c r="AS534" s="36"/>
      <c r="AT534" s="29"/>
    </row>
    <row r="535" spans="1:46" ht="23.1" customHeight="1" x14ac:dyDescent="0.3">
      <c r="A535" s="53"/>
      <c r="B535" s="48"/>
      <c r="C535" s="48"/>
      <c r="D535" s="48"/>
      <c r="E535" s="54"/>
      <c r="F535" s="55"/>
      <c r="G535" s="48"/>
      <c r="H535" s="49"/>
      <c r="I535" s="50"/>
      <c r="J535" s="50"/>
      <c r="K535" s="50"/>
      <c r="L535" s="50"/>
      <c r="M535" s="46"/>
      <c r="N535" s="44"/>
      <c r="O535" s="45"/>
      <c r="P535" s="46"/>
      <c r="Q535" s="44"/>
      <c r="R535" s="47"/>
      <c r="S535" s="48"/>
      <c r="T535" s="20" t="s">
        <v>93</v>
      </c>
      <c r="U535" s="21"/>
      <c r="V535" s="22"/>
      <c r="W535" s="22"/>
      <c r="X535" s="23" t="str">
        <f t="shared" si="240"/>
        <v/>
      </c>
      <c r="Y535" s="24"/>
      <c r="Z535" s="24"/>
      <c r="AA535" s="25" t="str">
        <f t="shared" si="236"/>
        <v/>
      </c>
      <c r="AB535" s="24"/>
      <c r="AC535" s="24"/>
      <c r="AD535" s="24"/>
      <c r="AE535" s="26" t="str">
        <f t="shared" si="242"/>
        <v/>
      </c>
      <c r="AF535" s="25" t="str">
        <f t="shared" si="237"/>
        <v/>
      </c>
      <c r="AG535" s="38"/>
      <c r="AH535" s="39"/>
      <c r="AI535" s="25" t="str">
        <f t="shared" si="241"/>
        <v/>
      </c>
      <c r="AJ535" s="38"/>
      <c r="AK535" s="39"/>
      <c r="AL535" s="40"/>
      <c r="AM535" s="23" t="s">
        <v>94</v>
      </c>
      <c r="AN535" s="27"/>
      <c r="AO535" s="21"/>
      <c r="AP535" s="21"/>
      <c r="AQ535" s="43"/>
      <c r="AR535" s="37"/>
      <c r="AS535" s="37"/>
      <c r="AT535" s="30"/>
    </row>
    <row r="536" spans="1:46" s="4" customFormat="1" ht="69.95" customHeight="1" x14ac:dyDescent="0.25">
      <c r="A536" s="51"/>
      <c r="B536" s="48"/>
      <c r="C536" s="48"/>
      <c r="D536" s="48"/>
      <c r="E536" s="54"/>
      <c r="F536" s="55"/>
      <c r="G536" s="48"/>
      <c r="H536" s="49" t="str">
        <f>IF(B536="Seguridad_Información","Posibilidad de "&amp;C536&amp;"con "&amp;K536&amp;" "&amp;"por"&amp;" "&amp;I536&amp;" "&amp;"debido a"&amp;" "&amp;J536,"Posibilidad de"&amp;" "&amp;K536&amp;" "&amp;"por"&amp;" "&amp;I536&amp;" debido a"&amp;" "&amp;J536)</f>
        <v xml:space="preserve">Posibilidad de  por  debido a </v>
      </c>
      <c r="I536" s="50"/>
      <c r="J536" s="50"/>
      <c r="K536" s="50"/>
      <c r="L536" s="50"/>
      <c r="M536" s="46" t="str">
        <f>IF(OR($L536=[1]Tabla_Probabilidad!$D$33,$L536=[1]Tabla_Probabilidad!$D$35,$L536=[1]Tabla_Probabilidad!$D$37,$L536=[1]Tabla_Probabilidad!$J$35),"Muy Baja",IF(OR($L536=[1]Tabla_Probabilidad!$E$33,$L536=[1]Tabla_Probabilidad!$E$35,$L536=[1]Tabla_Probabilidad!$E$37,$L536=[1]Tabla_Probabilidad!$K$35),"Baja",IF(OR($L536=[1]Tabla_Probabilidad!$F$33,$L536=[1]Tabla_Probabilidad!$F$35,$L536=[1]Tabla_Probabilidad!$F$37,$L536=[1]Tabla_Probabilidad!$L$35),"Media",IF(OR($L536=[1]Tabla_Probabilidad!$G$33,$L536=[1]Tabla_Probabilidad!$G$35,$L536=[1]Tabla_Probabilidad!$G$37,$L536=[1]Tabla_Probabilidad!$M$35),"Alta",IF(OR($L536=[1]Tabla_Probabilidad!$H$33,$L536=[1]Tabla_Probabilidad!$H$35,$L536=[1]Tabla_Probabilidad!$H$37,$L536=[1]Tabla_Probabilidad!$N$35),"Muy Alta","")))))</f>
        <v/>
      </c>
      <c r="N536" s="44" t="str">
        <f>IF(M536="","",IF(M536="Muy Baja",0.2,IF(M536="Baja",0.4,IF(M536="Media",0.6,IF(M536="Alta",0.8,IF(M536="Muy Alta",1,))))))</f>
        <v/>
      </c>
      <c r="O536" s="45"/>
      <c r="P536" s="46" t="str">
        <f>IF(OR($O536=[1]Tabla_Impacto!$D$38,$O536=[1]Tabla_Impacto!$D$41,$O536=[1]Tabla_Impacto!$D$42,$O536=[1]Tabla_Impacto!$D$43,$O536=[1]Tabla_Impacto!$D$44,$O536=[1]Tabla_Impacto!$J$38,$O536=[1]Tabla_Impacto!$J$43,$O536=[1]Tabla_Impacto!$J$44,$O536=[1]Tabla_Impacto!$P$40,$O536=[1]Tabla_Impacto!$P$44,$O536=[1]Tabla_Impacto!$V$40,$O536=[1]Tabla_Impacto!$AB$40),"Leve",IF(OR($O536=[1]Tabla_Impacto!$E$38,$O536=[1]Tabla_Impacto!$E$41,$O536=[1]Tabla_Impacto!$E$42,$O536=[1]Tabla_Impacto!$E$43,$O536=[1]Tabla_Impacto!$E$44,$O536=[1]Tabla_Impacto!$K$38,$O536=[1]Tabla_Impacto!$K$43,$O536=[1]Tabla_Impacto!$K$44,$O536=[1]Tabla_Impacto!$Q$40,$O536=[1]Tabla_Impacto!$Q$44,$O536=[1]Tabla_Impacto!$W$40,$O536=[1]Tabla_Impacto!$AC$40),"Menor",IF(OR($O536=[1]Tabla_Impacto!$F$38,$O536=[1]Tabla_Impacto!$F$41,$O536=[1]Tabla_Impacto!$F$42,$O536=[1]Tabla_Impacto!$F$43,$O536=[1]Tabla_Impacto!$F$44,$O536=[1]Tabla_Impacto!$L$38,$O536=[1]Tabla_Impacto!$L$43,$O536=[1]Tabla_Impacto!$L$44,$O536=[1]Tabla_Impacto!$R$40,$O536=[1]Tabla_Impacto!$R$44,$O536=[1]Tabla_Impacto!$X$40,$O536=[1]Tabla_Impacto!$AD$40,$O536=[1]Tabla_Impacto!$F$41),"Moderado",IF(OR($O536=[1]Tabla_Impacto!$G$38,$O536=[1]Tabla_Impacto!$G$41,$O536=[1]Tabla_Impacto!$G$42,$O536=[1]Tabla_Impacto!$G$43,$O536=[1]Tabla_Impacto!$G$44,$O536=[1]Tabla_Impacto!$M$38,$O536=[1]Tabla_Impacto!$M$43,$O536=[1]Tabla_Impacto!$M$44,$O536=[1]Tabla_Impacto!$S$40,$O536=[1]Tabla_Impacto!$S$44,$O536=[1]Tabla_Impacto!$Y$40,$O536=[1]Tabla_Impacto!$AE$40,$O536=[1]Tabla_Impacto!$G$41),"Mayor",IF(OR($O536=[1]Tabla_Impacto!$H$38,$O536=[1]Tabla_Impacto!$H$41,$O536=[1]Tabla_Impacto!$H$42,$O536=[1]Tabla_Impacto!$H$43,$O536=[1]Tabla_Impacto!$H$44,$O536=[1]Tabla_Impacto!$N$38,$O536=[1]Tabla_Impacto!$N$43,$O536=[1]Tabla_Impacto!$N$44,$O536=[1]Tabla_Impacto!$T$40,$O536=[1]Tabla_Impacto!$T$44,$O536=[1]Tabla_Impacto!$Z$40,$O536=[1]Tabla_Impacto!$AF$40,$O536=[1]Tabla_Impacto!$H$41),"Catastrófico","")))))</f>
        <v/>
      </c>
      <c r="Q536" s="44" t="str">
        <f>IF(P536="","",IF(P536="Leve",0.2,IF(P536="Menor",0.4,IF(P536="Moderado",0.6,IF(P536="Mayor",0.8,IF(P536="Catastrófico",1,))))))</f>
        <v/>
      </c>
      <c r="R536" s="47" t="str">
        <f>IF(OR(AND(M536="Muy Baja",P536="Leve"),AND(M536="Muy Baja",P536="Menor"),AND(M536="Baja",P536="Leve")),"Bajo",IF(OR(AND(M536="Muy baja",P536="Moderado"),AND(M536="Baja",P536="Menor"),AND(M536="Baja",P536="Moderado"),AND(M536="Media",P536="Leve"),AND(M536="Media",P536="Menor"),AND(M536="Media",P536="Moderado"),AND(M536="Alta",P536="Leve"),AND(M536="Alta",P536="Menor")),"Moderado",IF(OR(AND(M536="Muy Baja",P536="Mayor"),AND(M536="Baja",P536="Mayor"),AND(M536="Media",P536="Mayor"),AND(M536="Alta",P536="Moderado"),AND(M536="Alta",P536="Mayor"),AND(M536="Muy Alta",P536="Leve"),AND(M536="Muy Alta",P536="Menor"),AND(M536="Muy Alta",P536="Moderado"),AND(M536="Muy Alta",P536="Mayor")),"Alto",IF(OR(AND(M536="Muy Baja",P536="Catastrófico"),AND(M536="Baja",P536="Catastrófico"),AND(M536="Media",P536="Catastrófico"),AND(M536="Alta",P536="Catastrófico"),AND(M536="Muy Alta",P536="Catastrófico")),"Extremo",""))))</f>
        <v/>
      </c>
      <c r="S536" s="48"/>
      <c r="T536" s="20" t="s">
        <v>65</v>
      </c>
      <c r="U536" s="21"/>
      <c r="V536" s="22"/>
      <c r="W536" s="22"/>
      <c r="X536" s="23" t="str">
        <f>IF(OR(Y536="Preventivo",Y536="Detectivo"),"Probabilidad",IF(Y536="Correctivo","Impacto",""))</f>
        <v/>
      </c>
      <c r="Y536" s="24"/>
      <c r="Z536" s="24"/>
      <c r="AA536" s="25" t="str">
        <f t="shared" si="236"/>
        <v/>
      </c>
      <c r="AB536" s="24"/>
      <c r="AC536" s="24"/>
      <c r="AD536" s="24"/>
      <c r="AE536" s="26" t="str">
        <f>IFERROR(IF(X536="Probabilidad",(N536-(+N536*AA536)),IF(X536="Impacto",N536,"")),"")</f>
        <v/>
      </c>
      <c r="AF536" s="25" t="str">
        <f t="shared" si="237"/>
        <v/>
      </c>
      <c r="AG536" s="38" t="str">
        <f>IFERROR(IF(AH536="","",IF(AH536&lt;=0.2,"Muy Baja",IF(AH536&lt;=0.4,"Baja",IF(AH536&lt;=0.6,"Media",IF(AH536&lt;=0.8,"Alta","Muy Alta"))))),"")</f>
        <v/>
      </c>
      <c r="AH536" s="39" t="str">
        <f>IFERROR(LOOKUP(MAX(AF536:AF542)+1,(AF536:AF542)),"")</f>
        <v/>
      </c>
      <c r="AI536" s="25" t="str">
        <f>IFERROR(IF(X536="Impacto",(Q536-(+Q536*AA536)),IF(X536="Probabilidad",Q536,"")),"")</f>
        <v/>
      </c>
      <c r="AJ536" s="38" t="str">
        <f>IFERROR(IF(AK536="","",IF(AK536&lt;=0.2,"Leve",IF(AK536&lt;=0.4,"Menor",IF(AK536&lt;=0.6,"Moderado",IF(AK536&lt;=0.8,"Mayor","Catastrófico"))))),"")</f>
        <v/>
      </c>
      <c r="AK536" s="39" t="str">
        <f>IFERROR(LOOKUP(MAX(AI536:AI542)+1,(AI536:AI542)),"")</f>
        <v/>
      </c>
      <c r="AL536" s="40" t="str">
        <f>IFERROR(IF(OR(AND(AG536="Muy Baja",AJ536="Leve"),AND(AG536="Muy Baja",AJ536="Menor"),AND(AG536="Baja",AJ536="Leve")),"Bajo",IF(OR(AND(AG536="Muy baja",AJ536="Moderado"),AND(AG536="Baja",AJ536="Menor"),AND(AG536="Baja",AJ536="Moderado"),AND(AG536="Media",AJ536="Leve"),AND(AG536="Media",AJ536="Menor"),AND(AG536="Media",AJ536="Moderado"),AND(AG536="Alta",AJ536="Leve"),AND(AG536="Alta",AJ536="Menor")),"Moderado",IF(OR(AND(AG536="Muy Baja",AJ536="Mayor"),AND(AG536="Baja",AJ536="Mayor"),AND(AG536="Media",AJ536="Mayor"),AND(AG536="Alta",AJ536="Moderado"),AND(AG536="Alta",AJ536="Mayor"),AND(AG536="Muy Alta",AJ536="Leve"),AND(AG536="Muy Alta",AJ536="Menor"),AND(AG536="Muy Alta",AJ536="Moderado"),AND(AG536="Muy Alta",AJ536="Mayor")),"Alto",IF(OR(AND(AG536="Muy Baja",AJ536="Catastrófico"),AND(AG536="Baja",AJ536="Catastrófico"),AND(AG536="Media",AJ536="Catastrófico"),AND(AG536="Alta",AJ536="Catastrófico"),AND(AG536="Muy Alta",AJ536="Catastrófico")),"Extremo","")))),"")</f>
        <v/>
      </c>
      <c r="AM536" s="23" t="s">
        <v>73</v>
      </c>
      <c r="AN536" s="27"/>
      <c r="AO536" s="21"/>
      <c r="AP536" s="21"/>
      <c r="AQ536" s="41"/>
      <c r="AR536" s="35"/>
      <c r="AS536" s="35"/>
      <c r="AT536" s="28"/>
    </row>
    <row r="537" spans="1:46" ht="74.099999999999994" customHeight="1" x14ac:dyDescent="0.3">
      <c r="A537" s="52"/>
      <c r="B537" s="48"/>
      <c r="C537" s="48"/>
      <c r="D537" s="48"/>
      <c r="E537" s="54"/>
      <c r="F537" s="55"/>
      <c r="G537" s="48"/>
      <c r="H537" s="49"/>
      <c r="I537" s="50"/>
      <c r="J537" s="50"/>
      <c r="K537" s="50"/>
      <c r="L537" s="50"/>
      <c r="M537" s="46"/>
      <c r="N537" s="44"/>
      <c r="O537" s="45"/>
      <c r="P537" s="46"/>
      <c r="Q537" s="44"/>
      <c r="R537" s="47"/>
      <c r="S537" s="48"/>
      <c r="T537" s="20" t="s">
        <v>74</v>
      </c>
      <c r="U537" s="21"/>
      <c r="V537" s="22"/>
      <c r="W537" s="22"/>
      <c r="X537" s="23" t="str">
        <f t="shared" ref="X537:X542" si="243">IF(OR(Y537="Preventivo",Y537="Detectivo"),"Probabilidad",IF(Y537="Correctivo","Impacto",""))</f>
        <v/>
      </c>
      <c r="Y537" s="24"/>
      <c r="Z537" s="24"/>
      <c r="AA537" s="25" t="str">
        <f t="shared" si="236"/>
        <v/>
      </c>
      <c r="AB537" s="24"/>
      <c r="AC537" s="24"/>
      <c r="AD537" s="24"/>
      <c r="AE537" s="26" t="str">
        <f>IFERROR(IF(AND(X536="Probabilidad",X537="Probabilidad"),(AF536-(+AF536*AA537)),IF(AND(X537="Probabilidad",X536="Impacto"),(AF536-(+AF536*AA537)),IF(X537="Impacto",AF536,""))),"")</f>
        <v/>
      </c>
      <c r="AF537" s="25" t="str">
        <f t="shared" si="237"/>
        <v/>
      </c>
      <c r="AG537" s="38"/>
      <c r="AH537" s="39"/>
      <c r="AI537" s="25" t="str">
        <f t="shared" ref="AI537:AI542" si="244">IFERROR(IF(AND(X536="Impacto",X537="Impacto"),(AI536-(+AI536*AA537)),IF(AND(X537="Impacto",X536="Probabilidad"),(AI536-(+AI536*AA537)),IF(X537="Probabilidad",AI536,""))),"")</f>
        <v/>
      </c>
      <c r="AJ537" s="38"/>
      <c r="AK537" s="39"/>
      <c r="AL537" s="40"/>
      <c r="AM537" s="23" t="s">
        <v>77</v>
      </c>
      <c r="AN537" s="27"/>
      <c r="AO537" s="21"/>
      <c r="AP537" s="21"/>
      <c r="AQ537" s="42"/>
      <c r="AR537" s="36"/>
      <c r="AS537" s="36"/>
      <c r="AT537" s="29"/>
    </row>
    <row r="538" spans="1:46" ht="45" customHeight="1" x14ac:dyDescent="0.3">
      <c r="A538" s="52"/>
      <c r="B538" s="48"/>
      <c r="C538" s="48"/>
      <c r="D538" s="48"/>
      <c r="E538" s="54"/>
      <c r="F538" s="55"/>
      <c r="G538" s="48"/>
      <c r="H538" s="49"/>
      <c r="I538" s="50"/>
      <c r="J538" s="50"/>
      <c r="K538" s="50"/>
      <c r="L538" s="50"/>
      <c r="M538" s="46"/>
      <c r="N538" s="44"/>
      <c r="O538" s="45"/>
      <c r="P538" s="46"/>
      <c r="Q538" s="44"/>
      <c r="R538" s="47"/>
      <c r="S538" s="48"/>
      <c r="T538" s="20" t="s">
        <v>78</v>
      </c>
      <c r="U538" s="21"/>
      <c r="V538" s="22"/>
      <c r="W538" s="22"/>
      <c r="X538" s="23" t="str">
        <f t="shared" si="243"/>
        <v/>
      </c>
      <c r="Y538" s="24"/>
      <c r="Z538" s="24"/>
      <c r="AA538" s="25" t="str">
        <f t="shared" si="236"/>
        <v/>
      </c>
      <c r="AB538" s="24"/>
      <c r="AC538" s="24"/>
      <c r="AD538" s="24"/>
      <c r="AE538" s="26" t="str">
        <f>IFERROR(IF(AND(X537="Probabilidad",X538="Probabilidad"),(AF537-(+AF537*AA538)),IF(AND(X538="Probabilidad",X537="Impacto"),(AF537-(+AF537*AA538)),IF(X538="Impacto",AF537,""))),"")</f>
        <v/>
      </c>
      <c r="AF538" s="25" t="str">
        <f t="shared" si="237"/>
        <v/>
      </c>
      <c r="AG538" s="38"/>
      <c r="AH538" s="39"/>
      <c r="AI538" s="25" t="str">
        <f t="shared" si="244"/>
        <v/>
      </c>
      <c r="AJ538" s="38"/>
      <c r="AK538" s="39"/>
      <c r="AL538" s="40"/>
      <c r="AM538" s="23" t="s">
        <v>81</v>
      </c>
      <c r="AN538" s="27"/>
      <c r="AO538" s="21"/>
      <c r="AP538" s="21"/>
      <c r="AQ538" s="42"/>
      <c r="AR538" s="36"/>
      <c r="AS538" s="36"/>
      <c r="AT538" s="29"/>
    </row>
    <row r="539" spans="1:46" ht="30" customHeight="1" x14ac:dyDescent="0.3">
      <c r="A539" s="52"/>
      <c r="B539" s="48"/>
      <c r="C539" s="48"/>
      <c r="D539" s="48"/>
      <c r="E539" s="54"/>
      <c r="F539" s="55"/>
      <c r="G539" s="48"/>
      <c r="H539" s="49"/>
      <c r="I539" s="50"/>
      <c r="J539" s="50"/>
      <c r="K539" s="50"/>
      <c r="L539" s="50"/>
      <c r="M539" s="46"/>
      <c r="N539" s="44"/>
      <c r="O539" s="45"/>
      <c r="P539" s="46"/>
      <c r="Q539" s="44"/>
      <c r="R539" s="47"/>
      <c r="S539" s="48"/>
      <c r="T539" s="20" t="s">
        <v>82</v>
      </c>
      <c r="U539" s="21"/>
      <c r="V539" s="22"/>
      <c r="W539" s="22"/>
      <c r="X539" s="23" t="str">
        <f t="shared" si="243"/>
        <v/>
      </c>
      <c r="Y539" s="24"/>
      <c r="Z539" s="24"/>
      <c r="AA539" s="25" t="str">
        <f t="shared" si="236"/>
        <v/>
      </c>
      <c r="AB539" s="24"/>
      <c r="AC539" s="24"/>
      <c r="AD539" s="24"/>
      <c r="AE539" s="26" t="str">
        <f t="shared" ref="AE539:AE542" si="245">IFERROR(IF(AND(X538="Probabilidad",X539="Probabilidad"),(AF538-(+AF538*AA539)),IF(AND(X539="Probabilidad",X538="Impacto"),(AF538-(+AF538*AA539)),IF(X539="Impacto",AF538,""))),"")</f>
        <v/>
      </c>
      <c r="AF539" s="25" t="str">
        <f t="shared" si="237"/>
        <v/>
      </c>
      <c r="AG539" s="38"/>
      <c r="AH539" s="39"/>
      <c r="AI539" s="25" t="str">
        <f t="shared" si="244"/>
        <v/>
      </c>
      <c r="AJ539" s="38"/>
      <c r="AK539" s="39"/>
      <c r="AL539" s="40"/>
      <c r="AM539" s="23" t="s">
        <v>84</v>
      </c>
      <c r="AN539" s="27"/>
      <c r="AO539" s="21"/>
      <c r="AP539" s="21"/>
      <c r="AQ539" s="42"/>
      <c r="AR539" s="36"/>
      <c r="AS539" s="36"/>
      <c r="AT539" s="29"/>
    </row>
    <row r="540" spans="1:46" ht="18.95" customHeight="1" x14ac:dyDescent="0.3">
      <c r="A540" s="52"/>
      <c r="B540" s="48"/>
      <c r="C540" s="48"/>
      <c r="D540" s="48"/>
      <c r="E540" s="54"/>
      <c r="F540" s="55"/>
      <c r="G540" s="48"/>
      <c r="H540" s="49"/>
      <c r="I540" s="50"/>
      <c r="J540" s="50"/>
      <c r="K540" s="50"/>
      <c r="L540" s="50"/>
      <c r="M540" s="46"/>
      <c r="N540" s="44"/>
      <c r="O540" s="45"/>
      <c r="P540" s="46"/>
      <c r="Q540" s="44"/>
      <c r="R540" s="47"/>
      <c r="S540" s="48"/>
      <c r="T540" s="20" t="s">
        <v>85</v>
      </c>
      <c r="U540" s="21"/>
      <c r="V540" s="22"/>
      <c r="W540" s="22"/>
      <c r="X540" s="23" t="str">
        <f t="shared" si="243"/>
        <v/>
      </c>
      <c r="Y540" s="24"/>
      <c r="Z540" s="24"/>
      <c r="AA540" s="25" t="str">
        <f t="shared" si="236"/>
        <v/>
      </c>
      <c r="AB540" s="24"/>
      <c r="AC540" s="24"/>
      <c r="AD540" s="24"/>
      <c r="AE540" s="26" t="str">
        <f t="shared" si="245"/>
        <v/>
      </c>
      <c r="AF540" s="25" t="str">
        <f t="shared" si="237"/>
        <v/>
      </c>
      <c r="AG540" s="38"/>
      <c r="AH540" s="39"/>
      <c r="AI540" s="25" t="str">
        <f t="shared" si="244"/>
        <v/>
      </c>
      <c r="AJ540" s="38"/>
      <c r="AK540" s="39"/>
      <c r="AL540" s="40"/>
      <c r="AM540" s="23" t="s">
        <v>89</v>
      </c>
      <c r="AN540" s="27"/>
      <c r="AO540" s="21"/>
      <c r="AP540" s="21"/>
      <c r="AQ540" s="42"/>
      <c r="AR540" s="36"/>
      <c r="AS540" s="36"/>
      <c r="AT540" s="29"/>
    </row>
    <row r="541" spans="1:46" ht="18.95" customHeight="1" x14ac:dyDescent="0.3">
      <c r="A541" s="52"/>
      <c r="B541" s="48"/>
      <c r="C541" s="48"/>
      <c r="D541" s="48"/>
      <c r="E541" s="54"/>
      <c r="F541" s="55"/>
      <c r="G541" s="48"/>
      <c r="H541" s="49"/>
      <c r="I541" s="50"/>
      <c r="J541" s="50"/>
      <c r="K541" s="50"/>
      <c r="L541" s="50"/>
      <c r="M541" s="46"/>
      <c r="N541" s="44"/>
      <c r="O541" s="45"/>
      <c r="P541" s="46"/>
      <c r="Q541" s="44"/>
      <c r="R541" s="47"/>
      <c r="S541" s="48"/>
      <c r="T541" s="20" t="s">
        <v>90</v>
      </c>
      <c r="U541" s="21"/>
      <c r="V541" s="22"/>
      <c r="W541" s="22"/>
      <c r="X541" s="23" t="str">
        <f t="shared" si="243"/>
        <v/>
      </c>
      <c r="Y541" s="24"/>
      <c r="Z541" s="24"/>
      <c r="AA541" s="25" t="str">
        <f t="shared" si="236"/>
        <v/>
      </c>
      <c r="AB541" s="24"/>
      <c r="AC541" s="24"/>
      <c r="AD541" s="24"/>
      <c r="AE541" s="26" t="str">
        <f t="shared" si="245"/>
        <v/>
      </c>
      <c r="AF541" s="25" t="str">
        <f t="shared" si="237"/>
        <v/>
      </c>
      <c r="AG541" s="38"/>
      <c r="AH541" s="39"/>
      <c r="AI541" s="25" t="str">
        <f t="shared" si="244"/>
        <v/>
      </c>
      <c r="AJ541" s="38"/>
      <c r="AK541" s="39"/>
      <c r="AL541" s="40"/>
      <c r="AM541" s="23" t="s">
        <v>92</v>
      </c>
      <c r="AN541" s="27"/>
      <c r="AO541" s="21"/>
      <c r="AP541" s="21"/>
      <c r="AQ541" s="42"/>
      <c r="AR541" s="36"/>
      <c r="AS541" s="36"/>
      <c r="AT541" s="29"/>
    </row>
    <row r="542" spans="1:46" ht="23.1" customHeight="1" x14ac:dyDescent="0.3">
      <c r="A542" s="53"/>
      <c r="B542" s="48"/>
      <c r="C542" s="48"/>
      <c r="D542" s="48"/>
      <c r="E542" s="54"/>
      <c r="F542" s="55"/>
      <c r="G542" s="48"/>
      <c r="H542" s="49"/>
      <c r="I542" s="50"/>
      <c r="J542" s="50"/>
      <c r="K542" s="50"/>
      <c r="L542" s="50"/>
      <c r="M542" s="46"/>
      <c r="N542" s="44"/>
      <c r="O542" s="45"/>
      <c r="P542" s="46"/>
      <c r="Q542" s="44"/>
      <c r="R542" s="47"/>
      <c r="S542" s="48"/>
      <c r="T542" s="20" t="s">
        <v>93</v>
      </c>
      <c r="U542" s="21"/>
      <c r="V542" s="22"/>
      <c r="W542" s="22"/>
      <c r="X542" s="23" t="str">
        <f t="shared" si="243"/>
        <v/>
      </c>
      <c r="Y542" s="24"/>
      <c r="Z542" s="24"/>
      <c r="AA542" s="25" t="str">
        <f t="shared" si="236"/>
        <v/>
      </c>
      <c r="AB542" s="24"/>
      <c r="AC542" s="24"/>
      <c r="AD542" s="24"/>
      <c r="AE542" s="26" t="str">
        <f t="shared" si="245"/>
        <v/>
      </c>
      <c r="AF542" s="25" t="str">
        <f t="shared" si="237"/>
        <v/>
      </c>
      <c r="AG542" s="38"/>
      <c r="AH542" s="39"/>
      <c r="AI542" s="25" t="str">
        <f t="shared" si="244"/>
        <v/>
      </c>
      <c r="AJ542" s="38"/>
      <c r="AK542" s="39"/>
      <c r="AL542" s="40"/>
      <c r="AM542" s="23" t="s">
        <v>94</v>
      </c>
      <c r="AN542" s="27"/>
      <c r="AO542" s="21"/>
      <c r="AP542" s="21"/>
      <c r="AQ542" s="43"/>
      <c r="AR542" s="37"/>
      <c r="AS542" s="37"/>
      <c r="AT542" s="30"/>
    </row>
    <row r="543" spans="1:46" s="4" customFormat="1" ht="69.95" customHeight="1" x14ac:dyDescent="0.25">
      <c r="A543" s="51"/>
      <c r="B543" s="48"/>
      <c r="C543" s="48"/>
      <c r="D543" s="48"/>
      <c r="E543" s="54"/>
      <c r="F543" s="55"/>
      <c r="G543" s="48"/>
      <c r="H543" s="49" t="str">
        <f>IF(B543="Seguridad_Información","Posibilidad de "&amp;C543&amp;"con "&amp;K543&amp;" "&amp;"por"&amp;" "&amp;I543&amp;" "&amp;"debido a"&amp;" "&amp;J543,"Posibilidad de"&amp;" "&amp;K543&amp;" "&amp;"por"&amp;" "&amp;I543&amp;" debido a"&amp;" "&amp;J543)</f>
        <v xml:space="preserve">Posibilidad de  por  debido a </v>
      </c>
      <c r="I543" s="50"/>
      <c r="J543" s="50"/>
      <c r="K543" s="50"/>
      <c r="L543" s="50"/>
      <c r="M543" s="46" t="str">
        <f>IF(OR($L543=[1]Tabla_Probabilidad!$D$33,$L543=[1]Tabla_Probabilidad!$D$35,$L543=[1]Tabla_Probabilidad!$D$37,$L543=[1]Tabla_Probabilidad!$J$35),"Muy Baja",IF(OR($L543=[1]Tabla_Probabilidad!$E$33,$L543=[1]Tabla_Probabilidad!$E$35,$L543=[1]Tabla_Probabilidad!$E$37,$L543=[1]Tabla_Probabilidad!$K$35),"Baja",IF(OR($L543=[1]Tabla_Probabilidad!$F$33,$L543=[1]Tabla_Probabilidad!$F$35,$L543=[1]Tabla_Probabilidad!$F$37,$L543=[1]Tabla_Probabilidad!$L$35),"Media",IF(OR($L543=[1]Tabla_Probabilidad!$G$33,$L543=[1]Tabla_Probabilidad!$G$35,$L543=[1]Tabla_Probabilidad!$G$37,$L543=[1]Tabla_Probabilidad!$M$35),"Alta",IF(OR($L543=[1]Tabla_Probabilidad!$H$33,$L543=[1]Tabla_Probabilidad!$H$35,$L543=[1]Tabla_Probabilidad!$H$37,$L543=[1]Tabla_Probabilidad!$N$35),"Muy Alta","")))))</f>
        <v/>
      </c>
      <c r="N543" s="44" t="str">
        <f>IF(M543="","",IF(M543="Muy Baja",0.2,IF(M543="Baja",0.4,IF(M543="Media",0.6,IF(M543="Alta",0.8,IF(M543="Muy Alta",1,))))))</f>
        <v/>
      </c>
      <c r="O543" s="45"/>
      <c r="P543" s="46" t="str">
        <f>IF(OR($O543=[1]Tabla_Impacto!$D$38,$O543=[1]Tabla_Impacto!$D$41,$O543=[1]Tabla_Impacto!$D$42,$O543=[1]Tabla_Impacto!$D$43,$O543=[1]Tabla_Impacto!$D$44,$O543=[1]Tabla_Impacto!$J$38,$O543=[1]Tabla_Impacto!$J$43,$O543=[1]Tabla_Impacto!$J$44,$O543=[1]Tabla_Impacto!$P$40,$O543=[1]Tabla_Impacto!$P$44,$O543=[1]Tabla_Impacto!$V$40,$O543=[1]Tabla_Impacto!$AB$40),"Leve",IF(OR($O543=[1]Tabla_Impacto!$E$38,$O543=[1]Tabla_Impacto!$E$41,$O543=[1]Tabla_Impacto!$E$42,$O543=[1]Tabla_Impacto!$E$43,$O543=[1]Tabla_Impacto!$E$44,$O543=[1]Tabla_Impacto!$K$38,$O543=[1]Tabla_Impacto!$K$43,$O543=[1]Tabla_Impacto!$K$44,$O543=[1]Tabla_Impacto!$Q$40,$O543=[1]Tabla_Impacto!$Q$44,$O543=[1]Tabla_Impacto!$W$40,$O543=[1]Tabla_Impacto!$AC$40),"Menor",IF(OR($O543=[1]Tabla_Impacto!$F$38,$O543=[1]Tabla_Impacto!$F$41,$O543=[1]Tabla_Impacto!$F$42,$O543=[1]Tabla_Impacto!$F$43,$O543=[1]Tabla_Impacto!$F$44,$O543=[1]Tabla_Impacto!$L$38,$O543=[1]Tabla_Impacto!$L$43,$O543=[1]Tabla_Impacto!$L$44,$O543=[1]Tabla_Impacto!$R$40,$O543=[1]Tabla_Impacto!$R$44,$O543=[1]Tabla_Impacto!$X$40,$O543=[1]Tabla_Impacto!$AD$40,$O543=[1]Tabla_Impacto!$F$41),"Moderado",IF(OR($O543=[1]Tabla_Impacto!$G$38,$O543=[1]Tabla_Impacto!$G$41,$O543=[1]Tabla_Impacto!$G$42,$O543=[1]Tabla_Impacto!$G$43,$O543=[1]Tabla_Impacto!$G$44,$O543=[1]Tabla_Impacto!$M$38,$O543=[1]Tabla_Impacto!$M$43,$O543=[1]Tabla_Impacto!$M$44,$O543=[1]Tabla_Impacto!$S$40,$O543=[1]Tabla_Impacto!$S$44,$O543=[1]Tabla_Impacto!$Y$40,$O543=[1]Tabla_Impacto!$AE$40,$O543=[1]Tabla_Impacto!$G$41),"Mayor",IF(OR($O543=[1]Tabla_Impacto!$H$38,$O543=[1]Tabla_Impacto!$H$41,$O543=[1]Tabla_Impacto!$H$42,$O543=[1]Tabla_Impacto!$H$43,$O543=[1]Tabla_Impacto!$H$44,$O543=[1]Tabla_Impacto!$N$38,$O543=[1]Tabla_Impacto!$N$43,$O543=[1]Tabla_Impacto!$N$44,$O543=[1]Tabla_Impacto!$T$40,$O543=[1]Tabla_Impacto!$T$44,$O543=[1]Tabla_Impacto!$Z$40,$O543=[1]Tabla_Impacto!$AF$40,$O543=[1]Tabla_Impacto!$H$41),"Catastrófico","")))))</f>
        <v/>
      </c>
      <c r="Q543" s="44" t="str">
        <f>IF(P543="","",IF(P543="Leve",0.2,IF(P543="Menor",0.4,IF(P543="Moderado",0.6,IF(P543="Mayor",0.8,IF(P543="Catastrófico",1,))))))</f>
        <v/>
      </c>
      <c r="R543" s="47" t="str">
        <f>IF(OR(AND(M543="Muy Baja",P543="Leve"),AND(M543="Muy Baja",P543="Menor"),AND(M543="Baja",P543="Leve")),"Bajo",IF(OR(AND(M543="Muy baja",P543="Moderado"),AND(M543="Baja",P543="Menor"),AND(M543="Baja",P543="Moderado"),AND(M543="Media",P543="Leve"),AND(M543="Media",P543="Menor"),AND(M543="Media",P543="Moderado"),AND(M543="Alta",P543="Leve"),AND(M543="Alta",P543="Menor")),"Moderado",IF(OR(AND(M543="Muy Baja",P543="Mayor"),AND(M543="Baja",P543="Mayor"),AND(M543="Media",P543="Mayor"),AND(M543="Alta",P543="Moderado"),AND(M543="Alta",P543="Mayor"),AND(M543="Muy Alta",P543="Leve"),AND(M543="Muy Alta",P543="Menor"),AND(M543="Muy Alta",P543="Moderado"),AND(M543="Muy Alta",P543="Mayor")),"Alto",IF(OR(AND(M543="Muy Baja",P543="Catastrófico"),AND(M543="Baja",P543="Catastrófico"),AND(M543="Media",P543="Catastrófico"),AND(M543="Alta",P543="Catastrófico"),AND(M543="Muy Alta",P543="Catastrófico")),"Extremo",""))))</f>
        <v/>
      </c>
      <c r="S543" s="48"/>
      <c r="T543" s="20" t="s">
        <v>65</v>
      </c>
      <c r="U543" s="21"/>
      <c r="V543" s="22"/>
      <c r="W543" s="22"/>
      <c r="X543" s="23" t="str">
        <f>IF(OR(Y543="Preventivo",Y543="Detectivo"),"Probabilidad",IF(Y543="Correctivo","Impacto",""))</f>
        <v/>
      </c>
      <c r="Y543" s="24"/>
      <c r="Z543" s="24"/>
      <c r="AA543" s="25" t="str">
        <f t="shared" si="236"/>
        <v/>
      </c>
      <c r="AB543" s="24"/>
      <c r="AC543" s="24"/>
      <c r="AD543" s="24"/>
      <c r="AE543" s="26" t="str">
        <f>IFERROR(IF(X543="Probabilidad",(N543-(+N543*AA543)),IF(X543="Impacto",N543,"")),"")</f>
        <v/>
      </c>
      <c r="AF543" s="25" t="str">
        <f t="shared" si="237"/>
        <v/>
      </c>
      <c r="AG543" s="38" t="str">
        <f>IFERROR(IF(AH543="","",IF(AH543&lt;=0.2,"Muy Baja",IF(AH543&lt;=0.4,"Baja",IF(AH543&lt;=0.6,"Media",IF(AH543&lt;=0.8,"Alta","Muy Alta"))))),"")</f>
        <v/>
      </c>
      <c r="AH543" s="39" t="str">
        <f>IFERROR(LOOKUP(MAX(AF543:AF549)+1,(AF543:AF549)),"")</f>
        <v/>
      </c>
      <c r="AI543" s="25" t="str">
        <f>IFERROR(IF(X543="Impacto",(Q543-(+Q543*AA543)),IF(X543="Probabilidad",Q543,"")),"")</f>
        <v/>
      </c>
      <c r="AJ543" s="38" t="str">
        <f>IFERROR(IF(AK543="","",IF(AK543&lt;=0.2,"Leve",IF(AK543&lt;=0.4,"Menor",IF(AK543&lt;=0.6,"Moderado",IF(AK543&lt;=0.8,"Mayor","Catastrófico"))))),"")</f>
        <v/>
      </c>
      <c r="AK543" s="39" t="str">
        <f>IFERROR(LOOKUP(MAX(AI543:AI549)+1,(AI543:AI549)),"")</f>
        <v/>
      </c>
      <c r="AL543" s="40" t="str">
        <f>IFERROR(IF(OR(AND(AG543="Muy Baja",AJ543="Leve"),AND(AG543="Muy Baja",AJ543="Menor"),AND(AG543="Baja",AJ543="Leve")),"Bajo",IF(OR(AND(AG543="Muy baja",AJ543="Moderado"),AND(AG543="Baja",AJ543="Menor"),AND(AG543="Baja",AJ543="Moderado"),AND(AG543="Media",AJ543="Leve"),AND(AG543="Media",AJ543="Menor"),AND(AG543="Media",AJ543="Moderado"),AND(AG543="Alta",AJ543="Leve"),AND(AG543="Alta",AJ543="Menor")),"Moderado",IF(OR(AND(AG543="Muy Baja",AJ543="Mayor"),AND(AG543="Baja",AJ543="Mayor"),AND(AG543="Media",AJ543="Mayor"),AND(AG543="Alta",AJ543="Moderado"),AND(AG543="Alta",AJ543="Mayor"),AND(AG543="Muy Alta",AJ543="Leve"),AND(AG543="Muy Alta",AJ543="Menor"),AND(AG543="Muy Alta",AJ543="Moderado"),AND(AG543="Muy Alta",AJ543="Mayor")),"Alto",IF(OR(AND(AG543="Muy Baja",AJ543="Catastrófico"),AND(AG543="Baja",AJ543="Catastrófico"),AND(AG543="Media",AJ543="Catastrófico"),AND(AG543="Alta",AJ543="Catastrófico"),AND(AG543="Muy Alta",AJ543="Catastrófico")),"Extremo","")))),"")</f>
        <v/>
      </c>
      <c r="AM543" s="23" t="s">
        <v>73</v>
      </c>
      <c r="AN543" s="27"/>
      <c r="AO543" s="21"/>
      <c r="AP543" s="21"/>
      <c r="AQ543" s="41"/>
      <c r="AR543" s="35"/>
      <c r="AS543" s="35"/>
      <c r="AT543" s="28"/>
    </row>
    <row r="544" spans="1:46" ht="74.099999999999994" customHeight="1" x14ac:dyDescent="0.3">
      <c r="A544" s="52"/>
      <c r="B544" s="48"/>
      <c r="C544" s="48"/>
      <c r="D544" s="48"/>
      <c r="E544" s="54"/>
      <c r="F544" s="55"/>
      <c r="G544" s="48"/>
      <c r="H544" s="49"/>
      <c r="I544" s="50"/>
      <c r="J544" s="50"/>
      <c r="K544" s="50"/>
      <c r="L544" s="50"/>
      <c r="M544" s="46"/>
      <c r="N544" s="44"/>
      <c r="O544" s="45"/>
      <c r="P544" s="46"/>
      <c r="Q544" s="44"/>
      <c r="R544" s="47"/>
      <c r="S544" s="48"/>
      <c r="T544" s="20" t="s">
        <v>74</v>
      </c>
      <c r="U544" s="21"/>
      <c r="V544" s="22"/>
      <c r="W544" s="22"/>
      <c r="X544" s="23" t="str">
        <f t="shared" ref="X544:X549" si="246">IF(OR(Y544="Preventivo",Y544="Detectivo"),"Probabilidad",IF(Y544="Correctivo","Impacto",""))</f>
        <v/>
      </c>
      <c r="Y544" s="24"/>
      <c r="Z544" s="24"/>
      <c r="AA544" s="25" t="str">
        <f t="shared" si="236"/>
        <v/>
      </c>
      <c r="AB544" s="24"/>
      <c r="AC544" s="24"/>
      <c r="AD544" s="24"/>
      <c r="AE544" s="26" t="str">
        <f>IFERROR(IF(AND(X543="Probabilidad",X544="Probabilidad"),(AF543-(+AF543*AA544)),IF(AND(X544="Probabilidad",X543="Impacto"),(AF543-(+AF543*AA544)),IF(X544="Impacto",AF543,""))),"")</f>
        <v/>
      </c>
      <c r="AF544" s="25" t="str">
        <f t="shared" si="237"/>
        <v/>
      </c>
      <c r="AG544" s="38"/>
      <c r="AH544" s="39"/>
      <c r="AI544" s="25" t="str">
        <f t="shared" ref="AI544:AI549" si="247">IFERROR(IF(AND(X543="Impacto",X544="Impacto"),(AI543-(+AI543*AA544)),IF(AND(X544="Impacto",X543="Probabilidad"),(AI543-(+AI543*AA544)),IF(X544="Probabilidad",AI543,""))),"")</f>
        <v/>
      </c>
      <c r="AJ544" s="38"/>
      <c r="AK544" s="39"/>
      <c r="AL544" s="40"/>
      <c r="AM544" s="23" t="s">
        <v>77</v>
      </c>
      <c r="AN544" s="27"/>
      <c r="AO544" s="21"/>
      <c r="AP544" s="21"/>
      <c r="AQ544" s="42"/>
      <c r="AR544" s="36"/>
      <c r="AS544" s="36"/>
      <c r="AT544" s="29"/>
    </row>
    <row r="545" spans="1:46" ht="45" customHeight="1" x14ac:dyDescent="0.3">
      <c r="A545" s="52"/>
      <c r="B545" s="48"/>
      <c r="C545" s="48"/>
      <c r="D545" s="48"/>
      <c r="E545" s="54"/>
      <c r="F545" s="55"/>
      <c r="G545" s="48"/>
      <c r="H545" s="49"/>
      <c r="I545" s="50"/>
      <c r="J545" s="50"/>
      <c r="K545" s="50"/>
      <c r="L545" s="50"/>
      <c r="M545" s="46"/>
      <c r="N545" s="44"/>
      <c r="O545" s="45"/>
      <c r="P545" s="46"/>
      <c r="Q545" s="44"/>
      <c r="R545" s="47"/>
      <c r="S545" s="48"/>
      <c r="T545" s="20" t="s">
        <v>78</v>
      </c>
      <c r="U545" s="21"/>
      <c r="V545" s="22"/>
      <c r="W545" s="22"/>
      <c r="X545" s="23" t="str">
        <f t="shared" si="246"/>
        <v/>
      </c>
      <c r="Y545" s="24"/>
      <c r="Z545" s="24"/>
      <c r="AA545" s="25" t="str">
        <f t="shared" si="236"/>
        <v/>
      </c>
      <c r="AB545" s="24"/>
      <c r="AC545" s="24"/>
      <c r="AD545" s="24"/>
      <c r="AE545" s="26" t="str">
        <f>IFERROR(IF(AND(X544="Probabilidad",X545="Probabilidad"),(AF544-(+AF544*AA545)),IF(AND(X545="Probabilidad",X544="Impacto"),(AF544-(+AF544*AA545)),IF(X545="Impacto",AF544,""))),"")</f>
        <v/>
      </c>
      <c r="AF545" s="25" t="str">
        <f t="shared" si="237"/>
        <v/>
      </c>
      <c r="AG545" s="38"/>
      <c r="AH545" s="39"/>
      <c r="AI545" s="25" t="str">
        <f t="shared" si="247"/>
        <v/>
      </c>
      <c r="AJ545" s="38"/>
      <c r="AK545" s="39"/>
      <c r="AL545" s="40"/>
      <c r="AM545" s="23" t="s">
        <v>81</v>
      </c>
      <c r="AN545" s="27"/>
      <c r="AO545" s="21"/>
      <c r="AP545" s="21"/>
      <c r="AQ545" s="42"/>
      <c r="AR545" s="36"/>
      <c r="AS545" s="36"/>
      <c r="AT545" s="29"/>
    </row>
    <row r="546" spans="1:46" ht="30" customHeight="1" x14ac:dyDescent="0.3">
      <c r="A546" s="52"/>
      <c r="B546" s="48"/>
      <c r="C546" s="48"/>
      <c r="D546" s="48"/>
      <c r="E546" s="54"/>
      <c r="F546" s="55"/>
      <c r="G546" s="48"/>
      <c r="H546" s="49"/>
      <c r="I546" s="50"/>
      <c r="J546" s="50"/>
      <c r="K546" s="50"/>
      <c r="L546" s="50"/>
      <c r="M546" s="46"/>
      <c r="N546" s="44"/>
      <c r="O546" s="45"/>
      <c r="P546" s="46"/>
      <c r="Q546" s="44"/>
      <c r="R546" s="47"/>
      <c r="S546" s="48"/>
      <c r="T546" s="20" t="s">
        <v>82</v>
      </c>
      <c r="U546" s="21"/>
      <c r="V546" s="22"/>
      <c r="W546" s="22"/>
      <c r="X546" s="23" t="str">
        <f t="shared" si="246"/>
        <v/>
      </c>
      <c r="Y546" s="24"/>
      <c r="Z546" s="24"/>
      <c r="AA546" s="25" t="str">
        <f t="shared" si="236"/>
        <v/>
      </c>
      <c r="AB546" s="24"/>
      <c r="AC546" s="24"/>
      <c r="AD546" s="24"/>
      <c r="AE546" s="26" t="str">
        <f t="shared" ref="AE546:AE549" si="248">IFERROR(IF(AND(X545="Probabilidad",X546="Probabilidad"),(AF545-(+AF545*AA546)),IF(AND(X546="Probabilidad",X545="Impacto"),(AF545-(+AF545*AA546)),IF(X546="Impacto",AF545,""))),"")</f>
        <v/>
      </c>
      <c r="AF546" s="25" t="str">
        <f t="shared" si="237"/>
        <v/>
      </c>
      <c r="AG546" s="38"/>
      <c r="AH546" s="39"/>
      <c r="AI546" s="25" t="str">
        <f t="shared" si="247"/>
        <v/>
      </c>
      <c r="AJ546" s="38"/>
      <c r="AK546" s="39"/>
      <c r="AL546" s="40"/>
      <c r="AM546" s="23" t="s">
        <v>84</v>
      </c>
      <c r="AN546" s="27"/>
      <c r="AO546" s="21"/>
      <c r="AP546" s="21"/>
      <c r="AQ546" s="42"/>
      <c r="AR546" s="36"/>
      <c r="AS546" s="36"/>
      <c r="AT546" s="29"/>
    </row>
    <row r="547" spans="1:46" ht="18.95" customHeight="1" x14ac:dyDescent="0.3">
      <c r="A547" s="52"/>
      <c r="B547" s="48"/>
      <c r="C547" s="48"/>
      <c r="D547" s="48"/>
      <c r="E547" s="54"/>
      <c r="F547" s="55"/>
      <c r="G547" s="48"/>
      <c r="H547" s="49"/>
      <c r="I547" s="50"/>
      <c r="J547" s="50"/>
      <c r="K547" s="50"/>
      <c r="L547" s="50"/>
      <c r="M547" s="46"/>
      <c r="N547" s="44"/>
      <c r="O547" s="45"/>
      <c r="P547" s="46"/>
      <c r="Q547" s="44"/>
      <c r="R547" s="47"/>
      <c r="S547" s="48"/>
      <c r="T547" s="20" t="s">
        <v>85</v>
      </c>
      <c r="U547" s="21"/>
      <c r="V547" s="22"/>
      <c r="W547" s="22"/>
      <c r="X547" s="23" t="str">
        <f t="shared" si="246"/>
        <v/>
      </c>
      <c r="Y547" s="24"/>
      <c r="Z547" s="24"/>
      <c r="AA547" s="25" t="str">
        <f t="shared" si="236"/>
        <v/>
      </c>
      <c r="AB547" s="24"/>
      <c r="AC547" s="24"/>
      <c r="AD547" s="24"/>
      <c r="AE547" s="26" t="str">
        <f t="shared" si="248"/>
        <v/>
      </c>
      <c r="AF547" s="25" t="str">
        <f t="shared" si="237"/>
        <v/>
      </c>
      <c r="AG547" s="38"/>
      <c r="AH547" s="39"/>
      <c r="AI547" s="25" t="str">
        <f t="shared" si="247"/>
        <v/>
      </c>
      <c r="AJ547" s="38"/>
      <c r="AK547" s="39"/>
      <c r="AL547" s="40"/>
      <c r="AM547" s="23" t="s">
        <v>89</v>
      </c>
      <c r="AN547" s="27"/>
      <c r="AO547" s="21"/>
      <c r="AP547" s="21"/>
      <c r="AQ547" s="42"/>
      <c r="AR547" s="36"/>
      <c r="AS547" s="36"/>
      <c r="AT547" s="29"/>
    </row>
    <row r="548" spans="1:46" ht="18.95" customHeight="1" x14ac:dyDescent="0.3">
      <c r="A548" s="52"/>
      <c r="B548" s="48"/>
      <c r="C548" s="48"/>
      <c r="D548" s="48"/>
      <c r="E548" s="54"/>
      <c r="F548" s="55"/>
      <c r="G548" s="48"/>
      <c r="H548" s="49"/>
      <c r="I548" s="50"/>
      <c r="J548" s="50"/>
      <c r="K548" s="50"/>
      <c r="L548" s="50"/>
      <c r="M548" s="46"/>
      <c r="N548" s="44"/>
      <c r="O548" s="45"/>
      <c r="P548" s="46"/>
      <c r="Q548" s="44"/>
      <c r="R548" s="47"/>
      <c r="S548" s="48"/>
      <c r="T548" s="20" t="s">
        <v>90</v>
      </c>
      <c r="U548" s="21"/>
      <c r="V548" s="22"/>
      <c r="W548" s="22"/>
      <c r="X548" s="23" t="str">
        <f t="shared" si="246"/>
        <v/>
      </c>
      <c r="Y548" s="24"/>
      <c r="Z548" s="24"/>
      <c r="AA548" s="25" t="str">
        <f t="shared" si="236"/>
        <v/>
      </c>
      <c r="AB548" s="24"/>
      <c r="AC548" s="24"/>
      <c r="AD548" s="24"/>
      <c r="AE548" s="26" t="str">
        <f t="shared" si="248"/>
        <v/>
      </c>
      <c r="AF548" s="25" t="str">
        <f t="shared" si="237"/>
        <v/>
      </c>
      <c r="AG548" s="38"/>
      <c r="AH548" s="39"/>
      <c r="AI548" s="25" t="str">
        <f t="shared" si="247"/>
        <v/>
      </c>
      <c r="AJ548" s="38"/>
      <c r="AK548" s="39"/>
      <c r="AL548" s="40"/>
      <c r="AM548" s="23" t="s">
        <v>92</v>
      </c>
      <c r="AN548" s="27"/>
      <c r="AO548" s="21"/>
      <c r="AP548" s="21"/>
      <c r="AQ548" s="42"/>
      <c r="AR548" s="36"/>
      <c r="AS548" s="36"/>
      <c r="AT548" s="29"/>
    </row>
    <row r="549" spans="1:46" ht="23.1" customHeight="1" x14ac:dyDescent="0.3">
      <c r="A549" s="53"/>
      <c r="B549" s="48"/>
      <c r="C549" s="48"/>
      <c r="D549" s="48"/>
      <c r="E549" s="54"/>
      <c r="F549" s="55"/>
      <c r="G549" s="48"/>
      <c r="H549" s="49"/>
      <c r="I549" s="50"/>
      <c r="J549" s="50"/>
      <c r="K549" s="50"/>
      <c r="L549" s="50"/>
      <c r="M549" s="46"/>
      <c r="N549" s="44"/>
      <c r="O549" s="45"/>
      <c r="P549" s="46"/>
      <c r="Q549" s="44"/>
      <c r="R549" s="47"/>
      <c r="S549" s="48"/>
      <c r="T549" s="20" t="s">
        <v>93</v>
      </c>
      <c r="U549" s="21"/>
      <c r="V549" s="22"/>
      <c r="W549" s="22"/>
      <c r="X549" s="23" t="str">
        <f t="shared" si="246"/>
        <v/>
      </c>
      <c r="Y549" s="24"/>
      <c r="Z549" s="24"/>
      <c r="AA549" s="25" t="str">
        <f t="shared" si="236"/>
        <v/>
      </c>
      <c r="AB549" s="24"/>
      <c r="AC549" s="24"/>
      <c r="AD549" s="24"/>
      <c r="AE549" s="26" t="str">
        <f t="shared" si="248"/>
        <v/>
      </c>
      <c r="AF549" s="25" t="str">
        <f t="shared" si="237"/>
        <v/>
      </c>
      <c r="AG549" s="38"/>
      <c r="AH549" s="39"/>
      <c r="AI549" s="25" t="str">
        <f t="shared" si="247"/>
        <v/>
      </c>
      <c r="AJ549" s="38"/>
      <c r="AK549" s="39"/>
      <c r="AL549" s="40"/>
      <c r="AM549" s="23" t="s">
        <v>94</v>
      </c>
      <c r="AN549" s="27"/>
      <c r="AO549" s="21"/>
      <c r="AP549" s="21"/>
      <c r="AQ549" s="43"/>
      <c r="AR549" s="37"/>
      <c r="AS549" s="37"/>
      <c r="AT549" s="30"/>
    </row>
    <row r="550" spans="1:46" s="4" customFormat="1" ht="69.95" customHeight="1" x14ac:dyDescent="0.25">
      <c r="A550" s="51"/>
      <c r="B550" s="48"/>
      <c r="C550" s="48"/>
      <c r="D550" s="48"/>
      <c r="E550" s="54"/>
      <c r="F550" s="55"/>
      <c r="G550" s="48"/>
      <c r="H550" s="49" t="str">
        <f>IF(B550="Seguridad_Información","Posibilidad de "&amp;C550&amp;"con "&amp;K550&amp;" "&amp;"por"&amp;" "&amp;I550&amp;" "&amp;"debido a"&amp;" "&amp;J550,"Posibilidad de"&amp;" "&amp;K550&amp;" "&amp;"por"&amp;" "&amp;I550&amp;" debido a"&amp;" "&amp;J550)</f>
        <v xml:space="preserve">Posibilidad de  por  debido a </v>
      </c>
      <c r="I550" s="50"/>
      <c r="J550" s="50"/>
      <c r="K550" s="50"/>
      <c r="L550" s="50"/>
      <c r="M550" s="46" t="str">
        <f>IF(OR($L550=[1]Tabla_Probabilidad!$D$33,$L550=[1]Tabla_Probabilidad!$D$35,$L550=[1]Tabla_Probabilidad!$D$37,$L550=[1]Tabla_Probabilidad!$J$35),"Muy Baja",IF(OR($L550=[1]Tabla_Probabilidad!$E$33,$L550=[1]Tabla_Probabilidad!$E$35,$L550=[1]Tabla_Probabilidad!$E$37,$L550=[1]Tabla_Probabilidad!$K$35),"Baja",IF(OR($L550=[1]Tabla_Probabilidad!$F$33,$L550=[1]Tabla_Probabilidad!$F$35,$L550=[1]Tabla_Probabilidad!$F$37,$L550=[1]Tabla_Probabilidad!$L$35),"Media",IF(OR($L550=[1]Tabla_Probabilidad!$G$33,$L550=[1]Tabla_Probabilidad!$G$35,$L550=[1]Tabla_Probabilidad!$G$37,$L550=[1]Tabla_Probabilidad!$M$35),"Alta",IF(OR($L550=[1]Tabla_Probabilidad!$H$33,$L550=[1]Tabla_Probabilidad!$H$35,$L550=[1]Tabla_Probabilidad!$H$37,$L550=[1]Tabla_Probabilidad!$N$35),"Muy Alta","")))))</f>
        <v/>
      </c>
      <c r="N550" s="44" t="str">
        <f>IF(M550="","",IF(M550="Muy Baja",0.2,IF(M550="Baja",0.4,IF(M550="Media",0.6,IF(M550="Alta",0.8,IF(M550="Muy Alta",1,))))))</f>
        <v/>
      </c>
      <c r="O550" s="45"/>
      <c r="P550" s="46" t="str">
        <f>IF(OR($O550=[1]Tabla_Impacto!$D$38,$O550=[1]Tabla_Impacto!$D$41,$O550=[1]Tabla_Impacto!$D$42,$O550=[1]Tabla_Impacto!$D$43,$O550=[1]Tabla_Impacto!$D$44,$O550=[1]Tabla_Impacto!$J$38,$O550=[1]Tabla_Impacto!$J$43,$O550=[1]Tabla_Impacto!$J$44,$O550=[1]Tabla_Impacto!$P$40,$O550=[1]Tabla_Impacto!$P$44,$O550=[1]Tabla_Impacto!$V$40,$O550=[1]Tabla_Impacto!$AB$40),"Leve",IF(OR($O550=[1]Tabla_Impacto!$E$38,$O550=[1]Tabla_Impacto!$E$41,$O550=[1]Tabla_Impacto!$E$42,$O550=[1]Tabla_Impacto!$E$43,$O550=[1]Tabla_Impacto!$E$44,$O550=[1]Tabla_Impacto!$K$38,$O550=[1]Tabla_Impacto!$K$43,$O550=[1]Tabla_Impacto!$K$44,$O550=[1]Tabla_Impacto!$Q$40,$O550=[1]Tabla_Impacto!$Q$44,$O550=[1]Tabla_Impacto!$W$40,$O550=[1]Tabla_Impacto!$AC$40),"Menor",IF(OR($O550=[1]Tabla_Impacto!$F$38,$O550=[1]Tabla_Impacto!$F$41,$O550=[1]Tabla_Impacto!$F$42,$O550=[1]Tabla_Impacto!$F$43,$O550=[1]Tabla_Impacto!$F$44,$O550=[1]Tabla_Impacto!$L$38,$O550=[1]Tabla_Impacto!$L$43,$O550=[1]Tabla_Impacto!$L$44,$O550=[1]Tabla_Impacto!$R$40,$O550=[1]Tabla_Impacto!$R$44,$O550=[1]Tabla_Impacto!$X$40,$O550=[1]Tabla_Impacto!$AD$40,$O550=[1]Tabla_Impacto!$F$41),"Moderado",IF(OR($O550=[1]Tabla_Impacto!$G$38,$O550=[1]Tabla_Impacto!$G$41,$O550=[1]Tabla_Impacto!$G$42,$O550=[1]Tabla_Impacto!$G$43,$O550=[1]Tabla_Impacto!$G$44,$O550=[1]Tabla_Impacto!$M$38,$O550=[1]Tabla_Impacto!$M$43,$O550=[1]Tabla_Impacto!$M$44,$O550=[1]Tabla_Impacto!$S$40,$O550=[1]Tabla_Impacto!$S$44,$O550=[1]Tabla_Impacto!$Y$40,$O550=[1]Tabla_Impacto!$AE$40,$O550=[1]Tabla_Impacto!$G$41),"Mayor",IF(OR($O550=[1]Tabla_Impacto!$H$38,$O550=[1]Tabla_Impacto!$H$41,$O550=[1]Tabla_Impacto!$H$42,$O550=[1]Tabla_Impacto!$H$43,$O550=[1]Tabla_Impacto!$H$44,$O550=[1]Tabla_Impacto!$N$38,$O550=[1]Tabla_Impacto!$N$43,$O550=[1]Tabla_Impacto!$N$44,$O550=[1]Tabla_Impacto!$T$40,$O550=[1]Tabla_Impacto!$T$44,$O550=[1]Tabla_Impacto!$Z$40,$O550=[1]Tabla_Impacto!$AF$40,$O550=[1]Tabla_Impacto!$H$41),"Catastrófico","")))))</f>
        <v/>
      </c>
      <c r="Q550" s="44" t="str">
        <f>IF(P550="","",IF(P550="Leve",0.2,IF(P550="Menor",0.4,IF(P550="Moderado",0.6,IF(P550="Mayor",0.8,IF(P550="Catastrófico",1,))))))</f>
        <v/>
      </c>
      <c r="R550" s="47" t="str">
        <f>IF(OR(AND(M550="Muy Baja",P550="Leve"),AND(M550="Muy Baja",P550="Menor"),AND(M550="Baja",P550="Leve")),"Bajo",IF(OR(AND(M550="Muy baja",P550="Moderado"),AND(M550="Baja",P550="Menor"),AND(M550="Baja",P550="Moderado"),AND(M550="Media",P550="Leve"),AND(M550="Media",P550="Menor"),AND(M550="Media",P550="Moderado"),AND(M550="Alta",P550="Leve"),AND(M550="Alta",P550="Menor")),"Moderado",IF(OR(AND(M550="Muy Baja",P550="Mayor"),AND(M550="Baja",P550="Mayor"),AND(M550="Media",P550="Mayor"),AND(M550="Alta",P550="Moderado"),AND(M550="Alta",P550="Mayor"),AND(M550="Muy Alta",P550="Leve"),AND(M550="Muy Alta",P550="Menor"),AND(M550="Muy Alta",P550="Moderado"),AND(M550="Muy Alta",P550="Mayor")),"Alto",IF(OR(AND(M550="Muy Baja",P550="Catastrófico"),AND(M550="Baja",P550="Catastrófico"),AND(M550="Media",P550="Catastrófico"),AND(M550="Alta",P550="Catastrófico"),AND(M550="Muy Alta",P550="Catastrófico")),"Extremo",""))))</f>
        <v/>
      </c>
      <c r="S550" s="48"/>
      <c r="T550" s="20" t="s">
        <v>65</v>
      </c>
      <c r="U550" s="21"/>
      <c r="V550" s="22"/>
      <c r="W550" s="22"/>
      <c r="X550" s="23" t="str">
        <f>IF(OR(Y550="Preventivo",Y550="Detectivo"),"Probabilidad",IF(Y550="Correctivo","Impacto",""))</f>
        <v/>
      </c>
      <c r="Y550" s="24"/>
      <c r="Z550" s="24"/>
      <c r="AA550" s="25" t="str">
        <f t="shared" si="236"/>
        <v/>
      </c>
      <c r="AB550" s="24"/>
      <c r="AC550" s="24"/>
      <c r="AD550" s="24"/>
      <c r="AE550" s="26" t="str">
        <f>IFERROR(IF(X550="Probabilidad",(N550-(+N550*AA550)),IF(X550="Impacto",N550,"")),"")</f>
        <v/>
      </c>
      <c r="AF550" s="25" t="str">
        <f t="shared" si="237"/>
        <v/>
      </c>
      <c r="AG550" s="38" t="str">
        <f>IFERROR(IF(AH550="","",IF(AH550&lt;=0.2,"Muy Baja",IF(AH550&lt;=0.4,"Baja",IF(AH550&lt;=0.6,"Media",IF(AH550&lt;=0.8,"Alta","Muy Alta"))))),"")</f>
        <v/>
      </c>
      <c r="AH550" s="39" t="str">
        <f>IFERROR(LOOKUP(MAX(AF550:AF556)+1,(AF550:AF556)),"")</f>
        <v/>
      </c>
      <c r="AI550" s="25" t="str">
        <f>IFERROR(IF(X550="Impacto",(Q550-(+Q550*AA550)),IF(X550="Probabilidad",Q550,"")),"")</f>
        <v/>
      </c>
      <c r="AJ550" s="38" t="str">
        <f>IFERROR(IF(AK550="","",IF(AK550&lt;=0.2,"Leve",IF(AK550&lt;=0.4,"Menor",IF(AK550&lt;=0.6,"Moderado",IF(AK550&lt;=0.8,"Mayor","Catastrófico"))))),"")</f>
        <v/>
      </c>
      <c r="AK550" s="39" t="str">
        <f>IFERROR(LOOKUP(MAX(AI550:AI556)+1,(AI550:AI556)),"")</f>
        <v/>
      </c>
      <c r="AL550" s="40" t="str">
        <f>IFERROR(IF(OR(AND(AG550="Muy Baja",AJ550="Leve"),AND(AG550="Muy Baja",AJ550="Menor"),AND(AG550="Baja",AJ550="Leve")),"Bajo",IF(OR(AND(AG550="Muy baja",AJ550="Moderado"),AND(AG550="Baja",AJ550="Menor"),AND(AG550="Baja",AJ550="Moderado"),AND(AG550="Media",AJ550="Leve"),AND(AG550="Media",AJ550="Menor"),AND(AG550="Media",AJ550="Moderado"),AND(AG550="Alta",AJ550="Leve"),AND(AG550="Alta",AJ550="Menor")),"Moderado",IF(OR(AND(AG550="Muy Baja",AJ550="Mayor"),AND(AG550="Baja",AJ550="Mayor"),AND(AG550="Media",AJ550="Mayor"),AND(AG550="Alta",AJ550="Moderado"),AND(AG550="Alta",AJ550="Mayor"),AND(AG550="Muy Alta",AJ550="Leve"),AND(AG550="Muy Alta",AJ550="Menor"),AND(AG550="Muy Alta",AJ550="Moderado"),AND(AG550="Muy Alta",AJ550="Mayor")),"Alto",IF(OR(AND(AG550="Muy Baja",AJ550="Catastrófico"),AND(AG550="Baja",AJ550="Catastrófico"),AND(AG550="Media",AJ550="Catastrófico"),AND(AG550="Alta",AJ550="Catastrófico"),AND(AG550="Muy Alta",AJ550="Catastrófico")),"Extremo","")))),"")</f>
        <v/>
      </c>
      <c r="AM550" s="23" t="s">
        <v>73</v>
      </c>
      <c r="AN550" s="27"/>
      <c r="AO550" s="21"/>
      <c r="AP550" s="21"/>
      <c r="AQ550" s="41"/>
      <c r="AR550" s="35"/>
      <c r="AS550" s="35"/>
      <c r="AT550" s="28"/>
    </row>
    <row r="551" spans="1:46" ht="74.099999999999994" customHeight="1" x14ac:dyDescent="0.3">
      <c r="A551" s="52"/>
      <c r="B551" s="48"/>
      <c r="C551" s="48"/>
      <c r="D551" s="48"/>
      <c r="E551" s="54"/>
      <c r="F551" s="55"/>
      <c r="G551" s="48"/>
      <c r="H551" s="49"/>
      <c r="I551" s="50"/>
      <c r="J551" s="50"/>
      <c r="K551" s="50"/>
      <c r="L551" s="50"/>
      <c r="M551" s="46"/>
      <c r="N551" s="44"/>
      <c r="O551" s="45"/>
      <c r="P551" s="46"/>
      <c r="Q551" s="44"/>
      <c r="R551" s="47"/>
      <c r="S551" s="48"/>
      <c r="T551" s="20" t="s">
        <v>74</v>
      </c>
      <c r="U551" s="21"/>
      <c r="V551" s="22"/>
      <c r="W551" s="22"/>
      <c r="X551" s="23" t="str">
        <f t="shared" ref="X551:X556" si="249">IF(OR(Y551="Preventivo",Y551="Detectivo"),"Probabilidad",IF(Y551="Correctivo","Impacto",""))</f>
        <v/>
      </c>
      <c r="Y551" s="24"/>
      <c r="Z551" s="24"/>
      <c r="AA551" s="25" t="str">
        <f t="shared" si="236"/>
        <v/>
      </c>
      <c r="AB551" s="24"/>
      <c r="AC551" s="24"/>
      <c r="AD551" s="24"/>
      <c r="AE551" s="26" t="str">
        <f>IFERROR(IF(AND(X550="Probabilidad",X551="Probabilidad"),(AF550-(+AF550*AA551)),IF(AND(X551="Probabilidad",X550="Impacto"),(AF550-(+AF550*AA551)),IF(X551="Impacto",AF550,""))),"")</f>
        <v/>
      </c>
      <c r="AF551" s="25" t="str">
        <f t="shared" si="237"/>
        <v/>
      </c>
      <c r="AG551" s="38"/>
      <c r="AH551" s="39"/>
      <c r="AI551" s="25" t="str">
        <f t="shared" ref="AI551:AI556" si="250">IFERROR(IF(AND(X550="Impacto",X551="Impacto"),(AI550-(+AI550*AA551)),IF(AND(X551="Impacto",X550="Probabilidad"),(AI550-(+AI550*AA551)),IF(X551="Probabilidad",AI550,""))),"")</f>
        <v/>
      </c>
      <c r="AJ551" s="38"/>
      <c r="AK551" s="39"/>
      <c r="AL551" s="40"/>
      <c r="AM551" s="23" t="s">
        <v>77</v>
      </c>
      <c r="AN551" s="27"/>
      <c r="AO551" s="21"/>
      <c r="AP551" s="21"/>
      <c r="AQ551" s="42"/>
      <c r="AR551" s="36"/>
      <c r="AS551" s="36"/>
      <c r="AT551" s="29"/>
    </row>
    <row r="552" spans="1:46" ht="45" customHeight="1" x14ac:dyDescent="0.3">
      <c r="A552" s="52"/>
      <c r="B552" s="48"/>
      <c r="C552" s="48"/>
      <c r="D552" s="48"/>
      <c r="E552" s="54"/>
      <c r="F552" s="55"/>
      <c r="G552" s="48"/>
      <c r="H552" s="49"/>
      <c r="I552" s="50"/>
      <c r="J552" s="50"/>
      <c r="K552" s="50"/>
      <c r="L552" s="50"/>
      <c r="M552" s="46"/>
      <c r="N552" s="44"/>
      <c r="O552" s="45"/>
      <c r="P552" s="46"/>
      <c r="Q552" s="44"/>
      <c r="R552" s="47"/>
      <c r="S552" s="48"/>
      <c r="T552" s="20" t="s">
        <v>78</v>
      </c>
      <c r="U552" s="21"/>
      <c r="V552" s="22"/>
      <c r="W552" s="22"/>
      <c r="X552" s="23" t="str">
        <f t="shared" si="249"/>
        <v/>
      </c>
      <c r="Y552" s="24"/>
      <c r="Z552" s="24"/>
      <c r="AA552" s="25" t="str">
        <f t="shared" si="236"/>
        <v/>
      </c>
      <c r="AB552" s="24"/>
      <c r="AC552" s="24"/>
      <c r="AD552" s="24"/>
      <c r="AE552" s="26" t="str">
        <f>IFERROR(IF(AND(X551="Probabilidad",X552="Probabilidad"),(AF551-(+AF551*AA552)),IF(AND(X552="Probabilidad",X551="Impacto"),(AF551-(+AF551*AA552)),IF(X552="Impacto",AF551,""))),"")</f>
        <v/>
      </c>
      <c r="AF552" s="25" t="str">
        <f t="shared" si="237"/>
        <v/>
      </c>
      <c r="AG552" s="38"/>
      <c r="AH552" s="39"/>
      <c r="AI552" s="25" t="str">
        <f t="shared" si="250"/>
        <v/>
      </c>
      <c r="AJ552" s="38"/>
      <c r="AK552" s="39"/>
      <c r="AL552" s="40"/>
      <c r="AM552" s="23" t="s">
        <v>81</v>
      </c>
      <c r="AN552" s="27"/>
      <c r="AO552" s="21"/>
      <c r="AP552" s="21"/>
      <c r="AQ552" s="42"/>
      <c r="AR552" s="36"/>
      <c r="AS552" s="36"/>
      <c r="AT552" s="29"/>
    </row>
    <row r="553" spans="1:46" ht="30" customHeight="1" x14ac:dyDescent="0.3">
      <c r="A553" s="52"/>
      <c r="B553" s="48"/>
      <c r="C553" s="48"/>
      <c r="D553" s="48"/>
      <c r="E553" s="54"/>
      <c r="F553" s="55"/>
      <c r="G553" s="48"/>
      <c r="H553" s="49"/>
      <c r="I553" s="50"/>
      <c r="J553" s="50"/>
      <c r="K553" s="50"/>
      <c r="L553" s="50"/>
      <c r="M553" s="46"/>
      <c r="N553" s="44"/>
      <c r="O553" s="45"/>
      <c r="P553" s="46"/>
      <c r="Q553" s="44"/>
      <c r="R553" s="47"/>
      <c r="S553" s="48"/>
      <c r="T553" s="20" t="s">
        <v>82</v>
      </c>
      <c r="U553" s="21"/>
      <c r="V553" s="22"/>
      <c r="W553" s="22"/>
      <c r="X553" s="23" t="str">
        <f t="shared" si="249"/>
        <v/>
      </c>
      <c r="Y553" s="24"/>
      <c r="Z553" s="24"/>
      <c r="AA553" s="25" t="str">
        <f t="shared" si="236"/>
        <v/>
      </c>
      <c r="AB553" s="24"/>
      <c r="AC553" s="24"/>
      <c r="AD553" s="24"/>
      <c r="AE553" s="26" t="str">
        <f t="shared" ref="AE553:AE556" si="251">IFERROR(IF(AND(X552="Probabilidad",X553="Probabilidad"),(AF552-(+AF552*AA553)),IF(AND(X553="Probabilidad",X552="Impacto"),(AF552-(+AF552*AA553)),IF(X553="Impacto",AF552,""))),"")</f>
        <v/>
      </c>
      <c r="AF553" s="25" t="str">
        <f t="shared" si="237"/>
        <v/>
      </c>
      <c r="AG553" s="38"/>
      <c r="AH553" s="39"/>
      <c r="AI553" s="25" t="str">
        <f t="shared" si="250"/>
        <v/>
      </c>
      <c r="AJ553" s="38"/>
      <c r="AK553" s="39"/>
      <c r="AL553" s="40"/>
      <c r="AM553" s="23" t="s">
        <v>84</v>
      </c>
      <c r="AN553" s="27"/>
      <c r="AO553" s="21"/>
      <c r="AP553" s="21"/>
      <c r="AQ553" s="42"/>
      <c r="AR553" s="36"/>
      <c r="AS553" s="36"/>
      <c r="AT553" s="29"/>
    </row>
    <row r="554" spans="1:46" ht="18.95" customHeight="1" x14ac:dyDescent="0.3">
      <c r="A554" s="52"/>
      <c r="B554" s="48"/>
      <c r="C554" s="48"/>
      <c r="D554" s="48"/>
      <c r="E554" s="54"/>
      <c r="F554" s="55"/>
      <c r="G554" s="48"/>
      <c r="H554" s="49"/>
      <c r="I554" s="50"/>
      <c r="J554" s="50"/>
      <c r="K554" s="50"/>
      <c r="L554" s="50"/>
      <c r="M554" s="46"/>
      <c r="N554" s="44"/>
      <c r="O554" s="45"/>
      <c r="P554" s="46"/>
      <c r="Q554" s="44"/>
      <c r="R554" s="47"/>
      <c r="S554" s="48"/>
      <c r="T554" s="20" t="s">
        <v>85</v>
      </c>
      <c r="U554" s="21"/>
      <c r="V554" s="22"/>
      <c r="W554" s="22"/>
      <c r="X554" s="23" t="str">
        <f t="shared" si="249"/>
        <v/>
      </c>
      <c r="Y554" s="24"/>
      <c r="Z554" s="24"/>
      <c r="AA554" s="25" t="str">
        <f t="shared" si="236"/>
        <v/>
      </c>
      <c r="AB554" s="24"/>
      <c r="AC554" s="24"/>
      <c r="AD554" s="24"/>
      <c r="AE554" s="26" t="str">
        <f t="shared" si="251"/>
        <v/>
      </c>
      <c r="AF554" s="25" t="str">
        <f t="shared" si="237"/>
        <v/>
      </c>
      <c r="AG554" s="38"/>
      <c r="AH554" s="39"/>
      <c r="AI554" s="25" t="str">
        <f t="shared" si="250"/>
        <v/>
      </c>
      <c r="AJ554" s="38"/>
      <c r="AK554" s="39"/>
      <c r="AL554" s="40"/>
      <c r="AM554" s="23" t="s">
        <v>89</v>
      </c>
      <c r="AN554" s="27"/>
      <c r="AO554" s="21"/>
      <c r="AP554" s="21"/>
      <c r="AQ554" s="42"/>
      <c r="AR554" s="36"/>
      <c r="AS554" s="36"/>
      <c r="AT554" s="29"/>
    </row>
    <row r="555" spans="1:46" ht="18.95" customHeight="1" x14ac:dyDescent="0.3">
      <c r="A555" s="52"/>
      <c r="B555" s="48"/>
      <c r="C555" s="48"/>
      <c r="D555" s="48"/>
      <c r="E555" s="54"/>
      <c r="F555" s="55"/>
      <c r="G555" s="48"/>
      <c r="H555" s="49"/>
      <c r="I555" s="50"/>
      <c r="J555" s="50"/>
      <c r="K555" s="50"/>
      <c r="L555" s="50"/>
      <c r="M555" s="46"/>
      <c r="N555" s="44"/>
      <c r="O555" s="45"/>
      <c r="P555" s="46"/>
      <c r="Q555" s="44"/>
      <c r="R555" s="47"/>
      <c r="S555" s="48"/>
      <c r="T555" s="20" t="s">
        <v>90</v>
      </c>
      <c r="U555" s="21"/>
      <c r="V555" s="22"/>
      <c r="W555" s="22"/>
      <c r="X555" s="23" t="str">
        <f t="shared" si="249"/>
        <v/>
      </c>
      <c r="Y555" s="24"/>
      <c r="Z555" s="24"/>
      <c r="AA555" s="25" t="str">
        <f t="shared" si="236"/>
        <v/>
      </c>
      <c r="AB555" s="24"/>
      <c r="AC555" s="24"/>
      <c r="AD555" s="24"/>
      <c r="AE555" s="26" t="str">
        <f t="shared" si="251"/>
        <v/>
      </c>
      <c r="AF555" s="25" t="str">
        <f t="shared" si="237"/>
        <v/>
      </c>
      <c r="AG555" s="38"/>
      <c r="AH555" s="39"/>
      <c r="AI555" s="25" t="str">
        <f t="shared" si="250"/>
        <v/>
      </c>
      <c r="AJ555" s="38"/>
      <c r="AK555" s="39"/>
      <c r="AL555" s="40"/>
      <c r="AM555" s="23" t="s">
        <v>92</v>
      </c>
      <c r="AN555" s="27"/>
      <c r="AO555" s="21"/>
      <c r="AP555" s="21"/>
      <c r="AQ555" s="42"/>
      <c r="AR555" s="36"/>
      <c r="AS555" s="36"/>
      <c r="AT555" s="29"/>
    </row>
    <row r="556" spans="1:46" ht="23.1" customHeight="1" x14ac:dyDescent="0.3">
      <c r="A556" s="53"/>
      <c r="B556" s="48"/>
      <c r="C556" s="48"/>
      <c r="D556" s="48"/>
      <c r="E556" s="54"/>
      <c r="F556" s="55"/>
      <c r="G556" s="48"/>
      <c r="H556" s="49"/>
      <c r="I556" s="50"/>
      <c r="J556" s="50"/>
      <c r="K556" s="50"/>
      <c r="L556" s="50"/>
      <c r="M556" s="46"/>
      <c r="N556" s="44"/>
      <c r="O556" s="45"/>
      <c r="P556" s="46"/>
      <c r="Q556" s="44"/>
      <c r="R556" s="47"/>
      <c r="S556" s="48"/>
      <c r="T556" s="20" t="s">
        <v>93</v>
      </c>
      <c r="U556" s="21"/>
      <c r="V556" s="22"/>
      <c r="W556" s="22"/>
      <c r="X556" s="23" t="str">
        <f t="shared" si="249"/>
        <v/>
      </c>
      <c r="Y556" s="24"/>
      <c r="Z556" s="24"/>
      <c r="AA556" s="25" t="str">
        <f t="shared" si="236"/>
        <v/>
      </c>
      <c r="AB556" s="24"/>
      <c r="AC556" s="24"/>
      <c r="AD556" s="24"/>
      <c r="AE556" s="26" t="str">
        <f t="shared" si="251"/>
        <v/>
      </c>
      <c r="AF556" s="25" t="str">
        <f t="shared" si="237"/>
        <v/>
      </c>
      <c r="AG556" s="38"/>
      <c r="AH556" s="39"/>
      <c r="AI556" s="25" t="str">
        <f t="shared" si="250"/>
        <v/>
      </c>
      <c r="AJ556" s="38"/>
      <c r="AK556" s="39"/>
      <c r="AL556" s="40"/>
      <c r="AM556" s="23" t="s">
        <v>94</v>
      </c>
      <c r="AN556" s="27"/>
      <c r="AO556" s="21"/>
      <c r="AP556" s="21"/>
      <c r="AQ556" s="43"/>
      <c r="AR556" s="37"/>
      <c r="AS556" s="37"/>
      <c r="AT556" s="30"/>
    </row>
    <row r="557" spans="1:46" s="4" customFormat="1" ht="69.95" customHeight="1" x14ac:dyDescent="0.25">
      <c r="A557" s="51"/>
      <c r="B557" s="48"/>
      <c r="C557" s="48"/>
      <c r="D557" s="48"/>
      <c r="E557" s="54"/>
      <c r="F557" s="55"/>
      <c r="G557" s="48"/>
      <c r="H557" s="49" t="str">
        <f>IF(B557="Seguridad_Información","Posibilidad de "&amp;C557&amp;"con "&amp;K557&amp;" "&amp;"por"&amp;" "&amp;I557&amp;" "&amp;"debido a"&amp;" "&amp;J557,"Posibilidad de"&amp;" "&amp;K557&amp;" "&amp;"por"&amp;" "&amp;I557&amp;" debido a"&amp;" "&amp;J557)</f>
        <v xml:space="preserve">Posibilidad de  por  debido a </v>
      </c>
      <c r="I557" s="50"/>
      <c r="J557" s="50"/>
      <c r="K557" s="50"/>
      <c r="L557" s="50"/>
      <c r="M557" s="46" t="str">
        <f>IF(OR($L557=[1]Tabla_Probabilidad!$D$33,$L557=[1]Tabla_Probabilidad!$D$35,$L557=[1]Tabla_Probabilidad!$D$37,$L557=[1]Tabla_Probabilidad!$J$35),"Muy Baja",IF(OR($L557=[1]Tabla_Probabilidad!$E$33,$L557=[1]Tabla_Probabilidad!$E$35,$L557=[1]Tabla_Probabilidad!$E$37,$L557=[1]Tabla_Probabilidad!$K$35),"Baja",IF(OR($L557=[1]Tabla_Probabilidad!$F$33,$L557=[1]Tabla_Probabilidad!$F$35,$L557=[1]Tabla_Probabilidad!$F$37,$L557=[1]Tabla_Probabilidad!$L$35),"Media",IF(OR($L557=[1]Tabla_Probabilidad!$G$33,$L557=[1]Tabla_Probabilidad!$G$35,$L557=[1]Tabla_Probabilidad!$G$37,$L557=[1]Tabla_Probabilidad!$M$35),"Alta",IF(OR($L557=[1]Tabla_Probabilidad!$H$33,$L557=[1]Tabla_Probabilidad!$H$35,$L557=[1]Tabla_Probabilidad!$H$37,$L557=[1]Tabla_Probabilidad!$N$35),"Muy Alta","")))))</f>
        <v/>
      </c>
      <c r="N557" s="44" t="str">
        <f>IF(M557="","",IF(M557="Muy Baja",0.2,IF(M557="Baja",0.4,IF(M557="Media",0.6,IF(M557="Alta",0.8,IF(M557="Muy Alta",1,))))))</f>
        <v/>
      </c>
      <c r="O557" s="45"/>
      <c r="P557" s="46" t="str">
        <f>IF(OR($O557=[1]Tabla_Impacto!$D$38,$O557=[1]Tabla_Impacto!$D$41,$O557=[1]Tabla_Impacto!$D$42,$O557=[1]Tabla_Impacto!$D$43,$O557=[1]Tabla_Impacto!$D$44,$O557=[1]Tabla_Impacto!$J$38,$O557=[1]Tabla_Impacto!$J$43,$O557=[1]Tabla_Impacto!$J$44,$O557=[1]Tabla_Impacto!$P$40,$O557=[1]Tabla_Impacto!$P$44,$O557=[1]Tabla_Impacto!$V$40,$O557=[1]Tabla_Impacto!$AB$40),"Leve",IF(OR($O557=[1]Tabla_Impacto!$E$38,$O557=[1]Tabla_Impacto!$E$41,$O557=[1]Tabla_Impacto!$E$42,$O557=[1]Tabla_Impacto!$E$43,$O557=[1]Tabla_Impacto!$E$44,$O557=[1]Tabla_Impacto!$K$38,$O557=[1]Tabla_Impacto!$K$43,$O557=[1]Tabla_Impacto!$K$44,$O557=[1]Tabla_Impacto!$Q$40,$O557=[1]Tabla_Impacto!$Q$44,$O557=[1]Tabla_Impacto!$W$40,$O557=[1]Tabla_Impacto!$AC$40),"Menor",IF(OR($O557=[1]Tabla_Impacto!$F$38,$O557=[1]Tabla_Impacto!$F$41,$O557=[1]Tabla_Impacto!$F$42,$O557=[1]Tabla_Impacto!$F$43,$O557=[1]Tabla_Impacto!$F$44,$O557=[1]Tabla_Impacto!$L$38,$O557=[1]Tabla_Impacto!$L$43,$O557=[1]Tabla_Impacto!$L$44,$O557=[1]Tabla_Impacto!$R$40,$O557=[1]Tabla_Impacto!$R$44,$O557=[1]Tabla_Impacto!$X$40,$O557=[1]Tabla_Impacto!$AD$40,$O557=[1]Tabla_Impacto!$F$41),"Moderado",IF(OR($O557=[1]Tabla_Impacto!$G$38,$O557=[1]Tabla_Impacto!$G$41,$O557=[1]Tabla_Impacto!$G$42,$O557=[1]Tabla_Impacto!$G$43,$O557=[1]Tabla_Impacto!$G$44,$O557=[1]Tabla_Impacto!$M$38,$O557=[1]Tabla_Impacto!$M$43,$O557=[1]Tabla_Impacto!$M$44,$O557=[1]Tabla_Impacto!$S$40,$O557=[1]Tabla_Impacto!$S$44,$O557=[1]Tabla_Impacto!$Y$40,$O557=[1]Tabla_Impacto!$AE$40,$O557=[1]Tabla_Impacto!$G$41),"Mayor",IF(OR($O557=[1]Tabla_Impacto!$H$38,$O557=[1]Tabla_Impacto!$H$41,$O557=[1]Tabla_Impacto!$H$42,$O557=[1]Tabla_Impacto!$H$43,$O557=[1]Tabla_Impacto!$H$44,$O557=[1]Tabla_Impacto!$N$38,$O557=[1]Tabla_Impacto!$N$43,$O557=[1]Tabla_Impacto!$N$44,$O557=[1]Tabla_Impacto!$T$40,$O557=[1]Tabla_Impacto!$T$44,$O557=[1]Tabla_Impacto!$Z$40,$O557=[1]Tabla_Impacto!$AF$40,$O557=[1]Tabla_Impacto!$H$41),"Catastrófico","")))))</f>
        <v/>
      </c>
      <c r="Q557" s="44" t="str">
        <f>IF(P557="","",IF(P557="Leve",0.2,IF(P557="Menor",0.4,IF(P557="Moderado",0.6,IF(P557="Mayor",0.8,IF(P557="Catastrófico",1,))))))</f>
        <v/>
      </c>
      <c r="R557" s="47" t="str">
        <f>IF(OR(AND(M557="Muy Baja",P557="Leve"),AND(M557="Muy Baja",P557="Menor"),AND(M557="Baja",P557="Leve")),"Bajo",IF(OR(AND(M557="Muy baja",P557="Moderado"),AND(M557="Baja",P557="Menor"),AND(M557="Baja",P557="Moderado"),AND(M557="Media",P557="Leve"),AND(M557="Media",P557="Menor"),AND(M557="Media",P557="Moderado"),AND(M557="Alta",P557="Leve"),AND(M557="Alta",P557="Menor")),"Moderado",IF(OR(AND(M557="Muy Baja",P557="Mayor"),AND(M557="Baja",P557="Mayor"),AND(M557="Media",P557="Mayor"),AND(M557="Alta",P557="Moderado"),AND(M557="Alta",P557="Mayor"),AND(M557="Muy Alta",P557="Leve"),AND(M557="Muy Alta",P557="Menor"),AND(M557="Muy Alta",P557="Moderado"),AND(M557="Muy Alta",P557="Mayor")),"Alto",IF(OR(AND(M557="Muy Baja",P557="Catastrófico"),AND(M557="Baja",P557="Catastrófico"),AND(M557="Media",P557="Catastrófico"),AND(M557="Alta",P557="Catastrófico"),AND(M557="Muy Alta",P557="Catastrófico")),"Extremo",""))))</f>
        <v/>
      </c>
      <c r="S557" s="48"/>
      <c r="T557" s="20" t="s">
        <v>65</v>
      </c>
      <c r="U557" s="21"/>
      <c r="V557" s="22"/>
      <c r="W557" s="22"/>
      <c r="X557" s="23" t="str">
        <f>IF(OR(Y557="Preventivo",Y557="Detectivo"),"Probabilidad",IF(Y557="Correctivo","Impacto",""))</f>
        <v/>
      </c>
      <c r="Y557" s="24"/>
      <c r="Z557" s="24"/>
      <c r="AA557" s="25" t="str">
        <f t="shared" si="236"/>
        <v/>
      </c>
      <c r="AB557" s="24"/>
      <c r="AC557" s="24"/>
      <c r="AD557" s="24"/>
      <c r="AE557" s="26" t="str">
        <f>IFERROR(IF(X557="Probabilidad",(N557-(+N557*AA557)),IF(X557="Impacto",N557,"")),"")</f>
        <v/>
      </c>
      <c r="AF557" s="25" t="str">
        <f t="shared" si="237"/>
        <v/>
      </c>
      <c r="AG557" s="38" t="str">
        <f>IFERROR(IF(AH557="","",IF(AH557&lt;=0.2,"Muy Baja",IF(AH557&lt;=0.4,"Baja",IF(AH557&lt;=0.6,"Media",IF(AH557&lt;=0.8,"Alta","Muy Alta"))))),"")</f>
        <v/>
      </c>
      <c r="AH557" s="39" t="str">
        <f>IFERROR(LOOKUP(MAX(AF557:AF563)+1,(AF557:AF563)),"")</f>
        <v/>
      </c>
      <c r="AI557" s="25" t="str">
        <f>IFERROR(IF(X557="Impacto",(Q557-(+Q557*AA557)),IF(X557="Probabilidad",Q557,"")),"")</f>
        <v/>
      </c>
      <c r="AJ557" s="38" t="str">
        <f>IFERROR(IF(AK557="","",IF(AK557&lt;=0.2,"Leve",IF(AK557&lt;=0.4,"Menor",IF(AK557&lt;=0.6,"Moderado",IF(AK557&lt;=0.8,"Mayor","Catastrófico"))))),"")</f>
        <v/>
      </c>
      <c r="AK557" s="39" t="str">
        <f>IFERROR(LOOKUP(MAX(AI557:AI563)+1,(AI557:AI563)),"")</f>
        <v/>
      </c>
      <c r="AL557" s="40" t="str">
        <f>IFERROR(IF(OR(AND(AG557="Muy Baja",AJ557="Leve"),AND(AG557="Muy Baja",AJ557="Menor"),AND(AG557="Baja",AJ557="Leve")),"Bajo",IF(OR(AND(AG557="Muy baja",AJ557="Moderado"),AND(AG557="Baja",AJ557="Menor"),AND(AG557="Baja",AJ557="Moderado"),AND(AG557="Media",AJ557="Leve"),AND(AG557="Media",AJ557="Menor"),AND(AG557="Media",AJ557="Moderado"),AND(AG557="Alta",AJ557="Leve"),AND(AG557="Alta",AJ557="Menor")),"Moderado",IF(OR(AND(AG557="Muy Baja",AJ557="Mayor"),AND(AG557="Baja",AJ557="Mayor"),AND(AG557="Media",AJ557="Mayor"),AND(AG557="Alta",AJ557="Moderado"),AND(AG557="Alta",AJ557="Mayor"),AND(AG557="Muy Alta",AJ557="Leve"),AND(AG557="Muy Alta",AJ557="Menor"),AND(AG557="Muy Alta",AJ557="Moderado"),AND(AG557="Muy Alta",AJ557="Mayor")),"Alto",IF(OR(AND(AG557="Muy Baja",AJ557="Catastrófico"),AND(AG557="Baja",AJ557="Catastrófico"),AND(AG557="Media",AJ557="Catastrófico"),AND(AG557="Alta",AJ557="Catastrófico"),AND(AG557="Muy Alta",AJ557="Catastrófico")),"Extremo","")))),"")</f>
        <v/>
      </c>
      <c r="AM557" s="23" t="s">
        <v>73</v>
      </c>
      <c r="AN557" s="27"/>
      <c r="AO557" s="21"/>
      <c r="AP557" s="21"/>
      <c r="AQ557" s="41"/>
      <c r="AR557" s="35"/>
      <c r="AS557" s="35"/>
      <c r="AT557" s="28"/>
    </row>
    <row r="558" spans="1:46" ht="74.099999999999994" customHeight="1" x14ac:dyDescent="0.3">
      <c r="A558" s="52"/>
      <c r="B558" s="48"/>
      <c r="C558" s="48"/>
      <c r="D558" s="48"/>
      <c r="E558" s="54"/>
      <c r="F558" s="55"/>
      <c r="G558" s="48"/>
      <c r="H558" s="49"/>
      <c r="I558" s="50"/>
      <c r="J558" s="50"/>
      <c r="K558" s="50"/>
      <c r="L558" s="50"/>
      <c r="M558" s="46"/>
      <c r="N558" s="44"/>
      <c r="O558" s="45"/>
      <c r="P558" s="46"/>
      <c r="Q558" s="44"/>
      <c r="R558" s="47"/>
      <c r="S558" s="48"/>
      <c r="T558" s="20" t="s">
        <v>74</v>
      </c>
      <c r="U558" s="21"/>
      <c r="V558" s="22"/>
      <c r="W558" s="22"/>
      <c r="X558" s="23" t="str">
        <f t="shared" ref="X558:X563" si="252">IF(OR(Y558="Preventivo",Y558="Detectivo"),"Probabilidad",IF(Y558="Correctivo","Impacto",""))</f>
        <v/>
      </c>
      <c r="Y558" s="24"/>
      <c r="Z558" s="24"/>
      <c r="AA558" s="25" t="str">
        <f t="shared" si="236"/>
        <v/>
      </c>
      <c r="AB558" s="24"/>
      <c r="AC558" s="24"/>
      <c r="AD558" s="24"/>
      <c r="AE558" s="26" t="str">
        <f>IFERROR(IF(AND(X557="Probabilidad",X558="Probabilidad"),(AF557-(+AF557*AA558)),IF(AND(X558="Probabilidad",X557="Impacto"),(AF557-(+AF557*AA558)),IF(X558="Impacto",AF557,""))),"")</f>
        <v/>
      </c>
      <c r="AF558" s="25" t="str">
        <f t="shared" si="237"/>
        <v/>
      </c>
      <c r="AG558" s="38"/>
      <c r="AH558" s="39"/>
      <c r="AI558" s="25" t="str">
        <f t="shared" ref="AI558:AI563" si="253">IFERROR(IF(AND(X557="Impacto",X558="Impacto"),(AI557-(+AI557*AA558)),IF(AND(X558="Impacto",X557="Probabilidad"),(AI557-(+AI557*AA558)),IF(X558="Probabilidad",AI557,""))),"")</f>
        <v/>
      </c>
      <c r="AJ558" s="38"/>
      <c r="AK558" s="39"/>
      <c r="AL558" s="40"/>
      <c r="AM558" s="23" t="s">
        <v>77</v>
      </c>
      <c r="AN558" s="27"/>
      <c r="AO558" s="21"/>
      <c r="AP558" s="21"/>
      <c r="AQ558" s="42"/>
      <c r="AR558" s="36"/>
      <c r="AS558" s="36"/>
      <c r="AT558" s="29"/>
    </row>
    <row r="559" spans="1:46" ht="45" customHeight="1" x14ac:dyDescent="0.3">
      <c r="A559" s="52"/>
      <c r="B559" s="48"/>
      <c r="C559" s="48"/>
      <c r="D559" s="48"/>
      <c r="E559" s="54"/>
      <c r="F559" s="55"/>
      <c r="G559" s="48"/>
      <c r="H559" s="49"/>
      <c r="I559" s="50"/>
      <c r="J559" s="50"/>
      <c r="K559" s="50"/>
      <c r="L559" s="50"/>
      <c r="M559" s="46"/>
      <c r="N559" s="44"/>
      <c r="O559" s="45"/>
      <c r="P559" s="46"/>
      <c r="Q559" s="44"/>
      <c r="R559" s="47"/>
      <c r="S559" s="48"/>
      <c r="T559" s="20" t="s">
        <v>78</v>
      </c>
      <c r="U559" s="21"/>
      <c r="V559" s="22"/>
      <c r="W559" s="22"/>
      <c r="X559" s="23" t="str">
        <f t="shared" si="252"/>
        <v/>
      </c>
      <c r="Y559" s="24"/>
      <c r="Z559" s="24"/>
      <c r="AA559" s="25" t="str">
        <f t="shared" si="236"/>
        <v/>
      </c>
      <c r="AB559" s="24"/>
      <c r="AC559" s="24"/>
      <c r="AD559" s="24"/>
      <c r="AE559" s="26" t="str">
        <f>IFERROR(IF(AND(X558="Probabilidad",X559="Probabilidad"),(AF558-(+AF558*AA559)),IF(AND(X559="Probabilidad",X558="Impacto"),(AF558-(+AF558*AA559)),IF(X559="Impacto",AF558,""))),"")</f>
        <v/>
      </c>
      <c r="AF559" s="25" t="str">
        <f t="shared" si="237"/>
        <v/>
      </c>
      <c r="AG559" s="38"/>
      <c r="AH559" s="39"/>
      <c r="AI559" s="25" t="str">
        <f t="shared" si="253"/>
        <v/>
      </c>
      <c r="AJ559" s="38"/>
      <c r="AK559" s="39"/>
      <c r="AL559" s="40"/>
      <c r="AM559" s="23" t="s">
        <v>81</v>
      </c>
      <c r="AN559" s="27"/>
      <c r="AO559" s="21"/>
      <c r="AP559" s="21"/>
      <c r="AQ559" s="42"/>
      <c r="AR559" s="36"/>
      <c r="AS559" s="36"/>
      <c r="AT559" s="29"/>
    </row>
    <row r="560" spans="1:46" ht="30" customHeight="1" x14ac:dyDescent="0.3">
      <c r="A560" s="52"/>
      <c r="B560" s="48"/>
      <c r="C560" s="48"/>
      <c r="D560" s="48"/>
      <c r="E560" s="54"/>
      <c r="F560" s="55"/>
      <c r="G560" s="48"/>
      <c r="H560" s="49"/>
      <c r="I560" s="50"/>
      <c r="J560" s="50"/>
      <c r="K560" s="50"/>
      <c r="L560" s="50"/>
      <c r="M560" s="46"/>
      <c r="N560" s="44"/>
      <c r="O560" s="45"/>
      <c r="P560" s="46"/>
      <c r="Q560" s="44"/>
      <c r="R560" s="47"/>
      <c r="S560" s="48"/>
      <c r="T560" s="20" t="s">
        <v>82</v>
      </c>
      <c r="U560" s="21"/>
      <c r="V560" s="22"/>
      <c r="W560" s="22"/>
      <c r="X560" s="23" t="str">
        <f t="shared" si="252"/>
        <v/>
      </c>
      <c r="Y560" s="24"/>
      <c r="Z560" s="24"/>
      <c r="AA560" s="25" t="str">
        <f t="shared" si="236"/>
        <v/>
      </c>
      <c r="AB560" s="24"/>
      <c r="AC560" s="24"/>
      <c r="AD560" s="24"/>
      <c r="AE560" s="26" t="str">
        <f t="shared" ref="AE560:AE563" si="254">IFERROR(IF(AND(X559="Probabilidad",X560="Probabilidad"),(AF559-(+AF559*AA560)),IF(AND(X560="Probabilidad",X559="Impacto"),(AF559-(+AF559*AA560)),IF(X560="Impacto",AF559,""))),"")</f>
        <v/>
      </c>
      <c r="AF560" s="25" t="str">
        <f t="shared" si="237"/>
        <v/>
      </c>
      <c r="AG560" s="38"/>
      <c r="AH560" s="39"/>
      <c r="AI560" s="25" t="str">
        <f t="shared" si="253"/>
        <v/>
      </c>
      <c r="AJ560" s="38"/>
      <c r="AK560" s="39"/>
      <c r="AL560" s="40"/>
      <c r="AM560" s="23" t="s">
        <v>84</v>
      </c>
      <c r="AN560" s="27"/>
      <c r="AO560" s="21"/>
      <c r="AP560" s="21"/>
      <c r="AQ560" s="42"/>
      <c r="AR560" s="36"/>
      <c r="AS560" s="36"/>
      <c r="AT560" s="29"/>
    </row>
    <row r="561" spans="1:46" ht="18.95" customHeight="1" x14ac:dyDescent="0.3">
      <c r="A561" s="52"/>
      <c r="B561" s="48"/>
      <c r="C561" s="48"/>
      <c r="D561" s="48"/>
      <c r="E561" s="54"/>
      <c r="F561" s="55"/>
      <c r="G561" s="48"/>
      <c r="H561" s="49"/>
      <c r="I561" s="50"/>
      <c r="J561" s="50"/>
      <c r="K561" s="50"/>
      <c r="L561" s="50"/>
      <c r="M561" s="46"/>
      <c r="N561" s="44"/>
      <c r="O561" s="45"/>
      <c r="P561" s="46"/>
      <c r="Q561" s="44"/>
      <c r="R561" s="47"/>
      <c r="S561" s="48"/>
      <c r="T561" s="20" t="s">
        <v>85</v>
      </c>
      <c r="U561" s="21"/>
      <c r="V561" s="22"/>
      <c r="W561" s="22"/>
      <c r="X561" s="23" t="str">
        <f t="shared" si="252"/>
        <v/>
      </c>
      <c r="Y561" s="24"/>
      <c r="Z561" s="24"/>
      <c r="AA561" s="25" t="str">
        <f t="shared" si="236"/>
        <v/>
      </c>
      <c r="AB561" s="24"/>
      <c r="AC561" s="24"/>
      <c r="AD561" s="24"/>
      <c r="AE561" s="26" t="str">
        <f t="shared" si="254"/>
        <v/>
      </c>
      <c r="AF561" s="25" t="str">
        <f t="shared" si="237"/>
        <v/>
      </c>
      <c r="AG561" s="38"/>
      <c r="AH561" s="39"/>
      <c r="AI561" s="25" t="str">
        <f t="shared" si="253"/>
        <v/>
      </c>
      <c r="AJ561" s="38"/>
      <c r="AK561" s="39"/>
      <c r="AL561" s="40"/>
      <c r="AM561" s="23" t="s">
        <v>89</v>
      </c>
      <c r="AN561" s="27"/>
      <c r="AO561" s="21"/>
      <c r="AP561" s="21"/>
      <c r="AQ561" s="42"/>
      <c r="AR561" s="36"/>
      <c r="AS561" s="36"/>
      <c r="AT561" s="29"/>
    </row>
    <row r="562" spans="1:46" ht="18.95" customHeight="1" x14ac:dyDescent="0.3">
      <c r="A562" s="52"/>
      <c r="B562" s="48"/>
      <c r="C562" s="48"/>
      <c r="D562" s="48"/>
      <c r="E562" s="54"/>
      <c r="F562" s="55"/>
      <c r="G562" s="48"/>
      <c r="H562" s="49"/>
      <c r="I562" s="50"/>
      <c r="J562" s="50"/>
      <c r="K562" s="50"/>
      <c r="L562" s="50"/>
      <c r="M562" s="46"/>
      <c r="N562" s="44"/>
      <c r="O562" s="45"/>
      <c r="P562" s="46"/>
      <c r="Q562" s="44"/>
      <c r="R562" s="47"/>
      <c r="S562" s="48"/>
      <c r="T562" s="20" t="s">
        <v>90</v>
      </c>
      <c r="U562" s="21"/>
      <c r="V562" s="22"/>
      <c r="W562" s="22"/>
      <c r="X562" s="23" t="str">
        <f t="shared" si="252"/>
        <v/>
      </c>
      <c r="Y562" s="24"/>
      <c r="Z562" s="24"/>
      <c r="AA562" s="25" t="str">
        <f t="shared" si="236"/>
        <v/>
      </c>
      <c r="AB562" s="24"/>
      <c r="AC562" s="24"/>
      <c r="AD562" s="24"/>
      <c r="AE562" s="26" t="str">
        <f t="shared" si="254"/>
        <v/>
      </c>
      <c r="AF562" s="25" t="str">
        <f t="shared" si="237"/>
        <v/>
      </c>
      <c r="AG562" s="38"/>
      <c r="AH562" s="39"/>
      <c r="AI562" s="25" t="str">
        <f t="shared" si="253"/>
        <v/>
      </c>
      <c r="AJ562" s="38"/>
      <c r="AK562" s="39"/>
      <c r="AL562" s="40"/>
      <c r="AM562" s="23" t="s">
        <v>92</v>
      </c>
      <c r="AN562" s="27"/>
      <c r="AO562" s="21"/>
      <c r="AP562" s="21"/>
      <c r="AQ562" s="42"/>
      <c r="AR562" s="36"/>
      <c r="AS562" s="36"/>
      <c r="AT562" s="29"/>
    </row>
    <row r="563" spans="1:46" ht="23.1" customHeight="1" x14ac:dyDescent="0.3">
      <c r="A563" s="53"/>
      <c r="B563" s="48"/>
      <c r="C563" s="48"/>
      <c r="D563" s="48"/>
      <c r="E563" s="54"/>
      <c r="F563" s="55"/>
      <c r="G563" s="48"/>
      <c r="H563" s="49"/>
      <c r="I563" s="50"/>
      <c r="J563" s="50"/>
      <c r="K563" s="50"/>
      <c r="L563" s="50"/>
      <c r="M563" s="46"/>
      <c r="N563" s="44"/>
      <c r="O563" s="45"/>
      <c r="P563" s="46"/>
      <c r="Q563" s="44"/>
      <c r="R563" s="47"/>
      <c r="S563" s="48"/>
      <c r="T563" s="20" t="s">
        <v>93</v>
      </c>
      <c r="U563" s="21"/>
      <c r="V563" s="22"/>
      <c r="W563" s="22"/>
      <c r="X563" s="23" t="str">
        <f t="shared" si="252"/>
        <v/>
      </c>
      <c r="Y563" s="24"/>
      <c r="Z563" s="24"/>
      <c r="AA563" s="25" t="str">
        <f t="shared" si="236"/>
        <v/>
      </c>
      <c r="AB563" s="24"/>
      <c r="AC563" s="24"/>
      <c r="AD563" s="24"/>
      <c r="AE563" s="26" t="str">
        <f t="shared" si="254"/>
        <v/>
      </c>
      <c r="AF563" s="25" t="str">
        <f t="shared" si="237"/>
        <v/>
      </c>
      <c r="AG563" s="38"/>
      <c r="AH563" s="39"/>
      <c r="AI563" s="25" t="str">
        <f t="shared" si="253"/>
        <v/>
      </c>
      <c r="AJ563" s="38"/>
      <c r="AK563" s="39"/>
      <c r="AL563" s="40"/>
      <c r="AM563" s="23" t="s">
        <v>94</v>
      </c>
      <c r="AN563" s="27"/>
      <c r="AO563" s="21"/>
      <c r="AP563" s="21"/>
      <c r="AQ563" s="43"/>
      <c r="AR563" s="37"/>
      <c r="AS563" s="37"/>
      <c r="AT563" s="30"/>
    </row>
    <row r="564" spans="1:46" s="4" customFormat="1" ht="69.95" customHeight="1" x14ac:dyDescent="0.25">
      <c r="A564" s="51"/>
      <c r="B564" s="48"/>
      <c r="C564" s="48"/>
      <c r="D564" s="48"/>
      <c r="E564" s="54"/>
      <c r="F564" s="55"/>
      <c r="G564" s="48"/>
      <c r="H564" s="49" t="str">
        <f>IF(B564="Seguridad_Información","Posibilidad de "&amp;C564&amp;"con "&amp;K564&amp;" "&amp;"por"&amp;" "&amp;I564&amp;" "&amp;"debido a"&amp;" "&amp;J564,"Posibilidad de"&amp;" "&amp;K564&amp;" "&amp;"por"&amp;" "&amp;I564&amp;" debido a"&amp;" "&amp;J564)</f>
        <v xml:space="preserve">Posibilidad de  por  debido a </v>
      </c>
      <c r="I564" s="50"/>
      <c r="J564" s="50"/>
      <c r="K564" s="50"/>
      <c r="L564" s="50"/>
      <c r="M564" s="46" t="str">
        <f>IF(OR($L564=[1]Tabla_Probabilidad!$D$33,$L564=[1]Tabla_Probabilidad!$D$35,$L564=[1]Tabla_Probabilidad!$D$37,$L564=[1]Tabla_Probabilidad!$J$35),"Muy Baja",IF(OR($L564=[1]Tabla_Probabilidad!$E$33,$L564=[1]Tabla_Probabilidad!$E$35,$L564=[1]Tabla_Probabilidad!$E$37,$L564=[1]Tabla_Probabilidad!$K$35),"Baja",IF(OR($L564=[1]Tabla_Probabilidad!$F$33,$L564=[1]Tabla_Probabilidad!$F$35,$L564=[1]Tabla_Probabilidad!$F$37,$L564=[1]Tabla_Probabilidad!$L$35),"Media",IF(OR($L564=[1]Tabla_Probabilidad!$G$33,$L564=[1]Tabla_Probabilidad!$G$35,$L564=[1]Tabla_Probabilidad!$G$37,$L564=[1]Tabla_Probabilidad!$M$35),"Alta",IF(OR($L564=[1]Tabla_Probabilidad!$H$33,$L564=[1]Tabla_Probabilidad!$H$35,$L564=[1]Tabla_Probabilidad!$H$37,$L564=[1]Tabla_Probabilidad!$N$35),"Muy Alta","")))))</f>
        <v/>
      </c>
      <c r="N564" s="44" t="str">
        <f>IF(M564="","",IF(M564="Muy Baja",0.2,IF(M564="Baja",0.4,IF(M564="Media",0.6,IF(M564="Alta",0.8,IF(M564="Muy Alta",1,))))))</f>
        <v/>
      </c>
      <c r="O564" s="45"/>
      <c r="P564" s="46" t="str">
        <f>IF(OR($O564=[1]Tabla_Impacto!$D$38,$O564=[1]Tabla_Impacto!$D$41,$O564=[1]Tabla_Impacto!$D$42,$O564=[1]Tabla_Impacto!$D$43,$O564=[1]Tabla_Impacto!$D$44,$O564=[1]Tabla_Impacto!$J$38,$O564=[1]Tabla_Impacto!$J$43,$O564=[1]Tabla_Impacto!$J$44,$O564=[1]Tabla_Impacto!$P$40,$O564=[1]Tabla_Impacto!$P$44,$O564=[1]Tabla_Impacto!$V$40,$O564=[1]Tabla_Impacto!$AB$40),"Leve",IF(OR($O564=[1]Tabla_Impacto!$E$38,$O564=[1]Tabla_Impacto!$E$41,$O564=[1]Tabla_Impacto!$E$42,$O564=[1]Tabla_Impacto!$E$43,$O564=[1]Tabla_Impacto!$E$44,$O564=[1]Tabla_Impacto!$K$38,$O564=[1]Tabla_Impacto!$K$43,$O564=[1]Tabla_Impacto!$K$44,$O564=[1]Tabla_Impacto!$Q$40,$O564=[1]Tabla_Impacto!$Q$44,$O564=[1]Tabla_Impacto!$W$40,$O564=[1]Tabla_Impacto!$AC$40),"Menor",IF(OR($O564=[1]Tabla_Impacto!$F$38,$O564=[1]Tabla_Impacto!$F$41,$O564=[1]Tabla_Impacto!$F$42,$O564=[1]Tabla_Impacto!$F$43,$O564=[1]Tabla_Impacto!$F$44,$O564=[1]Tabla_Impacto!$L$38,$O564=[1]Tabla_Impacto!$L$43,$O564=[1]Tabla_Impacto!$L$44,$O564=[1]Tabla_Impacto!$R$40,$O564=[1]Tabla_Impacto!$R$44,$O564=[1]Tabla_Impacto!$X$40,$O564=[1]Tabla_Impacto!$AD$40,$O564=[1]Tabla_Impacto!$F$41),"Moderado",IF(OR($O564=[1]Tabla_Impacto!$G$38,$O564=[1]Tabla_Impacto!$G$41,$O564=[1]Tabla_Impacto!$G$42,$O564=[1]Tabla_Impacto!$G$43,$O564=[1]Tabla_Impacto!$G$44,$O564=[1]Tabla_Impacto!$M$38,$O564=[1]Tabla_Impacto!$M$43,$O564=[1]Tabla_Impacto!$M$44,$O564=[1]Tabla_Impacto!$S$40,$O564=[1]Tabla_Impacto!$S$44,$O564=[1]Tabla_Impacto!$Y$40,$O564=[1]Tabla_Impacto!$AE$40,$O564=[1]Tabla_Impacto!$G$41),"Mayor",IF(OR($O564=[1]Tabla_Impacto!$H$38,$O564=[1]Tabla_Impacto!$H$41,$O564=[1]Tabla_Impacto!$H$42,$O564=[1]Tabla_Impacto!$H$43,$O564=[1]Tabla_Impacto!$H$44,$O564=[1]Tabla_Impacto!$N$38,$O564=[1]Tabla_Impacto!$N$43,$O564=[1]Tabla_Impacto!$N$44,$O564=[1]Tabla_Impacto!$T$40,$O564=[1]Tabla_Impacto!$T$44,$O564=[1]Tabla_Impacto!$Z$40,$O564=[1]Tabla_Impacto!$AF$40,$O564=[1]Tabla_Impacto!$H$41),"Catastrófico","")))))</f>
        <v/>
      </c>
      <c r="Q564" s="44" t="str">
        <f>IF(P564="","",IF(P564="Leve",0.2,IF(P564="Menor",0.4,IF(P564="Moderado",0.6,IF(P564="Mayor",0.8,IF(P564="Catastrófico",1,))))))</f>
        <v/>
      </c>
      <c r="R564" s="47" t="str">
        <f>IF(OR(AND(M564="Muy Baja",P564="Leve"),AND(M564="Muy Baja",P564="Menor"),AND(M564="Baja",P564="Leve")),"Bajo",IF(OR(AND(M564="Muy baja",P564="Moderado"),AND(M564="Baja",P564="Menor"),AND(M564="Baja",P564="Moderado"),AND(M564="Media",P564="Leve"),AND(M564="Media",P564="Menor"),AND(M564="Media",P564="Moderado"),AND(M564="Alta",P564="Leve"),AND(M564="Alta",P564="Menor")),"Moderado",IF(OR(AND(M564="Muy Baja",P564="Mayor"),AND(M564="Baja",P564="Mayor"),AND(M564="Media",P564="Mayor"),AND(M564="Alta",P564="Moderado"),AND(M564="Alta",P564="Mayor"),AND(M564="Muy Alta",P564="Leve"),AND(M564="Muy Alta",P564="Menor"),AND(M564="Muy Alta",P564="Moderado"),AND(M564="Muy Alta",P564="Mayor")),"Alto",IF(OR(AND(M564="Muy Baja",P564="Catastrófico"),AND(M564="Baja",P564="Catastrófico"),AND(M564="Media",P564="Catastrófico"),AND(M564="Alta",P564="Catastrófico"),AND(M564="Muy Alta",P564="Catastrófico")),"Extremo",""))))</f>
        <v/>
      </c>
      <c r="S564" s="48"/>
      <c r="T564" s="20" t="s">
        <v>65</v>
      </c>
      <c r="U564" s="21"/>
      <c r="V564" s="22"/>
      <c r="W564" s="22"/>
      <c r="X564" s="23" t="str">
        <f>IF(OR(Y564="Preventivo",Y564="Detectivo"),"Probabilidad",IF(Y564="Correctivo","Impacto",""))</f>
        <v/>
      </c>
      <c r="Y564" s="24"/>
      <c r="Z564" s="24"/>
      <c r="AA564" s="25" t="str">
        <f t="shared" si="236"/>
        <v/>
      </c>
      <c r="AB564" s="24"/>
      <c r="AC564" s="24"/>
      <c r="AD564" s="24"/>
      <c r="AE564" s="26" t="str">
        <f>IFERROR(IF(X564="Probabilidad",(N564-(+N564*AA564)),IF(X564="Impacto",N564,"")),"")</f>
        <v/>
      </c>
      <c r="AF564" s="25" t="str">
        <f t="shared" si="237"/>
        <v/>
      </c>
      <c r="AG564" s="38" t="str">
        <f>IFERROR(IF(AH564="","",IF(AH564&lt;=0.2,"Muy Baja",IF(AH564&lt;=0.4,"Baja",IF(AH564&lt;=0.6,"Media",IF(AH564&lt;=0.8,"Alta","Muy Alta"))))),"")</f>
        <v/>
      </c>
      <c r="AH564" s="39" t="str">
        <f>IFERROR(LOOKUP(MAX(AF564:AF570)+1,(AF564:AF570)),"")</f>
        <v/>
      </c>
      <c r="AI564" s="25" t="str">
        <f>IFERROR(IF(X564="Impacto",(Q564-(+Q564*AA564)),IF(X564="Probabilidad",Q564,"")),"")</f>
        <v/>
      </c>
      <c r="AJ564" s="38" t="str">
        <f>IFERROR(IF(AK564="","",IF(AK564&lt;=0.2,"Leve",IF(AK564&lt;=0.4,"Menor",IF(AK564&lt;=0.6,"Moderado",IF(AK564&lt;=0.8,"Mayor","Catastrófico"))))),"")</f>
        <v/>
      </c>
      <c r="AK564" s="39" t="str">
        <f>IFERROR(LOOKUP(MAX(AI564:AI570)+1,(AI564:AI570)),"")</f>
        <v/>
      </c>
      <c r="AL564" s="40" t="str">
        <f>IFERROR(IF(OR(AND(AG564="Muy Baja",AJ564="Leve"),AND(AG564="Muy Baja",AJ564="Menor"),AND(AG564="Baja",AJ564="Leve")),"Bajo",IF(OR(AND(AG564="Muy baja",AJ564="Moderado"),AND(AG564="Baja",AJ564="Menor"),AND(AG564="Baja",AJ564="Moderado"),AND(AG564="Media",AJ564="Leve"),AND(AG564="Media",AJ564="Menor"),AND(AG564="Media",AJ564="Moderado"),AND(AG564="Alta",AJ564="Leve"),AND(AG564="Alta",AJ564="Menor")),"Moderado",IF(OR(AND(AG564="Muy Baja",AJ564="Mayor"),AND(AG564="Baja",AJ564="Mayor"),AND(AG564="Media",AJ564="Mayor"),AND(AG564="Alta",AJ564="Moderado"),AND(AG564="Alta",AJ564="Mayor"),AND(AG564="Muy Alta",AJ564="Leve"),AND(AG564="Muy Alta",AJ564="Menor"),AND(AG564="Muy Alta",AJ564="Moderado"),AND(AG564="Muy Alta",AJ564="Mayor")),"Alto",IF(OR(AND(AG564="Muy Baja",AJ564="Catastrófico"),AND(AG564="Baja",AJ564="Catastrófico"),AND(AG564="Media",AJ564="Catastrófico"),AND(AG564="Alta",AJ564="Catastrófico"),AND(AG564="Muy Alta",AJ564="Catastrófico")),"Extremo","")))),"")</f>
        <v/>
      </c>
      <c r="AM564" s="23" t="s">
        <v>73</v>
      </c>
      <c r="AN564" s="27"/>
      <c r="AO564" s="21"/>
      <c r="AP564" s="21"/>
      <c r="AQ564" s="41"/>
      <c r="AR564" s="35"/>
      <c r="AS564" s="35"/>
      <c r="AT564" s="28"/>
    </row>
    <row r="565" spans="1:46" ht="74.099999999999994" customHeight="1" x14ac:dyDescent="0.3">
      <c r="A565" s="52"/>
      <c r="B565" s="48"/>
      <c r="C565" s="48"/>
      <c r="D565" s="48"/>
      <c r="E565" s="54"/>
      <c r="F565" s="55"/>
      <c r="G565" s="48"/>
      <c r="H565" s="49"/>
      <c r="I565" s="50"/>
      <c r="J565" s="50"/>
      <c r="K565" s="50"/>
      <c r="L565" s="50"/>
      <c r="M565" s="46"/>
      <c r="N565" s="44"/>
      <c r="O565" s="45"/>
      <c r="P565" s="46"/>
      <c r="Q565" s="44"/>
      <c r="R565" s="47"/>
      <c r="S565" s="48"/>
      <c r="T565" s="20" t="s">
        <v>74</v>
      </c>
      <c r="U565" s="21"/>
      <c r="V565" s="22"/>
      <c r="W565" s="22"/>
      <c r="X565" s="23" t="str">
        <f t="shared" ref="X565:X570" si="255">IF(OR(Y565="Preventivo",Y565="Detectivo"),"Probabilidad",IF(Y565="Correctivo","Impacto",""))</f>
        <v/>
      </c>
      <c r="Y565" s="24"/>
      <c r="Z565" s="24"/>
      <c r="AA565" s="25" t="str">
        <f t="shared" si="236"/>
        <v/>
      </c>
      <c r="AB565" s="24"/>
      <c r="AC565" s="24"/>
      <c r="AD565" s="24"/>
      <c r="AE565" s="26" t="str">
        <f>IFERROR(IF(AND(X564="Probabilidad",X565="Probabilidad"),(AF564-(+AF564*AA565)),IF(AND(X565="Probabilidad",X564="Impacto"),(AF564-(+AF564*AA565)),IF(X565="Impacto",AF564,""))),"")</f>
        <v/>
      </c>
      <c r="AF565" s="25" t="str">
        <f t="shared" si="237"/>
        <v/>
      </c>
      <c r="AG565" s="38"/>
      <c r="AH565" s="39"/>
      <c r="AI565" s="25" t="str">
        <f t="shared" ref="AI565:AI570" si="256">IFERROR(IF(AND(X564="Impacto",X565="Impacto"),(AI564-(+AI564*AA565)),IF(AND(X565="Impacto",X564="Probabilidad"),(AI564-(+AI564*AA565)),IF(X565="Probabilidad",AI564,""))),"")</f>
        <v/>
      </c>
      <c r="AJ565" s="38"/>
      <c r="AK565" s="39"/>
      <c r="AL565" s="40"/>
      <c r="AM565" s="23" t="s">
        <v>77</v>
      </c>
      <c r="AN565" s="27"/>
      <c r="AO565" s="21"/>
      <c r="AP565" s="21"/>
      <c r="AQ565" s="42"/>
      <c r="AR565" s="36"/>
      <c r="AS565" s="36"/>
      <c r="AT565" s="29"/>
    </row>
    <row r="566" spans="1:46" ht="45" customHeight="1" x14ac:dyDescent="0.3">
      <c r="A566" s="52"/>
      <c r="B566" s="48"/>
      <c r="C566" s="48"/>
      <c r="D566" s="48"/>
      <c r="E566" s="54"/>
      <c r="F566" s="55"/>
      <c r="G566" s="48"/>
      <c r="H566" s="49"/>
      <c r="I566" s="50"/>
      <c r="J566" s="50"/>
      <c r="K566" s="50"/>
      <c r="L566" s="50"/>
      <c r="M566" s="46"/>
      <c r="N566" s="44"/>
      <c r="O566" s="45"/>
      <c r="P566" s="46"/>
      <c r="Q566" s="44"/>
      <c r="R566" s="47"/>
      <c r="S566" s="48"/>
      <c r="T566" s="20" t="s">
        <v>78</v>
      </c>
      <c r="U566" s="21"/>
      <c r="V566" s="22"/>
      <c r="W566" s="22"/>
      <c r="X566" s="23" t="str">
        <f t="shared" si="255"/>
        <v/>
      </c>
      <c r="Y566" s="24"/>
      <c r="Z566" s="24"/>
      <c r="AA566" s="25" t="str">
        <f t="shared" si="236"/>
        <v/>
      </c>
      <c r="AB566" s="24"/>
      <c r="AC566" s="24"/>
      <c r="AD566" s="24"/>
      <c r="AE566" s="26" t="str">
        <f>IFERROR(IF(AND(X565="Probabilidad",X566="Probabilidad"),(AF565-(+AF565*AA566)),IF(AND(X566="Probabilidad",X565="Impacto"),(AF565-(+AF565*AA566)),IF(X566="Impacto",AF565,""))),"")</f>
        <v/>
      </c>
      <c r="AF566" s="25" t="str">
        <f t="shared" si="237"/>
        <v/>
      </c>
      <c r="AG566" s="38"/>
      <c r="AH566" s="39"/>
      <c r="AI566" s="25" t="str">
        <f t="shared" si="256"/>
        <v/>
      </c>
      <c r="AJ566" s="38"/>
      <c r="AK566" s="39"/>
      <c r="AL566" s="40"/>
      <c r="AM566" s="23" t="s">
        <v>81</v>
      </c>
      <c r="AN566" s="27"/>
      <c r="AO566" s="21"/>
      <c r="AP566" s="21"/>
      <c r="AQ566" s="42"/>
      <c r="AR566" s="36"/>
      <c r="AS566" s="36"/>
      <c r="AT566" s="29"/>
    </row>
    <row r="567" spans="1:46" ht="30" customHeight="1" x14ac:dyDescent="0.3">
      <c r="A567" s="52"/>
      <c r="B567" s="48"/>
      <c r="C567" s="48"/>
      <c r="D567" s="48"/>
      <c r="E567" s="54"/>
      <c r="F567" s="55"/>
      <c r="G567" s="48"/>
      <c r="H567" s="49"/>
      <c r="I567" s="50"/>
      <c r="J567" s="50"/>
      <c r="K567" s="50"/>
      <c r="L567" s="50"/>
      <c r="M567" s="46"/>
      <c r="N567" s="44"/>
      <c r="O567" s="45"/>
      <c r="P567" s="46"/>
      <c r="Q567" s="44"/>
      <c r="R567" s="47"/>
      <c r="S567" s="48"/>
      <c r="T567" s="20" t="s">
        <v>82</v>
      </c>
      <c r="U567" s="21"/>
      <c r="V567" s="22"/>
      <c r="W567" s="22"/>
      <c r="X567" s="23" t="str">
        <f t="shared" si="255"/>
        <v/>
      </c>
      <c r="Y567" s="24"/>
      <c r="Z567" s="24"/>
      <c r="AA567" s="25" t="str">
        <f t="shared" si="236"/>
        <v/>
      </c>
      <c r="AB567" s="24"/>
      <c r="AC567" s="24"/>
      <c r="AD567" s="24"/>
      <c r="AE567" s="26" t="str">
        <f t="shared" ref="AE567:AE570" si="257">IFERROR(IF(AND(X566="Probabilidad",X567="Probabilidad"),(AF566-(+AF566*AA567)),IF(AND(X567="Probabilidad",X566="Impacto"),(AF566-(+AF566*AA567)),IF(X567="Impacto",AF566,""))),"")</f>
        <v/>
      </c>
      <c r="AF567" s="25" t="str">
        <f t="shared" si="237"/>
        <v/>
      </c>
      <c r="AG567" s="38"/>
      <c r="AH567" s="39"/>
      <c r="AI567" s="25" t="str">
        <f t="shared" si="256"/>
        <v/>
      </c>
      <c r="AJ567" s="38"/>
      <c r="AK567" s="39"/>
      <c r="AL567" s="40"/>
      <c r="AM567" s="23" t="s">
        <v>84</v>
      </c>
      <c r="AN567" s="27"/>
      <c r="AO567" s="21"/>
      <c r="AP567" s="21"/>
      <c r="AQ567" s="42"/>
      <c r="AR567" s="36"/>
      <c r="AS567" s="36"/>
      <c r="AT567" s="29"/>
    </row>
    <row r="568" spans="1:46" ht="18.95" customHeight="1" x14ac:dyDescent="0.3">
      <c r="A568" s="52"/>
      <c r="B568" s="48"/>
      <c r="C568" s="48"/>
      <c r="D568" s="48"/>
      <c r="E568" s="54"/>
      <c r="F568" s="55"/>
      <c r="G568" s="48"/>
      <c r="H568" s="49"/>
      <c r="I568" s="50"/>
      <c r="J568" s="50"/>
      <c r="K568" s="50"/>
      <c r="L568" s="50"/>
      <c r="M568" s="46"/>
      <c r="N568" s="44"/>
      <c r="O568" s="45"/>
      <c r="P568" s="46"/>
      <c r="Q568" s="44"/>
      <c r="R568" s="47"/>
      <c r="S568" s="48"/>
      <c r="T568" s="20" t="s">
        <v>85</v>
      </c>
      <c r="U568" s="21"/>
      <c r="V568" s="22"/>
      <c r="W568" s="22"/>
      <c r="X568" s="23" t="str">
        <f t="shared" si="255"/>
        <v/>
      </c>
      <c r="Y568" s="24"/>
      <c r="Z568" s="24"/>
      <c r="AA568" s="25" t="str">
        <f t="shared" si="236"/>
        <v/>
      </c>
      <c r="AB568" s="24"/>
      <c r="AC568" s="24"/>
      <c r="AD568" s="24"/>
      <c r="AE568" s="26" t="str">
        <f t="shared" si="257"/>
        <v/>
      </c>
      <c r="AF568" s="25" t="str">
        <f t="shared" si="237"/>
        <v/>
      </c>
      <c r="AG568" s="38"/>
      <c r="AH568" s="39"/>
      <c r="AI568" s="25" t="str">
        <f t="shared" si="256"/>
        <v/>
      </c>
      <c r="AJ568" s="38"/>
      <c r="AK568" s="39"/>
      <c r="AL568" s="40"/>
      <c r="AM568" s="23" t="s">
        <v>89</v>
      </c>
      <c r="AN568" s="27"/>
      <c r="AO568" s="21"/>
      <c r="AP568" s="21"/>
      <c r="AQ568" s="42"/>
      <c r="AR568" s="36"/>
      <c r="AS568" s="36"/>
      <c r="AT568" s="29"/>
    </row>
    <row r="569" spans="1:46" ht="18.95" customHeight="1" x14ac:dyDescent="0.3">
      <c r="A569" s="52"/>
      <c r="B569" s="48"/>
      <c r="C569" s="48"/>
      <c r="D569" s="48"/>
      <c r="E569" s="54"/>
      <c r="F569" s="55"/>
      <c r="G569" s="48"/>
      <c r="H569" s="49"/>
      <c r="I569" s="50"/>
      <c r="J569" s="50"/>
      <c r="K569" s="50"/>
      <c r="L569" s="50"/>
      <c r="M569" s="46"/>
      <c r="N569" s="44"/>
      <c r="O569" s="45"/>
      <c r="P569" s="46"/>
      <c r="Q569" s="44"/>
      <c r="R569" s="47"/>
      <c r="S569" s="48"/>
      <c r="T569" s="20" t="s">
        <v>90</v>
      </c>
      <c r="U569" s="21"/>
      <c r="V569" s="22"/>
      <c r="W569" s="22"/>
      <c r="X569" s="23" t="str">
        <f t="shared" si="255"/>
        <v/>
      </c>
      <c r="Y569" s="24"/>
      <c r="Z569" s="24"/>
      <c r="AA569" s="25" t="str">
        <f t="shared" si="236"/>
        <v/>
      </c>
      <c r="AB569" s="24"/>
      <c r="AC569" s="24"/>
      <c r="AD569" s="24"/>
      <c r="AE569" s="26" t="str">
        <f t="shared" si="257"/>
        <v/>
      </c>
      <c r="AF569" s="25" t="str">
        <f t="shared" si="237"/>
        <v/>
      </c>
      <c r="AG569" s="38"/>
      <c r="AH569" s="39"/>
      <c r="AI569" s="25" t="str">
        <f t="shared" si="256"/>
        <v/>
      </c>
      <c r="AJ569" s="38"/>
      <c r="AK569" s="39"/>
      <c r="AL569" s="40"/>
      <c r="AM569" s="23" t="s">
        <v>92</v>
      </c>
      <c r="AN569" s="27"/>
      <c r="AO569" s="21"/>
      <c r="AP569" s="21"/>
      <c r="AQ569" s="42"/>
      <c r="AR569" s="36"/>
      <c r="AS569" s="36"/>
      <c r="AT569" s="29"/>
    </row>
    <row r="570" spans="1:46" ht="23.1" customHeight="1" x14ac:dyDescent="0.3">
      <c r="A570" s="53"/>
      <c r="B570" s="48"/>
      <c r="C570" s="48"/>
      <c r="D570" s="48"/>
      <c r="E570" s="54"/>
      <c r="F570" s="55"/>
      <c r="G570" s="48"/>
      <c r="H570" s="49"/>
      <c r="I570" s="50"/>
      <c r="J570" s="50"/>
      <c r="K570" s="50"/>
      <c r="L570" s="50"/>
      <c r="M570" s="46"/>
      <c r="N570" s="44"/>
      <c r="O570" s="45"/>
      <c r="P570" s="46"/>
      <c r="Q570" s="44"/>
      <c r="R570" s="47"/>
      <c r="S570" s="48"/>
      <c r="T570" s="20" t="s">
        <v>93</v>
      </c>
      <c r="U570" s="21"/>
      <c r="V570" s="22"/>
      <c r="W570" s="22"/>
      <c r="X570" s="23" t="str">
        <f t="shared" si="255"/>
        <v/>
      </c>
      <c r="Y570" s="24"/>
      <c r="Z570" s="24"/>
      <c r="AA570" s="25" t="str">
        <f t="shared" si="236"/>
        <v/>
      </c>
      <c r="AB570" s="24"/>
      <c r="AC570" s="24"/>
      <c r="AD570" s="24"/>
      <c r="AE570" s="26" t="str">
        <f t="shared" si="257"/>
        <v/>
      </c>
      <c r="AF570" s="25" t="str">
        <f t="shared" si="237"/>
        <v/>
      </c>
      <c r="AG570" s="38"/>
      <c r="AH570" s="39"/>
      <c r="AI570" s="25" t="str">
        <f t="shared" si="256"/>
        <v/>
      </c>
      <c r="AJ570" s="38"/>
      <c r="AK570" s="39"/>
      <c r="AL570" s="40"/>
      <c r="AM570" s="23" t="s">
        <v>94</v>
      </c>
      <c r="AN570" s="27"/>
      <c r="AO570" s="21"/>
      <c r="AP570" s="21"/>
      <c r="AQ570" s="43"/>
      <c r="AR570" s="37"/>
      <c r="AS570" s="37"/>
      <c r="AT570" s="30"/>
    </row>
    <row r="571" spans="1:46" s="4" customFormat="1" ht="69.95" customHeight="1" x14ac:dyDescent="0.25">
      <c r="A571" s="51"/>
      <c r="B571" s="48"/>
      <c r="C571" s="48"/>
      <c r="D571" s="48"/>
      <c r="E571" s="54"/>
      <c r="F571" s="55"/>
      <c r="G571" s="48"/>
      <c r="H571" s="49" t="str">
        <f>IF(B571="Seguridad_Información","Posibilidad de "&amp;C571&amp;"con "&amp;K571&amp;" "&amp;"por"&amp;" "&amp;I571&amp;" "&amp;"debido a"&amp;" "&amp;J571,"Posibilidad de"&amp;" "&amp;K571&amp;" "&amp;"por"&amp;" "&amp;I571&amp;" debido a"&amp;" "&amp;J571)</f>
        <v xml:space="preserve">Posibilidad de  por  debido a </v>
      </c>
      <c r="I571" s="50"/>
      <c r="J571" s="50"/>
      <c r="K571" s="50"/>
      <c r="L571" s="50"/>
      <c r="M571" s="46" t="str">
        <f>IF(OR($L571=[1]Tabla_Probabilidad!$D$33,$L571=[1]Tabla_Probabilidad!$D$35,$L571=[1]Tabla_Probabilidad!$D$37,$L571=[1]Tabla_Probabilidad!$J$35),"Muy Baja",IF(OR($L571=[1]Tabla_Probabilidad!$E$33,$L571=[1]Tabla_Probabilidad!$E$35,$L571=[1]Tabla_Probabilidad!$E$37,$L571=[1]Tabla_Probabilidad!$K$35),"Baja",IF(OR($L571=[1]Tabla_Probabilidad!$F$33,$L571=[1]Tabla_Probabilidad!$F$35,$L571=[1]Tabla_Probabilidad!$F$37,$L571=[1]Tabla_Probabilidad!$L$35),"Media",IF(OR($L571=[1]Tabla_Probabilidad!$G$33,$L571=[1]Tabla_Probabilidad!$G$35,$L571=[1]Tabla_Probabilidad!$G$37,$L571=[1]Tabla_Probabilidad!$M$35),"Alta",IF(OR($L571=[1]Tabla_Probabilidad!$H$33,$L571=[1]Tabla_Probabilidad!$H$35,$L571=[1]Tabla_Probabilidad!$H$37,$L571=[1]Tabla_Probabilidad!$N$35),"Muy Alta","")))))</f>
        <v/>
      </c>
      <c r="N571" s="44" t="str">
        <f>IF(M571="","",IF(M571="Muy Baja",0.2,IF(M571="Baja",0.4,IF(M571="Media",0.6,IF(M571="Alta",0.8,IF(M571="Muy Alta",1,))))))</f>
        <v/>
      </c>
      <c r="O571" s="45"/>
      <c r="P571" s="46" t="str">
        <f>IF(OR($O571=[1]Tabla_Impacto!$D$38,$O571=[1]Tabla_Impacto!$D$41,$O571=[1]Tabla_Impacto!$D$42,$O571=[1]Tabla_Impacto!$D$43,$O571=[1]Tabla_Impacto!$D$44,$O571=[1]Tabla_Impacto!$J$38,$O571=[1]Tabla_Impacto!$J$43,$O571=[1]Tabla_Impacto!$J$44,$O571=[1]Tabla_Impacto!$P$40,$O571=[1]Tabla_Impacto!$P$44,$O571=[1]Tabla_Impacto!$V$40,$O571=[1]Tabla_Impacto!$AB$40),"Leve",IF(OR($O571=[1]Tabla_Impacto!$E$38,$O571=[1]Tabla_Impacto!$E$41,$O571=[1]Tabla_Impacto!$E$42,$O571=[1]Tabla_Impacto!$E$43,$O571=[1]Tabla_Impacto!$E$44,$O571=[1]Tabla_Impacto!$K$38,$O571=[1]Tabla_Impacto!$K$43,$O571=[1]Tabla_Impacto!$K$44,$O571=[1]Tabla_Impacto!$Q$40,$O571=[1]Tabla_Impacto!$Q$44,$O571=[1]Tabla_Impacto!$W$40,$O571=[1]Tabla_Impacto!$AC$40),"Menor",IF(OR($O571=[1]Tabla_Impacto!$F$38,$O571=[1]Tabla_Impacto!$F$41,$O571=[1]Tabla_Impacto!$F$42,$O571=[1]Tabla_Impacto!$F$43,$O571=[1]Tabla_Impacto!$F$44,$O571=[1]Tabla_Impacto!$L$38,$O571=[1]Tabla_Impacto!$L$43,$O571=[1]Tabla_Impacto!$L$44,$O571=[1]Tabla_Impacto!$R$40,$O571=[1]Tabla_Impacto!$R$44,$O571=[1]Tabla_Impacto!$X$40,$O571=[1]Tabla_Impacto!$AD$40,$O571=[1]Tabla_Impacto!$F$41),"Moderado",IF(OR($O571=[1]Tabla_Impacto!$G$38,$O571=[1]Tabla_Impacto!$G$41,$O571=[1]Tabla_Impacto!$G$42,$O571=[1]Tabla_Impacto!$G$43,$O571=[1]Tabla_Impacto!$G$44,$O571=[1]Tabla_Impacto!$M$38,$O571=[1]Tabla_Impacto!$M$43,$O571=[1]Tabla_Impacto!$M$44,$O571=[1]Tabla_Impacto!$S$40,$O571=[1]Tabla_Impacto!$S$44,$O571=[1]Tabla_Impacto!$Y$40,$O571=[1]Tabla_Impacto!$AE$40,$O571=[1]Tabla_Impacto!$G$41),"Mayor",IF(OR($O571=[1]Tabla_Impacto!$H$38,$O571=[1]Tabla_Impacto!$H$41,$O571=[1]Tabla_Impacto!$H$42,$O571=[1]Tabla_Impacto!$H$43,$O571=[1]Tabla_Impacto!$H$44,$O571=[1]Tabla_Impacto!$N$38,$O571=[1]Tabla_Impacto!$N$43,$O571=[1]Tabla_Impacto!$N$44,$O571=[1]Tabla_Impacto!$T$40,$O571=[1]Tabla_Impacto!$T$44,$O571=[1]Tabla_Impacto!$Z$40,$O571=[1]Tabla_Impacto!$AF$40,$O571=[1]Tabla_Impacto!$H$41),"Catastrófico","")))))</f>
        <v/>
      </c>
      <c r="Q571" s="44" t="str">
        <f>IF(P571="","",IF(P571="Leve",0.2,IF(P571="Menor",0.4,IF(P571="Moderado",0.6,IF(P571="Mayor",0.8,IF(P571="Catastrófico",1,))))))</f>
        <v/>
      </c>
      <c r="R571" s="47" t="str">
        <f>IF(OR(AND(M571="Muy Baja",P571="Leve"),AND(M571="Muy Baja",P571="Menor"),AND(M571="Baja",P571="Leve")),"Bajo",IF(OR(AND(M571="Muy baja",P571="Moderado"),AND(M571="Baja",P571="Menor"),AND(M571="Baja",P571="Moderado"),AND(M571="Media",P571="Leve"),AND(M571="Media",P571="Menor"),AND(M571="Media",P571="Moderado"),AND(M571="Alta",P571="Leve"),AND(M571="Alta",P571="Menor")),"Moderado",IF(OR(AND(M571="Muy Baja",P571="Mayor"),AND(M571="Baja",P571="Mayor"),AND(M571="Media",P571="Mayor"),AND(M571="Alta",P571="Moderado"),AND(M571="Alta",P571="Mayor"),AND(M571="Muy Alta",P571="Leve"),AND(M571="Muy Alta",P571="Menor"),AND(M571="Muy Alta",P571="Moderado"),AND(M571="Muy Alta",P571="Mayor")),"Alto",IF(OR(AND(M571="Muy Baja",P571="Catastrófico"),AND(M571="Baja",P571="Catastrófico"),AND(M571="Media",P571="Catastrófico"),AND(M571="Alta",P571="Catastrófico"),AND(M571="Muy Alta",P571="Catastrófico")),"Extremo",""))))</f>
        <v/>
      </c>
      <c r="S571" s="48"/>
      <c r="T571" s="20" t="s">
        <v>65</v>
      </c>
      <c r="U571" s="21"/>
      <c r="V571" s="22"/>
      <c r="W571" s="22"/>
      <c r="X571" s="23" t="str">
        <f>IF(OR(Y571="Preventivo",Y571="Detectivo"),"Probabilidad",IF(Y571="Correctivo","Impacto",""))</f>
        <v/>
      </c>
      <c r="Y571" s="24"/>
      <c r="Z571" s="24"/>
      <c r="AA571" s="25" t="str">
        <f t="shared" si="236"/>
        <v/>
      </c>
      <c r="AB571" s="24"/>
      <c r="AC571" s="24"/>
      <c r="AD571" s="24"/>
      <c r="AE571" s="26" t="str">
        <f>IFERROR(IF(X571="Probabilidad",(N571-(+N571*AA571)),IF(X571="Impacto",N571,"")),"")</f>
        <v/>
      </c>
      <c r="AF571" s="25" t="str">
        <f t="shared" si="237"/>
        <v/>
      </c>
      <c r="AG571" s="38" t="str">
        <f>IFERROR(IF(AH571="","",IF(AH571&lt;=0.2,"Muy Baja",IF(AH571&lt;=0.4,"Baja",IF(AH571&lt;=0.6,"Media",IF(AH571&lt;=0.8,"Alta","Muy Alta"))))),"")</f>
        <v/>
      </c>
      <c r="AH571" s="39" t="str">
        <f>IFERROR(LOOKUP(MAX(AF571:AF577)+1,(AF571:AF577)),"")</f>
        <v/>
      </c>
      <c r="AI571" s="25" t="str">
        <f>IFERROR(IF(X571="Impacto",(Q571-(+Q571*AA571)),IF(X571="Probabilidad",Q571,"")),"")</f>
        <v/>
      </c>
      <c r="AJ571" s="38" t="str">
        <f>IFERROR(IF(AK571="","",IF(AK571&lt;=0.2,"Leve",IF(AK571&lt;=0.4,"Menor",IF(AK571&lt;=0.6,"Moderado",IF(AK571&lt;=0.8,"Mayor","Catastrófico"))))),"")</f>
        <v/>
      </c>
      <c r="AK571" s="39" t="str">
        <f>IFERROR(LOOKUP(MAX(AI571:AI577)+1,(AI571:AI577)),"")</f>
        <v/>
      </c>
      <c r="AL571" s="40" t="str">
        <f>IFERROR(IF(OR(AND(AG571="Muy Baja",AJ571="Leve"),AND(AG571="Muy Baja",AJ571="Menor"),AND(AG571="Baja",AJ571="Leve")),"Bajo",IF(OR(AND(AG571="Muy baja",AJ571="Moderado"),AND(AG571="Baja",AJ571="Menor"),AND(AG571="Baja",AJ571="Moderado"),AND(AG571="Media",AJ571="Leve"),AND(AG571="Media",AJ571="Menor"),AND(AG571="Media",AJ571="Moderado"),AND(AG571="Alta",AJ571="Leve"),AND(AG571="Alta",AJ571="Menor")),"Moderado",IF(OR(AND(AG571="Muy Baja",AJ571="Mayor"),AND(AG571="Baja",AJ571="Mayor"),AND(AG571="Media",AJ571="Mayor"),AND(AG571="Alta",AJ571="Moderado"),AND(AG571="Alta",AJ571="Mayor"),AND(AG571="Muy Alta",AJ571="Leve"),AND(AG571="Muy Alta",AJ571="Menor"),AND(AG571="Muy Alta",AJ571="Moderado"),AND(AG571="Muy Alta",AJ571="Mayor")),"Alto",IF(OR(AND(AG571="Muy Baja",AJ571="Catastrófico"),AND(AG571="Baja",AJ571="Catastrófico"),AND(AG571="Media",AJ571="Catastrófico"),AND(AG571="Alta",AJ571="Catastrófico"),AND(AG571="Muy Alta",AJ571="Catastrófico")),"Extremo","")))),"")</f>
        <v/>
      </c>
      <c r="AM571" s="23" t="s">
        <v>73</v>
      </c>
      <c r="AN571" s="27"/>
      <c r="AO571" s="21"/>
      <c r="AP571" s="21"/>
      <c r="AQ571" s="41"/>
      <c r="AR571" s="35"/>
      <c r="AS571" s="35"/>
      <c r="AT571" s="28"/>
    </row>
    <row r="572" spans="1:46" ht="74.099999999999994" customHeight="1" x14ac:dyDescent="0.3">
      <c r="A572" s="52"/>
      <c r="B572" s="48"/>
      <c r="C572" s="48"/>
      <c r="D572" s="48"/>
      <c r="E572" s="54"/>
      <c r="F572" s="55"/>
      <c r="G572" s="48"/>
      <c r="H572" s="49"/>
      <c r="I572" s="50"/>
      <c r="J572" s="50"/>
      <c r="K572" s="50"/>
      <c r="L572" s="50"/>
      <c r="M572" s="46"/>
      <c r="N572" s="44"/>
      <c r="O572" s="45"/>
      <c r="P572" s="46"/>
      <c r="Q572" s="44"/>
      <c r="R572" s="47"/>
      <c r="S572" s="48"/>
      <c r="T572" s="20" t="s">
        <v>74</v>
      </c>
      <c r="U572" s="21"/>
      <c r="V572" s="22"/>
      <c r="W572" s="22"/>
      <c r="X572" s="23" t="str">
        <f t="shared" ref="X572:X577" si="258">IF(OR(Y572="Preventivo",Y572="Detectivo"),"Probabilidad",IF(Y572="Correctivo","Impacto",""))</f>
        <v/>
      </c>
      <c r="Y572" s="24"/>
      <c r="Z572" s="24"/>
      <c r="AA572" s="25" t="str">
        <f t="shared" si="236"/>
        <v/>
      </c>
      <c r="AB572" s="24"/>
      <c r="AC572" s="24"/>
      <c r="AD572" s="24"/>
      <c r="AE572" s="26" t="str">
        <f>IFERROR(IF(AND(X571="Probabilidad",X572="Probabilidad"),(AF571-(+AF571*AA572)),IF(AND(X572="Probabilidad",X571="Impacto"),(AF571-(+AF571*AA572)),IF(X572="Impacto",AF571,""))),"")</f>
        <v/>
      </c>
      <c r="AF572" s="25" t="str">
        <f t="shared" si="237"/>
        <v/>
      </c>
      <c r="AG572" s="38"/>
      <c r="AH572" s="39"/>
      <c r="AI572" s="25" t="str">
        <f t="shared" ref="AI572:AI577" si="259">IFERROR(IF(AND(X571="Impacto",X572="Impacto"),(AI571-(+AI571*AA572)),IF(AND(X572="Impacto",X571="Probabilidad"),(AI571-(+AI571*AA572)),IF(X572="Probabilidad",AI571,""))),"")</f>
        <v/>
      </c>
      <c r="AJ572" s="38"/>
      <c r="AK572" s="39"/>
      <c r="AL572" s="40"/>
      <c r="AM572" s="23" t="s">
        <v>77</v>
      </c>
      <c r="AN572" s="27"/>
      <c r="AO572" s="21"/>
      <c r="AP572" s="21"/>
      <c r="AQ572" s="42"/>
      <c r="AR572" s="36"/>
      <c r="AS572" s="36"/>
      <c r="AT572" s="29"/>
    </row>
    <row r="573" spans="1:46" ht="45" customHeight="1" x14ac:dyDescent="0.3">
      <c r="A573" s="52"/>
      <c r="B573" s="48"/>
      <c r="C573" s="48"/>
      <c r="D573" s="48"/>
      <c r="E573" s="54"/>
      <c r="F573" s="55"/>
      <c r="G573" s="48"/>
      <c r="H573" s="49"/>
      <c r="I573" s="50"/>
      <c r="J573" s="50"/>
      <c r="K573" s="50"/>
      <c r="L573" s="50"/>
      <c r="M573" s="46"/>
      <c r="N573" s="44"/>
      <c r="O573" s="45"/>
      <c r="P573" s="46"/>
      <c r="Q573" s="44"/>
      <c r="R573" s="47"/>
      <c r="S573" s="48"/>
      <c r="T573" s="20" t="s">
        <v>78</v>
      </c>
      <c r="U573" s="21"/>
      <c r="V573" s="22"/>
      <c r="W573" s="22"/>
      <c r="X573" s="23" t="str">
        <f t="shared" si="258"/>
        <v/>
      </c>
      <c r="Y573" s="24"/>
      <c r="Z573" s="24"/>
      <c r="AA573" s="25" t="str">
        <f t="shared" si="236"/>
        <v/>
      </c>
      <c r="AB573" s="24"/>
      <c r="AC573" s="24"/>
      <c r="AD573" s="24"/>
      <c r="AE573" s="26" t="str">
        <f>IFERROR(IF(AND(X572="Probabilidad",X573="Probabilidad"),(AF572-(+AF572*AA573)),IF(AND(X573="Probabilidad",X572="Impacto"),(AF572-(+AF572*AA573)),IF(X573="Impacto",AF572,""))),"")</f>
        <v/>
      </c>
      <c r="AF573" s="25" t="str">
        <f t="shared" si="237"/>
        <v/>
      </c>
      <c r="AG573" s="38"/>
      <c r="AH573" s="39"/>
      <c r="AI573" s="25" t="str">
        <f t="shared" si="259"/>
        <v/>
      </c>
      <c r="AJ573" s="38"/>
      <c r="AK573" s="39"/>
      <c r="AL573" s="40"/>
      <c r="AM573" s="23" t="s">
        <v>81</v>
      </c>
      <c r="AN573" s="27"/>
      <c r="AO573" s="21"/>
      <c r="AP573" s="21"/>
      <c r="AQ573" s="42"/>
      <c r="AR573" s="36"/>
      <c r="AS573" s="36"/>
      <c r="AT573" s="29"/>
    </row>
    <row r="574" spans="1:46" ht="30" customHeight="1" x14ac:dyDescent="0.3">
      <c r="A574" s="52"/>
      <c r="B574" s="48"/>
      <c r="C574" s="48"/>
      <c r="D574" s="48"/>
      <c r="E574" s="54"/>
      <c r="F574" s="55"/>
      <c r="G574" s="48"/>
      <c r="H574" s="49"/>
      <c r="I574" s="50"/>
      <c r="J574" s="50"/>
      <c r="K574" s="50"/>
      <c r="L574" s="50"/>
      <c r="M574" s="46"/>
      <c r="N574" s="44"/>
      <c r="O574" s="45"/>
      <c r="P574" s="46"/>
      <c r="Q574" s="44"/>
      <c r="R574" s="47"/>
      <c r="S574" s="48"/>
      <c r="T574" s="20" t="s">
        <v>82</v>
      </c>
      <c r="U574" s="21"/>
      <c r="V574" s="22"/>
      <c r="W574" s="22"/>
      <c r="X574" s="23" t="str">
        <f t="shared" si="258"/>
        <v/>
      </c>
      <c r="Y574" s="24"/>
      <c r="Z574" s="24"/>
      <c r="AA574" s="25" t="str">
        <f t="shared" si="236"/>
        <v/>
      </c>
      <c r="AB574" s="24"/>
      <c r="AC574" s="24"/>
      <c r="AD574" s="24"/>
      <c r="AE574" s="26" t="str">
        <f t="shared" ref="AE574:AE577" si="260">IFERROR(IF(AND(X573="Probabilidad",X574="Probabilidad"),(AF573-(+AF573*AA574)),IF(AND(X574="Probabilidad",X573="Impacto"),(AF573-(+AF573*AA574)),IF(X574="Impacto",AF573,""))),"")</f>
        <v/>
      </c>
      <c r="AF574" s="25" t="str">
        <f t="shared" si="237"/>
        <v/>
      </c>
      <c r="AG574" s="38"/>
      <c r="AH574" s="39"/>
      <c r="AI574" s="25" t="str">
        <f t="shared" si="259"/>
        <v/>
      </c>
      <c r="AJ574" s="38"/>
      <c r="AK574" s="39"/>
      <c r="AL574" s="40"/>
      <c r="AM574" s="23" t="s">
        <v>84</v>
      </c>
      <c r="AN574" s="27"/>
      <c r="AO574" s="21"/>
      <c r="AP574" s="21"/>
      <c r="AQ574" s="42"/>
      <c r="AR574" s="36"/>
      <c r="AS574" s="36"/>
      <c r="AT574" s="29"/>
    </row>
    <row r="575" spans="1:46" ht="18.95" customHeight="1" x14ac:dyDescent="0.3">
      <c r="A575" s="52"/>
      <c r="B575" s="48"/>
      <c r="C575" s="48"/>
      <c r="D575" s="48"/>
      <c r="E575" s="54"/>
      <c r="F575" s="55"/>
      <c r="G575" s="48"/>
      <c r="H575" s="49"/>
      <c r="I575" s="50"/>
      <c r="J575" s="50"/>
      <c r="K575" s="50"/>
      <c r="L575" s="50"/>
      <c r="M575" s="46"/>
      <c r="N575" s="44"/>
      <c r="O575" s="45"/>
      <c r="P575" s="46"/>
      <c r="Q575" s="44"/>
      <c r="R575" s="47"/>
      <c r="S575" s="48"/>
      <c r="T575" s="20" t="s">
        <v>85</v>
      </c>
      <c r="U575" s="21"/>
      <c r="V575" s="22"/>
      <c r="W575" s="22"/>
      <c r="X575" s="23" t="str">
        <f t="shared" si="258"/>
        <v/>
      </c>
      <c r="Y575" s="24"/>
      <c r="Z575" s="24"/>
      <c r="AA575" s="25" t="str">
        <f t="shared" si="236"/>
        <v/>
      </c>
      <c r="AB575" s="24"/>
      <c r="AC575" s="24"/>
      <c r="AD575" s="24"/>
      <c r="AE575" s="26" t="str">
        <f t="shared" si="260"/>
        <v/>
      </c>
      <c r="AF575" s="25" t="str">
        <f t="shared" si="237"/>
        <v/>
      </c>
      <c r="AG575" s="38"/>
      <c r="AH575" s="39"/>
      <c r="AI575" s="25" t="str">
        <f t="shared" si="259"/>
        <v/>
      </c>
      <c r="AJ575" s="38"/>
      <c r="AK575" s="39"/>
      <c r="AL575" s="40"/>
      <c r="AM575" s="23" t="s">
        <v>89</v>
      </c>
      <c r="AN575" s="27"/>
      <c r="AO575" s="21"/>
      <c r="AP575" s="21"/>
      <c r="AQ575" s="42"/>
      <c r="AR575" s="36"/>
      <c r="AS575" s="36"/>
      <c r="AT575" s="29"/>
    </row>
    <row r="576" spans="1:46" ht="18.95" customHeight="1" x14ac:dyDescent="0.3">
      <c r="A576" s="52"/>
      <c r="B576" s="48"/>
      <c r="C576" s="48"/>
      <c r="D576" s="48"/>
      <c r="E576" s="54"/>
      <c r="F576" s="55"/>
      <c r="G576" s="48"/>
      <c r="H576" s="49"/>
      <c r="I576" s="50"/>
      <c r="J576" s="50"/>
      <c r="K576" s="50"/>
      <c r="L576" s="50"/>
      <c r="M576" s="46"/>
      <c r="N576" s="44"/>
      <c r="O576" s="45"/>
      <c r="P576" s="46"/>
      <c r="Q576" s="44"/>
      <c r="R576" s="47"/>
      <c r="S576" s="48"/>
      <c r="T576" s="20" t="s">
        <v>90</v>
      </c>
      <c r="U576" s="21"/>
      <c r="V576" s="22"/>
      <c r="W576" s="22"/>
      <c r="X576" s="23" t="str">
        <f t="shared" si="258"/>
        <v/>
      </c>
      <c r="Y576" s="24"/>
      <c r="Z576" s="24"/>
      <c r="AA576" s="25" t="str">
        <f t="shared" si="236"/>
        <v/>
      </c>
      <c r="AB576" s="24"/>
      <c r="AC576" s="24"/>
      <c r="AD576" s="24"/>
      <c r="AE576" s="26" t="str">
        <f t="shared" si="260"/>
        <v/>
      </c>
      <c r="AF576" s="25" t="str">
        <f t="shared" si="237"/>
        <v/>
      </c>
      <c r="AG576" s="38"/>
      <c r="AH576" s="39"/>
      <c r="AI576" s="25" t="str">
        <f t="shared" si="259"/>
        <v/>
      </c>
      <c r="AJ576" s="38"/>
      <c r="AK576" s="39"/>
      <c r="AL576" s="40"/>
      <c r="AM576" s="23" t="s">
        <v>92</v>
      </c>
      <c r="AN576" s="27"/>
      <c r="AO576" s="21"/>
      <c r="AP576" s="21"/>
      <c r="AQ576" s="42"/>
      <c r="AR576" s="36"/>
      <c r="AS576" s="36"/>
      <c r="AT576" s="29"/>
    </row>
    <row r="577" spans="1:46" ht="23.1" customHeight="1" x14ac:dyDescent="0.3">
      <c r="A577" s="53"/>
      <c r="B577" s="48"/>
      <c r="C577" s="48"/>
      <c r="D577" s="48"/>
      <c r="E577" s="54"/>
      <c r="F577" s="55"/>
      <c r="G577" s="48"/>
      <c r="H577" s="49"/>
      <c r="I577" s="50"/>
      <c r="J577" s="50"/>
      <c r="K577" s="50"/>
      <c r="L577" s="50"/>
      <c r="M577" s="46"/>
      <c r="N577" s="44"/>
      <c r="O577" s="45"/>
      <c r="P577" s="46"/>
      <c r="Q577" s="44"/>
      <c r="R577" s="47"/>
      <c r="S577" s="48"/>
      <c r="T577" s="20" t="s">
        <v>93</v>
      </c>
      <c r="U577" s="21"/>
      <c r="V577" s="22"/>
      <c r="W577" s="22"/>
      <c r="X577" s="23" t="str">
        <f t="shared" si="258"/>
        <v/>
      </c>
      <c r="Y577" s="24"/>
      <c r="Z577" s="24"/>
      <c r="AA577" s="25" t="str">
        <f t="shared" si="236"/>
        <v/>
      </c>
      <c r="AB577" s="24"/>
      <c r="AC577" s="24"/>
      <c r="AD577" s="24"/>
      <c r="AE577" s="26" t="str">
        <f t="shared" si="260"/>
        <v/>
      </c>
      <c r="AF577" s="25" t="str">
        <f t="shared" si="237"/>
        <v/>
      </c>
      <c r="AG577" s="38"/>
      <c r="AH577" s="39"/>
      <c r="AI577" s="25" t="str">
        <f t="shared" si="259"/>
        <v/>
      </c>
      <c r="AJ577" s="38"/>
      <c r="AK577" s="39"/>
      <c r="AL577" s="40"/>
      <c r="AM577" s="23" t="s">
        <v>94</v>
      </c>
      <c r="AN577" s="27"/>
      <c r="AO577" s="21"/>
      <c r="AP577" s="21"/>
      <c r="AQ577" s="43"/>
      <c r="AR577" s="37"/>
      <c r="AS577" s="37"/>
      <c r="AT577" s="30"/>
    </row>
    <row r="578" spans="1:46" s="4" customFormat="1" ht="69.95" customHeight="1" x14ac:dyDescent="0.25">
      <c r="A578" s="51"/>
      <c r="B578" s="48"/>
      <c r="C578" s="48"/>
      <c r="D578" s="48"/>
      <c r="E578" s="54"/>
      <c r="F578" s="55"/>
      <c r="G578" s="48"/>
      <c r="H578" s="49" t="str">
        <f>IF(B578="Seguridad_Información","Posibilidad de "&amp;C578&amp;"con "&amp;K578&amp;" "&amp;"por"&amp;" "&amp;I578&amp;" "&amp;"debido a"&amp;" "&amp;J578,"Posibilidad de"&amp;" "&amp;K578&amp;" "&amp;"por"&amp;" "&amp;I578&amp;" debido a"&amp;" "&amp;J578)</f>
        <v xml:space="preserve">Posibilidad de  por  debido a </v>
      </c>
      <c r="I578" s="50"/>
      <c r="J578" s="50"/>
      <c r="K578" s="50"/>
      <c r="L578" s="50"/>
      <c r="M578" s="46" t="str">
        <f>IF(OR($L578=[1]Tabla_Probabilidad!$D$33,$L578=[1]Tabla_Probabilidad!$D$35,$L578=[1]Tabla_Probabilidad!$D$37,$L578=[1]Tabla_Probabilidad!$J$35),"Muy Baja",IF(OR($L578=[1]Tabla_Probabilidad!$E$33,$L578=[1]Tabla_Probabilidad!$E$35,$L578=[1]Tabla_Probabilidad!$E$37,$L578=[1]Tabla_Probabilidad!$K$35),"Baja",IF(OR($L578=[1]Tabla_Probabilidad!$F$33,$L578=[1]Tabla_Probabilidad!$F$35,$L578=[1]Tabla_Probabilidad!$F$37,$L578=[1]Tabla_Probabilidad!$L$35),"Media",IF(OR($L578=[1]Tabla_Probabilidad!$G$33,$L578=[1]Tabla_Probabilidad!$G$35,$L578=[1]Tabla_Probabilidad!$G$37,$L578=[1]Tabla_Probabilidad!$M$35),"Alta",IF(OR($L578=[1]Tabla_Probabilidad!$H$33,$L578=[1]Tabla_Probabilidad!$H$35,$L578=[1]Tabla_Probabilidad!$H$37,$L578=[1]Tabla_Probabilidad!$N$35),"Muy Alta","")))))</f>
        <v/>
      </c>
      <c r="N578" s="44" t="str">
        <f>IF(M578="","",IF(M578="Muy Baja",0.2,IF(M578="Baja",0.4,IF(M578="Media",0.6,IF(M578="Alta",0.8,IF(M578="Muy Alta",1,))))))</f>
        <v/>
      </c>
      <c r="O578" s="45"/>
      <c r="P578" s="46" t="str">
        <f>IF(OR($O578=[1]Tabla_Impacto!$D$38,$O578=[1]Tabla_Impacto!$D$41,$O578=[1]Tabla_Impacto!$D$42,$O578=[1]Tabla_Impacto!$D$43,$O578=[1]Tabla_Impacto!$D$44,$O578=[1]Tabla_Impacto!$J$38,$O578=[1]Tabla_Impacto!$J$43,$O578=[1]Tabla_Impacto!$J$44,$O578=[1]Tabla_Impacto!$P$40,$O578=[1]Tabla_Impacto!$P$44,$O578=[1]Tabla_Impacto!$V$40,$O578=[1]Tabla_Impacto!$AB$40),"Leve",IF(OR($O578=[1]Tabla_Impacto!$E$38,$O578=[1]Tabla_Impacto!$E$41,$O578=[1]Tabla_Impacto!$E$42,$O578=[1]Tabla_Impacto!$E$43,$O578=[1]Tabla_Impacto!$E$44,$O578=[1]Tabla_Impacto!$K$38,$O578=[1]Tabla_Impacto!$K$43,$O578=[1]Tabla_Impacto!$K$44,$O578=[1]Tabla_Impacto!$Q$40,$O578=[1]Tabla_Impacto!$Q$44,$O578=[1]Tabla_Impacto!$W$40,$O578=[1]Tabla_Impacto!$AC$40),"Menor",IF(OR($O578=[1]Tabla_Impacto!$F$38,$O578=[1]Tabla_Impacto!$F$41,$O578=[1]Tabla_Impacto!$F$42,$O578=[1]Tabla_Impacto!$F$43,$O578=[1]Tabla_Impacto!$F$44,$O578=[1]Tabla_Impacto!$L$38,$O578=[1]Tabla_Impacto!$L$43,$O578=[1]Tabla_Impacto!$L$44,$O578=[1]Tabla_Impacto!$R$40,$O578=[1]Tabla_Impacto!$R$44,$O578=[1]Tabla_Impacto!$X$40,$O578=[1]Tabla_Impacto!$AD$40,$O578=[1]Tabla_Impacto!$F$41),"Moderado",IF(OR($O578=[1]Tabla_Impacto!$G$38,$O578=[1]Tabla_Impacto!$G$41,$O578=[1]Tabla_Impacto!$G$42,$O578=[1]Tabla_Impacto!$G$43,$O578=[1]Tabla_Impacto!$G$44,$O578=[1]Tabla_Impacto!$M$38,$O578=[1]Tabla_Impacto!$M$43,$O578=[1]Tabla_Impacto!$M$44,$O578=[1]Tabla_Impacto!$S$40,$O578=[1]Tabla_Impacto!$S$44,$O578=[1]Tabla_Impacto!$Y$40,$O578=[1]Tabla_Impacto!$AE$40,$O578=[1]Tabla_Impacto!$G$41),"Mayor",IF(OR($O578=[1]Tabla_Impacto!$H$38,$O578=[1]Tabla_Impacto!$H$41,$O578=[1]Tabla_Impacto!$H$42,$O578=[1]Tabla_Impacto!$H$43,$O578=[1]Tabla_Impacto!$H$44,$O578=[1]Tabla_Impacto!$N$38,$O578=[1]Tabla_Impacto!$N$43,$O578=[1]Tabla_Impacto!$N$44,$O578=[1]Tabla_Impacto!$T$40,$O578=[1]Tabla_Impacto!$T$44,$O578=[1]Tabla_Impacto!$Z$40,$O578=[1]Tabla_Impacto!$AF$40,$O578=[1]Tabla_Impacto!$H$41),"Catastrófico","")))))</f>
        <v/>
      </c>
      <c r="Q578" s="44" t="str">
        <f>IF(P578="","",IF(P578="Leve",0.2,IF(P578="Menor",0.4,IF(P578="Moderado",0.6,IF(P578="Mayor",0.8,IF(P578="Catastrófico",1,))))))</f>
        <v/>
      </c>
      <c r="R578" s="47" t="str">
        <f>IF(OR(AND(M578="Muy Baja",P578="Leve"),AND(M578="Muy Baja",P578="Menor"),AND(M578="Baja",P578="Leve")),"Bajo",IF(OR(AND(M578="Muy baja",P578="Moderado"),AND(M578="Baja",P578="Menor"),AND(M578="Baja",P578="Moderado"),AND(M578="Media",P578="Leve"),AND(M578="Media",P578="Menor"),AND(M578="Media",P578="Moderado"),AND(M578="Alta",P578="Leve"),AND(M578="Alta",P578="Menor")),"Moderado",IF(OR(AND(M578="Muy Baja",P578="Mayor"),AND(M578="Baja",P578="Mayor"),AND(M578="Media",P578="Mayor"),AND(M578="Alta",P578="Moderado"),AND(M578="Alta",P578="Mayor"),AND(M578="Muy Alta",P578="Leve"),AND(M578="Muy Alta",P578="Menor"),AND(M578="Muy Alta",P578="Moderado"),AND(M578="Muy Alta",P578="Mayor")),"Alto",IF(OR(AND(M578="Muy Baja",P578="Catastrófico"),AND(M578="Baja",P578="Catastrófico"),AND(M578="Media",P578="Catastrófico"),AND(M578="Alta",P578="Catastrófico"),AND(M578="Muy Alta",P578="Catastrófico")),"Extremo",""))))</f>
        <v/>
      </c>
      <c r="S578" s="48"/>
      <c r="T578" s="20" t="s">
        <v>65</v>
      </c>
      <c r="U578" s="21"/>
      <c r="V578" s="22"/>
      <c r="W578" s="22"/>
      <c r="X578" s="23" t="str">
        <f>IF(OR(Y578="Preventivo",Y578="Detectivo"),"Probabilidad",IF(Y578="Correctivo","Impacto",""))</f>
        <v/>
      </c>
      <c r="Y578" s="24"/>
      <c r="Z578" s="24"/>
      <c r="AA578" s="25" t="str">
        <f t="shared" si="236"/>
        <v/>
      </c>
      <c r="AB578" s="24"/>
      <c r="AC578" s="24"/>
      <c r="AD578" s="24"/>
      <c r="AE578" s="26" t="str">
        <f>IFERROR(IF(X578="Probabilidad",(N578-(+N578*AA578)),IF(X578="Impacto",N578,"")),"")</f>
        <v/>
      </c>
      <c r="AF578" s="25" t="str">
        <f t="shared" si="237"/>
        <v/>
      </c>
      <c r="AG578" s="38" t="str">
        <f>IFERROR(IF(AH578="","",IF(AH578&lt;=0.2,"Muy Baja",IF(AH578&lt;=0.4,"Baja",IF(AH578&lt;=0.6,"Media",IF(AH578&lt;=0.8,"Alta","Muy Alta"))))),"")</f>
        <v/>
      </c>
      <c r="AH578" s="39" t="str">
        <f>IFERROR(LOOKUP(MAX(AF578:AF584)+1,(AF578:AF584)),"")</f>
        <v/>
      </c>
      <c r="AI578" s="25" t="str">
        <f>IFERROR(IF(X578="Impacto",(Q578-(+Q578*AA578)),IF(X578="Probabilidad",Q578,"")),"")</f>
        <v/>
      </c>
      <c r="AJ578" s="38" t="str">
        <f>IFERROR(IF(AK578="","",IF(AK578&lt;=0.2,"Leve",IF(AK578&lt;=0.4,"Menor",IF(AK578&lt;=0.6,"Moderado",IF(AK578&lt;=0.8,"Mayor","Catastrófico"))))),"")</f>
        <v/>
      </c>
      <c r="AK578" s="39" t="str">
        <f>IFERROR(LOOKUP(MAX(AI578:AI584)+1,(AI578:AI584)),"")</f>
        <v/>
      </c>
      <c r="AL578" s="40" t="str">
        <f>IFERROR(IF(OR(AND(AG578="Muy Baja",AJ578="Leve"),AND(AG578="Muy Baja",AJ578="Menor"),AND(AG578="Baja",AJ578="Leve")),"Bajo",IF(OR(AND(AG578="Muy baja",AJ578="Moderado"),AND(AG578="Baja",AJ578="Menor"),AND(AG578="Baja",AJ578="Moderado"),AND(AG578="Media",AJ578="Leve"),AND(AG578="Media",AJ578="Menor"),AND(AG578="Media",AJ578="Moderado"),AND(AG578="Alta",AJ578="Leve"),AND(AG578="Alta",AJ578="Menor")),"Moderado",IF(OR(AND(AG578="Muy Baja",AJ578="Mayor"),AND(AG578="Baja",AJ578="Mayor"),AND(AG578="Media",AJ578="Mayor"),AND(AG578="Alta",AJ578="Moderado"),AND(AG578="Alta",AJ578="Mayor"),AND(AG578="Muy Alta",AJ578="Leve"),AND(AG578="Muy Alta",AJ578="Menor"),AND(AG578="Muy Alta",AJ578="Moderado"),AND(AG578="Muy Alta",AJ578="Mayor")),"Alto",IF(OR(AND(AG578="Muy Baja",AJ578="Catastrófico"),AND(AG578="Baja",AJ578="Catastrófico"),AND(AG578="Media",AJ578="Catastrófico"),AND(AG578="Alta",AJ578="Catastrófico"),AND(AG578="Muy Alta",AJ578="Catastrófico")),"Extremo","")))),"")</f>
        <v/>
      </c>
      <c r="AM578" s="23" t="s">
        <v>73</v>
      </c>
      <c r="AN578" s="27"/>
      <c r="AO578" s="21"/>
      <c r="AP578" s="21"/>
      <c r="AQ578" s="41"/>
      <c r="AR578" s="35"/>
      <c r="AS578" s="35"/>
      <c r="AT578" s="28"/>
    </row>
    <row r="579" spans="1:46" ht="74.099999999999994" customHeight="1" x14ac:dyDescent="0.3">
      <c r="A579" s="52"/>
      <c r="B579" s="48"/>
      <c r="C579" s="48"/>
      <c r="D579" s="48"/>
      <c r="E579" s="54"/>
      <c r="F579" s="55"/>
      <c r="G579" s="48"/>
      <c r="H579" s="49"/>
      <c r="I579" s="50"/>
      <c r="J579" s="50"/>
      <c r="K579" s="50"/>
      <c r="L579" s="50"/>
      <c r="M579" s="46"/>
      <c r="N579" s="44"/>
      <c r="O579" s="45"/>
      <c r="P579" s="46"/>
      <c r="Q579" s="44"/>
      <c r="R579" s="47"/>
      <c r="S579" s="48"/>
      <c r="T579" s="20" t="s">
        <v>74</v>
      </c>
      <c r="U579" s="21"/>
      <c r="V579" s="22"/>
      <c r="W579" s="22"/>
      <c r="X579" s="23" t="str">
        <f t="shared" ref="X579:X584" si="261">IF(OR(Y579="Preventivo",Y579="Detectivo"),"Probabilidad",IF(Y579="Correctivo","Impacto",""))</f>
        <v/>
      </c>
      <c r="Y579" s="24"/>
      <c r="Z579" s="24"/>
      <c r="AA579" s="25" t="str">
        <f t="shared" si="236"/>
        <v/>
      </c>
      <c r="AB579" s="24"/>
      <c r="AC579" s="24"/>
      <c r="AD579" s="24"/>
      <c r="AE579" s="26" t="str">
        <f>IFERROR(IF(AND(X578="Probabilidad",X579="Probabilidad"),(AF578-(+AF578*AA579)),IF(AND(X579="Probabilidad",X578="Impacto"),(AF578-(+AF578*AA579)),IF(X579="Impacto",AF578,""))),"")</f>
        <v/>
      </c>
      <c r="AF579" s="25" t="str">
        <f t="shared" si="237"/>
        <v/>
      </c>
      <c r="AG579" s="38"/>
      <c r="AH579" s="39"/>
      <c r="AI579" s="25" t="str">
        <f t="shared" ref="AI579:AI584" si="262">IFERROR(IF(AND(X578="Impacto",X579="Impacto"),(AI578-(+AI578*AA579)),IF(AND(X579="Impacto",X578="Probabilidad"),(AI578-(+AI578*AA579)),IF(X579="Probabilidad",AI578,""))),"")</f>
        <v/>
      </c>
      <c r="AJ579" s="38"/>
      <c r="AK579" s="39"/>
      <c r="AL579" s="40"/>
      <c r="AM579" s="23" t="s">
        <v>77</v>
      </c>
      <c r="AN579" s="27"/>
      <c r="AO579" s="21"/>
      <c r="AP579" s="21"/>
      <c r="AQ579" s="42"/>
      <c r="AR579" s="36"/>
      <c r="AS579" s="36"/>
      <c r="AT579" s="29"/>
    </row>
    <row r="580" spans="1:46" ht="45" customHeight="1" x14ac:dyDescent="0.3">
      <c r="A580" s="52"/>
      <c r="B580" s="48"/>
      <c r="C580" s="48"/>
      <c r="D580" s="48"/>
      <c r="E580" s="54"/>
      <c r="F580" s="55"/>
      <c r="G580" s="48"/>
      <c r="H580" s="49"/>
      <c r="I580" s="50"/>
      <c r="J580" s="50"/>
      <c r="K580" s="50"/>
      <c r="L580" s="50"/>
      <c r="M580" s="46"/>
      <c r="N580" s="44"/>
      <c r="O580" s="45"/>
      <c r="P580" s="46"/>
      <c r="Q580" s="44"/>
      <c r="R580" s="47"/>
      <c r="S580" s="48"/>
      <c r="T580" s="20" t="s">
        <v>78</v>
      </c>
      <c r="U580" s="21"/>
      <c r="V580" s="22"/>
      <c r="W580" s="22"/>
      <c r="X580" s="23" t="str">
        <f t="shared" si="261"/>
        <v/>
      </c>
      <c r="Y580" s="24"/>
      <c r="Z580" s="24"/>
      <c r="AA580" s="25" t="str">
        <f t="shared" si="236"/>
        <v/>
      </c>
      <c r="AB580" s="24"/>
      <c r="AC580" s="24"/>
      <c r="AD580" s="24"/>
      <c r="AE580" s="26" t="str">
        <f>IFERROR(IF(AND(X579="Probabilidad",X580="Probabilidad"),(AF579-(+AF579*AA580)),IF(AND(X580="Probabilidad",X579="Impacto"),(AF579-(+AF579*AA580)),IF(X580="Impacto",AF579,""))),"")</f>
        <v/>
      </c>
      <c r="AF580" s="25" t="str">
        <f t="shared" si="237"/>
        <v/>
      </c>
      <c r="AG580" s="38"/>
      <c r="AH580" s="39"/>
      <c r="AI580" s="25" t="str">
        <f t="shared" si="262"/>
        <v/>
      </c>
      <c r="AJ580" s="38"/>
      <c r="AK580" s="39"/>
      <c r="AL580" s="40"/>
      <c r="AM580" s="23" t="s">
        <v>81</v>
      </c>
      <c r="AN580" s="27"/>
      <c r="AO580" s="21"/>
      <c r="AP580" s="21"/>
      <c r="AQ580" s="42"/>
      <c r="AR580" s="36"/>
      <c r="AS580" s="36"/>
      <c r="AT580" s="29"/>
    </row>
    <row r="581" spans="1:46" ht="30" customHeight="1" x14ac:dyDescent="0.3">
      <c r="A581" s="52"/>
      <c r="B581" s="48"/>
      <c r="C581" s="48"/>
      <c r="D581" s="48"/>
      <c r="E581" s="54"/>
      <c r="F581" s="55"/>
      <c r="G581" s="48"/>
      <c r="H581" s="49"/>
      <c r="I581" s="50"/>
      <c r="J581" s="50"/>
      <c r="K581" s="50"/>
      <c r="L581" s="50"/>
      <c r="M581" s="46"/>
      <c r="N581" s="44"/>
      <c r="O581" s="45"/>
      <c r="P581" s="46"/>
      <c r="Q581" s="44"/>
      <c r="R581" s="47"/>
      <c r="S581" s="48"/>
      <c r="T581" s="20" t="s">
        <v>82</v>
      </c>
      <c r="U581" s="21"/>
      <c r="V581" s="22"/>
      <c r="W581" s="22"/>
      <c r="X581" s="23" t="str">
        <f t="shared" si="261"/>
        <v/>
      </c>
      <c r="Y581" s="24"/>
      <c r="Z581" s="24"/>
      <c r="AA581" s="25" t="str">
        <f t="shared" si="236"/>
        <v/>
      </c>
      <c r="AB581" s="24"/>
      <c r="AC581" s="24"/>
      <c r="AD581" s="24"/>
      <c r="AE581" s="26" t="str">
        <f t="shared" ref="AE581:AE584" si="263">IFERROR(IF(AND(X580="Probabilidad",X581="Probabilidad"),(AF580-(+AF580*AA581)),IF(AND(X581="Probabilidad",X580="Impacto"),(AF580-(+AF580*AA581)),IF(X581="Impacto",AF580,""))),"")</f>
        <v/>
      </c>
      <c r="AF581" s="25" t="str">
        <f t="shared" si="237"/>
        <v/>
      </c>
      <c r="AG581" s="38"/>
      <c r="AH581" s="39"/>
      <c r="AI581" s="25" t="str">
        <f t="shared" si="262"/>
        <v/>
      </c>
      <c r="AJ581" s="38"/>
      <c r="AK581" s="39"/>
      <c r="AL581" s="40"/>
      <c r="AM581" s="23" t="s">
        <v>84</v>
      </c>
      <c r="AN581" s="27"/>
      <c r="AO581" s="21"/>
      <c r="AP581" s="21"/>
      <c r="AQ581" s="42"/>
      <c r="AR581" s="36"/>
      <c r="AS581" s="36"/>
      <c r="AT581" s="29"/>
    </row>
    <row r="582" spans="1:46" ht="18.95" customHeight="1" x14ac:dyDescent="0.3">
      <c r="A582" s="52"/>
      <c r="B582" s="48"/>
      <c r="C582" s="48"/>
      <c r="D582" s="48"/>
      <c r="E582" s="54"/>
      <c r="F582" s="55"/>
      <c r="G582" s="48"/>
      <c r="H582" s="49"/>
      <c r="I582" s="50"/>
      <c r="J582" s="50"/>
      <c r="K582" s="50"/>
      <c r="L582" s="50"/>
      <c r="M582" s="46"/>
      <c r="N582" s="44"/>
      <c r="O582" s="45"/>
      <c r="P582" s="46"/>
      <c r="Q582" s="44"/>
      <c r="R582" s="47"/>
      <c r="S582" s="48"/>
      <c r="T582" s="20" t="s">
        <v>85</v>
      </c>
      <c r="U582" s="21"/>
      <c r="V582" s="22"/>
      <c r="W582" s="22"/>
      <c r="X582" s="23" t="str">
        <f t="shared" si="261"/>
        <v/>
      </c>
      <c r="Y582" s="24"/>
      <c r="Z582" s="24"/>
      <c r="AA582" s="25" t="str">
        <f t="shared" si="236"/>
        <v/>
      </c>
      <c r="AB582" s="24"/>
      <c r="AC582" s="24"/>
      <c r="AD582" s="24"/>
      <c r="AE582" s="26" t="str">
        <f t="shared" si="263"/>
        <v/>
      </c>
      <c r="AF582" s="25" t="str">
        <f t="shared" si="237"/>
        <v/>
      </c>
      <c r="AG582" s="38"/>
      <c r="AH582" s="39"/>
      <c r="AI582" s="25" t="str">
        <f t="shared" si="262"/>
        <v/>
      </c>
      <c r="AJ582" s="38"/>
      <c r="AK582" s="39"/>
      <c r="AL582" s="40"/>
      <c r="AM582" s="23" t="s">
        <v>89</v>
      </c>
      <c r="AN582" s="27"/>
      <c r="AO582" s="21"/>
      <c r="AP582" s="21"/>
      <c r="AQ582" s="42"/>
      <c r="AR582" s="36"/>
      <c r="AS582" s="36"/>
      <c r="AT582" s="29"/>
    </row>
    <row r="583" spans="1:46" ht="18.95" customHeight="1" x14ac:dyDescent="0.3">
      <c r="A583" s="52"/>
      <c r="B583" s="48"/>
      <c r="C583" s="48"/>
      <c r="D583" s="48"/>
      <c r="E583" s="54"/>
      <c r="F583" s="55"/>
      <c r="G583" s="48"/>
      <c r="H583" s="49"/>
      <c r="I583" s="50"/>
      <c r="J583" s="50"/>
      <c r="K583" s="50"/>
      <c r="L583" s="50"/>
      <c r="M583" s="46"/>
      <c r="N583" s="44"/>
      <c r="O583" s="45"/>
      <c r="P583" s="46"/>
      <c r="Q583" s="44"/>
      <c r="R583" s="47"/>
      <c r="S583" s="48"/>
      <c r="T583" s="20" t="s">
        <v>90</v>
      </c>
      <c r="U583" s="21"/>
      <c r="V583" s="22"/>
      <c r="W583" s="22"/>
      <c r="X583" s="23" t="str">
        <f t="shared" si="261"/>
        <v/>
      </c>
      <c r="Y583" s="24"/>
      <c r="Z583" s="24"/>
      <c r="AA583" s="25" t="str">
        <f t="shared" si="236"/>
        <v/>
      </c>
      <c r="AB583" s="24"/>
      <c r="AC583" s="24"/>
      <c r="AD583" s="24"/>
      <c r="AE583" s="26" t="str">
        <f t="shared" si="263"/>
        <v/>
      </c>
      <c r="AF583" s="25" t="str">
        <f t="shared" si="237"/>
        <v/>
      </c>
      <c r="AG583" s="38"/>
      <c r="AH583" s="39"/>
      <c r="AI583" s="25" t="str">
        <f t="shared" si="262"/>
        <v/>
      </c>
      <c r="AJ583" s="38"/>
      <c r="AK583" s="39"/>
      <c r="AL583" s="40"/>
      <c r="AM583" s="23" t="s">
        <v>92</v>
      </c>
      <c r="AN583" s="27"/>
      <c r="AO583" s="21"/>
      <c r="AP583" s="21"/>
      <c r="AQ583" s="42"/>
      <c r="AR583" s="36"/>
      <c r="AS583" s="36"/>
      <c r="AT583" s="29"/>
    </row>
    <row r="584" spans="1:46" ht="23.1" customHeight="1" x14ac:dyDescent="0.3">
      <c r="A584" s="53"/>
      <c r="B584" s="48"/>
      <c r="C584" s="48"/>
      <c r="D584" s="48"/>
      <c r="E584" s="54"/>
      <c r="F584" s="55"/>
      <c r="G584" s="48"/>
      <c r="H584" s="49"/>
      <c r="I584" s="50"/>
      <c r="J584" s="50"/>
      <c r="K584" s="50"/>
      <c r="L584" s="50"/>
      <c r="M584" s="46"/>
      <c r="N584" s="44"/>
      <c r="O584" s="45"/>
      <c r="P584" s="46"/>
      <c r="Q584" s="44"/>
      <c r="R584" s="47"/>
      <c r="S584" s="48"/>
      <c r="T584" s="20" t="s">
        <v>93</v>
      </c>
      <c r="U584" s="21"/>
      <c r="V584" s="22"/>
      <c r="W584" s="22"/>
      <c r="X584" s="23" t="str">
        <f t="shared" si="261"/>
        <v/>
      </c>
      <c r="Y584" s="24"/>
      <c r="Z584" s="24"/>
      <c r="AA584" s="25" t="str">
        <f t="shared" si="236"/>
        <v/>
      </c>
      <c r="AB584" s="24"/>
      <c r="AC584" s="24"/>
      <c r="AD584" s="24"/>
      <c r="AE584" s="26" t="str">
        <f t="shared" si="263"/>
        <v/>
      </c>
      <c r="AF584" s="25" t="str">
        <f t="shared" si="237"/>
        <v/>
      </c>
      <c r="AG584" s="38"/>
      <c r="AH584" s="39"/>
      <c r="AI584" s="25" t="str">
        <f t="shared" si="262"/>
        <v/>
      </c>
      <c r="AJ584" s="38"/>
      <c r="AK584" s="39"/>
      <c r="AL584" s="40"/>
      <c r="AM584" s="23" t="s">
        <v>94</v>
      </c>
      <c r="AN584" s="27"/>
      <c r="AO584" s="21"/>
      <c r="AP584" s="21"/>
      <c r="AQ584" s="43"/>
      <c r="AR584" s="37"/>
      <c r="AS584" s="37"/>
      <c r="AT584" s="30"/>
    </row>
    <row r="585" spans="1:46" s="4" customFormat="1" ht="69.95" customHeight="1" x14ac:dyDescent="0.25">
      <c r="A585" s="51"/>
      <c r="B585" s="48"/>
      <c r="C585" s="48"/>
      <c r="D585" s="48"/>
      <c r="E585" s="54"/>
      <c r="F585" s="55"/>
      <c r="G585" s="48"/>
      <c r="H585" s="49" t="str">
        <f>IF(B585="Seguridad_Información","Posibilidad de "&amp;C585&amp;"con "&amp;K585&amp;" "&amp;"por"&amp;" "&amp;I585&amp;" "&amp;"debido a"&amp;" "&amp;J585,"Posibilidad de"&amp;" "&amp;K585&amp;" "&amp;"por"&amp;" "&amp;I585&amp;" debido a"&amp;" "&amp;J585)</f>
        <v xml:space="preserve">Posibilidad de  por  debido a </v>
      </c>
      <c r="I585" s="50"/>
      <c r="J585" s="50"/>
      <c r="K585" s="50"/>
      <c r="L585" s="50"/>
      <c r="M585" s="46" t="str">
        <f>IF(OR($L585=[1]Tabla_Probabilidad!$D$33,$L585=[1]Tabla_Probabilidad!$D$35,$L585=[1]Tabla_Probabilidad!$D$37,$L585=[1]Tabla_Probabilidad!$J$35),"Muy Baja",IF(OR($L585=[1]Tabla_Probabilidad!$E$33,$L585=[1]Tabla_Probabilidad!$E$35,$L585=[1]Tabla_Probabilidad!$E$37,$L585=[1]Tabla_Probabilidad!$K$35),"Baja",IF(OR($L585=[1]Tabla_Probabilidad!$F$33,$L585=[1]Tabla_Probabilidad!$F$35,$L585=[1]Tabla_Probabilidad!$F$37,$L585=[1]Tabla_Probabilidad!$L$35),"Media",IF(OR($L585=[1]Tabla_Probabilidad!$G$33,$L585=[1]Tabla_Probabilidad!$G$35,$L585=[1]Tabla_Probabilidad!$G$37,$L585=[1]Tabla_Probabilidad!$M$35),"Alta",IF(OR($L585=[1]Tabla_Probabilidad!$H$33,$L585=[1]Tabla_Probabilidad!$H$35,$L585=[1]Tabla_Probabilidad!$H$37,$L585=[1]Tabla_Probabilidad!$N$35),"Muy Alta","")))))</f>
        <v/>
      </c>
      <c r="N585" s="44" t="str">
        <f>IF(M585="","",IF(M585="Muy Baja",0.2,IF(M585="Baja",0.4,IF(M585="Media",0.6,IF(M585="Alta",0.8,IF(M585="Muy Alta",1,))))))</f>
        <v/>
      </c>
      <c r="O585" s="45"/>
      <c r="P585" s="46" t="str">
        <f>IF(OR($O585=[1]Tabla_Impacto!$D$38,$O585=[1]Tabla_Impacto!$D$41,$O585=[1]Tabla_Impacto!$D$42,$O585=[1]Tabla_Impacto!$D$43,$O585=[1]Tabla_Impacto!$D$44,$O585=[1]Tabla_Impacto!$J$38,$O585=[1]Tabla_Impacto!$J$43,$O585=[1]Tabla_Impacto!$J$44,$O585=[1]Tabla_Impacto!$P$40,$O585=[1]Tabla_Impacto!$P$44,$O585=[1]Tabla_Impacto!$V$40,$O585=[1]Tabla_Impacto!$AB$40),"Leve",IF(OR($O585=[1]Tabla_Impacto!$E$38,$O585=[1]Tabla_Impacto!$E$41,$O585=[1]Tabla_Impacto!$E$42,$O585=[1]Tabla_Impacto!$E$43,$O585=[1]Tabla_Impacto!$E$44,$O585=[1]Tabla_Impacto!$K$38,$O585=[1]Tabla_Impacto!$K$43,$O585=[1]Tabla_Impacto!$K$44,$O585=[1]Tabla_Impacto!$Q$40,$O585=[1]Tabla_Impacto!$Q$44,$O585=[1]Tabla_Impacto!$W$40,$O585=[1]Tabla_Impacto!$AC$40),"Menor",IF(OR($O585=[1]Tabla_Impacto!$F$38,$O585=[1]Tabla_Impacto!$F$41,$O585=[1]Tabla_Impacto!$F$42,$O585=[1]Tabla_Impacto!$F$43,$O585=[1]Tabla_Impacto!$F$44,$O585=[1]Tabla_Impacto!$L$38,$O585=[1]Tabla_Impacto!$L$43,$O585=[1]Tabla_Impacto!$L$44,$O585=[1]Tabla_Impacto!$R$40,$O585=[1]Tabla_Impacto!$R$44,$O585=[1]Tabla_Impacto!$X$40,$O585=[1]Tabla_Impacto!$AD$40,$O585=[1]Tabla_Impacto!$F$41),"Moderado",IF(OR($O585=[1]Tabla_Impacto!$G$38,$O585=[1]Tabla_Impacto!$G$41,$O585=[1]Tabla_Impacto!$G$42,$O585=[1]Tabla_Impacto!$G$43,$O585=[1]Tabla_Impacto!$G$44,$O585=[1]Tabla_Impacto!$M$38,$O585=[1]Tabla_Impacto!$M$43,$O585=[1]Tabla_Impacto!$M$44,$O585=[1]Tabla_Impacto!$S$40,$O585=[1]Tabla_Impacto!$S$44,$O585=[1]Tabla_Impacto!$Y$40,$O585=[1]Tabla_Impacto!$AE$40,$O585=[1]Tabla_Impacto!$G$41),"Mayor",IF(OR($O585=[1]Tabla_Impacto!$H$38,$O585=[1]Tabla_Impacto!$H$41,$O585=[1]Tabla_Impacto!$H$42,$O585=[1]Tabla_Impacto!$H$43,$O585=[1]Tabla_Impacto!$H$44,$O585=[1]Tabla_Impacto!$N$38,$O585=[1]Tabla_Impacto!$N$43,$O585=[1]Tabla_Impacto!$N$44,$O585=[1]Tabla_Impacto!$T$40,$O585=[1]Tabla_Impacto!$T$44,$O585=[1]Tabla_Impacto!$Z$40,$O585=[1]Tabla_Impacto!$AF$40,$O585=[1]Tabla_Impacto!$H$41),"Catastrófico","")))))</f>
        <v/>
      </c>
      <c r="Q585" s="44" t="str">
        <f>IF(P585="","",IF(P585="Leve",0.2,IF(P585="Menor",0.4,IF(P585="Moderado",0.6,IF(P585="Mayor",0.8,IF(P585="Catastrófico",1,))))))</f>
        <v/>
      </c>
      <c r="R585" s="47" t="str">
        <f>IF(OR(AND(M585="Muy Baja",P585="Leve"),AND(M585="Muy Baja",P585="Menor"),AND(M585="Baja",P585="Leve")),"Bajo",IF(OR(AND(M585="Muy baja",P585="Moderado"),AND(M585="Baja",P585="Menor"),AND(M585="Baja",P585="Moderado"),AND(M585="Media",P585="Leve"),AND(M585="Media",P585="Menor"),AND(M585="Media",P585="Moderado"),AND(M585="Alta",P585="Leve"),AND(M585="Alta",P585="Menor")),"Moderado",IF(OR(AND(M585="Muy Baja",P585="Mayor"),AND(M585="Baja",P585="Mayor"),AND(M585="Media",P585="Mayor"),AND(M585="Alta",P585="Moderado"),AND(M585="Alta",P585="Mayor"),AND(M585="Muy Alta",P585="Leve"),AND(M585="Muy Alta",P585="Menor"),AND(M585="Muy Alta",P585="Moderado"),AND(M585="Muy Alta",P585="Mayor")),"Alto",IF(OR(AND(M585="Muy Baja",P585="Catastrófico"),AND(M585="Baja",P585="Catastrófico"),AND(M585="Media",P585="Catastrófico"),AND(M585="Alta",P585="Catastrófico"),AND(M585="Muy Alta",P585="Catastrófico")),"Extremo",""))))</f>
        <v/>
      </c>
      <c r="S585" s="48"/>
      <c r="T585" s="20" t="s">
        <v>65</v>
      </c>
      <c r="U585" s="21"/>
      <c r="V585" s="22"/>
      <c r="W585" s="22"/>
      <c r="X585" s="23" t="str">
        <f>IF(OR(Y585="Preventivo",Y585="Detectivo"),"Probabilidad",IF(Y585="Correctivo","Impacto",""))</f>
        <v/>
      </c>
      <c r="Y585" s="24"/>
      <c r="Z585" s="24"/>
      <c r="AA585" s="25" t="str">
        <f t="shared" si="236"/>
        <v/>
      </c>
      <c r="AB585" s="24"/>
      <c r="AC585" s="24"/>
      <c r="AD585" s="24"/>
      <c r="AE585" s="26" t="str">
        <f>IFERROR(IF(X585="Probabilidad",(N585-(+N585*AA585)),IF(X585="Impacto",N585,"")),"")</f>
        <v/>
      </c>
      <c r="AF585" s="25" t="str">
        <f t="shared" si="237"/>
        <v/>
      </c>
      <c r="AG585" s="38" t="str">
        <f>IFERROR(IF(AH585="","",IF(AH585&lt;=0.2,"Muy Baja",IF(AH585&lt;=0.4,"Baja",IF(AH585&lt;=0.6,"Media",IF(AH585&lt;=0.8,"Alta","Muy Alta"))))),"")</f>
        <v/>
      </c>
      <c r="AH585" s="39" t="str">
        <f>IFERROR(LOOKUP(MAX(AF585:AF591)+1,(AF585:AF591)),"")</f>
        <v/>
      </c>
      <c r="AI585" s="25" t="str">
        <f>IFERROR(IF(X585="Impacto",(Q585-(+Q585*AA585)),IF(X585="Probabilidad",Q585,"")),"")</f>
        <v/>
      </c>
      <c r="AJ585" s="38" t="str">
        <f>IFERROR(IF(AK585="","",IF(AK585&lt;=0.2,"Leve",IF(AK585&lt;=0.4,"Menor",IF(AK585&lt;=0.6,"Moderado",IF(AK585&lt;=0.8,"Mayor","Catastrófico"))))),"")</f>
        <v/>
      </c>
      <c r="AK585" s="39" t="str">
        <f>IFERROR(LOOKUP(MAX(AI585:AI591)+1,(AI585:AI591)),"")</f>
        <v/>
      </c>
      <c r="AL585" s="40" t="str">
        <f>IFERROR(IF(OR(AND(AG585="Muy Baja",AJ585="Leve"),AND(AG585="Muy Baja",AJ585="Menor"),AND(AG585="Baja",AJ585="Leve")),"Bajo",IF(OR(AND(AG585="Muy baja",AJ585="Moderado"),AND(AG585="Baja",AJ585="Menor"),AND(AG585="Baja",AJ585="Moderado"),AND(AG585="Media",AJ585="Leve"),AND(AG585="Media",AJ585="Menor"),AND(AG585="Media",AJ585="Moderado"),AND(AG585="Alta",AJ585="Leve"),AND(AG585="Alta",AJ585="Menor")),"Moderado",IF(OR(AND(AG585="Muy Baja",AJ585="Mayor"),AND(AG585="Baja",AJ585="Mayor"),AND(AG585="Media",AJ585="Mayor"),AND(AG585="Alta",AJ585="Moderado"),AND(AG585="Alta",AJ585="Mayor"),AND(AG585="Muy Alta",AJ585="Leve"),AND(AG585="Muy Alta",AJ585="Menor"),AND(AG585="Muy Alta",AJ585="Moderado"),AND(AG585="Muy Alta",AJ585="Mayor")),"Alto",IF(OR(AND(AG585="Muy Baja",AJ585="Catastrófico"),AND(AG585="Baja",AJ585="Catastrófico"),AND(AG585="Media",AJ585="Catastrófico"),AND(AG585="Alta",AJ585="Catastrófico"),AND(AG585="Muy Alta",AJ585="Catastrófico")),"Extremo","")))),"")</f>
        <v/>
      </c>
      <c r="AM585" s="23" t="s">
        <v>73</v>
      </c>
      <c r="AN585" s="27"/>
      <c r="AO585" s="21"/>
      <c r="AP585" s="21"/>
      <c r="AQ585" s="41"/>
      <c r="AR585" s="35"/>
      <c r="AS585" s="35"/>
      <c r="AT585" s="28"/>
    </row>
    <row r="586" spans="1:46" ht="74.099999999999994" customHeight="1" x14ac:dyDescent="0.3">
      <c r="A586" s="52"/>
      <c r="B586" s="48"/>
      <c r="C586" s="48"/>
      <c r="D586" s="48"/>
      <c r="E586" s="54"/>
      <c r="F586" s="55"/>
      <c r="G586" s="48"/>
      <c r="H586" s="49"/>
      <c r="I586" s="50"/>
      <c r="J586" s="50"/>
      <c r="K586" s="50"/>
      <c r="L586" s="50"/>
      <c r="M586" s="46"/>
      <c r="N586" s="44"/>
      <c r="O586" s="45"/>
      <c r="P586" s="46"/>
      <c r="Q586" s="44"/>
      <c r="R586" s="47"/>
      <c r="S586" s="48"/>
      <c r="T586" s="20" t="s">
        <v>74</v>
      </c>
      <c r="U586" s="21"/>
      <c r="V586" s="22"/>
      <c r="W586" s="22"/>
      <c r="X586" s="23" t="str">
        <f t="shared" ref="X586:X591" si="264">IF(OR(Y586="Preventivo",Y586="Detectivo"),"Probabilidad",IF(Y586="Correctivo","Impacto",""))</f>
        <v/>
      </c>
      <c r="Y586" s="24"/>
      <c r="Z586" s="24"/>
      <c r="AA586" s="25" t="str">
        <f t="shared" si="236"/>
        <v/>
      </c>
      <c r="AB586" s="24"/>
      <c r="AC586" s="24"/>
      <c r="AD586" s="24"/>
      <c r="AE586" s="26" t="str">
        <f>IFERROR(IF(AND(X585="Probabilidad",X586="Probabilidad"),(AF585-(+AF585*AA586)),IF(AND(X586="Probabilidad",X585="Impacto"),(AF585-(+AF585*AA586)),IF(X586="Impacto",AF585,""))),"")</f>
        <v/>
      </c>
      <c r="AF586" s="25" t="str">
        <f t="shared" si="237"/>
        <v/>
      </c>
      <c r="AG586" s="38"/>
      <c r="AH586" s="39"/>
      <c r="AI586" s="25" t="str">
        <f t="shared" ref="AI586:AI591" si="265">IFERROR(IF(AND(X585="Impacto",X586="Impacto"),(AI585-(+AI585*AA586)),IF(AND(X586="Impacto",X585="Probabilidad"),(AI585-(+AI585*AA586)),IF(X586="Probabilidad",AI585,""))),"")</f>
        <v/>
      </c>
      <c r="AJ586" s="38"/>
      <c r="AK586" s="39"/>
      <c r="AL586" s="40"/>
      <c r="AM586" s="23" t="s">
        <v>77</v>
      </c>
      <c r="AN586" s="27"/>
      <c r="AO586" s="21"/>
      <c r="AP586" s="21"/>
      <c r="AQ586" s="42"/>
      <c r="AR586" s="36"/>
      <c r="AS586" s="36"/>
      <c r="AT586" s="29"/>
    </row>
    <row r="587" spans="1:46" ht="45" customHeight="1" x14ac:dyDescent="0.3">
      <c r="A587" s="52"/>
      <c r="B587" s="48"/>
      <c r="C587" s="48"/>
      <c r="D587" s="48"/>
      <c r="E587" s="54"/>
      <c r="F587" s="55"/>
      <c r="G587" s="48"/>
      <c r="H587" s="49"/>
      <c r="I587" s="50"/>
      <c r="J587" s="50"/>
      <c r="K587" s="50"/>
      <c r="L587" s="50"/>
      <c r="M587" s="46"/>
      <c r="N587" s="44"/>
      <c r="O587" s="45"/>
      <c r="P587" s="46"/>
      <c r="Q587" s="44"/>
      <c r="R587" s="47"/>
      <c r="S587" s="48"/>
      <c r="T587" s="20" t="s">
        <v>78</v>
      </c>
      <c r="U587" s="21"/>
      <c r="V587" s="22"/>
      <c r="W587" s="22"/>
      <c r="X587" s="23" t="str">
        <f t="shared" si="264"/>
        <v/>
      </c>
      <c r="Y587" s="24"/>
      <c r="Z587" s="24"/>
      <c r="AA587" s="25" t="str">
        <f t="shared" ref="AA587:AA650" si="266">IF(AND(Y587="Preventivo",Z587="Automático"),"50%",IF(AND(Y587="Preventivo",Z587="Manual"),"40%",IF(AND(Y587="Detectivo",Z587="Automático"),"40%",IF(AND(Y587="Detectivo",Z587="Manual"),"30%",IF(AND(Y587="Correctivo",Z587="Automático"),"35%",IF(AND(Y587="Correctivo",Z587="Manual"),"25%",""))))))</f>
        <v/>
      </c>
      <c r="AB587" s="24"/>
      <c r="AC587" s="24"/>
      <c r="AD587" s="24"/>
      <c r="AE587" s="26" t="str">
        <f>IFERROR(IF(AND(X586="Probabilidad",X587="Probabilidad"),(AF586-(+AF586*AA587)),IF(AND(X587="Probabilidad",X586="Impacto"),(AF586-(+AF586*AA587)),IF(X587="Impacto",AF586,""))),"")</f>
        <v/>
      </c>
      <c r="AF587" s="25" t="str">
        <f t="shared" ref="AF587:AF650" si="267">+AE587</f>
        <v/>
      </c>
      <c r="AG587" s="38"/>
      <c r="AH587" s="39"/>
      <c r="AI587" s="25" t="str">
        <f t="shared" si="265"/>
        <v/>
      </c>
      <c r="AJ587" s="38"/>
      <c r="AK587" s="39"/>
      <c r="AL587" s="40"/>
      <c r="AM587" s="23" t="s">
        <v>81</v>
      </c>
      <c r="AN587" s="27"/>
      <c r="AO587" s="21"/>
      <c r="AP587" s="21"/>
      <c r="AQ587" s="42"/>
      <c r="AR587" s="36"/>
      <c r="AS587" s="36"/>
      <c r="AT587" s="29"/>
    </row>
    <row r="588" spans="1:46" ht="30" customHeight="1" x14ac:dyDescent="0.3">
      <c r="A588" s="52"/>
      <c r="B588" s="48"/>
      <c r="C588" s="48"/>
      <c r="D588" s="48"/>
      <c r="E588" s="54"/>
      <c r="F588" s="55"/>
      <c r="G588" s="48"/>
      <c r="H588" s="49"/>
      <c r="I588" s="50"/>
      <c r="J588" s="50"/>
      <c r="K588" s="50"/>
      <c r="L588" s="50"/>
      <c r="M588" s="46"/>
      <c r="N588" s="44"/>
      <c r="O588" s="45"/>
      <c r="P588" s="46"/>
      <c r="Q588" s="44"/>
      <c r="R588" s="47"/>
      <c r="S588" s="48"/>
      <c r="T588" s="20" t="s">
        <v>82</v>
      </c>
      <c r="U588" s="21"/>
      <c r="V588" s="22"/>
      <c r="W588" s="22"/>
      <c r="X588" s="23" t="str">
        <f t="shared" si="264"/>
        <v/>
      </c>
      <c r="Y588" s="24"/>
      <c r="Z588" s="24"/>
      <c r="AA588" s="25" t="str">
        <f t="shared" si="266"/>
        <v/>
      </c>
      <c r="AB588" s="24"/>
      <c r="AC588" s="24"/>
      <c r="AD588" s="24"/>
      <c r="AE588" s="26" t="str">
        <f t="shared" ref="AE588:AE591" si="268">IFERROR(IF(AND(X587="Probabilidad",X588="Probabilidad"),(AF587-(+AF587*AA588)),IF(AND(X588="Probabilidad",X587="Impacto"),(AF587-(+AF587*AA588)),IF(X588="Impacto",AF587,""))),"")</f>
        <v/>
      </c>
      <c r="AF588" s="25" t="str">
        <f t="shared" si="267"/>
        <v/>
      </c>
      <c r="AG588" s="38"/>
      <c r="AH588" s="39"/>
      <c r="AI588" s="25" t="str">
        <f t="shared" si="265"/>
        <v/>
      </c>
      <c r="AJ588" s="38"/>
      <c r="AK588" s="39"/>
      <c r="AL588" s="40"/>
      <c r="AM588" s="23" t="s">
        <v>84</v>
      </c>
      <c r="AN588" s="27"/>
      <c r="AO588" s="21"/>
      <c r="AP588" s="21"/>
      <c r="AQ588" s="42"/>
      <c r="AR588" s="36"/>
      <c r="AS588" s="36"/>
      <c r="AT588" s="29"/>
    </row>
    <row r="589" spans="1:46" ht="18.95" customHeight="1" x14ac:dyDescent="0.3">
      <c r="A589" s="52"/>
      <c r="B589" s="48"/>
      <c r="C589" s="48"/>
      <c r="D589" s="48"/>
      <c r="E589" s="54"/>
      <c r="F589" s="55"/>
      <c r="G589" s="48"/>
      <c r="H589" s="49"/>
      <c r="I589" s="50"/>
      <c r="J589" s="50"/>
      <c r="K589" s="50"/>
      <c r="L589" s="50"/>
      <c r="M589" s="46"/>
      <c r="N589" s="44"/>
      <c r="O589" s="45"/>
      <c r="P589" s="46"/>
      <c r="Q589" s="44"/>
      <c r="R589" s="47"/>
      <c r="S589" s="48"/>
      <c r="T589" s="20" t="s">
        <v>85</v>
      </c>
      <c r="U589" s="21"/>
      <c r="V589" s="22"/>
      <c r="W589" s="22"/>
      <c r="X589" s="23" t="str">
        <f t="shared" si="264"/>
        <v/>
      </c>
      <c r="Y589" s="24"/>
      <c r="Z589" s="24"/>
      <c r="AA589" s="25" t="str">
        <f t="shared" si="266"/>
        <v/>
      </c>
      <c r="AB589" s="24"/>
      <c r="AC589" s="24"/>
      <c r="AD589" s="24"/>
      <c r="AE589" s="26" t="str">
        <f t="shared" si="268"/>
        <v/>
      </c>
      <c r="AF589" s="25" t="str">
        <f t="shared" si="267"/>
        <v/>
      </c>
      <c r="AG589" s="38"/>
      <c r="AH589" s="39"/>
      <c r="AI589" s="25" t="str">
        <f t="shared" si="265"/>
        <v/>
      </c>
      <c r="AJ589" s="38"/>
      <c r="AK589" s="39"/>
      <c r="AL589" s="40"/>
      <c r="AM589" s="23" t="s">
        <v>89</v>
      </c>
      <c r="AN589" s="27"/>
      <c r="AO589" s="21"/>
      <c r="AP589" s="21"/>
      <c r="AQ589" s="42"/>
      <c r="AR589" s="36"/>
      <c r="AS589" s="36"/>
      <c r="AT589" s="29"/>
    </row>
    <row r="590" spans="1:46" ht="18.95" customHeight="1" x14ac:dyDescent="0.3">
      <c r="A590" s="52"/>
      <c r="B590" s="48"/>
      <c r="C590" s="48"/>
      <c r="D590" s="48"/>
      <c r="E590" s="54"/>
      <c r="F590" s="55"/>
      <c r="G590" s="48"/>
      <c r="H590" s="49"/>
      <c r="I590" s="50"/>
      <c r="J590" s="50"/>
      <c r="K590" s="50"/>
      <c r="L590" s="50"/>
      <c r="M590" s="46"/>
      <c r="N590" s="44"/>
      <c r="O590" s="45"/>
      <c r="P590" s="46"/>
      <c r="Q590" s="44"/>
      <c r="R590" s="47"/>
      <c r="S590" s="48"/>
      <c r="T590" s="20" t="s">
        <v>90</v>
      </c>
      <c r="U590" s="21"/>
      <c r="V590" s="22"/>
      <c r="W590" s="22"/>
      <c r="X590" s="23" t="str">
        <f t="shared" si="264"/>
        <v/>
      </c>
      <c r="Y590" s="24"/>
      <c r="Z590" s="24"/>
      <c r="AA590" s="25" t="str">
        <f t="shared" si="266"/>
        <v/>
      </c>
      <c r="AB590" s="24"/>
      <c r="AC590" s="24"/>
      <c r="AD590" s="24"/>
      <c r="AE590" s="26" t="str">
        <f t="shared" si="268"/>
        <v/>
      </c>
      <c r="AF590" s="25" t="str">
        <f t="shared" si="267"/>
        <v/>
      </c>
      <c r="AG590" s="38"/>
      <c r="AH590" s="39"/>
      <c r="AI590" s="25" t="str">
        <f t="shared" si="265"/>
        <v/>
      </c>
      <c r="AJ590" s="38"/>
      <c r="AK590" s="39"/>
      <c r="AL590" s="40"/>
      <c r="AM590" s="23" t="s">
        <v>92</v>
      </c>
      <c r="AN590" s="27"/>
      <c r="AO590" s="21"/>
      <c r="AP590" s="21"/>
      <c r="AQ590" s="42"/>
      <c r="AR590" s="36"/>
      <c r="AS590" s="36"/>
      <c r="AT590" s="29"/>
    </row>
    <row r="591" spans="1:46" ht="23.1" customHeight="1" x14ac:dyDescent="0.3">
      <c r="A591" s="53"/>
      <c r="B591" s="48"/>
      <c r="C591" s="48"/>
      <c r="D591" s="48"/>
      <c r="E591" s="54"/>
      <c r="F591" s="55"/>
      <c r="G591" s="48"/>
      <c r="H591" s="49"/>
      <c r="I591" s="50"/>
      <c r="J591" s="50"/>
      <c r="K591" s="50"/>
      <c r="L591" s="50"/>
      <c r="M591" s="46"/>
      <c r="N591" s="44"/>
      <c r="O591" s="45"/>
      <c r="P591" s="46"/>
      <c r="Q591" s="44"/>
      <c r="R591" s="47"/>
      <c r="S591" s="48"/>
      <c r="T591" s="20" t="s">
        <v>93</v>
      </c>
      <c r="U591" s="21"/>
      <c r="V591" s="22"/>
      <c r="W591" s="22"/>
      <c r="X591" s="23" t="str">
        <f t="shared" si="264"/>
        <v/>
      </c>
      <c r="Y591" s="24"/>
      <c r="Z591" s="24"/>
      <c r="AA591" s="25" t="str">
        <f t="shared" si="266"/>
        <v/>
      </c>
      <c r="AB591" s="24"/>
      <c r="AC591" s="24"/>
      <c r="AD591" s="24"/>
      <c r="AE591" s="26" t="str">
        <f t="shared" si="268"/>
        <v/>
      </c>
      <c r="AF591" s="25" t="str">
        <f t="shared" si="267"/>
        <v/>
      </c>
      <c r="AG591" s="38"/>
      <c r="AH591" s="39"/>
      <c r="AI591" s="25" t="str">
        <f t="shared" si="265"/>
        <v/>
      </c>
      <c r="AJ591" s="38"/>
      <c r="AK591" s="39"/>
      <c r="AL591" s="40"/>
      <c r="AM591" s="23" t="s">
        <v>94</v>
      </c>
      <c r="AN591" s="27"/>
      <c r="AO591" s="21"/>
      <c r="AP591" s="21"/>
      <c r="AQ591" s="43"/>
      <c r="AR591" s="37"/>
      <c r="AS591" s="37"/>
      <c r="AT591" s="30"/>
    </row>
    <row r="592" spans="1:46" s="4" customFormat="1" ht="69.95" customHeight="1" x14ac:dyDescent="0.25">
      <c r="A592" s="51"/>
      <c r="B592" s="48"/>
      <c r="C592" s="48"/>
      <c r="D592" s="48"/>
      <c r="E592" s="54"/>
      <c r="F592" s="55"/>
      <c r="G592" s="48"/>
      <c r="H592" s="49" t="str">
        <f>IF(B592="Seguridad_Información","Posibilidad de "&amp;C592&amp;"con "&amp;K592&amp;" "&amp;"por"&amp;" "&amp;I592&amp;" "&amp;"debido a"&amp;" "&amp;J592,"Posibilidad de"&amp;" "&amp;K592&amp;" "&amp;"por"&amp;" "&amp;I592&amp;" debido a"&amp;" "&amp;J592)</f>
        <v xml:space="preserve">Posibilidad de  por  debido a </v>
      </c>
      <c r="I592" s="50"/>
      <c r="J592" s="50"/>
      <c r="K592" s="50"/>
      <c r="L592" s="50"/>
      <c r="M592" s="46" t="str">
        <f>IF(OR($L592=[1]Tabla_Probabilidad!$D$33,$L592=[1]Tabla_Probabilidad!$D$35,$L592=[1]Tabla_Probabilidad!$D$37,$L592=[1]Tabla_Probabilidad!$J$35),"Muy Baja",IF(OR($L592=[1]Tabla_Probabilidad!$E$33,$L592=[1]Tabla_Probabilidad!$E$35,$L592=[1]Tabla_Probabilidad!$E$37,$L592=[1]Tabla_Probabilidad!$K$35),"Baja",IF(OR($L592=[1]Tabla_Probabilidad!$F$33,$L592=[1]Tabla_Probabilidad!$F$35,$L592=[1]Tabla_Probabilidad!$F$37,$L592=[1]Tabla_Probabilidad!$L$35),"Media",IF(OR($L592=[1]Tabla_Probabilidad!$G$33,$L592=[1]Tabla_Probabilidad!$G$35,$L592=[1]Tabla_Probabilidad!$G$37,$L592=[1]Tabla_Probabilidad!$M$35),"Alta",IF(OR($L592=[1]Tabla_Probabilidad!$H$33,$L592=[1]Tabla_Probabilidad!$H$35,$L592=[1]Tabla_Probabilidad!$H$37,$L592=[1]Tabla_Probabilidad!$N$35),"Muy Alta","")))))</f>
        <v/>
      </c>
      <c r="N592" s="44" t="str">
        <f>IF(M592="","",IF(M592="Muy Baja",0.2,IF(M592="Baja",0.4,IF(M592="Media",0.6,IF(M592="Alta",0.8,IF(M592="Muy Alta",1,))))))</f>
        <v/>
      </c>
      <c r="O592" s="45"/>
      <c r="P592" s="46" t="str">
        <f>IF(OR($O592=[1]Tabla_Impacto!$D$38,$O592=[1]Tabla_Impacto!$D$41,$O592=[1]Tabla_Impacto!$D$42,$O592=[1]Tabla_Impacto!$D$43,$O592=[1]Tabla_Impacto!$D$44,$O592=[1]Tabla_Impacto!$J$38,$O592=[1]Tabla_Impacto!$J$43,$O592=[1]Tabla_Impacto!$J$44,$O592=[1]Tabla_Impacto!$P$40,$O592=[1]Tabla_Impacto!$P$44,$O592=[1]Tabla_Impacto!$V$40,$O592=[1]Tabla_Impacto!$AB$40),"Leve",IF(OR($O592=[1]Tabla_Impacto!$E$38,$O592=[1]Tabla_Impacto!$E$41,$O592=[1]Tabla_Impacto!$E$42,$O592=[1]Tabla_Impacto!$E$43,$O592=[1]Tabla_Impacto!$E$44,$O592=[1]Tabla_Impacto!$K$38,$O592=[1]Tabla_Impacto!$K$43,$O592=[1]Tabla_Impacto!$K$44,$O592=[1]Tabla_Impacto!$Q$40,$O592=[1]Tabla_Impacto!$Q$44,$O592=[1]Tabla_Impacto!$W$40,$O592=[1]Tabla_Impacto!$AC$40),"Menor",IF(OR($O592=[1]Tabla_Impacto!$F$38,$O592=[1]Tabla_Impacto!$F$41,$O592=[1]Tabla_Impacto!$F$42,$O592=[1]Tabla_Impacto!$F$43,$O592=[1]Tabla_Impacto!$F$44,$O592=[1]Tabla_Impacto!$L$38,$O592=[1]Tabla_Impacto!$L$43,$O592=[1]Tabla_Impacto!$L$44,$O592=[1]Tabla_Impacto!$R$40,$O592=[1]Tabla_Impacto!$R$44,$O592=[1]Tabla_Impacto!$X$40,$O592=[1]Tabla_Impacto!$AD$40,$O592=[1]Tabla_Impacto!$F$41),"Moderado",IF(OR($O592=[1]Tabla_Impacto!$G$38,$O592=[1]Tabla_Impacto!$G$41,$O592=[1]Tabla_Impacto!$G$42,$O592=[1]Tabla_Impacto!$G$43,$O592=[1]Tabla_Impacto!$G$44,$O592=[1]Tabla_Impacto!$M$38,$O592=[1]Tabla_Impacto!$M$43,$O592=[1]Tabla_Impacto!$M$44,$O592=[1]Tabla_Impacto!$S$40,$O592=[1]Tabla_Impacto!$S$44,$O592=[1]Tabla_Impacto!$Y$40,$O592=[1]Tabla_Impacto!$AE$40,$O592=[1]Tabla_Impacto!$G$41),"Mayor",IF(OR($O592=[1]Tabla_Impacto!$H$38,$O592=[1]Tabla_Impacto!$H$41,$O592=[1]Tabla_Impacto!$H$42,$O592=[1]Tabla_Impacto!$H$43,$O592=[1]Tabla_Impacto!$H$44,$O592=[1]Tabla_Impacto!$N$38,$O592=[1]Tabla_Impacto!$N$43,$O592=[1]Tabla_Impacto!$N$44,$O592=[1]Tabla_Impacto!$T$40,$O592=[1]Tabla_Impacto!$T$44,$O592=[1]Tabla_Impacto!$Z$40,$O592=[1]Tabla_Impacto!$AF$40,$O592=[1]Tabla_Impacto!$H$41),"Catastrófico","")))))</f>
        <v/>
      </c>
      <c r="Q592" s="44" t="str">
        <f>IF(P592="","",IF(P592="Leve",0.2,IF(P592="Menor",0.4,IF(P592="Moderado",0.6,IF(P592="Mayor",0.8,IF(P592="Catastrófico",1,))))))</f>
        <v/>
      </c>
      <c r="R592" s="47" t="str">
        <f>IF(OR(AND(M592="Muy Baja",P592="Leve"),AND(M592="Muy Baja",P592="Menor"),AND(M592="Baja",P592="Leve")),"Bajo",IF(OR(AND(M592="Muy baja",P592="Moderado"),AND(M592="Baja",P592="Menor"),AND(M592="Baja",P592="Moderado"),AND(M592="Media",P592="Leve"),AND(M592="Media",P592="Menor"),AND(M592="Media",P592="Moderado"),AND(M592="Alta",P592="Leve"),AND(M592="Alta",P592="Menor")),"Moderado",IF(OR(AND(M592="Muy Baja",P592="Mayor"),AND(M592="Baja",P592="Mayor"),AND(M592="Media",P592="Mayor"),AND(M592="Alta",P592="Moderado"),AND(M592="Alta",P592="Mayor"),AND(M592="Muy Alta",P592="Leve"),AND(M592="Muy Alta",P592="Menor"),AND(M592="Muy Alta",P592="Moderado"),AND(M592="Muy Alta",P592="Mayor")),"Alto",IF(OR(AND(M592="Muy Baja",P592="Catastrófico"),AND(M592="Baja",P592="Catastrófico"),AND(M592="Media",P592="Catastrófico"),AND(M592="Alta",P592="Catastrófico"),AND(M592="Muy Alta",P592="Catastrófico")),"Extremo",""))))</f>
        <v/>
      </c>
      <c r="S592" s="48"/>
      <c r="T592" s="20" t="s">
        <v>65</v>
      </c>
      <c r="U592" s="21"/>
      <c r="V592" s="22"/>
      <c r="W592" s="22"/>
      <c r="X592" s="23" t="str">
        <f>IF(OR(Y592="Preventivo",Y592="Detectivo"),"Probabilidad",IF(Y592="Correctivo","Impacto",""))</f>
        <v/>
      </c>
      <c r="Y592" s="24"/>
      <c r="Z592" s="24"/>
      <c r="AA592" s="25" t="str">
        <f t="shared" si="266"/>
        <v/>
      </c>
      <c r="AB592" s="24"/>
      <c r="AC592" s="24"/>
      <c r="AD592" s="24"/>
      <c r="AE592" s="26" t="str">
        <f>IFERROR(IF(X592="Probabilidad",(N592-(+N592*AA592)),IF(X592="Impacto",N592,"")),"")</f>
        <v/>
      </c>
      <c r="AF592" s="25" t="str">
        <f t="shared" si="267"/>
        <v/>
      </c>
      <c r="AG592" s="38" t="str">
        <f>IFERROR(IF(AH592="","",IF(AH592&lt;=0.2,"Muy Baja",IF(AH592&lt;=0.4,"Baja",IF(AH592&lt;=0.6,"Media",IF(AH592&lt;=0.8,"Alta","Muy Alta"))))),"")</f>
        <v/>
      </c>
      <c r="AH592" s="39" t="str">
        <f>IFERROR(LOOKUP(MAX(AF592:AF598)+1,(AF592:AF598)),"")</f>
        <v/>
      </c>
      <c r="AI592" s="25" t="str">
        <f>IFERROR(IF(X592="Impacto",(Q592-(+Q592*AA592)),IF(X592="Probabilidad",Q592,"")),"")</f>
        <v/>
      </c>
      <c r="AJ592" s="38" t="str">
        <f>IFERROR(IF(AK592="","",IF(AK592&lt;=0.2,"Leve",IF(AK592&lt;=0.4,"Menor",IF(AK592&lt;=0.6,"Moderado",IF(AK592&lt;=0.8,"Mayor","Catastrófico"))))),"")</f>
        <v/>
      </c>
      <c r="AK592" s="39" t="str">
        <f>IFERROR(LOOKUP(MAX(AI592:AI598)+1,(AI592:AI598)),"")</f>
        <v/>
      </c>
      <c r="AL592" s="40" t="str">
        <f>IFERROR(IF(OR(AND(AG592="Muy Baja",AJ592="Leve"),AND(AG592="Muy Baja",AJ592="Menor"),AND(AG592="Baja",AJ592="Leve")),"Bajo",IF(OR(AND(AG592="Muy baja",AJ592="Moderado"),AND(AG592="Baja",AJ592="Menor"),AND(AG592="Baja",AJ592="Moderado"),AND(AG592="Media",AJ592="Leve"),AND(AG592="Media",AJ592="Menor"),AND(AG592="Media",AJ592="Moderado"),AND(AG592="Alta",AJ592="Leve"),AND(AG592="Alta",AJ592="Menor")),"Moderado",IF(OR(AND(AG592="Muy Baja",AJ592="Mayor"),AND(AG592="Baja",AJ592="Mayor"),AND(AG592="Media",AJ592="Mayor"),AND(AG592="Alta",AJ592="Moderado"),AND(AG592="Alta",AJ592="Mayor"),AND(AG592="Muy Alta",AJ592="Leve"),AND(AG592="Muy Alta",AJ592="Menor"),AND(AG592="Muy Alta",AJ592="Moderado"),AND(AG592="Muy Alta",AJ592="Mayor")),"Alto",IF(OR(AND(AG592="Muy Baja",AJ592="Catastrófico"),AND(AG592="Baja",AJ592="Catastrófico"),AND(AG592="Media",AJ592="Catastrófico"),AND(AG592="Alta",AJ592="Catastrófico"),AND(AG592="Muy Alta",AJ592="Catastrófico")),"Extremo","")))),"")</f>
        <v/>
      </c>
      <c r="AM592" s="23" t="s">
        <v>73</v>
      </c>
      <c r="AN592" s="27"/>
      <c r="AO592" s="21"/>
      <c r="AP592" s="21"/>
      <c r="AQ592" s="41"/>
      <c r="AR592" s="35"/>
      <c r="AS592" s="35"/>
      <c r="AT592" s="28"/>
    </row>
    <row r="593" spans="1:46" ht="74.099999999999994" customHeight="1" x14ac:dyDescent="0.3">
      <c r="A593" s="52"/>
      <c r="B593" s="48"/>
      <c r="C593" s="48"/>
      <c r="D593" s="48"/>
      <c r="E593" s="54"/>
      <c r="F593" s="55"/>
      <c r="G593" s="48"/>
      <c r="H593" s="49"/>
      <c r="I593" s="50"/>
      <c r="J593" s="50"/>
      <c r="K593" s="50"/>
      <c r="L593" s="50"/>
      <c r="M593" s="46"/>
      <c r="N593" s="44"/>
      <c r="O593" s="45"/>
      <c r="P593" s="46"/>
      <c r="Q593" s="44"/>
      <c r="R593" s="47"/>
      <c r="S593" s="48"/>
      <c r="T593" s="20" t="s">
        <v>74</v>
      </c>
      <c r="U593" s="21"/>
      <c r="V593" s="22"/>
      <c r="W593" s="22"/>
      <c r="X593" s="23" t="str">
        <f t="shared" ref="X593:X598" si="269">IF(OR(Y593="Preventivo",Y593="Detectivo"),"Probabilidad",IF(Y593="Correctivo","Impacto",""))</f>
        <v/>
      </c>
      <c r="Y593" s="24"/>
      <c r="Z593" s="24"/>
      <c r="AA593" s="25" t="str">
        <f t="shared" si="266"/>
        <v/>
      </c>
      <c r="AB593" s="24"/>
      <c r="AC593" s="24"/>
      <c r="AD593" s="24"/>
      <c r="AE593" s="26" t="str">
        <f>IFERROR(IF(AND(X592="Probabilidad",X593="Probabilidad"),(AF592-(+AF592*AA593)),IF(AND(X593="Probabilidad",X592="Impacto"),(AF592-(+AF592*AA593)),IF(X593="Impacto",AF592,""))),"")</f>
        <v/>
      </c>
      <c r="AF593" s="25" t="str">
        <f t="shared" si="267"/>
        <v/>
      </c>
      <c r="AG593" s="38"/>
      <c r="AH593" s="39"/>
      <c r="AI593" s="25" t="str">
        <f t="shared" ref="AI593:AI598" si="270">IFERROR(IF(AND(X592="Impacto",X593="Impacto"),(AI592-(+AI592*AA593)),IF(AND(X593="Impacto",X592="Probabilidad"),(AI592-(+AI592*AA593)),IF(X593="Probabilidad",AI592,""))),"")</f>
        <v/>
      </c>
      <c r="AJ593" s="38"/>
      <c r="AK593" s="39"/>
      <c r="AL593" s="40"/>
      <c r="AM593" s="23" t="s">
        <v>77</v>
      </c>
      <c r="AN593" s="27"/>
      <c r="AO593" s="21"/>
      <c r="AP593" s="21"/>
      <c r="AQ593" s="42"/>
      <c r="AR593" s="36"/>
      <c r="AS593" s="36"/>
      <c r="AT593" s="29"/>
    </row>
    <row r="594" spans="1:46" ht="45" customHeight="1" x14ac:dyDescent="0.3">
      <c r="A594" s="52"/>
      <c r="B594" s="48"/>
      <c r="C594" s="48"/>
      <c r="D594" s="48"/>
      <c r="E594" s="54"/>
      <c r="F594" s="55"/>
      <c r="G594" s="48"/>
      <c r="H594" s="49"/>
      <c r="I594" s="50"/>
      <c r="J594" s="50"/>
      <c r="K594" s="50"/>
      <c r="L594" s="50"/>
      <c r="M594" s="46"/>
      <c r="N594" s="44"/>
      <c r="O594" s="45"/>
      <c r="P594" s="46"/>
      <c r="Q594" s="44"/>
      <c r="R594" s="47"/>
      <c r="S594" s="48"/>
      <c r="T594" s="20" t="s">
        <v>78</v>
      </c>
      <c r="U594" s="21"/>
      <c r="V594" s="22"/>
      <c r="W594" s="22"/>
      <c r="X594" s="23" t="str">
        <f t="shared" si="269"/>
        <v/>
      </c>
      <c r="Y594" s="24"/>
      <c r="Z594" s="24"/>
      <c r="AA594" s="25" t="str">
        <f t="shared" si="266"/>
        <v/>
      </c>
      <c r="AB594" s="24"/>
      <c r="AC594" s="24"/>
      <c r="AD594" s="24"/>
      <c r="AE594" s="26" t="str">
        <f>IFERROR(IF(AND(X593="Probabilidad",X594="Probabilidad"),(AF593-(+AF593*AA594)),IF(AND(X594="Probabilidad",X593="Impacto"),(AF593-(+AF593*AA594)),IF(X594="Impacto",AF593,""))),"")</f>
        <v/>
      </c>
      <c r="AF594" s="25" t="str">
        <f t="shared" si="267"/>
        <v/>
      </c>
      <c r="AG594" s="38"/>
      <c r="AH594" s="39"/>
      <c r="AI594" s="25" t="str">
        <f t="shared" si="270"/>
        <v/>
      </c>
      <c r="AJ594" s="38"/>
      <c r="AK594" s="39"/>
      <c r="AL594" s="40"/>
      <c r="AM594" s="23" t="s">
        <v>81</v>
      </c>
      <c r="AN594" s="27"/>
      <c r="AO594" s="21"/>
      <c r="AP594" s="21"/>
      <c r="AQ594" s="42"/>
      <c r="AR594" s="36"/>
      <c r="AS594" s="36"/>
      <c r="AT594" s="29"/>
    </row>
    <row r="595" spans="1:46" ht="30" customHeight="1" x14ac:dyDescent="0.3">
      <c r="A595" s="52"/>
      <c r="B595" s="48"/>
      <c r="C595" s="48"/>
      <c r="D595" s="48"/>
      <c r="E595" s="54"/>
      <c r="F595" s="55"/>
      <c r="G595" s="48"/>
      <c r="H595" s="49"/>
      <c r="I595" s="50"/>
      <c r="J595" s="50"/>
      <c r="K595" s="50"/>
      <c r="L595" s="50"/>
      <c r="M595" s="46"/>
      <c r="N595" s="44"/>
      <c r="O595" s="45"/>
      <c r="P595" s="46"/>
      <c r="Q595" s="44"/>
      <c r="R595" s="47"/>
      <c r="S595" s="48"/>
      <c r="T595" s="20" t="s">
        <v>82</v>
      </c>
      <c r="U595" s="21"/>
      <c r="V595" s="22"/>
      <c r="W595" s="22"/>
      <c r="X595" s="23" t="str">
        <f t="shared" si="269"/>
        <v/>
      </c>
      <c r="Y595" s="24"/>
      <c r="Z595" s="24"/>
      <c r="AA595" s="25" t="str">
        <f t="shared" si="266"/>
        <v/>
      </c>
      <c r="AB595" s="24"/>
      <c r="AC595" s="24"/>
      <c r="AD595" s="24"/>
      <c r="AE595" s="26" t="str">
        <f t="shared" ref="AE595:AE598" si="271">IFERROR(IF(AND(X594="Probabilidad",X595="Probabilidad"),(AF594-(+AF594*AA595)),IF(AND(X595="Probabilidad",X594="Impacto"),(AF594-(+AF594*AA595)),IF(X595="Impacto",AF594,""))),"")</f>
        <v/>
      </c>
      <c r="AF595" s="25" t="str">
        <f t="shared" si="267"/>
        <v/>
      </c>
      <c r="AG595" s="38"/>
      <c r="AH595" s="39"/>
      <c r="AI595" s="25" t="str">
        <f t="shared" si="270"/>
        <v/>
      </c>
      <c r="AJ595" s="38"/>
      <c r="AK595" s="39"/>
      <c r="AL595" s="40"/>
      <c r="AM595" s="23" t="s">
        <v>84</v>
      </c>
      <c r="AN595" s="27"/>
      <c r="AO595" s="21"/>
      <c r="AP595" s="21"/>
      <c r="AQ595" s="42"/>
      <c r="AR595" s="36"/>
      <c r="AS595" s="36"/>
      <c r="AT595" s="29"/>
    </row>
    <row r="596" spans="1:46" ht="18.95" customHeight="1" x14ac:dyDescent="0.3">
      <c r="A596" s="52"/>
      <c r="B596" s="48"/>
      <c r="C596" s="48"/>
      <c r="D596" s="48"/>
      <c r="E596" s="54"/>
      <c r="F596" s="55"/>
      <c r="G596" s="48"/>
      <c r="H596" s="49"/>
      <c r="I596" s="50"/>
      <c r="J596" s="50"/>
      <c r="K596" s="50"/>
      <c r="L596" s="50"/>
      <c r="M596" s="46"/>
      <c r="N596" s="44"/>
      <c r="O596" s="45"/>
      <c r="P596" s="46"/>
      <c r="Q596" s="44"/>
      <c r="R596" s="47"/>
      <c r="S596" s="48"/>
      <c r="T596" s="20" t="s">
        <v>85</v>
      </c>
      <c r="U596" s="21"/>
      <c r="V596" s="22"/>
      <c r="W596" s="22"/>
      <c r="X596" s="23" t="str">
        <f t="shared" si="269"/>
        <v/>
      </c>
      <c r="Y596" s="24"/>
      <c r="Z596" s="24"/>
      <c r="AA596" s="25" t="str">
        <f t="shared" si="266"/>
        <v/>
      </c>
      <c r="AB596" s="24"/>
      <c r="AC596" s="24"/>
      <c r="AD596" s="24"/>
      <c r="AE596" s="26" t="str">
        <f t="shared" si="271"/>
        <v/>
      </c>
      <c r="AF596" s="25" t="str">
        <f t="shared" si="267"/>
        <v/>
      </c>
      <c r="AG596" s="38"/>
      <c r="AH596" s="39"/>
      <c r="AI596" s="25" t="str">
        <f t="shared" si="270"/>
        <v/>
      </c>
      <c r="AJ596" s="38"/>
      <c r="AK596" s="39"/>
      <c r="AL596" s="40"/>
      <c r="AM596" s="23" t="s">
        <v>89</v>
      </c>
      <c r="AN596" s="27"/>
      <c r="AO596" s="21"/>
      <c r="AP596" s="21"/>
      <c r="AQ596" s="42"/>
      <c r="AR596" s="36"/>
      <c r="AS596" s="36"/>
      <c r="AT596" s="29"/>
    </row>
    <row r="597" spans="1:46" ht="18.95" customHeight="1" x14ac:dyDescent="0.3">
      <c r="A597" s="52"/>
      <c r="B597" s="48"/>
      <c r="C597" s="48"/>
      <c r="D597" s="48"/>
      <c r="E597" s="54"/>
      <c r="F597" s="55"/>
      <c r="G597" s="48"/>
      <c r="H597" s="49"/>
      <c r="I597" s="50"/>
      <c r="J597" s="50"/>
      <c r="K597" s="50"/>
      <c r="L597" s="50"/>
      <c r="M597" s="46"/>
      <c r="N597" s="44"/>
      <c r="O597" s="45"/>
      <c r="P597" s="46"/>
      <c r="Q597" s="44"/>
      <c r="R597" s="47"/>
      <c r="S597" s="48"/>
      <c r="T597" s="20" t="s">
        <v>90</v>
      </c>
      <c r="U597" s="21"/>
      <c r="V597" s="22"/>
      <c r="W597" s="22"/>
      <c r="X597" s="23" t="str">
        <f t="shared" si="269"/>
        <v/>
      </c>
      <c r="Y597" s="24"/>
      <c r="Z597" s="24"/>
      <c r="AA597" s="25" t="str">
        <f t="shared" si="266"/>
        <v/>
      </c>
      <c r="AB597" s="24"/>
      <c r="AC597" s="24"/>
      <c r="AD597" s="24"/>
      <c r="AE597" s="26" t="str">
        <f t="shared" si="271"/>
        <v/>
      </c>
      <c r="AF597" s="25" t="str">
        <f t="shared" si="267"/>
        <v/>
      </c>
      <c r="AG597" s="38"/>
      <c r="AH597" s="39"/>
      <c r="AI597" s="25" t="str">
        <f t="shared" si="270"/>
        <v/>
      </c>
      <c r="AJ597" s="38"/>
      <c r="AK597" s="39"/>
      <c r="AL597" s="40"/>
      <c r="AM597" s="23" t="s">
        <v>92</v>
      </c>
      <c r="AN597" s="27"/>
      <c r="AO597" s="21"/>
      <c r="AP597" s="21"/>
      <c r="AQ597" s="42"/>
      <c r="AR597" s="36"/>
      <c r="AS597" s="36"/>
      <c r="AT597" s="29"/>
    </row>
    <row r="598" spans="1:46" ht="23.1" customHeight="1" x14ac:dyDescent="0.3">
      <c r="A598" s="53"/>
      <c r="B598" s="48"/>
      <c r="C598" s="48"/>
      <c r="D598" s="48"/>
      <c r="E598" s="54"/>
      <c r="F598" s="55"/>
      <c r="G598" s="48"/>
      <c r="H598" s="49"/>
      <c r="I598" s="50"/>
      <c r="J598" s="50"/>
      <c r="K598" s="50"/>
      <c r="L598" s="50"/>
      <c r="M598" s="46"/>
      <c r="N598" s="44"/>
      <c r="O598" s="45"/>
      <c r="P598" s="46"/>
      <c r="Q598" s="44"/>
      <c r="R598" s="47"/>
      <c r="S598" s="48"/>
      <c r="T598" s="20" t="s">
        <v>93</v>
      </c>
      <c r="U598" s="21"/>
      <c r="V598" s="22"/>
      <c r="W598" s="22"/>
      <c r="X598" s="23" t="str">
        <f t="shared" si="269"/>
        <v/>
      </c>
      <c r="Y598" s="24"/>
      <c r="Z598" s="24"/>
      <c r="AA598" s="25" t="str">
        <f t="shared" si="266"/>
        <v/>
      </c>
      <c r="AB598" s="24"/>
      <c r="AC598" s="24"/>
      <c r="AD598" s="24"/>
      <c r="AE598" s="26" t="str">
        <f t="shared" si="271"/>
        <v/>
      </c>
      <c r="AF598" s="25" t="str">
        <f t="shared" si="267"/>
        <v/>
      </c>
      <c r="AG598" s="38"/>
      <c r="AH598" s="39"/>
      <c r="AI598" s="25" t="str">
        <f t="shared" si="270"/>
        <v/>
      </c>
      <c r="AJ598" s="38"/>
      <c r="AK598" s="39"/>
      <c r="AL598" s="40"/>
      <c r="AM598" s="23" t="s">
        <v>94</v>
      </c>
      <c r="AN598" s="27"/>
      <c r="AO598" s="21"/>
      <c r="AP598" s="21"/>
      <c r="AQ598" s="43"/>
      <c r="AR598" s="37"/>
      <c r="AS598" s="37"/>
      <c r="AT598" s="30"/>
    </row>
    <row r="599" spans="1:46" s="4" customFormat="1" ht="69.95" customHeight="1" x14ac:dyDescent="0.25">
      <c r="A599" s="51"/>
      <c r="B599" s="48"/>
      <c r="C599" s="48"/>
      <c r="D599" s="48"/>
      <c r="E599" s="54"/>
      <c r="F599" s="55"/>
      <c r="G599" s="48"/>
      <c r="H599" s="49" t="str">
        <f>IF(B599="Seguridad_Información","Posibilidad de "&amp;C599&amp;"con "&amp;K599&amp;" "&amp;"por"&amp;" "&amp;I599&amp;" "&amp;"debido a"&amp;" "&amp;J599,"Posibilidad de"&amp;" "&amp;K599&amp;" "&amp;"por"&amp;" "&amp;I599&amp;" debido a"&amp;" "&amp;J599)</f>
        <v xml:space="preserve">Posibilidad de  por  debido a </v>
      </c>
      <c r="I599" s="50"/>
      <c r="J599" s="50"/>
      <c r="K599" s="50"/>
      <c r="L599" s="50"/>
      <c r="M599" s="46" t="str">
        <f>IF(OR($L599=[1]Tabla_Probabilidad!$D$33,$L599=[1]Tabla_Probabilidad!$D$35,$L599=[1]Tabla_Probabilidad!$D$37,$L599=[1]Tabla_Probabilidad!$J$35),"Muy Baja",IF(OR($L599=[1]Tabla_Probabilidad!$E$33,$L599=[1]Tabla_Probabilidad!$E$35,$L599=[1]Tabla_Probabilidad!$E$37,$L599=[1]Tabla_Probabilidad!$K$35),"Baja",IF(OR($L599=[1]Tabla_Probabilidad!$F$33,$L599=[1]Tabla_Probabilidad!$F$35,$L599=[1]Tabla_Probabilidad!$F$37,$L599=[1]Tabla_Probabilidad!$L$35),"Media",IF(OR($L599=[1]Tabla_Probabilidad!$G$33,$L599=[1]Tabla_Probabilidad!$G$35,$L599=[1]Tabla_Probabilidad!$G$37,$L599=[1]Tabla_Probabilidad!$M$35),"Alta",IF(OR($L599=[1]Tabla_Probabilidad!$H$33,$L599=[1]Tabla_Probabilidad!$H$35,$L599=[1]Tabla_Probabilidad!$H$37,$L599=[1]Tabla_Probabilidad!$N$35),"Muy Alta","")))))</f>
        <v/>
      </c>
      <c r="N599" s="44" t="str">
        <f>IF(M599="","",IF(M599="Muy Baja",0.2,IF(M599="Baja",0.4,IF(M599="Media",0.6,IF(M599="Alta",0.8,IF(M599="Muy Alta",1,))))))</f>
        <v/>
      </c>
      <c r="O599" s="45"/>
      <c r="P599" s="46" t="str">
        <f>IF(OR($O599=[1]Tabla_Impacto!$D$38,$O599=[1]Tabla_Impacto!$D$41,$O599=[1]Tabla_Impacto!$D$42,$O599=[1]Tabla_Impacto!$D$43,$O599=[1]Tabla_Impacto!$D$44,$O599=[1]Tabla_Impacto!$J$38,$O599=[1]Tabla_Impacto!$J$43,$O599=[1]Tabla_Impacto!$J$44,$O599=[1]Tabla_Impacto!$P$40,$O599=[1]Tabla_Impacto!$P$44,$O599=[1]Tabla_Impacto!$V$40,$O599=[1]Tabla_Impacto!$AB$40),"Leve",IF(OR($O599=[1]Tabla_Impacto!$E$38,$O599=[1]Tabla_Impacto!$E$41,$O599=[1]Tabla_Impacto!$E$42,$O599=[1]Tabla_Impacto!$E$43,$O599=[1]Tabla_Impacto!$E$44,$O599=[1]Tabla_Impacto!$K$38,$O599=[1]Tabla_Impacto!$K$43,$O599=[1]Tabla_Impacto!$K$44,$O599=[1]Tabla_Impacto!$Q$40,$O599=[1]Tabla_Impacto!$Q$44,$O599=[1]Tabla_Impacto!$W$40,$O599=[1]Tabla_Impacto!$AC$40),"Menor",IF(OR($O599=[1]Tabla_Impacto!$F$38,$O599=[1]Tabla_Impacto!$F$41,$O599=[1]Tabla_Impacto!$F$42,$O599=[1]Tabla_Impacto!$F$43,$O599=[1]Tabla_Impacto!$F$44,$O599=[1]Tabla_Impacto!$L$38,$O599=[1]Tabla_Impacto!$L$43,$O599=[1]Tabla_Impacto!$L$44,$O599=[1]Tabla_Impacto!$R$40,$O599=[1]Tabla_Impacto!$R$44,$O599=[1]Tabla_Impacto!$X$40,$O599=[1]Tabla_Impacto!$AD$40,$O599=[1]Tabla_Impacto!$F$41),"Moderado",IF(OR($O599=[1]Tabla_Impacto!$G$38,$O599=[1]Tabla_Impacto!$G$41,$O599=[1]Tabla_Impacto!$G$42,$O599=[1]Tabla_Impacto!$G$43,$O599=[1]Tabla_Impacto!$G$44,$O599=[1]Tabla_Impacto!$M$38,$O599=[1]Tabla_Impacto!$M$43,$O599=[1]Tabla_Impacto!$M$44,$O599=[1]Tabla_Impacto!$S$40,$O599=[1]Tabla_Impacto!$S$44,$O599=[1]Tabla_Impacto!$Y$40,$O599=[1]Tabla_Impacto!$AE$40,$O599=[1]Tabla_Impacto!$G$41),"Mayor",IF(OR($O599=[1]Tabla_Impacto!$H$38,$O599=[1]Tabla_Impacto!$H$41,$O599=[1]Tabla_Impacto!$H$42,$O599=[1]Tabla_Impacto!$H$43,$O599=[1]Tabla_Impacto!$H$44,$O599=[1]Tabla_Impacto!$N$38,$O599=[1]Tabla_Impacto!$N$43,$O599=[1]Tabla_Impacto!$N$44,$O599=[1]Tabla_Impacto!$T$40,$O599=[1]Tabla_Impacto!$T$44,$O599=[1]Tabla_Impacto!$Z$40,$O599=[1]Tabla_Impacto!$AF$40,$O599=[1]Tabla_Impacto!$H$41),"Catastrófico","")))))</f>
        <v/>
      </c>
      <c r="Q599" s="44" t="str">
        <f>IF(P599="","",IF(P599="Leve",0.2,IF(P599="Menor",0.4,IF(P599="Moderado",0.6,IF(P599="Mayor",0.8,IF(P599="Catastrófico",1,))))))</f>
        <v/>
      </c>
      <c r="R599" s="47" t="str">
        <f>IF(OR(AND(M599="Muy Baja",P599="Leve"),AND(M599="Muy Baja",P599="Menor"),AND(M599="Baja",P599="Leve")),"Bajo",IF(OR(AND(M599="Muy baja",P599="Moderado"),AND(M599="Baja",P599="Menor"),AND(M599="Baja",P599="Moderado"),AND(M599="Media",P599="Leve"),AND(M599="Media",P599="Menor"),AND(M599="Media",P599="Moderado"),AND(M599="Alta",P599="Leve"),AND(M599="Alta",P599="Menor")),"Moderado",IF(OR(AND(M599="Muy Baja",P599="Mayor"),AND(M599="Baja",P599="Mayor"),AND(M599="Media",P599="Mayor"),AND(M599="Alta",P599="Moderado"),AND(M599="Alta",P599="Mayor"),AND(M599="Muy Alta",P599="Leve"),AND(M599="Muy Alta",P599="Menor"),AND(M599="Muy Alta",P599="Moderado"),AND(M599="Muy Alta",P599="Mayor")),"Alto",IF(OR(AND(M599="Muy Baja",P599="Catastrófico"),AND(M599="Baja",P599="Catastrófico"),AND(M599="Media",P599="Catastrófico"),AND(M599="Alta",P599="Catastrófico"),AND(M599="Muy Alta",P599="Catastrófico")),"Extremo",""))))</f>
        <v/>
      </c>
      <c r="S599" s="48"/>
      <c r="T599" s="20" t="s">
        <v>65</v>
      </c>
      <c r="U599" s="21"/>
      <c r="V599" s="22"/>
      <c r="W599" s="22"/>
      <c r="X599" s="23" t="str">
        <f>IF(OR(Y599="Preventivo",Y599="Detectivo"),"Probabilidad",IF(Y599="Correctivo","Impacto",""))</f>
        <v/>
      </c>
      <c r="Y599" s="24"/>
      <c r="Z599" s="24"/>
      <c r="AA599" s="25" t="str">
        <f t="shared" si="266"/>
        <v/>
      </c>
      <c r="AB599" s="24"/>
      <c r="AC599" s="24"/>
      <c r="AD599" s="24"/>
      <c r="AE599" s="26" t="str">
        <f>IFERROR(IF(X599="Probabilidad",(N599-(+N599*AA599)),IF(X599="Impacto",N599,"")),"")</f>
        <v/>
      </c>
      <c r="AF599" s="25" t="str">
        <f t="shared" si="267"/>
        <v/>
      </c>
      <c r="AG599" s="38" t="str">
        <f>IFERROR(IF(AH599="","",IF(AH599&lt;=0.2,"Muy Baja",IF(AH599&lt;=0.4,"Baja",IF(AH599&lt;=0.6,"Media",IF(AH599&lt;=0.8,"Alta","Muy Alta"))))),"")</f>
        <v/>
      </c>
      <c r="AH599" s="39" t="str">
        <f>IFERROR(LOOKUP(MAX(AF599:AF605)+1,(AF599:AF605)),"")</f>
        <v/>
      </c>
      <c r="AI599" s="25" t="str">
        <f>IFERROR(IF(X599="Impacto",(Q599-(+Q599*AA599)),IF(X599="Probabilidad",Q599,"")),"")</f>
        <v/>
      </c>
      <c r="AJ599" s="38" t="str">
        <f>IFERROR(IF(AK599="","",IF(AK599&lt;=0.2,"Leve",IF(AK599&lt;=0.4,"Menor",IF(AK599&lt;=0.6,"Moderado",IF(AK599&lt;=0.8,"Mayor","Catastrófico"))))),"")</f>
        <v/>
      </c>
      <c r="AK599" s="39" t="str">
        <f>IFERROR(LOOKUP(MAX(AI599:AI605)+1,(AI599:AI605)),"")</f>
        <v/>
      </c>
      <c r="AL599" s="40" t="str">
        <f>IFERROR(IF(OR(AND(AG599="Muy Baja",AJ599="Leve"),AND(AG599="Muy Baja",AJ599="Menor"),AND(AG599="Baja",AJ599="Leve")),"Bajo",IF(OR(AND(AG599="Muy baja",AJ599="Moderado"),AND(AG599="Baja",AJ599="Menor"),AND(AG599="Baja",AJ599="Moderado"),AND(AG599="Media",AJ599="Leve"),AND(AG599="Media",AJ599="Menor"),AND(AG599="Media",AJ599="Moderado"),AND(AG599="Alta",AJ599="Leve"),AND(AG599="Alta",AJ599="Menor")),"Moderado",IF(OR(AND(AG599="Muy Baja",AJ599="Mayor"),AND(AG599="Baja",AJ599="Mayor"),AND(AG599="Media",AJ599="Mayor"),AND(AG599="Alta",AJ599="Moderado"),AND(AG599="Alta",AJ599="Mayor"),AND(AG599="Muy Alta",AJ599="Leve"),AND(AG599="Muy Alta",AJ599="Menor"),AND(AG599="Muy Alta",AJ599="Moderado"),AND(AG599="Muy Alta",AJ599="Mayor")),"Alto",IF(OR(AND(AG599="Muy Baja",AJ599="Catastrófico"),AND(AG599="Baja",AJ599="Catastrófico"),AND(AG599="Media",AJ599="Catastrófico"),AND(AG599="Alta",AJ599="Catastrófico"),AND(AG599="Muy Alta",AJ599="Catastrófico")),"Extremo","")))),"")</f>
        <v/>
      </c>
      <c r="AM599" s="23" t="s">
        <v>73</v>
      </c>
      <c r="AN599" s="27"/>
      <c r="AO599" s="21"/>
      <c r="AP599" s="21"/>
      <c r="AQ599" s="41"/>
      <c r="AR599" s="35"/>
      <c r="AS599" s="35"/>
      <c r="AT599" s="28"/>
    </row>
    <row r="600" spans="1:46" ht="74.099999999999994" customHeight="1" x14ac:dyDescent="0.3">
      <c r="A600" s="52"/>
      <c r="B600" s="48"/>
      <c r="C600" s="48"/>
      <c r="D600" s="48"/>
      <c r="E600" s="54"/>
      <c r="F600" s="55"/>
      <c r="G600" s="48"/>
      <c r="H600" s="49"/>
      <c r="I600" s="50"/>
      <c r="J600" s="50"/>
      <c r="K600" s="50"/>
      <c r="L600" s="50"/>
      <c r="M600" s="46"/>
      <c r="N600" s="44"/>
      <c r="O600" s="45"/>
      <c r="P600" s="46"/>
      <c r="Q600" s="44"/>
      <c r="R600" s="47"/>
      <c r="S600" s="48"/>
      <c r="T600" s="20" t="s">
        <v>74</v>
      </c>
      <c r="U600" s="21"/>
      <c r="V600" s="22"/>
      <c r="W600" s="22"/>
      <c r="X600" s="23" t="str">
        <f t="shared" ref="X600:X605" si="272">IF(OR(Y600="Preventivo",Y600="Detectivo"),"Probabilidad",IF(Y600="Correctivo","Impacto",""))</f>
        <v/>
      </c>
      <c r="Y600" s="24"/>
      <c r="Z600" s="24"/>
      <c r="AA600" s="25" t="str">
        <f t="shared" si="266"/>
        <v/>
      </c>
      <c r="AB600" s="24"/>
      <c r="AC600" s="24"/>
      <c r="AD600" s="24"/>
      <c r="AE600" s="26" t="str">
        <f>IFERROR(IF(AND(X599="Probabilidad",X600="Probabilidad"),(AF599-(+AF599*AA600)),IF(AND(X600="Probabilidad",X599="Impacto"),(AF599-(+AF599*AA600)),IF(X600="Impacto",AF599,""))),"")</f>
        <v/>
      </c>
      <c r="AF600" s="25" t="str">
        <f t="shared" si="267"/>
        <v/>
      </c>
      <c r="AG600" s="38"/>
      <c r="AH600" s="39"/>
      <c r="AI600" s="25" t="str">
        <f t="shared" ref="AI600:AI605" si="273">IFERROR(IF(AND(X599="Impacto",X600="Impacto"),(AI599-(+AI599*AA600)),IF(AND(X600="Impacto",X599="Probabilidad"),(AI599-(+AI599*AA600)),IF(X600="Probabilidad",AI599,""))),"")</f>
        <v/>
      </c>
      <c r="AJ600" s="38"/>
      <c r="AK600" s="39"/>
      <c r="AL600" s="40"/>
      <c r="AM600" s="23" t="s">
        <v>77</v>
      </c>
      <c r="AN600" s="27"/>
      <c r="AO600" s="21"/>
      <c r="AP600" s="21"/>
      <c r="AQ600" s="42"/>
      <c r="AR600" s="36"/>
      <c r="AS600" s="36"/>
      <c r="AT600" s="29"/>
    </row>
    <row r="601" spans="1:46" ht="45" customHeight="1" x14ac:dyDescent="0.3">
      <c r="A601" s="52"/>
      <c r="B601" s="48"/>
      <c r="C601" s="48"/>
      <c r="D601" s="48"/>
      <c r="E601" s="54"/>
      <c r="F601" s="55"/>
      <c r="G601" s="48"/>
      <c r="H601" s="49"/>
      <c r="I601" s="50"/>
      <c r="J601" s="50"/>
      <c r="K601" s="50"/>
      <c r="L601" s="50"/>
      <c r="M601" s="46"/>
      <c r="N601" s="44"/>
      <c r="O601" s="45"/>
      <c r="P601" s="46"/>
      <c r="Q601" s="44"/>
      <c r="R601" s="47"/>
      <c r="S601" s="48"/>
      <c r="T601" s="20" t="s">
        <v>78</v>
      </c>
      <c r="U601" s="21"/>
      <c r="V601" s="22"/>
      <c r="W601" s="22"/>
      <c r="X601" s="23" t="str">
        <f t="shared" si="272"/>
        <v/>
      </c>
      <c r="Y601" s="24"/>
      <c r="Z601" s="24"/>
      <c r="AA601" s="25" t="str">
        <f t="shared" si="266"/>
        <v/>
      </c>
      <c r="AB601" s="24"/>
      <c r="AC601" s="24"/>
      <c r="AD601" s="24"/>
      <c r="AE601" s="26" t="str">
        <f>IFERROR(IF(AND(X600="Probabilidad",X601="Probabilidad"),(AF600-(+AF600*AA601)),IF(AND(X601="Probabilidad",X600="Impacto"),(AF600-(+AF600*AA601)),IF(X601="Impacto",AF600,""))),"")</f>
        <v/>
      </c>
      <c r="AF601" s="25" t="str">
        <f t="shared" si="267"/>
        <v/>
      </c>
      <c r="AG601" s="38"/>
      <c r="AH601" s="39"/>
      <c r="AI601" s="25" t="str">
        <f t="shared" si="273"/>
        <v/>
      </c>
      <c r="AJ601" s="38"/>
      <c r="AK601" s="39"/>
      <c r="AL601" s="40"/>
      <c r="AM601" s="23" t="s">
        <v>81</v>
      </c>
      <c r="AN601" s="27"/>
      <c r="AO601" s="21"/>
      <c r="AP601" s="21"/>
      <c r="AQ601" s="42"/>
      <c r="AR601" s="36"/>
      <c r="AS601" s="36"/>
      <c r="AT601" s="29"/>
    </row>
    <row r="602" spans="1:46" ht="30" customHeight="1" x14ac:dyDescent="0.3">
      <c r="A602" s="52"/>
      <c r="B602" s="48"/>
      <c r="C602" s="48"/>
      <c r="D602" s="48"/>
      <c r="E602" s="54"/>
      <c r="F602" s="55"/>
      <c r="G602" s="48"/>
      <c r="H602" s="49"/>
      <c r="I602" s="50"/>
      <c r="J602" s="50"/>
      <c r="K602" s="50"/>
      <c r="L602" s="50"/>
      <c r="M602" s="46"/>
      <c r="N602" s="44"/>
      <c r="O602" s="45"/>
      <c r="P602" s="46"/>
      <c r="Q602" s="44"/>
      <c r="R602" s="47"/>
      <c r="S602" s="48"/>
      <c r="T602" s="20" t="s">
        <v>82</v>
      </c>
      <c r="U602" s="21"/>
      <c r="V602" s="22"/>
      <c r="W602" s="22"/>
      <c r="X602" s="23" t="str">
        <f t="shared" si="272"/>
        <v/>
      </c>
      <c r="Y602" s="24"/>
      <c r="Z602" s="24"/>
      <c r="AA602" s="25" t="str">
        <f t="shared" si="266"/>
        <v/>
      </c>
      <c r="AB602" s="24"/>
      <c r="AC602" s="24"/>
      <c r="AD602" s="24"/>
      <c r="AE602" s="26" t="str">
        <f t="shared" ref="AE602:AE605" si="274">IFERROR(IF(AND(X601="Probabilidad",X602="Probabilidad"),(AF601-(+AF601*AA602)),IF(AND(X602="Probabilidad",X601="Impacto"),(AF601-(+AF601*AA602)),IF(X602="Impacto",AF601,""))),"")</f>
        <v/>
      </c>
      <c r="AF602" s="25" t="str">
        <f t="shared" si="267"/>
        <v/>
      </c>
      <c r="AG602" s="38"/>
      <c r="AH602" s="39"/>
      <c r="AI602" s="25" t="str">
        <f t="shared" si="273"/>
        <v/>
      </c>
      <c r="AJ602" s="38"/>
      <c r="AK602" s="39"/>
      <c r="AL602" s="40"/>
      <c r="AM602" s="23" t="s">
        <v>84</v>
      </c>
      <c r="AN602" s="27"/>
      <c r="AO602" s="21"/>
      <c r="AP602" s="21"/>
      <c r="AQ602" s="42"/>
      <c r="AR602" s="36"/>
      <c r="AS602" s="36"/>
      <c r="AT602" s="29"/>
    </row>
    <row r="603" spans="1:46" ht="18.95" customHeight="1" x14ac:dyDescent="0.3">
      <c r="A603" s="52"/>
      <c r="B603" s="48"/>
      <c r="C603" s="48"/>
      <c r="D603" s="48"/>
      <c r="E603" s="54"/>
      <c r="F603" s="55"/>
      <c r="G603" s="48"/>
      <c r="H603" s="49"/>
      <c r="I603" s="50"/>
      <c r="J603" s="50"/>
      <c r="K603" s="50"/>
      <c r="L603" s="50"/>
      <c r="M603" s="46"/>
      <c r="N603" s="44"/>
      <c r="O603" s="45"/>
      <c r="P603" s="46"/>
      <c r="Q603" s="44"/>
      <c r="R603" s="47"/>
      <c r="S603" s="48"/>
      <c r="T603" s="20" t="s">
        <v>85</v>
      </c>
      <c r="U603" s="21"/>
      <c r="V603" s="22"/>
      <c r="W603" s="22"/>
      <c r="X603" s="23" t="str">
        <f t="shared" si="272"/>
        <v/>
      </c>
      <c r="Y603" s="24"/>
      <c r="Z603" s="24"/>
      <c r="AA603" s="25" t="str">
        <f t="shared" si="266"/>
        <v/>
      </c>
      <c r="AB603" s="24"/>
      <c r="AC603" s="24"/>
      <c r="AD603" s="24"/>
      <c r="AE603" s="26" t="str">
        <f t="shared" si="274"/>
        <v/>
      </c>
      <c r="AF603" s="25" t="str">
        <f t="shared" si="267"/>
        <v/>
      </c>
      <c r="AG603" s="38"/>
      <c r="AH603" s="39"/>
      <c r="AI603" s="25" t="str">
        <f t="shared" si="273"/>
        <v/>
      </c>
      <c r="AJ603" s="38"/>
      <c r="AK603" s="39"/>
      <c r="AL603" s="40"/>
      <c r="AM603" s="23" t="s">
        <v>89</v>
      </c>
      <c r="AN603" s="27"/>
      <c r="AO603" s="21"/>
      <c r="AP603" s="21"/>
      <c r="AQ603" s="42"/>
      <c r="AR603" s="36"/>
      <c r="AS603" s="36"/>
      <c r="AT603" s="29"/>
    </row>
    <row r="604" spans="1:46" ht="18.95" customHeight="1" x14ac:dyDescent="0.3">
      <c r="A604" s="52"/>
      <c r="B604" s="48"/>
      <c r="C604" s="48"/>
      <c r="D604" s="48"/>
      <c r="E604" s="54"/>
      <c r="F604" s="55"/>
      <c r="G604" s="48"/>
      <c r="H604" s="49"/>
      <c r="I604" s="50"/>
      <c r="J604" s="50"/>
      <c r="K604" s="50"/>
      <c r="L604" s="50"/>
      <c r="M604" s="46"/>
      <c r="N604" s="44"/>
      <c r="O604" s="45"/>
      <c r="P604" s="46"/>
      <c r="Q604" s="44"/>
      <c r="R604" s="47"/>
      <c r="S604" s="48"/>
      <c r="T604" s="20" t="s">
        <v>90</v>
      </c>
      <c r="U604" s="21"/>
      <c r="V604" s="22"/>
      <c r="W604" s="22"/>
      <c r="X604" s="23" t="str">
        <f t="shared" si="272"/>
        <v/>
      </c>
      <c r="Y604" s="24"/>
      <c r="Z604" s="24"/>
      <c r="AA604" s="25" t="str">
        <f t="shared" si="266"/>
        <v/>
      </c>
      <c r="AB604" s="24"/>
      <c r="AC604" s="24"/>
      <c r="AD604" s="24"/>
      <c r="AE604" s="26" t="str">
        <f t="shared" si="274"/>
        <v/>
      </c>
      <c r="AF604" s="25" t="str">
        <f t="shared" si="267"/>
        <v/>
      </c>
      <c r="AG604" s="38"/>
      <c r="AH604" s="39"/>
      <c r="AI604" s="25" t="str">
        <f t="shared" si="273"/>
        <v/>
      </c>
      <c r="AJ604" s="38"/>
      <c r="AK604" s="39"/>
      <c r="AL604" s="40"/>
      <c r="AM604" s="23" t="s">
        <v>92</v>
      </c>
      <c r="AN604" s="27"/>
      <c r="AO604" s="21"/>
      <c r="AP604" s="21"/>
      <c r="AQ604" s="42"/>
      <c r="AR604" s="36"/>
      <c r="AS604" s="36"/>
      <c r="AT604" s="29"/>
    </row>
    <row r="605" spans="1:46" ht="23.1" customHeight="1" x14ac:dyDescent="0.3">
      <c r="A605" s="53"/>
      <c r="B605" s="48"/>
      <c r="C605" s="48"/>
      <c r="D605" s="48"/>
      <c r="E605" s="54"/>
      <c r="F605" s="55"/>
      <c r="G605" s="48"/>
      <c r="H605" s="49"/>
      <c r="I605" s="50"/>
      <c r="J605" s="50"/>
      <c r="K605" s="50"/>
      <c r="L605" s="50"/>
      <c r="M605" s="46"/>
      <c r="N605" s="44"/>
      <c r="O605" s="45"/>
      <c r="P605" s="46"/>
      <c r="Q605" s="44"/>
      <c r="R605" s="47"/>
      <c r="S605" s="48"/>
      <c r="T605" s="20" t="s">
        <v>93</v>
      </c>
      <c r="U605" s="21"/>
      <c r="V605" s="22"/>
      <c r="W605" s="22"/>
      <c r="X605" s="23" t="str">
        <f t="shared" si="272"/>
        <v/>
      </c>
      <c r="Y605" s="24"/>
      <c r="Z605" s="24"/>
      <c r="AA605" s="25" t="str">
        <f t="shared" si="266"/>
        <v/>
      </c>
      <c r="AB605" s="24"/>
      <c r="AC605" s="24"/>
      <c r="AD605" s="24"/>
      <c r="AE605" s="26" t="str">
        <f t="shared" si="274"/>
        <v/>
      </c>
      <c r="AF605" s="25" t="str">
        <f t="shared" si="267"/>
        <v/>
      </c>
      <c r="AG605" s="38"/>
      <c r="AH605" s="39"/>
      <c r="AI605" s="25" t="str">
        <f t="shared" si="273"/>
        <v/>
      </c>
      <c r="AJ605" s="38"/>
      <c r="AK605" s="39"/>
      <c r="AL605" s="40"/>
      <c r="AM605" s="23" t="s">
        <v>94</v>
      </c>
      <c r="AN605" s="27"/>
      <c r="AO605" s="21"/>
      <c r="AP605" s="21"/>
      <c r="AQ605" s="43"/>
      <c r="AR605" s="37"/>
      <c r="AS605" s="37"/>
      <c r="AT605" s="30"/>
    </row>
    <row r="606" spans="1:46" s="4" customFormat="1" ht="69.95" customHeight="1" x14ac:dyDescent="0.25">
      <c r="A606" s="51"/>
      <c r="B606" s="48"/>
      <c r="C606" s="48"/>
      <c r="D606" s="48"/>
      <c r="E606" s="54"/>
      <c r="F606" s="55"/>
      <c r="G606" s="48"/>
      <c r="H606" s="49" t="str">
        <f>IF(B606="Seguridad_Información","Posibilidad de "&amp;C606&amp;"con "&amp;K606&amp;" "&amp;"por"&amp;" "&amp;I606&amp;" "&amp;"debido a"&amp;" "&amp;J606,"Posibilidad de"&amp;" "&amp;K606&amp;" "&amp;"por"&amp;" "&amp;I606&amp;" debido a"&amp;" "&amp;J606)</f>
        <v xml:space="preserve">Posibilidad de  por  debido a </v>
      </c>
      <c r="I606" s="50"/>
      <c r="J606" s="50"/>
      <c r="K606" s="50"/>
      <c r="L606" s="50"/>
      <c r="M606" s="46" t="str">
        <f>IF(OR($L606=[1]Tabla_Probabilidad!$D$33,$L606=[1]Tabla_Probabilidad!$D$35,$L606=[1]Tabla_Probabilidad!$D$37,$L606=[1]Tabla_Probabilidad!$J$35),"Muy Baja",IF(OR($L606=[1]Tabla_Probabilidad!$E$33,$L606=[1]Tabla_Probabilidad!$E$35,$L606=[1]Tabla_Probabilidad!$E$37,$L606=[1]Tabla_Probabilidad!$K$35),"Baja",IF(OR($L606=[1]Tabla_Probabilidad!$F$33,$L606=[1]Tabla_Probabilidad!$F$35,$L606=[1]Tabla_Probabilidad!$F$37,$L606=[1]Tabla_Probabilidad!$L$35),"Media",IF(OR($L606=[1]Tabla_Probabilidad!$G$33,$L606=[1]Tabla_Probabilidad!$G$35,$L606=[1]Tabla_Probabilidad!$G$37,$L606=[1]Tabla_Probabilidad!$M$35),"Alta",IF(OR($L606=[1]Tabla_Probabilidad!$H$33,$L606=[1]Tabla_Probabilidad!$H$35,$L606=[1]Tabla_Probabilidad!$H$37,$L606=[1]Tabla_Probabilidad!$N$35),"Muy Alta","")))))</f>
        <v/>
      </c>
      <c r="N606" s="44" t="str">
        <f>IF(M606="","",IF(M606="Muy Baja",0.2,IF(M606="Baja",0.4,IF(M606="Media",0.6,IF(M606="Alta",0.8,IF(M606="Muy Alta",1,))))))</f>
        <v/>
      </c>
      <c r="O606" s="45"/>
      <c r="P606" s="46" t="str">
        <f>IF(OR($O606=[1]Tabla_Impacto!$D$38,$O606=[1]Tabla_Impacto!$D$41,$O606=[1]Tabla_Impacto!$D$42,$O606=[1]Tabla_Impacto!$D$43,$O606=[1]Tabla_Impacto!$D$44,$O606=[1]Tabla_Impacto!$J$38,$O606=[1]Tabla_Impacto!$J$43,$O606=[1]Tabla_Impacto!$J$44,$O606=[1]Tabla_Impacto!$P$40,$O606=[1]Tabla_Impacto!$P$44,$O606=[1]Tabla_Impacto!$V$40,$O606=[1]Tabla_Impacto!$AB$40),"Leve",IF(OR($O606=[1]Tabla_Impacto!$E$38,$O606=[1]Tabla_Impacto!$E$41,$O606=[1]Tabla_Impacto!$E$42,$O606=[1]Tabla_Impacto!$E$43,$O606=[1]Tabla_Impacto!$E$44,$O606=[1]Tabla_Impacto!$K$38,$O606=[1]Tabla_Impacto!$K$43,$O606=[1]Tabla_Impacto!$K$44,$O606=[1]Tabla_Impacto!$Q$40,$O606=[1]Tabla_Impacto!$Q$44,$O606=[1]Tabla_Impacto!$W$40,$O606=[1]Tabla_Impacto!$AC$40),"Menor",IF(OR($O606=[1]Tabla_Impacto!$F$38,$O606=[1]Tabla_Impacto!$F$41,$O606=[1]Tabla_Impacto!$F$42,$O606=[1]Tabla_Impacto!$F$43,$O606=[1]Tabla_Impacto!$F$44,$O606=[1]Tabla_Impacto!$L$38,$O606=[1]Tabla_Impacto!$L$43,$O606=[1]Tabla_Impacto!$L$44,$O606=[1]Tabla_Impacto!$R$40,$O606=[1]Tabla_Impacto!$R$44,$O606=[1]Tabla_Impacto!$X$40,$O606=[1]Tabla_Impacto!$AD$40,$O606=[1]Tabla_Impacto!$F$41),"Moderado",IF(OR($O606=[1]Tabla_Impacto!$G$38,$O606=[1]Tabla_Impacto!$G$41,$O606=[1]Tabla_Impacto!$G$42,$O606=[1]Tabla_Impacto!$G$43,$O606=[1]Tabla_Impacto!$G$44,$O606=[1]Tabla_Impacto!$M$38,$O606=[1]Tabla_Impacto!$M$43,$O606=[1]Tabla_Impacto!$M$44,$O606=[1]Tabla_Impacto!$S$40,$O606=[1]Tabla_Impacto!$S$44,$O606=[1]Tabla_Impacto!$Y$40,$O606=[1]Tabla_Impacto!$AE$40,$O606=[1]Tabla_Impacto!$G$41),"Mayor",IF(OR($O606=[1]Tabla_Impacto!$H$38,$O606=[1]Tabla_Impacto!$H$41,$O606=[1]Tabla_Impacto!$H$42,$O606=[1]Tabla_Impacto!$H$43,$O606=[1]Tabla_Impacto!$H$44,$O606=[1]Tabla_Impacto!$N$38,$O606=[1]Tabla_Impacto!$N$43,$O606=[1]Tabla_Impacto!$N$44,$O606=[1]Tabla_Impacto!$T$40,$O606=[1]Tabla_Impacto!$T$44,$O606=[1]Tabla_Impacto!$Z$40,$O606=[1]Tabla_Impacto!$AF$40,$O606=[1]Tabla_Impacto!$H$41),"Catastrófico","")))))</f>
        <v/>
      </c>
      <c r="Q606" s="44" t="str">
        <f>IF(P606="","",IF(P606="Leve",0.2,IF(P606="Menor",0.4,IF(P606="Moderado",0.6,IF(P606="Mayor",0.8,IF(P606="Catastrófico",1,))))))</f>
        <v/>
      </c>
      <c r="R606" s="47" t="str">
        <f>IF(OR(AND(M606="Muy Baja",P606="Leve"),AND(M606="Muy Baja",P606="Menor"),AND(M606="Baja",P606="Leve")),"Bajo",IF(OR(AND(M606="Muy baja",P606="Moderado"),AND(M606="Baja",P606="Menor"),AND(M606="Baja",P606="Moderado"),AND(M606="Media",P606="Leve"),AND(M606="Media",P606="Menor"),AND(M606="Media",P606="Moderado"),AND(M606="Alta",P606="Leve"),AND(M606="Alta",P606="Menor")),"Moderado",IF(OR(AND(M606="Muy Baja",P606="Mayor"),AND(M606="Baja",P606="Mayor"),AND(M606="Media",P606="Mayor"),AND(M606="Alta",P606="Moderado"),AND(M606="Alta",P606="Mayor"),AND(M606="Muy Alta",P606="Leve"),AND(M606="Muy Alta",P606="Menor"),AND(M606="Muy Alta",P606="Moderado"),AND(M606="Muy Alta",P606="Mayor")),"Alto",IF(OR(AND(M606="Muy Baja",P606="Catastrófico"),AND(M606="Baja",P606="Catastrófico"),AND(M606="Media",P606="Catastrófico"),AND(M606="Alta",P606="Catastrófico"),AND(M606="Muy Alta",P606="Catastrófico")),"Extremo",""))))</f>
        <v/>
      </c>
      <c r="S606" s="48"/>
      <c r="T606" s="20" t="s">
        <v>65</v>
      </c>
      <c r="U606" s="21"/>
      <c r="V606" s="22"/>
      <c r="W606" s="22"/>
      <c r="X606" s="23" t="str">
        <f>IF(OR(Y606="Preventivo",Y606="Detectivo"),"Probabilidad",IF(Y606="Correctivo","Impacto",""))</f>
        <v/>
      </c>
      <c r="Y606" s="24"/>
      <c r="Z606" s="24"/>
      <c r="AA606" s="25" t="str">
        <f t="shared" si="266"/>
        <v/>
      </c>
      <c r="AB606" s="24"/>
      <c r="AC606" s="24"/>
      <c r="AD606" s="24"/>
      <c r="AE606" s="26" t="str">
        <f>IFERROR(IF(X606="Probabilidad",(N606-(+N606*AA606)),IF(X606="Impacto",N606,"")),"")</f>
        <v/>
      </c>
      <c r="AF606" s="25" t="str">
        <f t="shared" si="267"/>
        <v/>
      </c>
      <c r="AG606" s="38" t="str">
        <f>IFERROR(IF(AH606="","",IF(AH606&lt;=0.2,"Muy Baja",IF(AH606&lt;=0.4,"Baja",IF(AH606&lt;=0.6,"Media",IF(AH606&lt;=0.8,"Alta","Muy Alta"))))),"")</f>
        <v/>
      </c>
      <c r="AH606" s="39" t="str">
        <f>IFERROR(LOOKUP(MAX(AF606:AF612)+1,(AF606:AF612)),"")</f>
        <v/>
      </c>
      <c r="AI606" s="25" t="str">
        <f>IFERROR(IF(X606="Impacto",(Q606-(+Q606*AA606)),IF(X606="Probabilidad",Q606,"")),"")</f>
        <v/>
      </c>
      <c r="AJ606" s="38" t="str">
        <f>IFERROR(IF(AK606="","",IF(AK606&lt;=0.2,"Leve",IF(AK606&lt;=0.4,"Menor",IF(AK606&lt;=0.6,"Moderado",IF(AK606&lt;=0.8,"Mayor","Catastrófico"))))),"")</f>
        <v/>
      </c>
      <c r="AK606" s="39" t="str">
        <f>IFERROR(LOOKUP(MAX(AI606:AI612)+1,(AI606:AI612)),"")</f>
        <v/>
      </c>
      <c r="AL606" s="40" t="str">
        <f>IFERROR(IF(OR(AND(AG606="Muy Baja",AJ606="Leve"),AND(AG606="Muy Baja",AJ606="Menor"),AND(AG606="Baja",AJ606="Leve")),"Bajo",IF(OR(AND(AG606="Muy baja",AJ606="Moderado"),AND(AG606="Baja",AJ606="Menor"),AND(AG606="Baja",AJ606="Moderado"),AND(AG606="Media",AJ606="Leve"),AND(AG606="Media",AJ606="Menor"),AND(AG606="Media",AJ606="Moderado"),AND(AG606="Alta",AJ606="Leve"),AND(AG606="Alta",AJ606="Menor")),"Moderado",IF(OR(AND(AG606="Muy Baja",AJ606="Mayor"),AND(AG606="Baja",AJ606="Mayor"),AND(AG606="Media",AJ606="Mayor"),AND(AG606="Alta",AJ606="Moderado"),AND(AG606="Alta",AJ606="Mayor"),AND(AG606="Muy Alta",AJ606="Leve"),AND(AG606="Muy Alta",AJ606="Menor"),AND(AG606="Muy Alta",AJ606="Moderado"),AND(AG606="Muy Alta",AJ606="Mayor")),"Alto",IF(OR(AND(AG606="Muy Baja",AJ606="Catastrófico"),AND(AG606="Baja",AJ606="Catastrófico"),AND(AG606="Media",AJ606="Catastrófico"),AND(AG606="Alta",AJ606="Catastrófico"),AND(AG606="Muy Alta",AJ606="Catastrófico")),"Extremo","")))),"")</f>
        <v/>
      </c>
      <c r="AM606" s="23" t="s">
        <v>73</v>
      </c>
      <c r="AN606" s="27"/>
      <c r="AO606" s="21"/>
      <c r="AP606" s="21"/>
      <c r="AQ606" s="41"/>
      <c r="AR606" s="35"/>
      <c r="AS606" s="35"/>
      <c r="AT606" s="28"/>
    </row>
    <row r="607" spans="1:46" ht="74.099999999999994" customHeight="1" x14ac:dyDescent="0.3">
      <c r="A607" s="52"/>
      <c r="B607" s="48"/>
      <c r="C607" s="48"/>
      <c r="D607" s="48"/>
      <c r="E607" s="54"/>
      <c r="F607" s="55"/>
      <c r="G607" s="48"/>
      <c r="H607" s="49"/>
      <c r="I607" s="50"/>
      <c r="J607" s="50"/>
      <c r="K607" s="50"/>
      <c r="L607" s="50"/>
      <c r="M607" s="46"/>
      <c r="N607" s="44"/>
      <c r="O607" s="45"/>
      <c r="P607" s="46"/>
      <c r="Q607" s="44"/>
      <c r="R607" s="47"/>
      <c r="S607" s="48"/>
      <c r="T607" s="20" t="s">
        <v>74</v>
      </c>
      <c r="U607" s="21"/>
      <c r="V607" s="22"/>
      <c r="W607" s="22"/>
      <c r="X607" s="23" t="str">
        <f t="shared" ref="X607:X612" si="275">IF(OR(Y607="Preventivo",Y607="Detectivo"),"Probabilidad",IF(Y607="Correctivo","Impacto",""))</f>
        <v/>
      </c>
      <c r="Y607" s="24"/>
      <c r="Z607" s="24"/>
      <c r="AA607" s="25" t="str">
        <f t="shared" si="266"/>
        <v/>
      </c>
      <c r="AB607" s="24"/>
      <c r="AC607" s="24"/>
      <c r="AD607" s="24"/>
      <c r="AE607" s="26" t="str">
        <f>IFERROR(IF(AND(X606="Probabilidad",X607="Probabilidad"),(AF606-(+AF606*AA607)),IF(AND(X607="Probabilidad",X606="Impacto"),(AF606-(+AF606*AA607)),IF(X607="Impacto",AF606,""))),"")</f>
        <v/>
      </c>
      <c r="AF607" s="25" t="str">
        <f t="shared" si="267"/>
        <v/>
      </c>
      <c r="AG607" s="38"/>
      <c r="AH607" s="39"/>
      <c r="AI607" s="25" t="str">
        <f t="shared" ref="AI607:AI612" si="276">IFERROR(IF(AND(X606="Impacto",X607="Impacto"),(AI606-(+AI606*AA607)),IF(AND(X607="Impacto",X606="Probabilidad"),(AI606-(+AI606*AA607)),IF(X607="Probabilidad",AI606,""))),"")</f>
        <v/>
      </c>
      <c r="AJ607" s="38"/>
      <c r="AK607" s="39"/>
      <c r="AL607" s="40"/>
      <c r="AM607" s="23" t="s">
        <v>77</v>
      </c>
      <c r="AN607" s="27"/>
      <c r="AO607" s="21"/>
      <c r="AP607" s="21"/>
      <c r="AQ607" s="42"/>
      <c r="AR607" s="36"/>
      <c r="AS607" s="36"/>
      <c r="AT607" s="29"/>
    </row>
    <row r="608" spans="1:46" ht="45" customHeight="1" x14ac:dyDescent="0.3">
      <c r="A608" s="52"/>
      <c r="B608" s="48"/>
      <c r="C608" s="48"/>
      <c r="D608" s="48"/>
      <c r="E608" s="54"/>
      <c r="F608" s="55"/>
      <c r="G608" s="48"/>
      <c r="H608" s="49"/>
      <c r="I608" s="50"/>
      <c r="J608" s="50"/>
      <c r="K608" s="50"/>
      <c r="L608" s="50"/>
      <c r="M608" s="46"/>
      <c r="N608" s="44"/>
      <c r="O608" s="45"/>
      <c r="P608" s="46"/>
      <c r="Q608" s="44"/>
      <c r="R608" s="47"/>
      <c r="S608" s="48"/>
      <c r="T608" s="20" t="s">
        <v>78</v>
      </c>
      <c r="U608" s="21"/>
      <c r="V608" s="22"/>
      <c r="W608" s="22"/>
      <c r="X608" s="23" t="str">
        <f t="shared" si="275"/>
        <v/>
      </c>
      <c r="Y608" s="24"/>
      <c r="Z608" s="24"/>
      <c r="AA608" s="25" t="str">
        <f t="shared" si="266"/>
        <v/>
      </c>
      <c r="AB608" s="24"/>
      <c r="AC608" s="24"/>
      <c r="AD608" s="24"/>
      <c r="AE608" s="26" t="str">
        <f>IFERROR(IF(AND(X607="Probabilidad",X608="Probabilidad"),(AF607-(+AF607*AA608)),IF(AND(X608="Probabilidad",X607="Impacto"),(AF607-(+AF607*AA608)),IF(X608="Impacto",AF607,""))),"")</f>
        <v/>
      </c>
      <c r="AF608" s="25" t="str">
        <f t="shared" si="267"/>
        <v/>
      </c>
      <c r="AG608" s="38"/>
      <c r="AH608" s="39"/>
      <c r="AI608" s="25" t="str">
        <f t="shared" si="276"/>
        <v/>
      </c>
      <c r="AJ608" s="38"/>
      <c r="AK608" s="39"/>
      <c r="AL608" s="40"/>
      <c r="AM608" s="23" t="s">
        <v>81</v>
      </c>
      <c r="AN608" s="27"/>
      <c r="AO608" s="21"/>
      <c r="AP608" s="21"/>
      <c r="AQ608" s="42"/>
      <c r="AR608" s="36"/>
      <c r="AS608" s="36"/>
      <c r="AT608" s="29"/>
    </row>
    <row r="609" spans="1:46" ht="30" customHeight="1" x14ac:dyDescent="0.3">
      <c r="A609" s="52"/>
      <c r="B609" s="48"/>
      <c r="C609" s="48"/>
      <c r="D609" s="48"/>
      <c r="E609" s="54"/>
      <c r="F609" s="55"/>
      <c r="G609" s="48"/>
      <c r="H609" s="49"/>
      <c r="I609" s="50"/>
      <c r="J609" s="50"/>
      <c r="K609" s="50"/>
      <c r="L609" s="50"/>
      <c r="M609" s="46"/>
      <c r="N609" s="44"/>
      <c r="O609" s="45"/>
      <c r="P609" s="46"/>
      <c r="Q609" s="44"/>
      <c r="R609" s="47"/>
      <c r="S609" s="48"/>
      <c r="T609" s="20" t="s">
        <v>82</v>
      </c>
      <c r="U609" s="21"/>
      <c r="V609" s="22"/>
      <c r="W609" s="22"/>
      <c r="X609" s="23" t="str">
        <f t="shared" si="275"/>
        <v/>
      </c>
      <c r="Y609" s="24"/>
      <c r="Z609" s="24"/>
      <c r="AA609" s="25" t="str">
        <f t="shared" si="266"/>
        <v/>
      </c>
      <c r="AB609" s="24"/>
      <c r="AC609" s="24"/>
      <c r="AD609" s="24"/>
      <c r="AE609" s="26" t="str">
        <f t="shared" ref="AE609:AE612" si="277">IFERROR(IF(AND(X608="Probabilidad",X609="Probabilidad"),(AF608-(+AF608*AA609)),IF(AND(X609="Probabilidad",X608="Impacto"),(AF608-(+AF608*AA609)),IF(X609="Impacto",AF608,""))),"")</f>
        <v/>
      </c>
      <c r="AF609" s="25" t="str">
        <f t="shared" si="267"/>
        <v/>
      </c>
      <c r="AG609" s="38"/>
      <c r="AH609" s="39"/>
      <c r="AI609" s="25" t="str">
        <f t="shared" si="276"/>
        <v/>
      </c>
      <c r="AJ609" s="38"/>
      <c r="AK609" s="39"/>
      <c r="AL609" s="40"/>
      <c r="AM609" s="23" t="s">
        <v>84</v>
      </c>
      <c r="AN609" s="27"/>
      <c r="AO609" s="21"/>
      <c r="AP609" s="21"/>
      <c r="AQ609" s="42"/>
      <c r="AR609" s="36"/>
      <c r="AS609" s="36"/>
      <c r="AT609" s="29"/>
    </row>
    <row r="610" spans="1:46" ht="18.95" customHeight="1" x14ac:dyDescent="0.3">
      <c r="A610" s="52"/>
      <c r="B610" s="48"/>
      <c r="C610" s="48"/>
      <c r="D610" s="48"/>
      <c r="E610" s="54"/>
      <c r="F610" s="55"/>
      <c r="G610" s="48"/>
      <c r="H610" s="49"/>
      <c r="I610" s="50"/>
      <c r="J610" s="50"/>
      <c r="K610" s="50"/>
      <c r="L610" s="50"/>
      <c r="M610" s="46"/>
      <c r="N610" s="44"/>
      <c r="O610" s="45"/>
      <c r="P610" s="46"/>
      <c r="Q610" s="44"/>
      <c r="R610" s="47"/>
      <c r="S610" s="48"/>
      <c r="T610" s="20" t="s">
        <v>85</v>
      </c>
      <c r="U610" s="21"/>
      <c r="V610" s="22"/>
      <c r="W610" s="22"/>
      <c r="X610" s="23" t="str">
        <f t="shared" si="275"/>
        <v/>
      </c>
      <c r="Y610" s="24"/>
      <c r="Z610" s="24"/>
      <c r="AA610" s="25" t="str">
        <f t="shared" si="266"/>
        <v/>
      </c>
      <c r="AB610" s="24"/>
      <c r="AC610" s="24"/>
      <c r="AD610" s="24"/>
      <c r="AE610" s="26" t="str">
        <f t="shared" si="277"/>
        <v/>
      </c>
      <c r="AF610" s="25" t="str">
        <f t="shared" si="267"/>
        <v/>
      </c>
      <c r="AG610" s="38"/>
      <c r="AH610" s="39"/>
      <c r="AI610" s="25" t="str">
        <f t="shared" si="276"/>
        <v/>
      </c>
      <c r="AJ610" s="38"/>
      <c r="AK610" s="39"/>
      <c r="AL610" s="40"/>
      <c r="AM610" s="23" t="s">
        <v>89</v>
      </c>
      <c r="AN610" s="27"/>
      <c r="AO610" s="21"/>
      <c r="AP610" s="21"/>
      <c r="AQ610" s="42"/>
      <c r="AR610" s="36"/>
      <c r="AS610" s="36"/>
      <c r="AT610" s="29"/>
    </row>
    <row r="611" spans="1:46" ht="18.95" customHeight="1" x14ac:dyDescent="0.3">
      <c r="A611" s="52"/>
      <c r="B611" s="48"/>
      <c r="C611" s="48"/>
      <c r="D611" s="48"/>
      <c r="E611" s="54"/>
      <c r="F611" s="55"/>
      <c r="G611" s="48"/>
      <c r="H611" s="49"/>
      <c r="I611" s="50"/>
      <c r="J611" s="50"/>
      <c r="K611" s="50"/>
      <c r="L611" s="50"/>
      <c r="M611" s="46"/>
      <c r="N611" s="44"/>
      <c r="O611" s="45"/>
      <c r="P611" s="46"/>
      <c r="Q611" s="44"/>
      <c r="R611" s="47"/>
      <c r="S611" s="48"/>
      <c r="T611" s="20" t="s">
        <v>90</v>
      </c>
      <c r="U611" s="21"/>
      <c r="V611" s="22"/>
      <c r="W611" s="22"/>
      <c r="X611" s="23" t="str">
        <f t="shared" si="275"/>
        <v/>
      </c>
      <c r="Y611" s="24"/>
      <c r="Z611" s="24"/>
      <c r="AA611" s="25" t="str">
        <f t="shared" si="266"/>
        <v/>
      </c>
      <c r="AB611" s="24"/>
      <c r="AC611" s="24"/>
      <c r="AD611" s="24"/>
      <c r="AE611" s="26" t="str">
        <f t="shared" si="277"/>
        <v/>
      </c>
      <c r="AF611" s="25" t="str">
        <f t="shared" si="267"/>
        <v/>
      </c>
      <c r="AG611" s="38"/>
      <c r="AH611" s="39"/>
      <c r="AI611" s="25" t="str">
        <f t="shared" si="276"/>
        <v/>
      </c>
      <c r="AJ611" s="38"/>
      <c r="AK611" s="39"/>
      <c r="AL611" s="40"/>
      <c r="AM611" s="23" t="s">
        <v>92</v>
      </c>
      <c r="AN611" s="27"/>
      <c r="AO611" s="21"/>
      <c r="AP611" s="21"/>
      <c r="AQ611" s="42"/>
      <c r="AR611" s="36"/>
      <c r="AS611" s="36"/>
      <c r="AT611" s="29"/>
    </row>
    <row r="612" spans="1:46" ht="23.1" customHeight="1" x14ac:dyDescent="0.3">
      <c r="A612" s="53"/>
      <c r="B612" s="48"/>
      <c r="C612" s="48"/>
      <c r="D612" s="48"/>
      <c r="E612" s="54"/>
      <c r="F612" s="55"/>
      <c r="G612" s="48"/>
      <c r="H612" s="49"/>
      <c r="I612" s="50"/>
      <c r="J612" s="50"/>
      <c r="K612" s="50"/>
      <c r="L612" s="50"/>
      <c r="M612" s="46"/>
      <c r="N612" s="44"/>
      <c r="O612" s="45"/>
      <c r="P612" s="46"/>
      <c r="Q612" s="44"/>
      <c r="R612" s="47"/>
      <c r="S612" s="48"/>
      <c r="T612" s="20" t="s">
        <v>93</v>
      </c>
      <c r="U612" s="21"/>
      <c r="V612" s="22"/>
      <c r="W612" s="22"/>
      <c r="X612" s="23" t="str">
        <f t="shared" si="275"/>
        <v/>
      </c>
      <c r="Y612" s="24"/>
      <c r="Z612" s="24"/>
      <c r="AA612" s="25" t="str">
        <f t="shared" si="266"/>
        <v/>
      </c>
      <c r="AB612" s="24"/>
      <c r="AC612" s="24"/>
      <c r="AD612" s="24"/>
      <c r="AE612" s="26" t="str">
        <f t="shared" si="277"/>
        <v/>
      </c>
      <c r="AF612" s="25" t="str">
        <f t="shared" si="267"/>
        <v/>
      </c>
      <c r="AG612" s="38"/>
      <c r="AH612" s="39"/>
      <c r="AI612" s="25" t="str">
        <f t="shared" si="276"/>
        <v/>
      </c>
      <c r="AJ612" s="38"/>
      <c r="AK612" s="39"/>
      <c r="AL612" s="40"/>
      <c r="AM612" s="23" t="s">
        <v>94</v>
      </c>
      <c r="AN612" s="27"/>
      <c r="AO612" s="21"/>
      <c r="AP612" s="21"/>
      <c r="AQ612" s="43"/>
      <c r="AR612" s="37"/>
      <c r="AS612" s="37"/>
      <c r="AT612" s="30"/>
    </row>
    <row r="613" spans="1:46" s="4" customFormat="1" ht="69.95" customHeight="1" x14ac:dyDescent="0.25">
      <c r="A613" s="51"/>
      <c r="B613" s="48"/>
      <c r="C613" s="48"/>
      <c r="D613" s="48"/>
      <c r="E613" s="54"/>
      <c r="F613" s="55"/>
      <c r="G613" s="48"/>
      <c r="H613" s="49" t="str">
        <f>IF(B613="Seguridad_Información","Posibilidad de "&amp;C613&amp;"con "&amp;K613&amp;" "&amp;"por"&amp;" "&amp;I613&amp;" "&amp;"debido a"&amp;" "&amp;J613,"Posibilidad de"&amp;" "&amp;K613&amp;" "&amp;"por"&amp;" "&amp;I613&amp;" debido a"&amp;" "&amp;J613)</f>
        <v xml:space="preserve">Posibilidad de  por  debido a </v>
      </c>
      <c r="I613" s="50"/>
      <c r="J613" s="50"/>
      <c r="K613" s="50"/>
      <c r="L613" s="50"/>
      <c r="M613" s="46" t="str">
        <f>IF(OR($L613=[1]Tabla_Probabilidad!$D$33,$L613=[1]Tabla_Probabilidad!$D$35,$L613=[1]Tabla_Probabilidad!$D$37,$L613=[1]Tabla_Probabilidad!$J$35),"Muy Baja",IF(OR($L613=[1]Tabla_Probabilidad!$E$33,$L613=[1]Tabla_Probabilidad!$E$35,$L613=[1]Tabla_Probabilidad!$E$37,$L613=[1]Tabla_Probabilidad!$K$35),"Baja",IF(OR($L613=[1]Tabla_Probabilidad!$F$33,$L613=[1]Tabla_Probabilidad!$F$35,$L613=[1]Tabla_Probabilidad!$F$37,$L613=[1]Tabla_Probabilidad!$L$35),"Media",IF(OR($L613=[1]Tabla_Probabilidad!$G$33,$L613=[1]Tabla_Probabilidad!$G$35,$L613=[1]Tabla_Probabilidad!$G$37,$L613=[1]Tabla_Probabilidad!$M$35),"Alta",IF(OR($L613=[1]Tabla_Probabilidad!$H$33,$L613=[1]Tabla_Probabilidad!$H$35,$L613=[1]Tabla_Probabilidad!$H$37,$L613=[1]Tabla_Probabilidad!$N$35),"Muy Alta","")))))</f>
        <v/>
      </c>
      <c r="N613" s="44" t="str">
        <f>IF(M613="","",IF(M613="Muy Baja",0.2,IF(M613="Baja",0.4,IF(M613="Media",0.6,IF(M613="Alta",0.8,IF(M613="Muy Alta",1,))))))</f>
        <v/>
      </c>
      <c r="O613" s="45"/>
      <c r="P613" s="46" t="str">
        <f>IF(OR($O613=[1]Tabla_Impacto!$D$38,$O613=[1]Tabla_Impacto!$D$41,$O613=[1]Tabla_Impacto!$D$42,$O613=[1]Tabla_Impacto!$D$43,$O613=[1]Tabla_Impacto!$D$44,$O613=[1]Tabla_Impacto!$J$38,$O613=[1]Tabla_Impacto!$J$43,$O613=[1]Tabla_Impacto!$J$44,$O613=[1]Tabla_Impacto!$P$40,$O613=[1]Tabla_Impacto!$P$44,$O613=[1]Tabla_Impacto!$V$40,$O613=[1]Tabla_Impacto!$AB$40),"Leve",IF(OR($O613=[1]Tabla_Impacto!$E$38,$O613=[1]Tabla_Impacto!$E$41,$O613=[1]Tabla_Impacto!$E$42,$O613=[1]Tabla_Impacto!$E$43,$O613=[1]Tabla_Impacto!$E$44,$O613=[1]Tabla_Impacto!$K$38,$O613=[1]Tabla_Impacto!$K$43,$O613=[1]Tabla_Impacto!$K$44,$O613=[1]Tabla_Impacto!$Q$40,$O613=[1]Tabla_Impacto!$Q$44,$O613=[1]Tabla_Impacto!$W$40,$O613=[1]Tabla_Impacto!$AC$40),"Menor",IF(OR($O613=[1]Tabla_Impacto!$F$38,$O613=[1]Tabla_Impacto!$F$41,$O613=[1]Tabla_Impacto!$F$42,$O613=[1]Tabla_Impacto!$F$43,$O613=[1]Tabla_Impacto!$F$44,$O613=[1]Tabla_Impacto!$L$38,$O613=[1]Tabla_Impacto!$L$43,$O613=[1]Tabla_Impacto!$L$44,$O613=[1]Tabla_Impacto!$R$40,$O613=[1]Tabla_Impacto!$R$44,$O613=[1]Tabla_Impacto!$X$40,$O613=[1]Tabla_Impacto!$AD$40,$O613=[1]Tabla_Impacto!$F$41),"Moderado",IF(OR($O613=[1]Tabla_Impacto!$G$38,$O613=[1]Tabla_Impacto!$G$41,$O613=[1]Tabla_Impacto!$G$42,$O613=[1]Tabla_Impacto!$G$43,$O613=[1]Tabla_Impacto!$G$44,$O613=[1]Tabla_Impacto!$M$38,$O613=[1]Tabla_Impacto!$M$43,$O613=[1]Tabla_Impacto!$M$44,$O613=[1]Tabla_Impacto!$S$40,$O613=[1]Tabla_Impacto!$S$44,$O613=[1]Tabla_Impacto!$Y$40,$O613=[1]Tabla_Impacto!$AE$40,$O613=[1]Tabla_Impacto!$G$41),"Mayor",IF(OR($O613=[1]Tabla_Impacto!$H$38,$O613=[1]Tabla_Impacto!$H$41,$O613=[1]Tabla_Impacto!$H$42,$O613=[1]Tabla_Impacto!$H$43,$O613=[1]Tabla_Impacto!$H$44,$O613=[1]Tabla_Impacto!$N$38,$O613=[1]Tabla_Impacto!$N$43,$O613=[1]Tabla_Impacto!$N$44,$O613=[1]Tabla_Impacto!$T$40,$O613=[1]Tabla_Impacto!$T$44,$O613=[1]Tabla_Impacto!$Z$40,$O613=[1]Tabla_Impacto!$AF$40,$O613=[1]Tabla_Impacto!$H$41),"Catastrófico","")))))</f>
        <v/>
      </c>
      <c r="Q613" s="44" t="str">
        <f>IF(P613="","",IF(P613="Leve",0.2,IF(P613="Menor",0.4,IF(P613="Moderado",0.6,IF(P613="Mayor",0.8,IF(P613="Catastrófico",1,))))))</f>
        <v/>
      </c>
      <c r="R613" s="47" t="str">
        <f>IF(OR(AND(M613="Muy Baja",P613="Leve"),AND(M613="Muy Baja",P613="Menor"),AND(M613="Baja",P613="Leve")),"Bajo",IF(OR(AND(M613="Muy baja",P613="Moderado"),AND(M613="Baja",P613="Menor"),AND(M613="Baja",P613="Moderado"),AND(M613="Media",P613="Leve"),AND(M613="Media",P613="Menor"),AND(M613="Media",P613="Moderado"),AND(M613="Alta",P613="Leve"),AND(M613="Alta",P613="Menor")),"Moderado",IF(OR(AND(M613="Muy Baja",P613="Mayor"),AND(M613="Baja",P613="Mayor"),AND(M613="Media",P613="Mayor"),AND(M613="Alta",P613="Moderado"),AND(M613="Alta",P613="Mayor"),AND(M613="Muy Alta",P613="Leve"),AND(M613="Muy Alta",P613="Menor"),AND(M613="Muy Alta",P613="Moderado"),AND(M613="Muy Alta",P613="Mayor")),"Alto",IF(OR(AND(M613="Muy Baja",P613="Catastrófico"),AND(M613="Baja",P613="Catastrófico"),AND(M613="Media",P613="Catastrófico"),AND(M613="Alta",P613="Catastrófico"),AND(M613="Muy Alta",P613="Catastrófico")),"Extremo",""))))</f>
        <v/>
      </c>
      <c r="S613" s="48"/>
      <c r="T613" s="20" t="s">
        <v>65</v>
      </c>
      <c r="U613" s="21"/>
      <c r="V613" s="22"/>
      <c r="W613" s="22"/>
      <c r="X613" s="23" t="str">
        <f>IF(OR(Y613="Preventivo",Y613="Detectivo"),"Probabilidad",IF(Y613="Correctivo","Impacto",""))</f>
        <v/>
      </c>
      <c r="Y613" s="24"/>
      <c r="Z613" s="24"/>
      <c r="AA613" s="25" t="str">
        <f t="shared" si="266"/>
        <v/>
      </c>
      <c r="AB613" s="24"/>
      <c r="AC613" s="24"/>
      <c r="AD613" s="24"/>
      <c r="AE613" s="26" t="str">
        <f>IFERROR(IF(X613="Probabilidad",(N613-(+N613*AA613)),IF(X613="Impacto",N613,"")),"")</f>
        <v/>
      </c>
      <c r="AF613" s="25" t="str">
        <f t="shared" si="267"/>
        <v/>
      </c>
      <c r="AG613" s="38" t="str">
        <f>IFERROR(IF(AH613="","",IF(AH613&lt;=0.2,"Muy Baja",IF(AH613&lt;=0.4,"Baja",IF(AH613&lt;=0.6,"Media",IF(AH613&lt;=0.8,"Alta","Muy Alta"))))),"")</f>
        <v/>
      </c>
      <c r="AH613" s="39" t="str">
        <f>IFERROR(LOOKUP(MAX(AF613:AF619)+1,(AF613:AF619)),"")</f>
        <v/>
      </c>
      <c r="AI613" s="25" t="str">
        <f>IFERROR(IF(X613="Impacto",(Q613-(+Q613*AA613)),IF(X613="Probabilidad",Q613,"")),"")</f>
        <v/>
      </c>
      <c r="AJ613" s="38" t="str">
        <f>IFERROR(IF(AK613="","",IF(AK613&lt;=0.2,"Leve",IF(AK613&lt;=0.4,"Menor",IF(AK613&lt;=0.6,"Moderado",IF(AK613&lt;=0.8,"Mayor","Catastrófico"))))),"")</f>
        <v/>
      </c>
      <c r="AK613" s="39" t="str">
        <f>IFERROR(LOOKUP(MAX(AI613:AI619)+1,(AI613:AI619)),"")</f>
        <v/>
      </c>
      <c r="AL613" s="40" t="str">
        <f>IFERROR(IF(OR(AND(AG613="Muy Baja",AJ613="Leve"),AND(AG613="Muy Baja",AJ613="Menor"),AND(AG613="Baja",AJ613="Leve")),"Bajo",IF(OR(AND(AG613="Muy baja",AJ613="Moderado"),AND(AG613="Baja",AJ613="Menor"),AND(AG613="Baja",AJ613="Moderado"),AND(AG613="Media",AJ613="Leve"),AND(AG613="Media",AJ613="Menor"),AND(AG613="Media",AJ613="Moderado"),AND(AG613="Alta",AJ613="Leve"),AND(AG613="Alta",AJ613="Menor")),"Moderado",IF(OR(AND(AG613="Muy Baja",AJ613="Mayor"),AND(AG613="Baja",AJ613="Mayor"),AND(AG613="Media",AJ613="Mayor"),AND(AG613="Alta",AJ613="Moderado"),AND(AG613="Alta",AJ613="Mayor"),AND(AG613="Muy Alta",AJ613="Leve"),AND(AG613="Muy Alta",AJ613="Menor"),AND(AG613="Muy Alta",AJ613="Moderado"),AND(AG613="Muy Alta",AJ613="Mayor")),"Alto",IF(OR(AND(AG613="Muy Baja",AJ613="Catastrófico"),AND(AG613="Baja",AJ613="Catastrófico"),AND(AG613="Media",AJ613="Catastrófico"),AND(AG613="Alta",AJ613="Catastrófico"),AND(AG613="Muy Alta",AJ613="Catastrófico")),"Extremo","")))),"")</f>
        <v/>
      </c>
      <c r="AM613" s="23" t="s">
        <v>73</v>
      </c>
      <c r="AN613" s="27"/>
      <c r="AO613" s="21"/>
      <c r="AP613" s="21"/>
      <c r="AQ613" s="41"/>
      <c r="AR613" s="35"/>
      <c r="AS613" s="35"/>
      <c r="AT613" s="28"/>
    </row>
    <row r="614" spans="1:46" ht="74.099999999999994" customHeight="1" x14ac:dyDescent="0.3">
      <c r="A614" s="52"/>
      <c r="B614" s="48"/>
      <c r="C614" s="48"/>
      <c r="D614" s="48"/>
      <c r="E614" s="54"/>
      <c r="F614" s="55"/>
      <c r="G614" s="48"/>
      <c r="H614" s="49"/>
      <c r="I614" s="50"/>
      <c r="J614" s="50"/>
      <c r="K614" s="50"/>
      <c r="L614" s="50"/>
      <c r="M614" s="46"/>
      <c r="N614" s="44"/>
      <c r="O614" s="45"/>
      <c r="P614" s="46"/>
      <c r="Q614" s="44"/>
      <c r="R614" s="47"/>
      <c r="S614" s="48"/>
      <c r="T614" s="20" t="s">
        <v>74</v>
      </c>
      <c r="U614" s="21"/>
      <c r="V614" s="22"/>
      <c r="W614" s="22"/>
      <c r="X614" s="23" t="str">
        <f t="shared" ref="X614:X619" si="278">IF(OR(Y614="Preventivo",Y614="Detectivo"),"Probabilidad",IF(Y614="Correctivo","Impacto",""))</f>
        <v/>
      </c>
      <c r="Y614" s="24"/>
      <c r="Z614" s="24"/>
      <c r="AA614" s="25" t="str">
        <f t="shared" si="266"/>
        <v/>
      </c>
      <c r="AB614" s="24"/>
      <c r="AC614" s="24"/>
      <c r="AD614" s="24"/>
      <c r="AE614" s="26" t="str">
        <f>IFERROR(IF(AND(X613="Probabilidad",X614="Probabilidad"),(AF613-(+AF613*AA614)),IF(AND(X614="Probabilidad",X613="Impacto"),(AF613-(+AF613*AA614)),IF(X614="Impacto",AF613,""))),"")</f>
        <v/>
      </c>
      <c r="AF614" s="25" t="str">
        <f t="shared" si="267"/>
        <v/>
      </c>
      <c r="AG614" s="38"/>
      <c r="AH614" s="39"/>
      <c r="AI614" s="25" t="str">
        <f t="shared" ref="AI614:AI619" si="279">IFERROR(IF(AND(X613="Impacto",X614="Impacto"),(AI613-(+AI613*AA614)),IF(AND(X614="Impacto",X613="Probabilidad"),(AI613-(+AI613*AA614)),IF(X614="Probabilidad",AI613,""))),"")</f>
        <v/>
      </c>
      <c r="AJ614" s="38"/>
      <c r="AK614" s="39"/>
      <c r="AL614" s="40"/>
      <c r="AM614" s="23" t="s">
        <v>77</v>
      </c>
      <c r="AN614" s="27"/>
      <c r="AO614" s="21"/>
      <c r="AP614" s="21"/>
      <c r="AQ614" s="42"/>
      <c r="AR614" s="36"/>
      <c r="AS614" s="36"/>
      <c r="AT614" s="29"/>
    </row>
    <row r="615" spans="1:46" ht="45" customHeight="1" x14ac:dyDescent="0.3">
      <c r="A615" s="52"/>
      <c r="B615" s="48"/>
      <c r="C615" s="48"/>
      <c r="D615" s="48"/>
      <c r="E615" s="54"/>
      <c r="F615" s="55"/>
      <c r="G615" s="48"/>
      <c r="H615" s="49"/>
      <c r="I615" s="50"/>
      <c r="J615" s="50"/>
      <c r="K615" s="50"/>
      <c r="L615" s="50"/>
      <c r="M615" s="46"/>
      <c r="N615" s="44"/>
      <c r="O615" s="45"/>
      <c r="P615" s="46"/>
      <c r="Q615" s="44"/>
      <c r="R615" s="47"/>
      <c r="S615" s="48"/>
      <c r="T615" s="20" t="s">
        <v>78</v>
      </c>
      <c r="U615" s="21"/>
      <c r="V615" s="22"/>
      <c r="W615" s="22"/>
      <c r="X615" s="23" t="str">
        <f t="shared" si="278"/>
        <v/>
      </c>
      <c r="Y615" s="24"/>
      <c r="Z615" s="24"/>
      <c r="AA615" s="25" t="str">
        <f t="shared" si="266"/>
        <v/>
      </c>
      <c r="AB615" s="24"/>
      <c r="AC615" s="24"/>
      <c r="AD615" s="24"/>
      <c r="AE615" s="26" t="str">
        <f>IFERROR(IF(AND(X614="Probabilidad",X615="Probabilidad"),(AF614-(+AF614*AA615)),IF(AND(X615="Probabilidad",X614="Impacto"),(AF614-(+AF614*AA615)),IF(X615="Impacto",AF614,""))),"")</f>
        <v/>
      </c>
      <c r="AF615" s="25" t="str">
        <f t="shared" si="267"/>
        <v/>
      </c>
      <c r="AG615" s="38"/>
      <c r="AH615" s="39"/>
      <c r="AI615" s="25" t="str">
        <f t="shared" si="279"/>
        <v/>
      </c>
      <c r="AJ615" s="38"/>
      <c r="AK615" s="39"/>
      <c r="AL615" s="40"/>
      <c r="AM615" s="23" t="s">
        <v>81</v>
      </c>
      <c r="AN615" s="27"/>
      <c r="AO615" s="21"/>
      <c r="AP615" s="21"/>
      <c r="AQ615" s="42"/>
      <c r="AR615" s="36"/>
      <c r="AS615" s="36"/>
      <c r="AT615" s="29"/>
    </row>
    <row r="616" spans="1:46" ht="30" customHeight="1" x14ac:dyDescent="0.3">
      <c r="A616" s="52"/>
      <c r="B616" s="48"/>
      <c r="C616" s="48"/>
      <c r="D616" s="48"/>
      <c r="E616" s="54"/>
      <c r="F616" s="55"/>
      <c r="G616" s="48"/>
      <c r="H616" s="49"/>
      <c r="I616" s="50"/>
      <c r="J616" s="50"/>
      <c r="K616" s="50"/>
      <c r="L616" s="50"/>
      <c r="M616" s="46"/>
      <c r="N616" s="44"/>
      <c r="O616" s="45"/>
      <c r="P616" s="46"/>
      <c r="Q616" s="44"/>
      <c r="R616" s="47"/>
      <c r="S616" s="48"/>
      <c r="T616" s="20" t="s">
        <v>82</v>
      </c>
      <c r="U616" s="21"/>
      <c r="V616" s="22"/>
      <c r="W616" s="22"/>
      <c r="X616" s="23" t="str">
        <f t="shared" si="278"/>
        <v/>
      </c>
      <c r="Y616" s="24"/>
      <c r="Z616" s="24"/>
      <c r="AA616" s="25" t="str">
        <f t="shared" si="266"/>
        <v/>
      </c>
      <c r="AB616" s="24"/>
      <c r="AC616" s="24"/>
      <c r="AD616" s="24"/>
      <c r="AE616" s="26" t="str">
        <f t="shared" ref="AE616:AE619" si="280">IFERROR(IF(AND(X615="Probabilidad",X616="Probabilidad"),(AF615-(+AF615*AA616)),IF(AND(X616="Probabilidad",X615="Impacto"),(AF615-(+AF615*AA616)),IF(X616="Impacto",AF615,""))),"")</f>
        <v/>
      </c>
      <c r="AF616" s="25" t="str">
        <f t="shared" si="267"/>
        <v/>
      </c>
      <c r="AG616" s="38"/>
      <c r="AH616" s="39"/>
      <c r="AI616" s="25" t="str">
        <f t="shared" si="279"/>
        <v/>
      </c>
      <c r="AJ616" s="38"/>
      <c r="AK616" s="39"/>
      <c r="AL616" s="40"/>
      <c r="AM616" s="23" t="s">
        <v>84</v>
      </c>
      <c r="AN616" s="27"/>
      <c r="AO616" s="21"/>
      <c r="AP616" s="21"/>
      <c r="AQ616" s="42"/>
      <c r="AR616" s="36"/>
      <c r="AS616" s="36"/>
      <c r="AT616" s="29"/>
    </row>
    <row r="617" spans="1:46" ht="18.95" customHeight="1" x14ac:dyDescent="0.3">
      <c r="A617" s="52"/>
      <c r="B617" s="48"/>
      <c r="C617" s="48"/>
      <c r="D617" s="48"/>
      <c r="E617" s="54"/>
      <c r="F617" s="55"/>
      <c r="G617" s="48"/>
      <c r="H617" s="49"/>
      <c r="I617" s="50"/>
      <c r="J617" s="50"/>
      <c r="K617" s="50"/>
      <c r="L617" s="50"/>
      <c r="M617" s="46"/>
      <c r="N617" s="44"/>
      <c r="O617" s="45"/>
      <c r="P617" s="46"/>
      <c r="Q617" s="44"/>
      <c r="R617" s="47"/>
      <c r="S617" s="48"/>
      <c r="T617" s="20" t="s">
        <v>85</v>
      </c>
      <c r="U617" s="21"/>
      <c r="V617" s="22"/>
      <c r="W617" s="22"/>
      <c r="X617" s="23" t="str">
        <f t="shared" si="278"/>
        <v/>
      </c>
      <c r="Y617" s="24"/>
      <c r="Z617" s="24"/>
      <c r="AA617" s="25" t="str">
        <f t="shared" si="266"/>
        <v/>
      </c>
      <c r="AB617" s="24"/>
      <c r="AC617" s="24"/>
      <c r="AD617" s="24"/>
      <c r="AE617" s="26" t="str">
        <f t="shared" si="280"/>
        <v/>
      </c>
      <c r="AF617" s="25" t="str">
        <f t="shared" si="267"/>
        <v/>
      </c>
      <c r="AG617" s="38"/>
      <c r="AH617" s="39"/>
      <c r="AI617" s="25" t="str">
        <f t="shared" si="279"/>
        <v/>
      </c>
      <c r="AJ617" s="38"/>
      <c r="AK617" s="39"/>
      <c r="AL617" s="40"/>
      <c r="AM617" s="23" t="s">
        <v>89</v>
      </c>
      <c r="AN617" s="27"/>
      <c r="AO617" s="21"/>
      <c r="AP617" s="21"/>
      <c r="AQ617" s="42"/>
      <c r="AR617" s="36"/>
      <c r="AS617" s="36"/>
      <c r="AT617" s="29"/>
    </row>
    <row r="618" spans="1:46" ht="18.95" customHeight="1" x14ac:dyDescent="0.3">
      <c r="A618" s="52"/>
      <c r="B618" s="48"/>
      <c r="C618" s="48"/>
      <c r="D618" s="48"/>
      <c r="E618" s="54"/>
      <c r="F618" s="55"/>
      <c r="G618" s="48"/>
      <c r="H618" s="49"/>
      <c r="I618" s="50"/>
      <c r="J618" s="50"/>
      <c r="K618" s="50"/>
      <c r="L618" s="50"/>
      <c r="M618" s="46"/>
      <c r="N618" s="44"/>
      <c r="O618" s="45"/>
      <c r="P618" s="46"/>
      <c r="Q618" s="44"/>
      <c r="R618" s="47"/>
      <c r="S618" s="48"/>
      <c r="T618" s="20" t="s">
        <v>90</v>
      </c>
      <c r="U618" s="21"/>
      <c r="V618" s="22"/>
      <c r="W618" s="22"/>
      <c r="X618" s="23" t="str">
        <f t="shared" si="278"/>
        <v/>
      </c>
      <c r="Y618" s="24"/>
      <c r="Z618" s="24"/>
      <c r="AA618" s="25" t="str">
        <f t="shared" si="266"/>
        <v/>
      </c>
      <c r="AB618" s="24"/>
      <c r="AC618" s="24"/>
      <c r="AD618" s="24"/>
      <c r="AE618" s="26" t="str">
        <f t="shared" si="280"/>
        <v/>
      </c>
      <c r="AF618" s="25" t="str">
        <f t="shared" si="267"/>
        <v/>
      </c>
      <c r="AG618" s="38"/>
      <c r="AH618" s="39"/>
      <c r="AI618" s="25" t="str">
        <f t="shared" si="279"/>
        <v/>
      </c>
      <c r="AJ618" s="38"/>
      <c r="AK618" s="39"/>
      <c r="AL618" s="40"/>
      <c r="AM618" s="23" t="s">
        <v>92</v>
      </c>
      <c r="AN618" s="27"/>
      <c r="AO618" s="21"/>
      <c r="AP618" s="21"/>
      <c r="AQ618" s="42"/>
      <c r="AR618" s="36"/>
      <c r="AS618" s="36"/>
      <c r="AT618" s="29"/>
    </row>
    <row r="619" spans="1:46" ht="23.1" customHeight="1" x14ac:dyDescent="0.3">
      <c r="A619" s="53"/>
      <c r="B619" s="48"/>
      <c r="C619" s="48"/>
      <c r="D619" s="48"/>
      <c r="E619" s="54"/>
      <c r="F619" s="55"/>
      <c r="G619" s="48"/>
      <c r="H619" s="49"/>
      <c r="I619" s="50"/>
      <c r="J619" s="50"/>
      <c r="K619" s="50"/>
      <c r="L619" s="50"/>
      <c r="M619" s="46"/>
      <c r="N619" s="44"/>
      <c r="O619" s="45"/>
      <c r="P619" s="46"/>
      <c r="Q619" s="44"/>
      <c r="R619" s="47"/>
      <c r="S619" s="48"/>
      <c r="T619" s="20" t="s">
        <v>93</v>
      </c>
      <c r="U619" s="21"/>
      <c r="V619" s="22"/>
      <c r="W619" s="22"/>
      <c r="X619" s="23" t="str">
        <f t="shared" si="278"/>
        <v/>
      </c>
      <c r="Y619" s="24"/>
      <c r="Z619" s="24"/>
      <c r="AA619" s="25" t="str">
        <f t="shared" si="266"/>
        <v/>
      </c>
      <c r="AB619" s="24"/>
      <c r="AC619" s="24"/>
      <c r="AD619" s="24"/>
      <c r="AE619" s="26" t="str">
        <f t="shared" si="280"/>
        <v/>
      </c>
      <c r="AF619" s="25" t="str">
        <f t="shared" si="267"/>
        <v/>
      </c>
      <c r="AG619" s="38"/>
      <c r="AH619" s="39"/>
      <c r="AI619" s="25" t="str">
        <f t="shared" si="279"/>
        <v/>
      </c>
      <c r="AJ619" s="38"/>
      <c r="AK619" s="39"/>
      <c r="AL619" s="40"/>
      <c r="AM619" s="23" t="s">
        <v>94</v>
      </c>
      <c r="AN619" s="27"/>
      <c r="AO619" s="21"/>
      <c r="AP619" s="21"/>
      <c r="AQ619" s="43"/>
      <c r="AR619" s="37"/>
      <c r="AS619" s="37"/>
      <c r="AT619" s="30"/>
    </row>
    <row r="620" spans="1:46" s="4" customFormat="1" ht="69.95" customHeight="1" x14ac:dyDescent="0.25">
      <c r="A620" s="51"/>
      <c r="B620" s="48"/>
      <c r="C620" s="48"/>
      <c r="D620" s="48"/>
      <c r="E620" s="54"/>
      <c r="F620" s="55"/>
      <c r="G620" s="48"/>
      <c r="H620" s="49" t="str">
        <f>IF(B620="Seguridad_Información","Posibilidad de "&amp;C620&amp;"con "&amp;K620&amp;" "&amp;"por"&amp;" "&amp;I620&amp;" "&amp;"debido a"&amp;" "&amp;J620,"Posibilidad de"&amp;" "&amp;K620&amp;" "&amp;"por"&amp;" "&amp;I620&amp;" debido a"&amp;" "&amp;J620)</f>
        <v xml:space="preserve">Posibilidad de  por  debido a </v>
      </c>
      <c r="I620" s="50"/>
      <c r="J620" s="50"/>
      <c r="K620" s="50"/>
      <c r="L620" s="50"/>
      <c r="M620" s="46" t="str">
        <f>IF(OR($L620=[1]Tabla_Probabilidad!$D$33,$L620=[1]Tabla_Probabilidad!$D$35,$L620=[1]Tabla_Probabilidad!$D$37,$L620=[1]Tabla_Probabilidad!$J$35),"Muy Baja",IF(OR($L620=[1]Tabla_Probabilidad!$E$33,$L620=[1]Tabla_Probabilidad!$E$35,$L620=[1]Tabla_Probabilidad!$E$37,$L620=[1]Tabla_Probabilidad!$K$35),"Baja",IF(OR($L620=[1]Tabla_Probabilidad!$F$33,$L620=[1]Tabla_Probabilidad!$F$35,$L620=[1]Tabla_Probabilidad!$F$37,$L620=[1]Tabla_Probabilidad!$L$35),"Media",IF(OR($L620=[1]Tabla_Probabilidad!$G$33,$L620=[1]Tabla_Probabilidad!$G$35,$L620=[1]Tabla_Probabilidad!$G$37,$L620=[1]Tabla_Probabilidad!$M$35),"Alta",IF(OR($L620=[1]Tabla_Probabilidad!$H$33,$L620=[1]Tabla_Probabilidad!$H$35,$L620=[1]Tabla_Probabilidad!$H$37,$L620=[1]Tabla_Probabilidad!$N$35),"Muy Alta","")))))</f>
        <v/>
      </c>
      <c r="N620" s="44" t="str">
        <f>IF(M620="","",IF(M620="Muy Baja",0.2,IF(M620="Baja",0.4,IF(M620="Media",0.6,IF(M620="Alta",0.8,IF(M620="Muy Alta",1,))))))</f>
        <v/>
      </c>
      <c r="O620" s="45"/>
      <c r="P620" s="46" t="str">
        <f>IF(OR($O620=[1]Tabla_Impacto!$D$38,$O620=[1]Tabla_Impacto!$D$41,$O620=[1]Tabla_Impacto!$D$42,$O620=[1]Tabla_Impacto!$D$43,$O620=[1]Tabla_Impacto!$D$44,$O620=[1]Tabla_Impacto!$J$38,$O620=[1]Tabla_Impacto!$J$43,$O620=[1]Tabla_Impacto!$J$44,$O620=[1]Tabla_Impacto!$P$40,$O620=[1]Tabla_Impacto!$P$44,$O620=[1]Tabla_Impacto!$V$40,$O620=[1]Tabla_Impacto!$AB$40),"Leve",IF(OR($O620=[1]Tabla_Impacto!$E$38,$O620=[1]Tabla_Impacto!$E$41,$O620=[1]Tabla_Impacto!$E$42,$O620=[1]Tabla_Impacto!$E$43,$O620=[1]Tabla_Impacto!$E$44,$O620=[1]Tabla_Impacto!$K$38,$O620=[1]Tabla_Impacto!$K$43,$O620=[1]Tabla_Impacto!$K$44,$O620=[1]Tabla_Impacto!$Q$40,$O620=[1]Tabla_Impacto!$Q$44,$O620=[1]Tabla_Impacto!$W$40,$O620=[1]Tabla_Impacto!$AC$40),"Menor",IF(OR($O620=[1]Tabla_Impacto!$F$38,$O620=[1]Tabla_Impacto!$F$41,$O620=[1]Tabla_Impacto!$F$42,$O620=[1]Tabla_Impacto!$F$43,$O620=[1]Tabla_Impacto!$F$44,$O620=[1]Tabla_Impacto!$L$38,$O620=[1]Tabla_Impacto!$L$43,$O620=[1]Tabla_Impacto!$L$44,$O620=[1]Tabla_Impacto!$R$40,$O620=[1]Tabla_Impacto!$R$44,$O620=[1]Tabla_Impacto!$X$40,$O620=[1]Tabla_Impacto!$AD$40,$O620=[1]Tabla_Impacto!$F$41),"Moderado",IF(OR($O620=[1]Tabla_Impacto!$G$38,$O620=[1]Tabla_Impacto!$G$41,$O620=[1]Tabla_Impacto!$G$42,$O620=[1]Tabla_Impacto!$G$43,$O620=[1]Tabla_Impacto!$G$44,$O620=[1]Tabla_Impacto!$M$38,$O620=[1]Tabla_Impacto!$M$43,$O620=[1]Tabla_Impacto!$M$44,$O620=[1]Tabla_Impacto!$S$40,$O620=[1]Tabla_Impacto!$S$44,$O620=[1]Tabla_Impacto!$Y$40,$O620=[1]Tabla_Impacto!$AE$40,$O620=[1]Tabla_Impacto!$G$41),"Mayor",IF(OR($O620=[1]Tabla_Impacto!$H$38,$O620=[1]Tabla_Impacto!$H$41,$O620=[1]Tabla_Impacto!$H$42,$O620=[1]Tabla_Impacto!$H$43,$O620=[1]Tabla_Impacto!$H$44,$O620=[1]Tabla_Impacto!$N$38,$O620=[1]Tabla_Impacto!$N$43,$O620=[1]Tabla_Impacto!$N$44,$O620=[1]Tabla_Impacto!$T$40,$O620=[1]Tabla_Impacto!$T$44,$O620=[1]Tabla_Impacto!$Z$40,$O620=[1]Tabla_Impacto!$AF$40,$O620=[1]Tabla_Impacto!$H$41),"Catastrófico","")))))</f>
        <v/>
      </c>
      <c r="Q620" s="44" t="str">
        <f>IF(P620="","",IF(P620="Leve",0.2,IF(P620="Menor",0.4,IF(P620="Moderado",0.6,IF(P620="Mayor",0.8,IF(P620="Catastrófico",1,))))))</f>
        <v/>
      </c>
      <c r="R620" s="47" t="str">
        <f>IF(OR(AND(M620="Muy Baja",P620="Leve"),AND(M620="Muy Baja",P620="Menor"),AND(M620="Baja",P620="Leve")),"Bajo",IF(OR(AND(M620="Muy baja",P620="Moderado"),AND(M620="Baja",P620="Menor"),AND(M620="Baja",P620="Moderado"),AND(M620="Media",P620="Leve"),AND(M620="Media",P620="Menor"),AND(M620="Media",P620="Moderado"),AND(M620="Alta",P620="Leve"),AND(M620="Alta",P620="Menor")),"Moderado",IF(OR(AND(M620="Muy Baja",P620="Mayor"),AND(M620="Baja",P620="Mayor"),AND(M620="Media",P620="Mayor"),AND(M620="Alta",P620="Moderado"),AND(M620="Alta",P620="Mayor"),AND(M620="Muy Alta",P620="Leve"),AND(M620="Muy Alta",P620="Menor"),AND(M620="Muy Alta",P620="Moderado"),AND(M620="Muy Alta",P620="Mayor")),"Alto",IF(OR(AND(M620="Muy Baja",P620="Catastrófico"),AND(M620="Baja",P620="Catastrófico"),AND(M620="Media",P620="Catastrófico"),AND(M620="Alta",P620="Catastrófico"),AND(M620="Muy Alta",P620="Catastrófico")),"Extremo",""))))</f>
        <v/>
      </c>
      <c r="S620" s="48"/>
      <c r="T620" s="20" t="s">
        <v>65</v>
      </c>
      <c r="U620" s="21"/>
      <c r="V620" s="22"/>
      <c r="W620" s="22"/>
      <c r="X620" s="23" t="str">
        <f>IF(OR(Y620="Preventivo",Y620="Detectivo"),"Probabilidad",IF(Y620="Correctivo","Impacto",""))</f>
        <v/>
      </c>
      <c r="Y620" s="24"/>
      <c r="Z620" s="24"/>
      <c r="AA620" s="25" t="str">
        <f t="shared" si="266"/>
        <v/>
      </c>
      <c r="AB620" s="24"/>
      <c r="AC620" s="24"/>
      <c r="AD620" s="24"/>
      <c r="AE620" s="26" t="str">
        <f>IFERROR(IF(X620="Probabilidad",(N620-(+N620*AA620)),IF(X620="Impacto",N620,"")),"")</f>
        <v/>
      </c>
      <c r="AF620" s="25" t="str">
        <f t="shared" si="267"/>
        <v/>
      </c>
      <c r="AG620" s="38" t="str">
        <f>IFERROR(IF(AH620="","",IF(AH620&lt;=0.2,"Muy Baja",IF(AH620&lt;=0.4,"Baja",IF(AH620&lt;=0.6,"Media",IF(AH620&lt;=0.8,"Alta","Muy Alta"))))),"")</f>
        <v/>
      </c>
      <c r="AH620" s="39" t="str">
        <f>IFERROR(LOOKUP(MAX(AF620:AF626)+1,(AF620:AF626)),"")</f>
        <v/>
      </c>
      <c r="AI620" s="25" t="str">
        <f>IFERROR(IF(X620="Impacto",(Q620-(+Q620*AA620)),IF(X620="Probabilidad",Q620,"")),"")</f>
        <v/>
      </c>
      <c r="AJ620" s="38" t="str">
        <f>IFERROR(IF(AK620="","",IF(AK620&lt;=0.2,"Leve",IF(AK620&lt;=0.4,"Menor",IF(AK620&lt;=0.6,"Moderado",IF(AK620&lt;=0.8,"Mayor","Catastrófico"))))),"")</f>
        <v/>
      </c>
      <c r="AK620" s="39" t="str">
        <f>IFERROR(LOOKUP(MAX(AI620:AI626)+1,(AI620:AI626)),"")</f>
        <v/>
      </c>
      <c r="AL620" s="40" t="str">
        <f>IFERROR(IF(OR(AND(AG620="Muy Baja",AJ620="Leve"),AND(AG620="Muy Baja",AJ620="Menor"),AND(AG620="Baja",AJ620="Leve")),"Bajo",IF(OR(AND(AG620="Muy baja",AJ620="Moderado"),AND(AG620="Baja",AJ620="Menor"),AND(AG620="Baja",AJ620="Moderado"),AND(AG620="Media",AJ620="Leve"),AND(AG620="Media",AJ620="Menor"),AND(AG620="Media",AJ620="Moderado"),AND(AG620="Alta",AJ620="Leve"),AND(AG620="Alta",AJ620="Menor")),"Moderado",IF(OR(AND(AG620="Muy Baja",AJ620="Mayor"),AND(AG620="Baja",AJ620="Mayor"),AND(AG620="Media",AJ620="Mayor"),AND(AG620="Alta",AJ620="Moderado"),AND(AG620="Alta",AJ620="Mayor"),AND(AG620="Muy Alta",AJ620="Leve"),AND(AG620="Muy Alta",AJ620="Menor"),AND(AG620="Muy Alta",AJ620="Moderado"),AND(AG620="Muy Alta",AJ620="Mayor")),"Alto",IF(OR(AND(AG620="Muy Baja",AJ620="Catastrófico"),AND(AG620="Baja",AJ620="Catastrófico"),AND(AG620="Media",AJ620="Catastrófico"),AND(AG620="Alta",AJ620="Catastrófico"),AND(AG620="Muy Alta",AJ620="Catastrófico")),"Extremo","")))),"")</f>
        <v/>
      </c>
      <c r="AM620" s="23" t="s">
        <v>73</v>
      </c>
      <c r="AN620" s="27"/>
      <c r="AO620" s="21"/>
      <c r="AP620" s="21"/>
      <c r="AQ620" s="41"/>
      <c r="AR620" s="35"/>
      <c r="AS620" s="35"/>
      <c r="AT620" s="28"/>
    </row>
    <row r="621" spans="1:46" ht="74.099999999999994" customHeight="1" x14ac:dyDescent="0.3">
      <c r="A621" s="52"/>
      <c r="B621" s="48"/>
      <c r="C621" s="48"/>
      <c r="D621" s="48"/>
      <c r="E621" s="54"/>
      <c r="F621" s="55"/>
      <c r="G621" s="48"/>
      <c r="H621" s="49"/>
      <c r="I621" s="50"/>
      <c r="J621" s="50"/>
      <c r="K621" s="50"/>
      <c r="L621" s="50"/>
      <c r="M621" s="46"/>
      <c r="N621" s="44"/>
      <c r="O621" s="45"/>
      <c r="P621" s="46"/>
      <c r="Q621" s="44"/>
      <c r="R621" s="47"/>
      <c r="S621" s="48"/>
      <c r="T621" s="20" t="s">
        <v>74</v>
      </c>
      <c r="U621" s="21"/>
      <c r="V621" s="22"/>
      <c r="W621" s="22"/>
      <c r="X621" s="23" t="str">
        <f t="shared" ref="X621:X626" si="281">IF(OR(Y621="Preventivo",Y621="Detectivo"),"Probabilidad",IF(Y621="Correctivo","Impacto",""))</f>
        <v/>
      </c>
      <c r="Y621" s="24"/>
      <c r="Z621" s="24"/>
      <c r="AA621" s="25" t="str">
        <f t="shared" si="266"/>
        <v/>
      </c>
      <c r="AB621" s="24"/>
      <c r="AC621" s="24"/>
      <c r="AD621" s="24"/>
      <c r="AE621" s="26" t="str">
        <f>IFERROR(IF(AND(X620="Probabilidad",X621="Probabilidad"),(AF620-(+AF620*AA621)),IF(AND(X621="Probabilidad",X620="Impacto"),(AF620-(+AF620*AA621)),IF(X621="Impacto",AF620,""))),"")</f>
        <v/>
      </c>
      <c r="AF621" s="25" t="str">
        <f t="shared" si="267"/>
        <v/>
      </c>
      <c r="AG621" s="38"/>
      <c r="AH621" s="39"/>
      <c r="AI621" s="25" t="str">
        <f t="shared" ref="AI621:AI626" si="282">IFERROR(IF(AND(X620="Impacto",X621="Impacto"),(AI620-(+AI620*AA621)),IF(AND(X621="Impacto",X620="Probabilidad"),(AI620-(+AI620*AA621)),IF(X621="Probabilidad",AI620,""))),"")</f>
        <v/>
      </c>
      <c r="AJ621" s="38"/>
      <c r="AK621" s="39"/>
      <c r="AL621" s="40"/>
      <c r="AM621" s="23" t="s">
        <v>77</v>
      </c>
      <c r="AN621" s="27"/>
      <c r="AO621" s="21"/>
      <c r="AP621" s="21"/>
      <c r="AQ621" s="42"/>
      <c r="AR621" s="36"/>
      <c r="AS621" s="36"/>
      <c r="AT621" s="29"/>
    </row>
    <row r="622" spans="1:46" ht="45" customHeight="1" x14ac:dyDescent="0.3">
      <c r="A622" s="52"/>
      <c r="B622" s="48"/>
      <c r="C622" s="48"/>
      <c r="D622" s="48"/>
      <c r="E622" s="54"/>
      <c r="F622" s="55"/>
      <c r="G622" s="48"/>
      <c r="H622" s="49"/>
      <c r="I622" s="50"/>
      <c r="J622" s="50"/>
      <c r="K622" s="50"/>
      <c r="L622" s="50"/>
      <c r="M622" s="46"/>
      <c r="N622" s="44"/>
      <c r="O622" s="45"/>
      <c r="P622" s="46"/>
      <c r="Q622" s="44"/>
      <c r="R622" s="47"/>
      <c r="S622" s="48"/>
      <c r="T622" s="20" t="s">
        <v>78</v>
      </c>
      <c r="U622" s="21"/>
      <c r="V622" s="22"/>
      <c r="W622" s="22"/>
      <c r="X622" s="23" t="str">
        <f t="shared" si="281"/>
        <v/>
      </c>
      <c r="Y622" s="24"/>
      <c r="Z622" s="24"/>
      <c r="AA622" s="25" t="str">
        <f t="shared" si="266"/>
        <v/>
      </c>
      <c r="AB622" s="24"/>
      <c r="AC622" s="24"/>
      <c r="AD622" s="24"/>
      <c r="AE622" s="26" t="str">
        <f>IFERROR(IF(AND(X621="Probabilidad",X622="Probabilidad"),(AF621-(+AF621*AA622)),IF(AND(X622="Probabilidad",X621="Impacto"),(AF621-(+AF621*AA622)),IF(X622="Impacto",AF621,""))),"")</f>
        <v/>
      </c>
      <c r="AF622" s="25" t="str">
        <f t="shared" si="267"/>
        <v/>
      </c>
      <c r="AG622" s="38"/>
      <c r="AH622" s="39"/>
      <c r="AI622" s="25" t="str">
        <f t="shared" si="282"/>
        <v/>
      </c>
      <c r="AJ622" s="38"/>
      <c r="AK622" s="39"/>
      <c r="AL622" s="40"/>
      <c r="AM622" s="23" t="s">
        <v>81</v>
      </c>
      <c r="AN622" s="27"/>
      <c r="AO622" s="21"/>
      <c r="AP622" s="21"/>
      <c r="AQ622" s="42"/>
      <c r="AR622" s="36"/>
      <c r="AS622" s="36"/>
      <c r="AT622" s="29"/>
    </row>
    <row r="623" spans="1:46" ht="30" customHeight="1" x14ac:dyDescent="0.3">
      <c r="A623" s="52"/>
      <c r="B623" s="48"/>
      <c r="C623" s="48"/>
      <c r="D623" s="48"/>
      <c r="E623" s="54"/>
      <c r="F623" s="55"/>
      <c r="G623" s="48"/>
      <c r="H623" s="49"/>
      <c r="I623" s="50"/>
      <c r="J623" s="50"/>
      <c r="K623" s="50"/>
      <c r="L623" s="50"/>
      <c r="M623" s="46"/>
      <c r="N623" s="44"/>
      <c r="O623" s="45"/>
      <c r="P623" s="46"/>
      <c r="Q623" s="44"/>
      <c r="R623" s="47"/>
      <c r="S623" s="48"/>
      <c r="T623" s="20" t="s">
        <v>82</v>
      </c>
      <c r="U623" s="21"/>
      <c r="V623" s="22"/>
      <c r="W623" s="22"/>
      <c r="X623" s="23" t="str">
        <f t="shared" si="281"/>
        <v/>
      </c>
      <c r="Y623" s="24"/>
      <c r="Z623" s="24"/>
      <c r="AA623" s="25" t="str">
        <f t="shared" si="266"/>
        <v/>
      </c>
      <c r="AB623" s="24"/>
      <c r="AC623" s="24"/>
      <c r="AD623" s="24"/>
      <c r="AE623" s="26" t="str">
        <f t="shared" ref="AE623:AE626" si="283">IFERROR(IF(AND(X622="Probabilidad",X623="Probabilidad"),(AF622-(+AF622*AA623)),IF(AND(X623="Probabilidad",X622="Impacto"),(AF622-(+AF622*AA623)),IF(X623="Impacto",AF622,""))),"")</f>
        <v/>
      </c>
      <c r="AF623" s="25" t="str">
        <f t="shared" si="267"/>
        <v/>
      </c>
      <c r="AG623" s="38"/>
      <c r="AH623" s="39"/>
      <c r="AI623" s="25" t="str">
        <f t="shared" si="282"/>
        <v/>
      </c>
      <c r="AJ623" s="38"/>
      <c r="AK623" s="39"/>
      <c r="AL623" s="40"/>
      <c r="AM623" s="23" t="s">
        <v>84</v>
      </c>
      <c r="AN623" s="27"/>
      <c r="AO623" s="21"/>
      <c r="AP623" s="21"/>
      <c r="AQ623" s="42"/>
      <c r="AR623" s="36"/>
      <c r="AS623" s="36"/>
      <c r="AT623" s="29"/>
    </row>
    <row r="624" spans="1:46" ht="18.95" customHeight="1" x14ac:dyDescent="0.3">
      <c r="A624" s="52"/>
      <c r="B624" s="48"/>
      <c r="C624" s="48"/>
      <c r="D624" s="48"/>
      <c r="E624" s="54"/>
      <c r="F624" s="55"/>
      <c r="G624" s="48"/>
      <c r="H624" s="49"/>
      <c r="I624" s="50"/>
      <c r="J624" s="50"/>
      <c r="K624" s="50"/>
      <c r="L624" s="50"/>
      <c r="M624" s="46"/>
      <c r="N624" s="44"/>
      <c r="O624" s="45"/>
      <c r="P624" s="46"/>
      <c r="Q624" s="44"/>
      <c r="R624" s="47"/>
      <c r="S624" s="48"/>
      <c r="T624" s="20" t="s">
        <v>85</v>
      </c>
      <c r="U624" s="21"/>
      <c r="V624" s="22"/>
      <c r="W624" s="22"/>
      <c r="X624" s="23" t="str">
        <f t="shared" si="281"/>
        <v/>
      </c>
      <c r="Y624" s="24"/>
      <c r="Z624" s="24"/>
      <c r="AA624" s="25" t="str">
        <f t="shared" si="266"/>
        <v/>
      </c>
      <c r="AB624" s="24"/>
      <c r="AC624" s="24"/>
      <c r="AD624" s="24"/>
      <c r="AE624" s="26" t="str">
        <f t="shared" si="283"/>
        <v/>
      </c>
      <c r="AF624" s="25" t="str">
        <f t="shared" si="267"/>
        <v/>
      </c>
      <c r="AG624" s="38"/>
      <c r="AH624" s="39"/>
      <c r="AI624" s="25" t="str">
        <f t="shared" si="282"/>
        <v/>
      </c>
      <c r="AJ624" s="38"/>
      <c r="AK624" s="39"/>
      <c r="AL624" s="40"/>
      <c r="AM624" s="23" t="s">
        <v>89</v>
      </c>
      <c r="AN624" s="27"/>
      <c r="AO624" s="21"/>
      <c r="AP624" s="21"/>
      <c r="AQ624" s="42"/>
      <c r="AR624" s="36"/>
      <c r="AS624" s="36"/>
      <c r="AT624" s="29"/>
    </row>
    <row r="625" spans="1:46" ht="18.95" customHeight="1" x14ac:dyDescent="0.3">
      <c r="A625" s="52"/>
      <c r="B625" s="48"/>
      <c r="C625" s="48"/>
      <c r="D625" s="48"/>
      <c r="E625" s="54"/>
      <c r="F625" s="55"/>
      <c r="G625" s="48"/>
      <c r="H625" s="49"/>
      <c r="I625" s="50"/>
      <c r="J625" s="50"/>
      <c r="K625" s="50"/>
      <c r="L625" s="50"/>
      <c r="M625" s="46"/>
      <c r="N625" s="44"/>
      <c r="O625" s="45"/>
      <c r="P625" s="46"/>
      <c r="Q625" s="44"/>
      <c r="R625" s="47"/>
      <c r="S625" s="48"/>
      <c r="T625" s="20" t="s">
        <v>90</v>
      </c>
      <c r="U625" s="21"/>
      <c r="V625" s="22"/>
      <c r="W625" s="22"/>
      <c r="X625" s="23" t="str">
        <f t="shared" si="281"/>
        <v/>
      </c>
      <c r="Y625" s="24"/>
      <c r="Z625" s="24"/>
      <c r="AA625" s="25" t="str">
        <f t="shared" si="266"/>
        <v/>
      </c>
      <c r="AB625" s="24"/>
      <c r="AC625" s="24"/>
      <c r="AD625" s="24"/>
      <c r="AE625" s="26" t="str">
        <f t="shared" si="283"/>
        <v/>
      </c>
      <c r="AF625" s="25" t="str">
        <f t="shared" si="267"/>
        <v/>
      </c>
      <c r="AG625" s="38"/>
      <c r="AH625" s="39"/>
      <c r="AI625" s="25" t="str">
        <f t="shared" si="282"/>
        <v/>
      </c>
      <c r="AJ625" s="38"/>
      <c r="AK625" s="39"/>
      <c r="AL625" s="40"/>
      <c r="AM625" s="23" t="s">
        <v>92</v>
      </c>
      <c r="AN625" s="27"/>
      <c r="AO625" s="21"/>
      <c r="AP625" s="21"/>
      <c r="AQ625" s="42"/>
      <c r="AR625" s="36"/>
      <c r="AS625" s="36"/>
      <c r="AT625" s="29"/>
    </row>
    <row r="626" spans="1:46" ht="23.1" customHeight="1" x14ac:dyDescent="0.3">
      <c r="A626" s="53"/>
      <c r="B626" s="48"/>
      <c r="C626" s="48"/>
      <c r="D626" s="48"/>
      <c r="E626" s="54"/>
      <c r="F626" s="55"/>
      <c r="G626" s="48"/>
      <c r="H626" s="49"/>
      <c r="I626" s="50"/>
      <c r="J626" s="50"/>
      <c r="K626" s="50"/>
      <c r="L626" s="50"/>
      <c r="M626" s="46"/>
      <c r="N626" s="44"/>
      <c r="O626" s="45"/>
      <c r="P626" s="46"/>
      <c r="Q626" s="44"/>
      <c r="R626" s="47"/>
      <c r="S626" s="48"/>
      <c r="T626" s="20" t="s">
        <v>93</v>
      </c>
      <c r="U626" s="21"/>
      <c r="V626" s="22"/>
      <c r="W626" s="22"/>
      <c r="X626" s="23" t="str">
        <f t="shared" si="281"/>
        <v/>
      </c>
      <c r="Y626" s="24"/>
      <c r="Z626" s="24"/>
      <c r="AA626" s="25" t="str">
        <f t="shared" si="266"/>
        <v/>
      </c>
      <c r="AB626" s="24"/>
      <c r="AC626" s="24"/>
      <c r="AD626" s="24"/>
      <c r="AE626" s="26" t="str">
        <f t="shared" si="283"/>
        <v/>
      </c>
      <c r="AF626" s="25" t="str">
        <f t="shared" si="267"/>
        <v/>
      </c>
      <c r="AG626" s="38"/>
      <c r="AH626" s="39"/>
      <c r="AI626" s="25" t="str">
        <f t="shared" si="282"/>
        <v/>
      </c>
      <c r="AJ626" s="38"/>
      <c r="AK626" s="39"/>
      <c r="AL626" s="40"/>
      <c r="AM626" s="23" t="s">
        <v>94</v>
      </c>
      <c r="AN626" s="27"/>
      <c r="AO626" s="21"/>
      <c r="AP626" s="21"/>
      <c r="AQ626" s="43"/>
      <c r="AR626" s="37"/>
      <c r="AS626" s="37"/>
      <c r="AT626" s="30"/>
    </row>
    <row r="627" spans="1:46" s="4" customFormat="1" ht="69.95" customHeight="1" x14ac:dyDescent="0.25">
      <c r="A627" s="51"/>
      <c r="B627" s="48"/>
      <c r="C627" s="48"/>
      <c r="D627" s="48"/>
      <c r="E627" s="54"/>
      <c r="F627" s="55"/>
      <c r="G627" s="48"/>
      <c r="H627" s="49" t="str">
        <f>IF(B627="Seguridad_Información","Posibilidad de "&amp;C627&amp;"con "&amp;K627&amp;" "&amp;"por"&amp;" "&amp;I627&amp;" "&amp;"debido a"&amp;" "&amp;J627,"Posibilidad de"&amp;" "&amp;K627&amp;" "&amp;"por"&amp;" "&amp;I627&amp;" debido a"&amp;" "&amp;J627)</f>
        <v xml:space="preserve">Posibilidad de  por  debido a </v>
      </c>
      <c r="I627" s="50"/>
      <c r="J627" s="50"/>
      <c r="K627" s="50"/>
      <c r="L627" s="50"/>
      <c r="M627" s="46" t="str">
        <f>IF(OR($L627=[1]Tabla_Probabilidad!$D$33,$L627=[1]Tabla_Probabilidad!$D$35,$L627=[1]Tabla_Probabilidad!$D$37,$L627=[1]Tabla_Probabilidad!$J$35),"Muy Baja",IF(OR($L627=[1]Tabla_Probabilidad!$E$33,$L627=[1]Tabla_Probabilidad!$E$35,$L627=[1]Tabla_Probabilidad!$E$37,$L627=[1]Tabla_Probabilidad!$K$35),"Baja",IF(OR($L627=[1]Tabla_Probabilidad!$F$33,$L627=[1]Tabla_Probabilidad!$F$35,$L627=[1]Tabla_Probabilidad!$F$37,$L627=[1]Tabla_Probabilidad!$L$35),"Media",IF(OR($L627=[1]Tabla_Probabilidad!$G$33,$L627=[1]Tabla_Probabilidad!$G$35,$L627=[1]Tabla_Probabilidad!$G$37,$L627=[1]Tabla_Probabilidad!$M$35),"Alta",IF(OR($L627=[1]Tabla_Probabilidad!$H$33,$L627=[1]Tabla_Probabilidad!$H$35,$L627=[1]Tabla_Probabilidad!$H$37,$L627=[1]Tabla_Probabilidad!$N$35),"Muy Alta","")))))</f>
        <v/>
      </c>
      <c r="N627" s="44" t="str">
        <f>IF(M627="","",IF(M627="Muy Baja",0.2,IF(M627="Baja",0.4,IF(M627="Media",0.6,IF(M627="Alta",0.8,IF(M627="Muy Alta",1,))))))</f>
        <v/>
      </c>
      <c r="O627" s="45"/>
      <c r="P627" s="46" t="str">
        <f>IF(OR($O627=[1]Tabla_Impacto!$D$38,$O627=[1]Tabla_Impacto!$D$41,$O627=[1]Tabla_Impacto!$D$42,$O627=[1]Tabla_Impacto!$D$43,$O627=[1]Tabla_Impacto!$D$44,$O627=[1]Tabla_Impacto!$J$38,$O627=[1]Tabla_Impacto!$J$43,$O627=[1]Tabla_Impacto!$J$44,$O627=[1]Tabla_Impacto!$P$40,$O627=[1]Tabla_Impacto!$P$44,$O627=[1]Tabla_Impacto!$V$40,$O627=[1]Tabla_Impacto!$AB$40),"Leve",IF(OR($O627=[1]Tabla_Impacto!$E$38,$O627=[1]Tabla_Impacto!$E$41,$O627=[1]Tabla_Impacto!$E$42,$O627=[1]Tabla_Impacto!$E$43,$O627=[1]Tabla_Impacto!$E$44,$O627=[1]Tabla_Impacto!$K$38,$O627=[1]Tabla_Impacto!$K$43,$O627=[1]Tabla_Impacto!$K$44,$O627=[1]Tabla_Impacto!$Q$40,$O627=[1]Tabla_Impacto!$Q$44,$O627=[1]Tabla_Impacto!$W$40,$O627=[1]Tabla_Impacto!$AC$40),"Menor",IF(OR($O627=[1]Tabla_Impacto!$F$38,$O627=[1]Tabla_Impacto!$F$41,$O627=[1]Tabla_Impacto!$F$42,$O627=[1]Tabla_Impacto!$F$43,$O627=[1]Tabla_Impacto!$F$44,$O627=[1]Tabla_Impacto!$L$38,$O627=[1]Tabla_Impacto!$L$43,$O627=[1]Tabla_Impacto!$L$44,$O627=[1]Tabla_Impacto!$R$40,$O627=[1]Tabla_Impacto!$R$44,$O627=[1]Tabla_Impacto!$X$40,$O627=[1]Tabla_Impacto!$AD$40,$O627=[1]Tabla_Impacto!$F$41),"Moderado",IF(OR($O627=[1]Tabla_Impacto!$G$38,$O627=[1]Tabla_Impacto!$G$41,$O627=[1]Tabla_Impacto!$G$42,$O627=[1]Tabla_Impacto!$G$43,$O627=[1]Tabla_Impacto!$G$44,$O627=[1]Tabla_Impacto!$M$38,$O627=[1]Tabla_Impacto!$M$43,$O627=[1]Tabla_Impacto!$M$44,$O627=[1]Tabla_Impacto!$S$40,$O627=[1]Tabla_Impacto!$S$44,$O627=[1]Tabla_Impacto!$Y$40,$O627=[1]Tabla_Impacto!$AE$40,$O627=[1]Tabla_Impacto!$G$41),"Mayor",IF(OR($O627=[1]Tabla_Impacto!$H$38,$O627=[1]Tabla_Impacto!$H$41,$O627=[1]Tabla_Impacto!$H$42,$O627=[1]Tabla_Impacto!$H$43,$O627=[1]Tabla_Impacto!$H$44,$O627=[1]Tabla_Impacto!$N$38,$O627=[1]Tabla_Impacto!$N$43,$O627=[1]Tabla_Impacto!$N$44,$O627=[1]Tabla_Impacto!$T$40,$O627=[1]Tabla_Impacto!$T$44,$O627=[1]Tabla_Impacto!$Z$40,$O627=[1]Tabla_Impacto!$AF$40,$O627=[1]Tabla_Impacto!$H$41),"Catastrófico","")))))</f>
        <v/>
      </c>
      <c r="Q627" s="44" t="str">
        <f>IF(P627="","",IF(P627="Leve",0.2,IF(P627="Menor",0.4,IF(P627="Moderado",0.6,IF(P627="Mayor",0.8,IF(P627="Catastrófico",1,))))))</f>
        <v/>
      </c>
      <c r="R627" s="47" t="str">
        <f>IF(OR(AND(M627="Muy Baja",P627="Leve"),AND(M627="Muy Baja",P627="Menor"),AND(M627="Baja",P627="Leve")),"Bajo",IF(OR(AND(M627="Muy baja",P627="Moderado"),AND(M627="Baja",P627="Menor"),AND(M627="Baja",P627="Moderado"),AND(M627="Media",P627="Leve"),AND(M627="Media",P627="Menor"),AND(M627="Media",P627="Moderado"),AND(M627="Alta",P627="Leve"),AND(M627="Alta",P627="Menor")),"Moderado",IF(OR(AND(M627="Muy Baja",P627="Mayor"),AND(M627="Baja",P627="Mayor"),AND(M627="Media",P627="Mayor"),AND(M627="Alta",P627="Moderado"),AND(M627="Alta",P627="Mayor"),AND(M627="Muy Alta",P627="Leve"),AND(M627="Muy Alta",P627="Menor"),AND(M627="Muy Alta",P627="Moderado"),AND(M627="Muy Alta",P627="Mayor")),"Alto",IF(OR(AND(M627="Muy Baja",P627="Catastrófico"),AND(M627="Baja",P627="Catastrófico"),AND(M627="Media",P627="Catastrófico"),AND(M627="Alta",P627="Catastrófico"),AND(M627="Muy Alta",P627="Catastrófico")),"Extremo",""))))</f>
        <v/>
      </c>
      <c r="S627" s="48"/>
      <c r="T627" s="20" t="s">
        <v>65</v>
      </c>
      <c r="U627" s="21"/>
      <c r="V627" s="22"/>
      <c r="W627" s="22"/>
      <c r="X627" s="23" t="str">
        <f>IF(OR(Y627="Preventivo",Y627="Detectivo"),"Probabilidad",IF(Y627="Correctivo","Impacto",""))</f>
        <v/>
      </c>
      <c r="Y627" s="24"/>
      <c r="Z627" s="24"/>
      <c r="AA627" s="25" t="str">
        <f t="shared" si="266"/>
        <v/>
      </c>
      <c r="AB627" s="24"/>
      <c r="AC627" s="24"/>
      <c r="AD627" s="24"/>
      <c r="AE627" s="26" t="str">
        <f>IFERROR(IF(X627="Probabilidad",(N627-(+N627*AA627)),IF(X627="Impacto",N627,"")),"")</f>
        <v/>
      </c>
      <c r="AF627" s="25" t="str">
        <f t="shared" si="267"/>
        <v/>
      </c>
      <c r="AG627" s="38" t="str">
        <f>IFERROR(IF(AH627="","",IF(AH627&lt;=0.2,"Muy Baja",IF(AH627&lt;=0.4,"Baja",IF(AH627&lt;=0.6,"Media",IF(AH627&lt;=0.8,"Alta","Muy Alta"))))),"")</f>
        <v/>
      </c>
      <c r="AH627" s="39" t="str">
        <f>IFERROR(LOOKUP(MAX(AF627:AF633)+1,(AF627:AF633)),"")</f>
        <v/>
      </c>
      <c r="AI627" s="25" t="str">
        <f>IFERROR(IF(X627="Impacto",(Q627-(+Q627*AA627)),IF(X627="Probabilidad",Q627,"")),"")</f>
        <v/>
      </c>
      <c r="AJ627" s="38" t="str">
        <f>IFERROR(IF(AK627="","",IF(AK627&lt;=0.2,"Leve",IF(AK627&lt;=0.4,"Menor",IF(AK627&lt;=0.6,"Moderado",IF(AK627&lt;=0.8,"Mayor","Catastrófico"))))),"")</f>
        <v/>
      </c>
      <c r="AK627" s="39" t="str">
        <f>IFERROR(LOOKUP(MAX(AI627:AI633)+1,(AI627:AI633)),"")</f>
        <v/>
      </c>
      <c r="AL627" s="40" t="str">
        <f>IFERROR(IF(OR(AND(AG627="Muy Baja",AJ627="Leve"),AND(AG627="Muy Baja",AJ627="Menor"),AND(AG627="Baja",AJ627="Leve")),"Bajo",IF(OR(AND(AG627="Muy baja",AJ627="Moderado"),AND(AG627="Baja",AJ627="Menor"),AND(AG627="Baja",AJ627="Moderado"),AND(AG627="Media",AJ627="Leve"),AND(AG627="Media",AJ627="Menor"),AND(AG627="Media",AJ627="Moderado"),AND(AG627="Alta",AJ627="Leve"),AND(AG627="Alta",AJ627="Menor")),"Moderado",IF(OR(AND(AG627="Muy Baja",AJ627="Mayor"),AND(AG627="Baja",AJ627="Mayor"),AND(AG627="Media",AJ627="Mayor"),AND(AG627="Alta",AJ627="Moderado"),AND(AG627="Alta",AJ627="Mayor"),AND(AG627="Muy Alta",AJ627="Leve"),AND(AG627="Muy Alta",AJ627="Menor"),AND(AG627="Muy Alta",AJ627="Moderado"),AND(AG627="Muy Alta",AJ627="Mayor")),"Alto",IF(OR(AND(AG627="Muy Baja",AJ627="Catastrófico"),AND(AG627="Baja",AJ627="Catastrófico"),AND(AG627="Media",AJ627="Catastrófico"),AND(AG627="Alta",AJ627="Catastrófico"),AND(AG627="Muy Alta",AJ627="Catastrófico")),"Extremo","")))),"")</f>
        <v/>
      </c>
      <c r="AM627" s="23" t="s">
        <v>73</v>
      </c>
      <c r="AN627" s="27"/>
      <c r="AO627" s="21"/>
      <c r="AP627" s="21"/>
      <c r="AQ627" s="41"/>
      <c r="AR627" s="35"/>
      <c r="AS627" s="35"/>
      <c r="AT627" s="28"/>
    </row>
    <row r="628" spans="1:46" ht="74.099999999999994" customHeight="1" x14ac:dyDescent="0.3">
      <c r="A628" s="52"/>
      <c r="B628" s="48"/>
      <c r="C628" s="48"/>
      <c r="D628" s="48"/>
      <c r="E628" s="54"/>
      <c r="F628" s="55"/>
      <c r="G628" s="48"/>
      <c r="H628" s="49"/>
      <c r="I628" s="50"/>
      <c r="J628" s="50"/>
      <c r="K628" s="50"/>
      <c r="L628" s="50"/>
      <c r="M628" s="46"/>
      <c r="N628" s="44"/>
      <c r="O628" s="45"/>
      <c r="P628" s="46"/>
      <c r="Q628" s="44"/>
      <c r="R628" s="47"/>
      <c r="S628" s="48"/>
      <c r="T628" s="20" t="s">
        <v>74</v>
      </c>
      <c r="U628" s="21"/>
      <c r="V628" s="22"/>
      <c r="W628" s="22"/>
      <c r="X628" s="23" t="str">
        <f t="shared" ref="X628:X633" si="284">IF(OR(Y628="Preventivo",Y628="Detectivo"),"Probabilidad",IF(Y628="Correctivo","Impacto",""))</f>
        <v/>
      </c>
      <c r="Y628" s="24"/>
      <c r="Z628" s="24"/>
      <c r="AA628" s="25" t="str">
        <f t="shared" si="266"/>
        <v/>
      </c>
      <c r="AB628" s="24"/>
      <c r="AC628" s="24"/>
      <c r="AD628" s="24"/>
      <c r="AE628" s="26" t="str">
        <f>IFERROR(IF(AND(X627="Probabilidad",X628="Probabilidad"),(AF627-(+AF627*AA628)),IF(AND(X628="Probabilidad",X627="Impacto"),(AF627-(+AF627*AA628)),IF(X628="Impacto",AF627,""))),"")</f>
        <v/>
      </c>
      <c r="AF628" s="25" t="str">
        <f t="shared" si="267"/>
        <v/>
      </c>
      <c r="AG628" s="38"/>
      <c r="AH628" s="39"/>
      <c r="AI628" s="25" t="str">
        <f t="shared" ref="AI628:AI633" si="285">IFERROR(IF(AND(X627="Impacto",X628="Impacto"),(AI627-(+AI627*AA628)),IF(AND(X628="Impacto",X627="Probabilidad"),(AI627-(+AI627*AA628)),IF(X628="Probabilidad",AI627,""))),"")</f>
        <v/>
      </c>
      <c r="AJ628" s="38"/>
      <c r="AK628" s="39"/>
      <c r="AL628" s="40"/>
      <c r="AM628" s="23" t="s">
        <v>77</v>
      </c>
      <c r="AN628" s="27"/>
      <c r="AO628" s="21"/>
      <c r="AP628" s="21"/>
      <c r="AQ628" s="42"/>
      <c r="AR628" s="36"/>
      <c r="AS628" s="36"/>
      <c r="AT628" s="29"/>
    </row>
    <row r="629" spans="1:46" ht="45" customHeight="1" x14ac:dyDescent="0.3">
      <c r="A629" s="52"/>
      <c r="B629" s="48"/>
      <c r="C629" s="48"/>
      <c r="D629" s="48"/>
      <c r="E629" s="54"/>
      <c r="F629" s="55"/>
      <c r="G629" s="48"/>
      <c r="H629" s="49"/>
      <c r="I629" s="50"/>
      <c r="J629" s="50"/>
      <c r="K629" s="50"/>
      <c r="L629" s="50"/>
      <c r="M629" s="46"/>
      <c r="N629" s="44"/>
      <c r="O629" s="45"/>
      <c r="P629" s="46"/>
      <c r="Q629" s="44"/>
      <c r="R629" s="47"/>
      <c r="S629" s="48"/>
      <c r="T629" s="20" t="s">
        <v>78</v>
      </c>
      <c r="U629" s="21"/>
      <c r="V629" s="22"/>
      <c r="W629" s="22"/>
      <c r="X629" s="23" t="str">
        <f t="shared" si="284"/>
        <v/>
      </c>
      <c r="Y629" s="24"/>
      <c r="Z629" s="24"/>
      <c r="AA629" s="25" t="str">
        <f t="shared" si="266"/>
        <v/>
      </c>
      <c r="AB629" s="24"/>
      <c r="AC629" s="24"/>
      <c r="AD629" s="24"/>
      <c r="AE629" s="26" t="str">
        <f>IFERROR(IF(AND(X628="Probabilidad",X629="Probabilidad"),(AF628-(+AF628*AA629)),IF(AND(X629="Probabilidad",X628="Impacto"),(AF628-(+AF628*AA629)),IF(X629="Impacto",AF628,""))),"")</f>
        <v/>
      </c>
      <c r="AF629" s="25" t="str">
        <f t="shared" si="267"/>
        <v/>
      </c>
      <c r="AG629" s="38"/>
      <c r="AH629" s="39"/>
      <c r="AI629" s="25" t="str">
        <f t="shared" si="285"/>
        <v/>
      </c>
      <c r="AJ629" s="38"/>
      <c r="AK629" s="39"/>
      <c r="AL629" s="40"/>
      <c r="AM629" s="23" t="s">
        <v>81</v>
      </c>
      <c r="AN629" s="27"/>
      <c r="AO629" s="21"/>
      <c r="AP629" s="21"/>
      <c r="AQ629" s="42"/>
      <c r="AR629" s="36"/>
      <c r="AS629" s="36"/>
      <c r="AT629" s="29"/>
    </row>
    <row r="630" spans="1:46" ht="30" customHeight="1" x14ac:dyDescent="0.3">
      <c r="A630" s="52"/>
      <c r="B630" s="48"/>
      <c r="C630" s="48"/>
      <c r="D630" s="48"/>
      <c r="E630" s="54"/>
      <c r="F630" s="55"/>
      <c r="G630" s="48"/>
      <c r="H630" s="49"/>
      <c r="I630" s="50"/>
      <c r="J630" s="50"/>
      <c r="K630" s="50"/>
      <c r="L630" s="50"/>
      <c r="M630" s="46"/>
      <c r="N630" s="44"/>
      <c r="O630" s="45"/>
      <c r="P630" s="46"/>
      <c r="Q630" s="44"/>
      <c r="R630" s="47"/>
      <c r="S630" s="48"/>
      <c r="T630" s="20" t="s">
        <v>82</v>
      </c>
      <c r="U630" s="21"/>
      <c r="V630" s="22"/>
      <c r="W630" s="22"/>
      <c r="X630" s="23" t="str">
        <f t="shared" si="284"/>
        <v/>
      </c>
      <c r="Y630" s="24"/>
      <c r="Z630" s="24"/>
      <c r="AA630" s="25" t="str">
        <f t="shared" si="266"/>
        <v/>
      </c>
      <c r="AB630" s="24"/>
      <c r="AC630" s="24"/>
      <c r="AD630" s="24"/>
      <c r="AE630" s="26" t="str">
        <f t="shared" ref="AE630:AE633" si="286">IFERROR(IF(AND(X629="Probabilidad",X630="Probabilidad"),(AF629-(+AF629*AA630)),IF(AND(X630="Probabilidad",X629="Impacto"),(AF629-(+AF629*AA630)),IF(X630="Impacto",AF629,""))),"")</f>
        <v/>
      </c>
      <c r="AF630" s="25" t="str">
        <f t="shared" si="267"/>
        <v/>
      </c>
      <c r="AG630" s="38"/>
      <c r="AH630" s="39"/>
      <c r="AI630" s="25" t="str">
        <f t="shared" si="285"/>
        <v/>
      </c>
      <c r="AJ630" s="38"/>
      <c r="AK630" s="39"/>
      <c r="AL630" s="40"/>
      <c r="AM630" s="23" t="s">
        <v>84</v>
      </c>
      <c r="AN630" s="27"/>
      <c r="AO630" s="21"/>
      <c r="AP630" s="21"/>
      <c r="AQ630" s="42"/>
      <c r="AR630" s="36"/>
      <c r="AS630" s="36"/>
      <c r="AT630" s="29"/>
    </row>
    <row r="631" spans="1:46" ht="18.95" customHeight="1" x14ac:dyDescent="0.3">
      <c r="A631" s="52"/>
      <c r="B631" s="48"/>
      <c r="C631" s="48"/>
      <c r="D631" s="48"/>
      <c r="E631" s="54"/>
      <c r="F631" s="55"/>
      <c r="G631" s="48"/>
      <c r="H631" s="49"/>
      <c r="I631" s="50"/>
      <c r="J631" s="50"/>
      <c r="K631" s="50"/>
      <c r="L631" s="50"/>
      <c r="M631" s="46"/>
      <c r="N631" s="44"/>
      <c r="O631" s="45"/>
      <c r="P631" s="46"/>
      <c r="Q631" s="44"/>
      <c r="R631" s="47"/>
      <c r="S631" s="48"/>
      <c r="T631" s="20" t="s">
        <v>85</v>
      </c>
      <c r="U631" s="21"/>
      <c r="V631" s="22"/>
      <c r="W631" s="22"/>
      <c r="X631" s="23" t="str">
        <f t="shared" si="284"/>
        <v/>
      </c>
      <c r="Y631" s="24"/>
      <c r="Z631" s="24"/>
      <c r="AA631" s="25" t="str">
        <f t="shared" si="266"/>
        <v/>
      </c>
      <c r="AB631" s="24"/>
      <c r="AC631" s="24"/>
      <c r="AD631" s="24"/>
      <c r="AE631" s="26" t="str">
        <f t="shared" si="286"/>
        <v/>
      </c>
      <c r="AF631" s="25" t="str">
        <f t="shared" si="267"/>
        <v/>
      </c>
      <c r="AG631" s="38"/>
      <c r="AH631" s="39"/>
      <c r="AI631" s="25" t="str">
        <f t="shared" si="285"/>
        <v/>
      </c>
      <c r="AJ631" s="38"/>
      <c r="AK631" s="39"/>
      <c r="AL631" s="40"/>
      <c r="AM631" s="23" t="s">
        <v>89</v>
      </c>
      <c r="AN631" s="27"/>
      <c r="AO631" s="21"/>
      <c r="AP631" s="21"/>
      <c r="AQ631" s="42"/>
      <c r="AR631" s="36"/>
      <c r="AS631" s="36"/>
      <c r="AT631" s="29"/>
    </row>
    <row r="632" spans="1:46" ht="18.95" customHeight="1" x14ac:dyDescent="0.3">
      <c r="A632" s="52"/>
      <c r="B632" s="48"/>
      <c r="C632" s="48"/>
      <c r="D632" s="48"/>
      <c r="E632" s="54"/>
      <c r="F632" s="55"/>
      <c r="G632" s="48"/>
      <c r="H632" s="49"/>
      <c r="I632" s="50"/>
      <c r="J632" s="50"/>
      <c r="K632" s="50"/>
      <c r="L632" s="50"/>
      <c r="M632" s="46"/>
      <c r="N632" s="44"/>
      <c r="O632" s="45"/>
      <c r="P632" s="46"/>
      <c r="Q632" s="44"/>
      <c r="R632" s="47"/>
      <c r="S632" s="48"/>
      <c r="T632" s="20" t="s">
        <v>90</v>
      </c>
      <c r="U632" s="21"/>
      <c r="V632" s="22"/>
      <c r="W632" s="22"/>
      <c r="X632" s="23" t="str">
        <f t="shared" si="284"/>
        <v/>
      </c>
      <c r="Y632" s="24"/>
      <c r="Z632" s="24"/>
      <c r="AA632" s="25" t="str">
        <f t="shared" si="266"/>
        <v/>
      </c>
      <c r="AB632" s="24"/>
      <c r="AC632" s="24"/>
      <c r="AD632" s="24"/>
      <c r="AE632" s="26" t="str">
        <f t="shared" si="286"/>
        <v/>
      </c>
      <c r="AF632" s="25" t="str">
        <f t="shared" si="267"/>
        <v/>
      </c>
      <c r="AG632" s="38"/>
      <c r="AH632" s="39"/>
      <c r="AI632" s="25" t="str">
        <f t="shared" si="285"/>
        <v/>
      </c>
      <c r="AJ632" s="38"/>
      <c r="AK632" s="39"/>
      <c r="AL632" s="40"/>
      <c r="AM632" s="23" t="s">
        <v>92</v>
      </c>
      <c r="AN632" s="27"/>
      <c r="AO632" s="21"/>
      <c r="AP632" s="21"/>
      <c r="AQ632" s="42"/>
      <c r="AR632" s="36"/>
      <c r="AS632" s="36"/>
      <c r="AT632" s="29"/>
    </row>
    <row r="633" spans="1:46" ht="23.1" customHeight="1" x14ac:dyDescent="0.3">
      <c r="A633" s="53"/>
      <c r="B633" s="48"/>
      <c r="C633" s="48"/>
      <c r="D633" s="48"/>
      <c r="E633" s="54"/>
      <c r="F633" s="55"/>
      <c r="G633" s="48"/>
      <c r="H633" s="49"/>
      <c r="I633" s="50"/>
      <c r="J633" s="50"/>
      <c r="K633" s="50"/>
      <c r="L633" s="50"/>
      <c r="M633" s="46"/>
      <c r="N633" s="44"/>
      <c r="O633" s="45"/>
      <c r="P633" s="46"/>
      <c r="Q633" s="44"/>
      <c r="R633" s="47"/>
      <c r="S633" s="48"/>
      <c r="T633" s="20" t="s">
        <v>93</v>
      </c>
      <c r="U633" s="21"/>
      <c r="V633" s="22"/>
      <c r="W633" s="22"/>
      <c r="X633" s="23" t="str">
        <f t="shared" si="284"/>
        <v/>
      </c>
      <c r="Y633" s="24"/>
      <c r="Z633" s="24"/>
      <c r="AA633" s="25" t="str">
        <f t="shared" si="266"/>
        <v/>
      </c>
      <c r="AB633" s="24"/>
      <c r="AC633" s="24"/>
      <c r="AD633" s="24"/>
      <c r="AE633" s="26" t="str">
        <f t="shared" si="286"/>
        <v/>
      </c>
      <c r="AF633" s="25" t="str">
        <f t="shared" si="267"/>
        <v/>
      </c>
      <c r="AG633" s="38"/>
      <c r="AH633" s="39"/>
      <c r="AI633" s="25" t="str">
        <f t="shared" si="285"/>
        <v/>
      </c>
      <c r="AJ633" s="38"/>
      <c r="AK633" s="39"/>
      <c r="AL633" s="40"/>
      <c r="AM633" s="23" t="s">
        <v>94</v>
      </c>
      <c r="AN633" s="27"/>
      <c r="AO633" s="21"/>
      <c r="AP633" s="21"/>
      <c r="AQ633" s="43"/>
      <c r="AR633" s="37"/>
      <c r="AS633" s="37"/>
      <c r="AT633" s="30"/>
    </row>
    <row r="634" spans="1:46" s="4" customFormat="1" ht="69.95" customHeight="1" x14ac:dyDescent="0.25">
      <c r="A634" s="51"/>
      <c r="B634" s="48"/>
      <c r="C634" s="48"/>
      <c r="D634" s="48"/>
      <c r="E634" s="54"/>
      <c r="F634" s="55"/>
      <c r="G634" s="48"/>
      <c r="H634" s="49" t="str">
        <f>IF(B634="Seguridad_Información","Posibilidad de "&amp;C634&amp;"con "&amp;K634&amp;" "&amp;"por"&amp;" "&amp;I634&amp;" "&amp;"debido a"&amp;" "&amp;J634,"Posibilidad de"&amp;" "&amp;K634&amp;" "&amp;"por"&amp;" "&amp;I634&amp;" debido a"&amp;" "&amp;J634)</f>
        <v xml:space="preserve">Posibilidad de  por  debido a </v>
      </c>
      <c r="I634" s="50"/>
      <c r="J634" s="50"/>
      <c r="K634" s="50"/>
      <c r="L634" s="50"/>
      <c r="M634" s="46" t="str">
        <f>IF(OR($L634=[1]Tabla_Probabilidad!$D$33,$L634=[1]Tabla_Probabilidad!$D$35,$L634=[1]Tabla_Probabilidad!$D$37,$L634=[1]Tabla_Probabilidad!$J$35),"Muy Baja",IF(OR($L634=[1]Tabla_Probabilidad!$E$33,$L634=[1]Tabla_Probabilidad!$E$35,$L634=[1]Tabla_Probabilidad!$E$37,$L634=[1]Tabla_Probabilidad!$K$35),"Baja",IF(OR($L634=[1]Tabla_Probabilidad!$F$33,$L634=[1]Tabla_Probabilidad!$F$35,$L634=[1]Tabla_Probabilidad!$F$37,$L634=[1]Tabla_Probabilidad!$L$35),"Media",IF(OR($L634=[1]Tabla_Probabilidad!$G$33,$L634=[1]Tabla_Probabilidad!$G$35,$L634=[1]Tabla_Probabilidad!$G$37,$L634=[1]Tabla_Probabilidad!$M$35),"Alta",IF(OR($L634=[1]Tabla_Probabilidad!$H$33,$L634=[1]Tabla_Probabilidad!$H$35,$L634=[1]Tabla_Probabilidad!$H$37,$L634=[1]Tabla_Probabilidad!$N$35),"Muy Alta","")))))</f>
        <v/>
      </c>
      <c r="N634" s="44" t="str">
        <f>IF(M634="","",IF(M634="Muy Baja",0.2,IF(M634="Baja",0.4,IF(M634="Media",0.6,IF(M634="Alta",0.8,IF(M634="Muy Alta",1,))))))</f>
        <v/>
      </c>
      <c r="O634" s="45"/>
      <c r="P634" s="46" t="str">
        <f>IF(OR($O634=[1]Tabla_Impacto!$D$38,$O634=[1]Tabla_Impacto!$D$41,$O634=[1]Tabla_Impacto!$D$42,$O634=[1]Tabla_Impacto!$D$43,$O634=[1]Tabla_Impacto!$D$44,$O634=[1]Tabla_Impacto!$J$38,$O634=[1]Tabla_Impacto!$J$43,$O634=[1]Tabla_Impacto!$J$44,$O634=[1]Tabla_Impacto!$P$40,$O634=[1]Tabla_Impacto!$P$44,$O634=[1]Tabla_Impacto!$V$40,$O634=[1]Tabla_Impacto!$AB$40),"Leve",IF(OR($O634=[1]Tabla_Impacto!$E$38,$O634=[1]Tabla_Impacto!$E$41,$O634=[1]Tabla_Impacto!$E$42,$O634=[1]Tabla_Impacto!$E$43,$O634=[1]Tabla_Impacto!$E$44,$O634=[1]Tabla_Impacto!$K$38,$O634=[1]Tabla_Impacto!$K$43,$O634=[1]Tabla_Impacto!$K$44,$O634=[1]Tabla_Impacto!$Q$40,$O634=[1]Tabla_Impacto!$Q$44,$O634=[1]Tabla_Impacto!$W$40,$O634=[1]Tabla_Impacto!$AC$40),"Menor",IF(OR($O634=[1]Tabla_Impacto!$F$38,$O634=[1]Tabla_Impacto!$F$41,$O634=[1]Tabla_Impacto!$F$42,$O634=[1]Tabla_Impacto!$F$43,$O634=[1]Tabla_Impacto!$F$44,$O634=[1]Tabla_Impacto!$L$38,$O634=[1]Tabla_Impacto!$L$43,$O634=[1]Tabla_Impacto!$L$44,$O634=[1]Tabla_Impacto!$R$40,$O634=[1]Tabla_Impacto!$R$44,$O634=[1]Tabla_Impacto!$X$40,$O634=[1]Tabla_Impacto!$AD$40,$O634=[1]Tabla_Impacto!$F$41),"Moderado",IF(OR($O634=[1]Tabla_Impacto!$G$38,$O634=[1]Tabla_Impacto!$G$41,$O634=[1]Tabla_Impacto!$G$42,$O634=[1]Tabla_Impacto!$G$43,$O634=[1]Tabla_Impacto!$G$44,$O634=[1]Tabla_Impacto!$M$38,$O634=[1]Tabla_Impacto!$M$43,$O634=[1]Tabla_Impacto!$M$44,$O634=[1]Tabla_Impacto!$S$40,$O634=[1]Tabla_Impacto!$S$44,$O634=[1]Tabla_Impacto!$Y$40,$O634=[1]Tabla_Impacto!$AE$40,$O634=[1]Tabla_Impacto!$G$41),"Mayor",IF(OR($O634=[1]Tabla_Impacto!$H$38,$O634=[1]Tabla_Impacto!$H$41,$O634=[1]Tabla_Impacto!$H$42,$O634=[1]Tabla_Impacto!$H$43,$O634=[1]Tabla_Impacto!$H$44,$O634=[1]Tabla_Impacto!$N$38,$O634=[1]Tabla_Impacto!$N$43,$O634=[1]Tabla_Impacto!$N$44,$O634=[1]Tabla_Impacto!$T$40,$O634=[1]Tabla_Impacto!$T$44,$O634=[1]Tabla_Impacto!$Z$40,$O634=[1]Tabla_Impacto!$AF$40,$O634=[1]Tabla_Impacto!$H$41),"Catastrófico","")))))</f>
        <v/>
      </c>
      <c r="Q634" s="44" t="str">
        <f>IF(P634="","",IF(P634="Leve",0.2,IF(P634="Menor",0.4,IF(P634="Moderado",0.6,IF(P634="Mayor",0.8,IF(P634="Catastrófico",1,))))))</f>
        <v/>
      </c>
      <c r="R634" s="47" t="str">
        <f>IF(OR(AND(M634="Muy Baja",P634="Leve"),AND(M634="Muy Baja",P634="Menor"),AND(M634="Baja",P634="Leve")),"Bajo",IF(OR(AND(M634="Muy baja",P634="Moderado"),AND(M634="Baja",P634="Menor"),AND(M634="Baja",P634="Moderado"),AND(M634="Media",P634="Leve"),AND(M634="Media",P634="Menor"),AND(M634="Media",P634="Moderado"),AND(M634="Alta",P634="Leve"),AND(M634="Alta",P634="Menor")),"Moderado",IF(OR(AND(M634="Muy Baja",P634="Mayor"),AND(M634="Baja",P634="Mayor"),AND(M634="Media",P634="Mayor"),AND(M634="Alta",P634="Moderado"),AND(M634="Alta",P634="Mayor"),AND(M634="Muy Alta",P634="Leve"),AND(M634="Muy Alta",P634="Menor"),AND(M634="Muy Alta",P634="Moderado"),AND(M634="Muy Alta",P634="Mayor")),"Alto",IF(OR(AND(M634="Muy Baja",P634="Catastrófico"),AND(M634="Baja",P634="Catastrófico"),AND(M634="Media",P634="Catastrófico"),AND(M634="Alta",P634="Catastrófico"),AND(M634="Muy Alta",P634="Catastrófico")),"Extremo",""))))</f>
        <v/>
      </c>
      <c r="S634" s="48"/>
      <c r="T634" s="20" t="s">
        <v>65</v>
      </c>
      <c r="U634" s="21"/>
      <c r="V634" s="22"/>
      <c r="W634" s="22"/>
      <c r="X634" s="23" t="str">
        <f>IF(OR(Y634="Preventivo",Y634="Detectivo"),"Probabilidad",IF(Y634="Correctivo","Impacto",""))</f>
        <v/>
      </c>
      <c r="Y634" s="24"/>
      <c r="Z634" s="24"/>
      <c r="AA634" s="25" t="str">
        <f t="shared" si="266"/>
        <v/>
      </c>
      <c r="AB634" s="24"/>
      <c r="AC634" s="24"/>
      <c r="AD634" s="24"/>
      <c r="AE634" s="26" t="str">
        <f>IFERROR(IF(X634="Probabilidad",(N634-(+N634*AA634)),IF(X634="Impacto",N634,"")),"")</f>
        <v/>
      </c>
      <c r="AF634" s="25" t="str">
        <f t="shared" si="267"/>
        <v/>
      </c>
      <c r="AG634" s="38" t="str">
        <f>IFERROR(IF(AH634="","",IF(AH634&lt;=0.2,"Muy Baja",IF(AH634&lt;=0.4,"Baja",IF(AH634&lt;=0.6,"Media",IF(AH634&lt;=0.8,"Alta","Muy Alta"))))),"")</f>
        <v/>
      </c>
      <c r="AH634" s="39" t="str">
        <f>IFERROR(LOOKUP(MAX(AF634:AF640)+1,(AF634:AF640)),"")</f>
        <v/>
      </c>
      <c r="AI634" s="25" t="str">
        <f>IFERROR(IF(X634="Impacto",(Q634-(+Q634*AA634)),IF(X634="Probabilidad",Q634,"")),"")</f>
        <v/>
      </c>
      <c r="AJ634" s="38" t="str">
        <f>IFERROR(IF(AK634="","",IF(AK634&lt;=0.2,"Leve",IF(AK634&lt;=0.4,"Menor",IF(AK634&lt;=0.6,"Moderado",IF(AK634&lt;=0.8,"Mayor","Catastrófico"))))),"")</f>
        <v/>
      </c>
      <c r="AK634" s="39" t="str">
        <f>IFERROR(LOOKUP(MAX(AI634:AI640)+1,(AI634:AI640)),"")</f>
        <v/>
      </c>
      <c r="AL634" s="40" t="str">
        <f>IFERROR(IF(OR(AND(AG634="Muy Baja",AJ634="Leve"),AND(AG634="Muy Baja",AJ634="Menor"),AND(AG634="Baja",AJ634="Leve")),"Bajo",IF(OR(AND(AG634="Muy baja",AJ634="Moderado"),AND(AG634="Baja",AJ634="Menor"),AND(AG634="Baja",AJ634="Moderado"),AND(AG634="Media",AJ634="Leve"),AND(AG634="Media",AJ634="Menor"),AND(AG634="Media",AJ634="Moderado"),AND(AG634="Alta",AJ634="Leve"),AND(AG634="Alta",AJ634="Menor")),"Moderado",IF(OR(AND(AG634="Muy Baja",AJ634="Mayor"),AND(AG634="Baja",AJ634="Mayor"),AND(AG634="Media",AJ634="Mayor"),AND(AG634="Alta",AJ634="Moderado"),AND(AG634="Alta",AJ634="Mayor"),AND(AG634="Muy Alta",AJ634="Leve"),AND(AG634="Muy Alta",AJ634="Menor"),AND(AG634="Muy Alta",AJ634="Moderado"),AND(AG634="Muy Alta",AJ634="Mayor")),"Alto",IF(OR(AND(AG634="Muy Baja",AJ634="Catastrófico"),AND(AG634="Baja",AJ634="Catastrófico"),AND(AG634="Media",AJ634="Catastrófico"),AND(AG634="Alta",AJ634="Catastrófico"),AND(AG634="Muy Alta",AJ634="Catastrófico")),"Extremo","")))),"")</f>
        <v/>
      </c>
      <c r="AM634" s="23" t="s">
        <v>73</v>
      </c>
      <c r="AN634" s="27"/>
      <c r="AO634" s="21"/>
      <c r="AP634" s="21"/>
      <c r="AQ634" s="41"/>
      <c r="AR634" s="35"/>
      <c r="AS634" s="35"/>
      <c r="AT634" s="28"/>
    </row>
    <row r="635" spans="1:46" ht="74.099999999999994" customHeight="1" x14ac:dyDescent="0.3">
      <c r="A635" s="52"/>
      <c r="B635" s="48"/>
      <c r="C635" s="48"/>
      <c r="D635" s="48"/>
      <c r="E635" s="54"/>
      <c r="F635" s="55"/>
      <c r="G635" s="48"/>
      <c r="H635" s="49"/>
      <c r="I635" s="50"/>
      <c r="J635" s="50"/>
      <c r="K635" s="50"/>
      <c r="L635" s="50"/>
      <c r="M635" s="46"/>
      <c r="N635" s="44"/>
      <c r="O635" s="45"/>
      <c r="P635" s="46"/>
      <c r="Q635" s="44"/>
      <c r="R635" s="47"/>
      <c r="S635" s="48"/>
      <c r="T635" s="20" t="s">
        <v>74</v>
      </c>
      <c r="U635" s="21"/>
      <c r="V635" s="22"/>
      <c r="W635" s="22"/>
      <c r="X635" s="23" t="str">
        <f t="shared" ref="X635:X640" si="287">IF(OR(Y635="Preventivo",Y635="Detectivo"),"Probabilidad",IF(Y635="Correctivo","Impacto",""))</f>
        <v/>
      </c>
      <c r="Y635" s="24"/>
      <c r="Z635" s="24"/>
      <c r="AA635" s="25" t="str">
        <f t="shared" si="266"/>
        <v/>
      </c>
      <c r="AB635" s="24"/>
      <c r="AC635" s="24"/>
      <c r="AD635" s="24"/>
      <c r="AE635" s="26" t="str">
        <f>IFERROR(IF(AND(X634="Probabilidad",X635="Probabilidad"),(AF634-(+AF634*AA635)),IF(AND(X635="Probabilidad",X634="Impacto"),(AF634-(+AF634*AA635)),IF(X635="Impacto",AF634,""))),"")</f>
        <v/>
      </c>
      <c r="AF635" s="25" t="str">
        <f t="shared" si="267"/>
        <v/>
      </c>
      <c r="AG635" s="38"/>
      <c r="AH635" s="39"/>
      <c r="AI635" s="25" t="str">
        <f t="shared" ref="AI635:AI640" si="288">IFERROR(IF(AND(X634="Impacto",X635="Impacto"),(AI634-(+AI634*AA635)),IF(AND(X635="Impacto",X634="Probabilidad"),(AI634-(+AI634*AA635)),IF(X635="Probabilidad",AI634,""))),"")</f>
        <v/>
      </c>
      <c r="AJ635" s="38"/>
      <c r="AK635" s="39"/>
      <c r="AL635" s="40"/>
      <c r="AM635" s="23" t="s">
        <v>77</v>
      </c>
      <c r="AN635" s="27"/>
      <c r="AO635" s="21"/>
      <c r="AP635" s="21"/>
      <c r="AQ635" s="42"/>
      <c r="AR635" s="36"/>
      <c r="AS635" s="36"/>
      <c r="AT635" s="29"/>
    </row>
    <row r="636" spans="1:46" ht="45" customHeight="1" x14ac:dyDescent="0.3">
      <c r="A636" s="52"/>
      <c r="B636" s="48"/>
      <c r="C636" s="48"/>
      <c r="D636" s="48"/>
      <c r="E636" s="54"/>
      <c r="F636" s="55"/>
      <c r="G636" s="48"/>
      <c r="H636" s="49"/>
      <c r="I636" s="50"/>
      <c r="J636" s="50"/>
      <c r="K636" s="50"/>
      <c r="L636" s="50"/>
      <c r="M636" s="46"/>
      <c r="N636" s="44"/>
      <c r="O636" s="45"/>
      <c r="P636" s="46"/>
      <c r="Q636" s="44"/>
      <c r="R636" s="47"/>
      <c r="S636" s="48"/>
      <c r="T636" s="20" t="s">
        <v>78</v>
      </c>
      <c r="U636" s="21"/>
      <c r="V636" s="22"/>
      <c r="W636" s="22"/>
      <c r="X636" s="23" t="str">
        <f t="shared" si="287"/>
        <v/>
      </c>
      <c r="Y636" s="24"/>
      <c r="Z636" s="24"/>
      <c r="AA636" s="25" t="str">
        <f t="shared" si="266"/>
        <v/>
      </c>
      <c r="AB636" s="24"/>
      <c r="AC636" s="24"/>
      <c r="AD636" s="24"/>
      <c r="AE636" s="26" t="str">
        <f>IFERROR(IF(AND(X635="Probabilidad",X636="Probabilidad"),(AF635-(+AF635*AA636)),IF(AND(X636="Probabilidad",X635="Impacto"),(AF635-(+AF635*AA636)),IF(X636="Impacto",AF635,""))),"")</f>
        <v/>
      </c>
      <c r="AF636" s="25" t="str">
        <f t="shared" si="267"/>
        <v/>
      </c>
      <c r="AG636" s="38"/>
      <c r="AH636" s="39"/>
      <c r="AI636" s="25" t="str">
        <f t="shared" si="288"/>
        <v/>
      </c>
      <c r="AJ636" s="38"/>
      <c r="AK636" s="39"/>
      <c r="AL636" s="40"/>
      <c r="AM636" s="23" t="s">
        <v>81</v>
      </c>
      <c r="AN636" s="27"/>
      <c r="AO636" s="21"/>
      <c r="AP636" s="21"/>
      <c r="AQ636" s="42"/>
      <c r="AR636" s="36"/>
      <c r="AS636" s="36"/>
      <c r="AT636" s="29"/>
    </row>
    <row r="637" spans="1:46" ht="30" customHeight="1" x14ac:dyDescent="0.3">
      <c r="A637" s="52"/>
      <c r="B637" s="48"/>
      <c r="C637" s="48"/>
      <c r="D637" s="48"/>
      <c r="E637" s="54"/>
      <c r="F637" s="55"/>
      <c r="G637" s="48"/>
      <c r="H637" s="49"/>
      <c r="I637" s="50"/>
      <c r="J637" s="50"/>
      <c r="K637" s="50"/>
      <c r="L637" s="50"/>
      <c r="M637" s="46"/>
      <c r="N637" s="44"/>
      <c r="O637" s="45"/>
      <c r="P637" s="46"/>
      <c r="Q637" s="44"/>
      <c r="R637" s="47"/>
      <c r="S637" s="48"/>
      <c r="T637" s="20" t="s">
        <v>82</v>
      </c>
      <c r="U637" s="21"/>
      <c r="V637" s="22"/>
      <c r="W637" s="22"/>
      <c r="X637" s="23" t="str">
        <f t="shared" si="287"/>
        <v/>
      </c>
      <c r="Y637" s="24"/>
      <c r="Z637" s="24"/>
      <c r="AA637" s="25" t="str">
        <f t="shared" si="266"/>
        <v/>
      </c>
      <c r="AB637" s="24"/>
      <c r="AC637" s="24"/>
      <c r="AD637" s="24"/>
      <c r="AE637" s="26" t="str">
        <f t="shared" ref="AE637:AE640" si="289">IFERROR(IF(AND(X636="Probabilidad",X637="Probabilidad"),(AF636-(+AF636*AA637)),IF(AND(X637="Probabilidad",X636="Impacto"),(AF636-(+AF636*AA637)),IF(X637="Impacto",AF636,""))),"")</f>
        <v/>
      </c>
      <c r="AF637" s="25" t="str">
        <f t="shared" si="267"/>
        <v/>
      </c>
      <c r="AG637" s="38"/>
      <c r="AH637" s="39"/>
      <c r="AI637" s="25" t="str">
        <f t="shared" si="288"/>
        <v/>
      </c>
      <c r="AJ637" s="38"/>
      <c r="AK637" s="39"/>
      <c r="AL637" s="40"/>
      <c r="AM637" s="23" t="s">
        <v>84</v>
      </c>
      <c r="AN637" s="27"/>
      <c r="AO637" s="21"/>
      <c r="AP637" s="21"/>
      <c r="AQ637" s="42"/>
      <c r="AR637" s="36"/>
      <c r="AS637" s="36"/>
      <c r="AT637" s="29"/>
    </row>
    <row r="638" spans="1:46" ht="18.95" customHeight="1" x14ac:dyDescent="0.3">
      <c r="A638" s="52"/>
      <c r="B638" s="48"/>
      <c r="C638" s="48"/>
      <c r="D638" s="48"/>
      <c r="E638" s="54"/>
      <c r="F638" s="55"/>
      <c r="G638" s="48"/>
      <c r="H638" s="49"/>
      <c r="I638" s="50"/>
      <c r="J638" s="50"/>
      <c r="K638" s="50"/>
      <c r="L638" s="50"/>
      <c r="M638" s="46"/>
      <c r="N638" s="44"/>
      <c r="O638" s="45"/>
      <c r="P638" s="46"/>
      <c r="Q638" s="44"/>
      <c r="R638" s="47"/>
      <c r="S638" s="48"/>
      <c r="T638" s="20" t="s">
        <v>85</v>
      </c>
      <c r="U638" s="21"/>
      <c r="V638" s="22"/>
      <c r="W638" s="22"/>
      <c r="X638" s="23" t="str">
        <f t="shared" si="287"/>
        <v/>
      </c>
      <c r="Y638" s="24"/>
      <c r="Z638" s="24"/>
      <c r="AA638" s="25" t="str">
        <f t="shared" si="266"/>
        <v/>
      </c>
      <c r="AB638" s="24"/>
      <c r="AC638" s="24"/>
      <c r="AD638" s="24"/>
      <c r="AE638" s="26" t="str">
        <f t="shared" si="289"/>
        <v/>
      </c>
      <c r="AF638" s="25" t="str">
        <f t="shared" si="267"/>
        <v/>
      </c>
      <c r="AG638" s="38"/>
      <c r="AH638" s="39"/>
      <c r="AI638" s="25" t="str">
        <f t="shared" si="288"/>
        <v/>
      </c>
      <c r="AJ638" s="38"/>
      <c r="AK638" s="39"/>
      <c r="AL638" s="40"/>
      <c r="AM638" s="23" t="s">
        <v>89</v>
      </c>
      <c r="AN638" s="27"/>
      <c r="AO638" s="21"/>
      <c r="AP638" s="21"/>
      <c r="AQ638" s="42"/>
      <c r="AR638" s="36"/>
      <c r="AS638" s="36"/>
      <c r="AT638" s="29"/>
    </row>
    <row r="639" spans="1:46" ht="18.95" customHeight="1" x14ac:dyDescent="0.3">
      <c r="A639" s="52"/>
      <c r="B639" s="48"/>
      <c r="C639" s="48"/>
      <c r="D639" s="48"/>
      <c r="E639" s="54"/>
      <c r="F639" s="55"/>
      <c r="G639" s="48"/>
      <c r="H639" s="49"/>
      <c r="I639" s="50"/>
      <c r="J639" s="50"/>
      <c r="K639" s="50"/>
      <c r="L639" s="50"/>
      <c r="M639" s="46"/>
      <c r="N639" s="44"/>
      <c r="O639" s="45"/>
      <c r="P639" s="46"/>
      <c r="Q639" s="44"/>
      <c r="R639" s="47"/>
      <c r="S639" s="48"/>
      <c r="T639" s="20" t="s">
        <v>90</v>
      </c>
      <c r="U639" s="21"/>
      <c r="V639" s="22"/>
      <c r="W639" s="22"/>
      <c r="X639" s="23" t="str">
        <f t="shared" si="287"/>
        <v/>
      </c>
      <c r="Y639" s="24"/>
      <c r="Z639" s="24"/>
      <c r="AA639" s="25" t="str">
        <f t="shared" si="266"/>
        <v/>
      </c>
      <c r="AB639" s="24"/>
      <c r="AC639" s="24"/>
      <c r="AD639" s="24"/>
      <c r="AE639" s="26" t="str">
        <f t="shared" si="289"/>
        <v/>
      </c>
      <c r="AF639" s="25" t="str">
        <f t="shared" si="267"/>
        <v/>
      </c>
      <c r="AG639" s="38"/>
      <c r="AH639" s="39"/>
      <c r="AI639" s="25" t="str">
        <f t="shared" si="288"/>
        <v/>
      </c>
      <c r="AJ639" s="38"/>
      <c r="AK639" s="39"/>
      <c r="AL639" s="40"/>
      <c r="AM639" s="23" t="s">
        <v>92</v>
      </c>
      <c r="AN639" s="27"/>
      <c r="AO639" s="21"/>
      <c r="AP639" s="21"/>
      <c r="AQ639" s="42"/>
      <c r="AR639" s="36"/>
      <c r="AS639" s="36"/>
      <c r="AT639" s="29"/>
    </row>
    <row r="640" spans="1:46" ht="23.1" customHeight="1" x14ac:dyDescent="0.3">
      <c r="A640" s="53"/>
      <c r="B640" s="48"/>
      <c r="C640" s="48"/>
      <c r="D640" s="48"/>
      <c r="E640" s="54"/>
      <c r="F640" s="55"/>
      <c r="G640" s="48"/>
      <c r="H640" s="49"/>
      <c r="I640" s="50"/>
      <c r="J640" s="50"/>
      <c r="K640" s="50"/>
      <c r="L640" s="50"/>
      <c r="M640" s="46"/>
      <c r="N640" s="44"/>
      <c r="O640" s="45"/>
      <c r="P640" s="46"/>
      <c r="Q640" s="44"/>
      <c r="R640" s="47"/>
      <c r="S640" s="48"/>
      <c r="T640" s="20" t="s">
        <v>93</v>
      </c>
      <c r="U640" s="21"/>
      <c r="V640" s="22"/>
      <c r="W640" s="22"/>
      <c r="X640" s="23" t="str">
        <f t="shared" si="287"/>
        <v/>
      </c>
      <c r="Y640" s="24"/>
      <c r="Z640" s="24"/>
      <c r="AA640" s="25" t="str">
        <f t="shared" si="266"/>
        <v/>
      </c>
      <c r="AB640" s="24"/>
      <c r="AC640" s="24"/>
      <c r="AD640" s="24"/>
      <c r="AE640" s="26" t="str">
        <f t="shared" si="289"/>
        <v/>
      </c>
      <c r="AF640" s="25" t="str">
        <f t="shared" si="267"/>
        <v/>
      </c>
      <c r="AG640" s="38"/>
      <c r="AH640" s="39"/>
      <c r="AI640" s="25" t="str">
        <f t="shared" si="288"/>
        <v/>
      </c>
      <c r="AJ640" s="38"/>
      <c r="AK640" s="39"/>
      <c r="AL640" s="40"/>
      <c r="AM640" s="23" t="s">
        <v>94</v>
      </c>
      <c r="AN640" s="27"/>
      <c r="AO640" s="21"/>
      <c r="AP640" s="21"/>
      <c r="AQ640" s="43"/>
      <c r="AR640" s="37"/>
      <c r="AS640" s="37"/>
      <c r="AT640" s="30"/>
    </row>
    <row r="641" spans="1:46" s="4" customFormat="1" ht="69.95" customHeight="1" x14ac:dyDescent="0.25">
      <c r="A641" s="51"/>
      <c r="B641" s="48"/>
      <c r="C641" s="48"/>
      <c r="D641" s="48"/>
      <c r="E641" s="54"/>
      <c r="F641" s="55"/>
      <c r="G641" s="48"/>
      <c r="H641" s="49" t="str">
        <f>IF(B641="Seguridad_Información","Posibilidad de "&amp;C641&amp;"con "&amp;K641&amp;" "&amp;"por"&amp;" "&amp;I641&amp;" "&amp;"debido a"&amp;" "&amp;J641,"Posibilidad de"&amp;" "&amp;K641&amp;" "&amp;"por"&amp;" "&amp;I641&amp;" debido a"&amp;" "&amp;J641)</f>
        <v xml:space="preserve">Posibilidad de  por  debido a </v>
      </c>
      <c r="I641" s="50"/>
      <c r="J641" s="50"/>
      <c r="K641" s="50"/>
      <c r="L641" s="50"/>
      <c r="M641" s="46" t="str">
        <f>IF(OR($L641=[1]Tabla_Probabilidad!$D$33,$L641=[1]Tabla_Probabilidad!$D$35,$L641=[1]Tabla_Probabilidad!$D$37,$L641=[1]Tabla_Probabilidad!$J$35),"Muy Baja",IF(OR($L641=[1]Tabla_Probabilidad!$E$33,$L641=[1]Tabla_Probabilidad!$E$35,$L641=[1]Tabla_Probabilidad!$E$37,$L641=[1]Tabla_Probabilidad!$K$35),"Baja",IF(OR($L641=[1]Tabla_Probabilidad!$F$33,$L641=[1]Tabla_Probabilidad!$F$35,$L641=[1]Tabla_Probabilidad!$F$37,$L641=[1]Tabla_Probabilidad!$L$35),"Media",IF(OR($L641=[1]Tabla_Probabilidad!$G$33,$L641=[1]Tabla_Probabilidad!$G$35,$L641=[1]Tabla_Probabilidad!$G$37,$L641=[1]Tabla_Probabilidad!$M$35),"Alta",IF(OR($L641=[1]Tabla_Probabilidad!$H$33,$L641=[1]Tabla_Probabilidad!$H$35,$L641=[1]Tabla_Probabilidad!$H$37,$L641=[1]Tabla_Probabilidad!$N$35),"Muy Alta","")))))</f>
        <v/>
      </c>
      <c r="N641" s="44" t="str">
        <f>IF(M641="","",IF(M641="Muy Baja",0.2,IF(M641="Baja",0.4,IF(M641="Media",0.6,IF(M641="Alta",0.8,IF(M641="Muy Alta",1,))))))</f>
        <v/>
      </c>
      <c r="O641" s="45"/>
      <c r="P641" s="46" t="str">
        <f>IF(OR($O641=[1]Tabla_Impacto!$D$38,$O641=[1]Tabla_Impacto!$D$41,$O641=[1]Tabla_Impacto!$D$42,$O641=[1]Tabla_Impacto!$D$43,$O641=[1]Tabla_Impacto!$D$44,$O641=[1]Tabla_Impacto!$J$38,$O641=[1]Tabla_Impacto!$J$43,$O641=[1]Tabla_Impacto!$J$44,$O641=[1]Tabla_Impacto!$P$40,$O641=[1]Tabla_Impacto!$P$44,$O641=[1]Tabla_Impacto!$V$40,$O641=[1]Tabla_Impacto!$AB$40),"Leve",IF(OR($O641=[1]Tabla_Impacto!$E$38,$O641=[1]Tabla_Impacto!$E$41,$O641=[1]Tabla_Impacto!$E$42,$O641=[1]Tabla_Impacto!$E$43,$O641=[1]Tabla_Impacto!$E$44,$O641=[1]Tabla_Impacto!$K$38,$O641=[1]Tabla_Impacto!$K$43,$O641=[1]Tabla_Impacto!$K$44,$O641=[1]Tabla_Impacto!$Q$40,$O641=[1]Tabla_Impacto!$Q$44,$O641=[1]Tabla_Impacto!$W$40,$O641=[1]Tabla_Impacto!$AC$40),"Menor",IF(OR($O641=[1]Tabla_Impacto!$F$38,$O641=[1]Tabla_Impacto!$F$41,$O641=[1]Tabla_Impacto!$F$42,$O641=[1]Tabla_Impacto!$F$43,$O641=[1]Tabla_Impacto!$F$44,$O641=[1]Tabla_Impacto!$L$38,$O641=[1]Tabla_Impacto!$L$43,$O641=[1]Tabla_Impacto!$L$44,$O641=[1]Tabla_Impacto!$R$40,$O641=[1]Tabla_Impacto!$R$44,$O641=[1]Tabla_Impacto!$X$40,$O641=[1]Tabla_Impacto!$AD$40,$O641=[1]Tabla_Impacto!$F$41),"Moderado",IF(OR($O641=[1]Tabla_Impacto!$G$38,$O641=[1]Tabla_Impacto!$G$41,$O641=[1]Tabla_Impacto!$G$42,$O641=[1]Tabla_Impacto!$G$43,$O641=[1]Tabla_Impacto!$G$44,$O641=[1]Tabla_Impacto!$M$38,$O641=[1]Tabla_Impacto!$M$43,$O641=[1]Tabla_Impacto!$M$44,$O641=[1]Tabla_Impacto!$S$40,$O641=[1]Tabla_Impacto!$S$44,$O641=[1]Tabla_Impacto!$Y$40,$O641=[1]Tabla_Impacto!$AE$40,$O641=[1]Tabla_Impacto!$G$41),"Mayor",IF(OR($O641=[1]Tabla_Impacto!$H$38,$O641=[1]Tabla_Impacto!$H$41,$O641=[1]Tabla_Impacto!$H$42,$O641=[1]Tabla_Impacto!$H$43,$O641=[1]Tabla_Impacto!$H$44,$O641=[1]Tabla_Impacto!$N$38,$O641=[1]Tabla_Impacto!$N$43,$O641=[1]Tabla_Impacto!$N$44,$O641=[1]Tabla_Impacto!$T$40,$O641=[1]Tabla_Impacto!$T$44,$O641=[1]Tabla_Impacto!$Z$40,$O641=[1]Tabla_Impacto!$AF$40,$O641=[1]Tabla_Impacto!$H$41),"Catastrófico","")))))</f>
        <v/>
      </c>
      <c r="Q641" s="44" t="str">
        <f>IF(P641="","",IF(P641="Leve",0.2,IF(P641="Menor",0.4,IF(P641="Moderado",0.6,IF(P641="Mayor",0.8,IF(P641="Catastrófico",1,))))))</f>
        <v/>
      </c>
      <c r="R641" s="47" t="str">
        <f>IF(OR(AND(M641="Muy Baja",P641="Leve"),AND(M641="Muy Baja",P641="Menor"),AND(M641="Baja",P641="Leve")),"Bajo",IF(OR(AND(M641="Muy baja",P641="Moderado"),AND(M641="Baja",P641="Menor"),AND(M641="Baja",P641="Moderado"),AND(M641="Media",P641="Leve"),AND(M641="Media",P641="Menor"),AND(M641="Media",P641="Moderado"),AND(M641="Alta",P641="Leve"),AND(M641="Alta",P641="Menor")),"Moderado",IF(OR(AND(M641="Muy Baja",P641="Mayor"),AND(M641="Baja",P641="Mayor"),AND(M641="Media",P641="Mayor"),AND(M641="Alta",P641="Moderado"),AND(M641="Alta",P641="Mayor"),AND(M641="Muy Alta",P641="Leve"),AND(M641="Muy Alta",P641="Menor"),AND(M641="Muy Alta",P641="Moderado"),AND(M641="Muy Alta",P641="Mayor")),"Alto",IF(OR(AND(M641="Muy Baja",P641="Catastrófico"),AND(M641="Baja",P641="Catastrófico"),AND(M641="Media",P641="Catastrófico"),AND(M641="Alta",P641="Catastrófico"),AND(M641="Muy Alta",P641="Catastrófico")),"Extremo",""))))</f>
        <v/>
      </c>
      <c r="S641" s="48"/>
      <c r="T641" s="20" t="s">
        <v>65</v>
      </c>
      <c r="U641" s="21"/>
      <c r="V641" s="22"/>
      <c r="W641" s="22"/>
      <c r="X641" s="23" t="str">
        <f>IF(OR(Y641="Preventivo",Y641="Detectivo"),"Probabilidad",IF(Y641="Correctivo","Impacto",""))</f>
        <v/>
      </c>
      <c r="Y641" s="24"/>
      <c r="Z641" s="24"/>
      <c r="AA641" s="25" t="str">
        <f t="shared" si="266"/>
        <v/>
      </c>
      <c r="AB641" s="24"/>
      <c r="AC641" s="24"/>
      <c r="AD641" s="24"/>
      <c r="AE641" s="26" t="str">
        <f>IFERROR(IF(X641="Probabilidad",(N641-(+N641*AA641)),IF(X641="Impacto",N641,"")),"")</f>
        <v/>
      </c>
      <c r="AF641" s="25" t="str">
        <f t="shared" si="267"/>
        <v/>
      </c>
      <c r="AG641" s="38" t="str">
        <f>IFERROR(IF(AH641="","",IF(AH641&lt;=0.2,"Muy Baja",IF(AH641&lt;=0.4,"Baja",IF(AH641&lt;=0.6,"Media",IF(AH641&lt;=0.8,"Alta","Muy Alta"))))),"")</f>
        <v/>
      </c>
      <c r="AH641" s="39" t="str">
        <f>IFERROR(LOOKUP(MAX(AF641:AF647)+1,(AF641:AF647)),"")</f>
        <v/>
      </c>
      <c r="AI641" s="25" t="str">
        <f>IFERROR(IF(X641="Impacto",(Q641-(+Q641*AA641)),IF(X641="Probabilidad",Q641,"")),"")</f>
        <v/>
      </c>
      <c r="AJ641" s="38" t="str">
        <f>IFERROR(IF(AK641="","",IF(AK641&lt;=0.2,"Leve",IF(AK641&lt;=0.4,"Menor",IF(AK641&lt;=0.6,"Moderado",IF(AK641&lt;=0.8,"Mayor","Catastrófico"))))),"")</f>
        <v/>
      </c>
      <c r="AK641" s="39" t="str">
        <f>IFERROR(LOOKUP(MAX(AI641:AI647)+1,(AI641:AI647)),"")</f>
        <v/>
      </c>
      <c r="AL641" s="40" t="str">
        <f>IFERROR(IF(OR(AND(AG641="Muy Baja",AJ641="Leve"),AND(AG641="Muy Baja",AJ641="Menor"),AND(AG641="Baja",AJ641="Leve")),"Bajo",IF(OR(AND(AG641="Muy baja",AJ641="Moderado"),AND(AG641="Baja",AJ641="Menor"),AND(AG641="Baja",AJ641="Moderado"),AND(AG641="Media",AJ641="Leve"),AND(AG641="Media",AJ641="Menor"),AND(AG641="Media",AJ641="Moderado"),AND(AG641="Alta",AJ641="Leve"),AND(AG641="Alta",AJ641="Menor")),"Moderado",IF(OR(AND(AG641="Muy Baja",AJ641="Mayor"),AND(AG641="Baja",AJ641="Mayor"),AND(AG641="Media",AJ641="Mayor"),AND(AG641="Alta",AJ641="Moderado"),AND(AG641="Alta",AJ641="Mayor"),AND(AG641="Muy Alta",AJ641="Leve"),AND(AG641="Muy Alta",AJ641="Menor"),AND(AG641="Muy Alta",AJ641="Moderado"),AND(AG641="Muy Alta",AJ641="Mayor")),"Alto",IF(OR(AND(AG641="Muy Baja",AJ641="Catastrófico"),AND(AG641="Baja",AJ641="Catastrófico"),AND(AG641="Media",AJ641="Catastrófico"),AND(AG641="Alta",AJ641="Catastrófico"),AND(AG641="Muy Alta",AJ641="Catastrófico")),"Extremo","")))),"")</f>
        <v/>
      </c>
      <c r="AM641" s="23" t="s">
        <v>73</v>
      </c>
      <c r="AN641" s="27"/>
      <c r="AO641" s="21"/>
      <c r="AP641" s="21"/>
      <c r="AQ641" s="41"/>
      <c r="AR641" s="35"/>
      <c r="AS641" s="35"/>
      <c r="AT641" s="28"/>
    </row>
    <row r="642" spans="1:46" ht="74.099999999999994" customHeight="1" x14ac:dyDescent="0.3">
      <c r="A642" s="52"/>
      <c r="B642" s="48"/>
      <c r="C642" s="48"/>
      <c r="D642" s="48"/>
      <c r="E642" s="54"/>
      <c r="F642" s="55"/>
      <c r="G642" s="48"/>
      <c r="H642" s="49"/>
      <c r="I642" s="50"/>
      <c r="J642" s="50"/>
      <c r="K642" s="50"/>
      <c r="L642" s="50"/>
      <c r="M642" s="46"/>
      <c r="N642" s="44"/>
      <c r="O642" s="45"/>
      <c r="P642" s="46"/>
      <c r="Q642" s="44"/>
      <c r="R642" s="47"/>
      <c r="S642" s="48"/>
      <c r="T642" s="20" t="s">
        <v>74</v>
      </c>
      <c r="U642" s="21"/>
      <c r="V642" s="22"/>
      <c r="W642" s="22"/>
      <c r="X642" s="23" t="str">
        <f t="shared" ref="X642:X647" si="290">IF(OR(Y642="Preventivo",Y642="Detectivo"),"Probabilidad",IF(Y642="Correctivo","Impacto",""))</f>
        <v/>
      </c>
      <c r="Y642" s="24"/>
      <c r="Z642" s="24"/>
      <c r="AA642" s="25" t="str">
        <f t="shared" si="266"/>
        <v/>
      </c>
      <c r="AB642" s="24"/>
      <c r="AC642" s="24"/>
      <c r="AD642" s="24"/>
      <c r="AE642" s="26" t="str">
        <f>IFERROR(IF(AND(X641="Probabilidad",X642="Probabilidad"),(AF641-(+AF641*AA642)),IF(AND(X642="Probabilidad",X641="Impacto"),(AF641-(+AF641*AA642)),IF(X642="Impacto",AF641,""))),"")</f>
        <v/>
      </c>
      <c r="AF642" s="25" t="str">
        <f t="shared" si="267"/>
        <v/>
      </c>
      <c r="AG642" s="38"/>
      <c r="AH642" s="39"/>
      <c r="AI642" s="25" t="str">
        <f t="shared" ref="AI642:AI647" si="291">IFERROR(IF(AND(X641="Impacto",X642="Impacto"),(AI641-(+AI641*AA642)),IF(AND(X642="Impacto",X641="Probabilidad"),(AI641-(+AI641*AA642)),IF(X642="Probabilidad",AI641,""))),"")</f>
        <v/>
      </c>
      <c r="AJ642" s="38"/>
      <c r="AK642" s="39"/>
      <c r="AL642" s="40"/>
      <c r="AM642" s="23" t="s">
        <v>77</v>
      </c>
      <c r="AN642" s="27"/>
      <c r="AO642" s="21"/>
      <c r="AP642" s="21"/>
      <c r="AQ642" s="42"/>
      <c r="AR642" s="36"/>
      <c r="AS642" s="36"/>
      <c r="AT642" s="29"/>
    </row>
    <row r="643" spans="1:46" ht="45" customHeight="1" x14ac:dyDescent="0.3">
      <c r="A643" s="52"/>
      <c r="B643" s="48"/>
      <c r="C643" s="48"/>
      <c r="D643" s="48"/>
      <c r="E643" s="54"/>
      <c r="F643" s="55"/>
      <c r="G643" s="48"/>
      <c r="H643" s="49"/>
      <c r="I643" s="50"/>
      <c r="J643" s="50"/>
      <c r="K643" s="50"/>
      <c r="L643" s="50"/>
      <c r="M643" s="46"/>
      <c r="N643" s="44"/>
      <c r="O643" s="45"/>
      <c r="P643" s="46"/>
      <c r="Q643" s="44"/>
      <c r="R643" s="47"/>
      <c r="S643" s="48"/>
      <c r="T643" s="20" t="s">
        <v>78</v>
      </c>
      <c r="U643" s="21"/>
      <c r="V643" s="22"/>
      <c r="W643" s="22"/>
      <c r="X643" s="23" t="str">
        <f t="shared" si="290"/>
        <v/>
      </c>
      <c r="Y643" s="24"/>
      <c r="Z643" s="24"/>
      <c r="AA643" s="25" t="str">
        <f t="shared" si="266"/>
        <v/>
      </c>
      <c r="AB643" s="24"/>
      <c r="AC643" s="24"/>
      <c r="AD643" s="24"/>
      <c r="AE643" s="26" t="str">
        <f>IFERROR(IF(AND(X642="Probabilidad",X643="Probabilidad"),(AF642-(+AF642*AA643)),IF(AND(X643="Probabilidad",X642="Impacto"),(AF642-(+AF642*AA643)),IF(X643="Impacto",AF642,""))),"")</f>
        <v/>
      </c>
      <c r="AF643" s="25" t="str">
        <f t="shared" si="267"/>
        <v/>
      </c>
      <c r="AG643" s="38"/>
      <c r="AH643" s="39"/>
      <c r="AI643" s="25" t="str">
        <f t="shared" si="291"/>
        <v/>
      </c>
      <c r="AJ643" s="38"/>
      <c r="AK643" s="39"/>
      <c r="AL643" s="40"/>
      <c r="AM643" s="23" t="s">
        <v>81</v>
      </c>
      <c r="AN643" s="27"/>
      <c r="AO643" s="21"/>
      <c r="AP643" s="21"/>
      <c r="AQ643" s="42"/>
      <c r="AR643" s="36"/>
      <c r="AS643" s="36"/>
      <c r="AT643" s="29"/>
    </row>
    <row r="644" spans="1:46" ht="30" customHeight="1" x14ac:dyDescent="0.3">
      <c r="A644" s="52"/>
      <c r="B644" s="48"/>
      <c r="C644" s="48"/>
      <c r="D644" s="48"/>
      <c r="E644" s="54"/>
      <c r="F644" s="55"/>
      <c r="G644" s="48"/>
      <c r="H644" s="49"/>
      <c r="I644" s="50"/>
      <c r="J644" s="50"/>
      <c r="K644" s="50"/>
      <c r="L644" s="50"/>
      <c r="M644" s="46"/>
      <c r="N644" s="44"/>
      <c r="O644" s="45"/>
      <c r="P644" s="46"/>
      <c r="Q644" s="44"/>
      <c r="R644" s="47"/>
      <c r="S644" s="48"/>
      <c r="T644" s="20" t="s">
        <v>82</v>
      </c>
      <c r="U644" s="21"/>
      <c r="V644" s="22"/>
      <c r="W644" s="22"/>
      <c r="X644" s="23" t="str">
        <f t="shared" si="290"/>
        <v/>
      </c>
      <c r="Y644" s="24"/>
      <c r="Z644" s="24"/>
      <c r="AA644" s="25" t="str">
        <f t="shared" si="266"/>
        <v/>
      </c>
      <c r="AB644" s="24"/>
      <c r="AC644" s="24"/>
      <c r="AD644" s="24"/>
      <c r="AE644" s="26" t="str">
        <f t="shared" ref="AE644:AE647" si="292">IFERROR(IF(AND(X643="Probabilidad",X644="Probabilidad"),(AF643-(+AF643*AA644)),IF(AND(X644="Probabilidad",X643="Impacto"),(AF643-(+AF643*AA644)),IF(X644="Impacto",AF643,""))),"")</f>
        <v/>
      </c>
      <c r="AF644" s="25" t="str">
        <f t="shared" si="267"/>
        <v/>
      </c>
      <c r="AG644" s="38"/>
      <c r="AH644" s="39"/>
      <c r="AI644" s="25" t="str">
        <f t="shared" si="291"/>
        <v/>
      </c>
      <c r="AJ644" s="38"/>
      <c r="AK644" s="39"/>
      <c r="AL644" s="40"/>
      <c r="AM644" s="23" t="s">
        <v>84</v>
      </c>
      <c r="AN644" s="27"/>
      <c r="AO644" s="21"/>
      <c r="AP644" s="21"/>
      <c r="AQ644" s="42"/>
      <c r="AR644" s="36"/>
      <c r="AS644" s="36"/>
      <c r="AT644" s="29"/>
    </row>
    <row r="645" spans="1:46" ht="18.95" customHeight="1" x14ac:dyDescent="0.3">
      <c r="A645" s="52"/>
      <c r="B645" s="48"/>
      <c r="C645" s="48"/>
      <c r="D645" s="48"/>
      <c r="E645" s="54"/>
      <c r="F645" s="55"/>
      <c r="G645" s="48"/>
      <c r="H645" s="49"/>
      <c r="I645" s="50"/>
      <c r="J645" s="50"/>
      <c r="K645" s="50"/>
      <c r="L645" s="50"/>
      <c r="M645" s="46"/>
      <c r="N645" s="44"/>
      <c r="O645" s="45"/>
      <c r="P645" s="46"/>
      <c r="Q645" s="44"/>
      <c r="R645" s="47"/>
      <c r="S645" s="48"/>
      <c r="T645" s="20" t="s">
        <v>85</v>
      </c>
      <c r="U645" s="21"/>
      <c r="V645" s="22"/>
      <c r="W645" s="22"/>
      <c r="X645" s="23" t="str">
        <f t="shared" si="290"/>
        <v/>
      </c>
      <c r="Y645" s="24"/>
      <c r="Z645" s="24"/>
      <c r="AA645" s="25" t="str">
        <f t="shared" si="266"/>
        <v/>
      </c>
      <c r="AB645" s="24"/>
      <c r="AC645" s="24"/>
      <c r="AD645" s="24"/>
      <c r="AE645" s="26" t="str">
        <f t="shared" si="292"/>
        <v/>
      </c>
      <c r="AF645" s="25" t="str">
        <f t="shared" si="267"/>
        <v/>
      </c>
      <c r="AG645" s="38"/>
      <c r="AH645" s="39"/>
      <c r="AI645" s="25" t="str">
        <f t="shared" si="291"/>
        <v/>
      </c>
      <c r="AJ645" s="38"/>
      <c r="AK645" s="39"/>
      <c r="AL645" s="40"/>
      <c r="AM645" s="23" t="s">
        <v>89</v>
      </c>
      <c r="AN645" s="27"/>
      <c r="AO645" s="21"/>
      <c r="AP645" s="21"/>
      <c r="AQ645" s="42"/>
      <c r="AR645" s="36"/>
      <c r="AS645" s="36"/>
      <c r="AT645" s="29"/>
    </row>
    <row r="646" spans="1:46" ht="18.95" customHeight="1" x14ac:dyDescent="0.3">
      <c r="A646" s="52"/>
      <c r="B646" s="48"/>
      <c r="C646" s="48"/>
      <c r="D646" s="48"/>
      <c r="E646" s="54"/>
      <c r="F646" s="55"/>
      <c r="G646" s="48"/>
      <c r="H646" s="49"/>
      <c r="I646" s="50"/>
      <c r="J646" s="50"/>
      <c r="K646" s="50"/>
      <c r="L646" s="50"/>
      <c r="M646" s="46"/>
      <c r="N646" s="44"/>
      <c r="O646" s="45"/>
      <c r="P646" s="46"/>
      <c r="Q646" s="44"/>
      <c r="R646" s="47"/>
      <c r="S646" s="48"/>
      <c r="T646" s="20" t="s">
        <v>90</v>
      </c>
      <c r="U646" s="21"/>
      <c r="V646" s="22"/>
      <c r="W646" s="22"/>
      <c r="X646" s="23" t="str">
        <f t="shared" si="290"/>
        <v/>
      </c>
      <c r="Y646" s="24"/>
      <c r="Z646" s="24"/>
      <c r="AA646" s="25" t="str">
        <f t="shared" si="266"/>
        <v/>
      </c>
      <c r="AB646" s="24"/>
      <c r="AC646" s="24"/>
      <c r="AD646" s="24"/>
      <c r="AE646" s="26" t="str">
        <f t="shared" si="292"/>
        <v/>
      </c>
      <c r="AF646" s="25" t="str">
        <f t="shared" si="267"/>
        <v/>
      </c>
      <c r="AG646" s="38"/>
      <c r="AH646" s="39"/>
      <c r="AI646" s="25" t="str">
        <f t="shared" si="291"/>
        <v/>
      </c>
      <c r="AJ646" s="38"/>
      <c r="AK646" s="39"/>
      <c r="AL646" s="40"/>
      <c r="AM646" s="23" t="s">
        <v>92</v>
      </c>
      <c r="AN646" s="27"/>
      <c r="AO646" s="21"/>
      <c r="AP646" s="21"/>
      <c r="AQ646" s="42"/>
      <c r="AR646" s="36"/>
      <c r="AS646" s="36"/>
      <c r="AT646" s="29"/>
    </row>
    <row r="647" spans="1:46" ht="23.1" customHeight="1" x14ac:dyDescent="0.3">
      <c r="A647" s="53"/>
      <c r="B647" s="48"/>
      <c r="C647" s="48"/>
      <c r="D647" s="48"/>
      <c r="E647" s="54"/>
      <c r="F647" s="55"/>
      <c r="G647" s="48"/>
      <c r="H647" s="49"/>
      <c r="I647" s="50"/>
      <c r="J647" s="50"/>
      <c r="K647" s="50"/>
      <c r="L647" s="50"/>
      <c r="M647" s="46"/>
      <c r="N647" s="44"/>
      <c r="O647" s="45"/>
      <c r="P647" s="46"/>
      <c r="Q647" s="44"/>
      <c r="R647" s="47"/>
      <c r="S647" s="48"/>
      <c r="T647" s="20" t="s">
        <v>93</v>
      </c>
      <c r="U647" s="21"/>
      <c r="V647" s="22"/>
      <c r="W647" s="22"/>
      <c r="X647" s="23" t="str">
        <f t="shared" si="290"/>
        <v/>
      </c>
      <c r="Y647" s="24"/>
      <c r="Z647" s="24"/>
      <c r="AA647" s="25" t="str">
        <f t="shared" si="266"/>
        <v/>
      </c>
      <c r="AB647" s="24"/>
      <c r="AC647" s="24"/>
      <c r="AD647" s="24"/>
      <c r="AE647" s="26" t="str">
        <f t="shared" si="292"/>
        <v/>
      </c>
      <c r="AF647" s="25" t="str">
        <f t="shared" si="267"/>
        <v/>
      </c>
      <c r="AG647" s="38"/>
      <c r="AH647" s="39"/>
      <c r="AI647" s="25" t="str">
        <f t="shared" si="291"/>
        <v/>
      </c>
      <c r="AJ647" s="38"/>
      <c r="AK647" s="39"/>
      <c r="AL647" s="40"/>
      <c r="AM647" s="23" t="s">
        <v>94</v>
      </c>
      <c r="AN647" s="27"/>
      <c r="AO647" s="21"/>
      <c r="AP647" s="21"/>
      <c r="AQ647" s="43"/>
      <c r="AR647" s="37"/>
      <c r="AS647" s="37"/>
      <c r="AT647" s="30"/>
    </row>
    <row r="648" spans="1:46" s="4" customFormat="1" ht="69.95" customHeight="1" x14ac:dyDescent="0.25">
      <c r="A648" s="51"/>
      <c r="B648" s="48"/>
      <c r="C648" s="48"/>
      <c r="D648" s="48"/>
      <c r="E648" s="54"/>
      <c r="F648" s="55"/>
      <c r="G648" s="48"/>
      <c r="H648" s="49" t="str">
        <f>IF(B648="Seguridad_Información","Posibilidad de "&amp;C648&amp;"con "&amp;K648&amp;" "&amp;"por"&amp;" "&amp;I648&amp;" "&amp;"debido a"&amp;" "&amp;J648,"Posibilidad de"&amp;" "&amp;K648&amp;" "&amp;"por"&amp;" "&amp;I648&amp;" debido a"&amp;" "&amp;J648)</f>
        <v xml:space="preserve">Posibilidad de  por  debido a </v>
      </c>
      <c r="I648" s="50"/>
      <c r="J648" s="50"/>
      <c r="K648" s="50"/>
      <c r="L648" s="50"/>
      <c r="M648" s="46" t="str">
        <f>IF(OR($L648=[1]Tabla_Probabilidad!$D$33,$L648=[1]Tabla_Probabilidad!$D$35,$L648=[1]Tabla_Probabilidad!$D$37,$L648=[1]Tabla_Probabilidad!$J$35),"Muy Baja",IF(OR($L648=[1]Tabla_Probabilidad!$E$33,$L648=[1]Tabla_Probabilidad!$E$35,$L648=[1]Tabla_Probabilidad!$E$37,$L648=[1]Tabla_Probabilidad!$K$35),"Baja",IF(OR($L648=[1]Tabla_Probabilidad!$F$33,$L648=[1]Tabla_Probabilidad!$F$35,$L648=[1]Tabla_Probabilidad!$F$37,$L648=[1]Tabla_Probabilidad!$L$35),"Media",IF(OR($L648=[1]Tabla_Probabilidad!$G$33,$L648=[1]Tabla_Probabilidad!$G$35,$L648=[1]Tabla_Probabilidad!$G$37,$L648=[1]Tabla_Probabilidad!$M$35),"Alta",IF(OR($L648=[1]Tabla_Probabilidad!$H$33,$L648=[1]Tabla_Probabilidad!$H$35,$L648=[1]Tabla_Probabilidad!$H$37,$L648=[1]Tabla_Probabilidad!$N$35),"Muy Alta","")))))</f>
        <v/>
      </c>
      <c r="N648" s="44" t="str">
        <f>IF(M648="","",IF(M648="Muy Baja",0.2,IF(M648="Baja",0.4,IF(M648="Media",0.6,IF(M648="Alta",0.8,IF(M648="Muy Alta",1,))))))</f>
        <v/>
      </c>
      <c r="O648" s="45"/>
      <c r="P648" s="46" t="str">
        <f>IF(OR($O648=[1]Tabla_Impacto!$D$38,$O648=[1]Tabla_Impacto!$D$41,$O648=[1]Tabla_Impacto!$D$42,$O648=[1]Tabla_Impacto!$D$43,$O648=[1]Tabla_Impacto!$D$44,$O648=[1]Tabla_Impacto!$J$38,$O648=[1]Tabla_Impacto!$J$43,$O648=[1]Tabla_Impacto!$J$44,$O648=[1]Tabla_Impacto!$P$40,$O648=[1]Tabla_Impacto!$P$44,$O648=[1]Tabla_Impacto!$V$40,$O648=[1]Tabla_Impacto!$AB$40),"Leve",IF(OR($O648=[1]Tabla_Impacto!$E$38,$O648=[1]Tabla_Impacto!$E$41,$O648=[1]Tabla_Impacto!$E$42,$O648=[1]Tabla_Impacto!$E$43,$O648=[1]Tabla_Impacto!$E$44,$O648=[1]Tabla_Impacto!$K$38,$O648=[1]Tabla_Impacto!$K$43,$O648=[1]Tabla_Impacto!$K$44,$O648=[1]Tabla_Impacto!$Q$40,$O648=[1]Tabla_Impacto!$Q$44,$O648=[1]Tabla_Impacto!$W$40,$O648=[1]Tabla_Impacto!$AC$40),"Menor",IF(OR($O648=[1]Tabla_Impacto!$F$38,$O648=[1]Tabla_Impacto!$F$41,$O648=[1]Tabla_Impacto!$F$42,$O648=[1]Tabla_Impacto!$F$43,$O648=[1]Tabla_Impacto!$F$44,$O648=[1]Tabla_Impacto!$L$38,$O648=[1]Tabla_Impacto!$L$43,$O648=[1]Tabla_Impacto!$L$44,$O648=[1]Tabla_Impacto!$R$40,$O648=[1]Tabla_Impacto!$R$44,$O648=[1]Tabla_Impacto!$X$40,$O648=[1]Tabla_Impacto!$AD$40,$O648=[1]Tabla_Impacto!$F$41),"Moderado",IF(OR($O648=[1]Tabla_Impacto!$G$38,$O648=[1]Tabla_Impacto!$G$41,$O648=[1]Tabla_Impacto!$G$42,$O648=[1]Tabla_Impacto!$G$43,$O648=[1]Tabla_Impacto!$G$44,$O648=[1]Tabla_Impacto!$M$38,$O648=[1]Tabla_Impacto!$M$43,$O648=[1]Tabla_Impacto!$M$44,$O648=[1]Tabla_Impacto!$S$40,$O648=[1]Tabla_Impacto!$S$44,$O648=[1]Tabla_Impacto!$Y$40,$O648=[1]Tabla_Impacto!$AE$40,$O648=[1]Tabla_Impacto!$G$41),"Mayor",IF(OR($O648=[1]Tabla_Impacto!$H$38,$O648=[1]Tabla_Impacto!$H$41,$O648=[1]Tabla_Impacto!$H$42,$O648=[1]Tabla_Impacto!$H$43,$O648=[1]Tabla_Impacto!$H$44,$O648=[1]Tabla_Impacto!$N$38,$O648=[1]Tabla_Impacto!$N$43,$O648=[1]Tabla_Impacto!$N$44,$O648=[1]Tabla_Impacto!$T$40,$O648=[1]Tabla_Impacto!$T$44,$O648=[1]Tabla_Impacto!$Z$40,$O648=[1]Tabla_Impacto!$AF$40,$O648=[1]Tabla_Impacto!$H$41),"Catastrófico","")))))</f>
        <v/>
      </c>
      <c r="Q648" s="44" t="str">
        <f>IF(P648="","",IF(P648="Leve",0.2,IF(P648="Menor",0.4,IF(P648="Moderado",0.6,IF(P648="Mayor",0.8,IF(P648="Catastrófico",1,))))))</f>
        <v/>
      </c>
      <c r="R648" s="47" t="str">
        <f>IF(OR(AND(M648="Muy Baja",P648="Leve"),AND(M648="Muy Baja",P648="Menor"),AND(M648="Baja",P648="Leve")),"Bajo",IF(OR(AND(M648="Muy baja",P648="Moderado"),AND(M648="Baja",P648="Menor"),AND(M648="Baja",P648="Moderado"),AND(M648="Media",P648="Leve"),AND(M648="Media",P648="Menor"),AND(M648="Media",P648="Moderado"),AND(M648="Alta",P648="Leve"),AND(M648="Alta",P648="Menor")),"Moderado",IF(OR(AND(M648="Muy Baja",P648="Mayor"),AND(M648="Baja",P648="Mayor"),AND(M648="Media",P648="Mayor"),AND(M648="Alta",P648="Moderado"),AND(M648="Alta",P648="Mayor"),AND(M648="Muy Alta",P648="Leve"),AND(M648="Muy Alta",P648="Menor"),AND(M648="Muy Alta",P648="Moderado"),AND(M648="Muy Alta",P648="Mayor")),"Alto",IF(OR(AND(M648="Muy Baja",P648="Catastrófico"),AND(M648="Baja",P648="Catastrófico"),AND(M648="Media",P648="Catastrófico"),AND(M648="Alta",P648="Catastrófico"),AND(M648="Muy Alta",P648="Catastrófico")),"Extremo",""))))</f>
        <v/>
      </c>
      <c r="S648" s="48"/>
      <c r="T648" s="20" t="s">
        <v>65</v>
      </c>
      <c r="U648" s="21"/>
      <c r="V648" s="22"/>
      <c r="W648" s="22"/>
      <c r="X648" s="23" t="str">
        <f>IF(OR(Y648="Preventivo",Y648="Detectivo"),"Probabilidad",IF(Y648="Correctivo","Impacto",""))</f>
        <v/>
      </c>
      <c r="Y648" s="24"/>
      <c r="Z648" s="24"/>
      <c r="AA648" s="25" t="str">
        <f t="shared" si="266"/>
        <v/>
      </c>
      <c r="AB648" s="24"/>
      <c r="AC648" s="24"/>
      <c r="AD648" s="24"/>
      <c r="AE648" s="26" t="str">
        <f>IFERROR(IF(X648="Probabilidad",(N648-(+N648*AA648)),IF(X648="Impacto",N648,"")),"")</f>
        <v/>
      </c>
      <c r="AF648" s="25" t="str">
        <f t="shared" si="267"/>
        <v/>
      </c>
      <c r="AG648" s="38" t="str">
        <f>IFERROR(IF(AH648="","",IF(AH648&lt;=0.2,"Muy Baja",IF(AH648&lt;=0.4,"Baja",IF(AH648&lt;=0.6,"Media",IF(AH648&lt;=0.8,"Alta","Muy Alta"))))),"")</f>
        <v/>
      </c>
      <c r="AH648" s="39" t="str">
        <f>IFERROR(LOOKUP(MAX(AF648:AF654)+1,(AF648:AF654)),"")</f>
        <v/>
      </c>
      <c r="AI648" s="25" t="str">
        <f>IFERROR(IF(X648="Impacto",(Q648-(+Q648*AA648)),IF(X648="Probabilidad",Q648,"")),"")</f>
        <v/>
      </c>
      <c r="AJ648" s="38" t="str">
        <f>IFERROR(IF(AK648="","",IF(AK648&lt;=0.2,"Leve",IF(AK648&lt;=0.4,"Menor",IF(AK648&lt;=0.6,"Moderado",IF(AK648&lt;=0.8,"Mayor","Catastrófico"))))),"")</f>
        <v/>
      </c>
      <c r="AK648" s="39" t="str">
        <f>IFERROR(LOOKUP(MAX(AI648:AI654)+1,(AI648:AI654)),"")</f>
        <v/>
      </c>
      <c r="AL648" s="40" t="str">
        <f>IFERROR(IF(OR(AND(AG648="Muy Baja",AJ648="Leve"),AND(AG648="Muy Baja",AJ648="Menor"),AND(AG648="Baja",AJ648="Leve")),"Bajo",IF(OR(AND(AG648="Muy baja",AJ648="Moderado"),AND(AG648="Baja",AJ648="Menor"),AND(AG648="Baja",AJ648="Moderado"),AND(AG648="Media",AJ648="Leve"),AND(AG648="Media",AJ648="Menor"),AND(AG648="Media",AJ648="Moderado"),AND(AG648="Alta",AJ648="Leve"),AND(AG648="Alta",AJ648="Menor")),"Moderado",IF(OR(AND(AG648="Muy Baja",AJ648="Mayor"),AND(AG648="Baja",AJ648="Mayor"),AND(AG648="Media",AJ648="Mayor"),AND(AG648="Alta",AJ648="Moderado"),AND(AG648="Alta",AJ648="Mayor"),AND(AG648="Muy Alta",AJ648="Leve"),AND(AG648="Muy Alta",AJ648="Menor"),AND(AG648="Muy Alta",AJ648="Moderado"),AND(AG648="Muy Alta",AJ648="Mayor")),"Alto",IF(OR(AND(AG648="Muy Baja",AJ648="Catastrófico"),AND(AG648="Baja",AJ648="Catastrófico"),AND(AG648="Media",AJ648="Catastrófico"),AND(AG648="Alta",AJ648="Catastrófico"),AND(AG648="Muy Alta",AJ648="Catastrófico")),"Extremo","")))),"")</f>
        <v/>
      </c>
      <c r="AM648" s="23" t="s">
        <v>73</v>
      </c>
      <c r="AN648" s="27"/>
      <c r="AO648" s="21"/>
      <c r="AP648" s="21"/>
      <c r="AQ648" s="41"/>
      <c r="AR648" s="35"/>
      <c r="AS648" s="35"/>
      <c r="AT648" s="28"/>
    </row>
    <row r="649" spans="1:46" ht="74.099999999999994" customHeight="1" x14ac:dyDescent="0.3">
      <c r="A649" s="52"/>
      <c r="B649" s="48"/>
      <c r="C649" s="48"/>
      <c r="D649" s="48"/>
      <c r="E649" s="54"/>
      <c r="F649" s="55"/>
      <c r="G649" s="48"/>
      <c r="H649" s="49"/>
      <c r="I649" s="50"/>
      <c r="J649" s="50"/>
      <c r="K649" s="50"/>
      <c r="L649" s="50"/>
      <c r="M649" s="46"/>
      <c r="N649" s="44"/>
      <c r="O649" s="45"/>
      <c r="P649" s="46"/>
      <c r="Q649" s="44"/>
      <c r="R649" s="47"/>
      <c r="S649" s="48"/>
      <c r="T649" s="20" t="s">
        <v>74</v>
      </c>
      <c r="U649" s="21"/>
      <c r="V649" s="22"/>
      <c r="W649" s="22"/>
      <c r="X649" s="23" t="str">
        <f t="shared" ref="X649:X654" si="293">IF(OR(Y649="Preventivo",Y649="Detectivo"),"Probabilidad",IF(Y649="Correctivo","Impacto",""))</f>
        <v/>
      </c>
      <c r="Y649" s="24"/>
      <c r="Z649" s="24"/>
      <c r="AA649" s="25" t="str">
        <f t="shared" si="266"/>
        <v/>
      </c>
      <c r="AB649" s="24"/>
      <c r="AC649" s="24"/>
      <c r="AD649" s="24"/>
      <c r="AE649" s="26" t="str">
        <f>IFERROR(IF(AND(X648="Probabilidad",X649="Probabilidad"),(AF648-(+AF648*AA649)),IF(AND(X649="Probabilidad",X648="Impacto"),(AF648-(+AF648*AA649)),IF(X649="Impacto",AF648,""))),"")</f>
        <v/>
      </c>
      <c r="AF649" s="25" t="str">
        <f t="shared" si="267"/>
        <v/>
      </c>
      <c r="AG649" s="38"/>
      <c r="AH649" s="39"/>
      <c r="AI649" s="25" t="str">
        <f t="shared" ref="AI649:AI654" si="294">IFERROR(IF(AND(X648="Impacto",X649="Impacto"),(AI648-(+AI648*AA649)),IF(AND(X649="Impacto",X648="Probabilidad"),(AI648-(+AI648*AA649)),IF(X649="Probabilidad",AI648,""))),"")</f>
        <v/>
      </c>
      <c r="AJ649" s="38"/>
      <c r="AK649" s="39"/>
      <c r="AL649" s="40"/>
      <c r="AM649" s="23" t="s">
        <v>77</v>
      </c>
      <c r="AN649" s="27"/>
      <c r="AO649" s="21"/>
      <c r="AP649" s="21"/>
      <c r="AQ649" s="42"/>
      <c r="AR649" s="36"/>
      <c r="AS649" s="36"/>
      <c r="AT649" s="29"/>
    </row>
    <row r="650" spans="1:46" ht="45" customHeight="1" x14ac:dyDescent="0.3">
      <c r="A650" s="52"/>
      <c r="B650" s="48"/>
      <c r="C650" s="48"/>
      <c r="D650" s="48"/>
      <c r="E650" s="54"/>
      <c r="F650" s="55"/>
      <c r="G650" s="48"/>
      <c r="H650" s="49"/>
      <c r="I650" s="50"/>
      <c r="J650" s="50"/>
      <c r="K650" s="50"/>
      <c r="L650" s="50"/>
      <c r="M650" s="46"/>
      <c r="N650" s="44"/>
      <c r="O650" s="45"/>
      <c r="P650" s="46"/>
      <c r="Q650" s="44"/>
      <c r="R650" s="47"/>
      <c r="S650" s="48"/>
      <c r="T650" s="20" t="s">
        <v>78</v>
      </c>
      <c r="U650" s="21"/>
      <c r="V650" s="22"/>
      <c r="W650" s="22"/>
      <c r="X650" s="23" t="str">
        <f t="shared" si="293"/>
        <v/>
      </c>
      <c r="Y650" s="24"/>
      <c r="Z650" s="24"/>
      <c r="AA650" s="25" t="str">
        <f t="shared" si="266"/>
        <v/>
      </c>
      <c r="AB650" s="24"/>
      <c r="AC650" s="24"/>
      <c r="AD650" s="24"/>
      <c r="AE650" s="26" t="str">
        <f>IFERROR(IF(AND(X649="Probabilidad",X650="Probabilidad"),(AF649-(+AF649*AA650)),IF(AND(X650="Probabilidad",X649="Impacto"),(AF649-(+AF649*AA650)),IF(X650="Impacto",AF649,""))),"")</f>
        <v/>
      </c>
      <c r="AF650" s="25" t="str">
        <f t="shared" si="267"/>
        <v/>
      </c>
      <c r="AG650" s="38"/>
      <c r="AH650" s="39"/>
      <c r="AI650" s="25" t="str">
        <f t="shared" si="294"/>
        <v/>
      </c>
      <c r="AJ650" s="38"/>
      <c r="AK650" s="39"/>
      <c r="AL650" s="40"/>
      <c r="AM650" s="23" t="s">
        <v>81</v>
      </c>
      <c r="AN650" s="27"/>
      <c r="AO650" s="21"/>
      <c r="AP650" s="21"/>
      <c r="AQ650" s="42"/>
      <c r="AR650" s="36"/>
      <c r="AS650" s="36"/>
      <c r="AT650" s="29"/>
    </row>
    <row r="651" spans="1:46" ht="30" customHeight="1" x14ac:dyDescent="0.3">
      <c r="A651" s="52"/>
      <c r="B651" s="48"/>
      <c r="C651" s="48"/>
      <c r="D651" s="48"/>
      <c r="E651" s="54"/>
      <c r="F651" s="55"/>
      <c r="G651" s="48"/>
      <c r="H651" s="49"/>
      <c r="I651" s="50"/>
      <c r="J651" s="50"/>
      <c r="K651" s="50"/>
      <c r="L651" s="50"/>
      <c r="M651" s="46"/>
      <c r="N651" s="44"/>
      <c r="O651" s="45"/>
      <c r="P651" s="46"/>
      <c r="Q651" s="44"/>
      <c r="R651" s="47"/>
      <c r="S651" s="48"/>
      <c r="T651" s="20" t="s">
        <v>82</v>
      </c>
      <c r="U651" s="21"/>
      <c r="V651" s="22"/>
      <c r="W651" s="22"/>
      <c r="X651" s="23" t="str">
        <f t="shared" si="293"/>
        <v/>
      </c>
      <c r="Y651" s="24"/>
      <c r="Z651" s="24"/>
      <c r="AA651" s="25" t="str">
        <f t="shared" ref="AA651:AA696" si="295">IF(AND(Y651="Preventivo",Z651="Automático"),"50%",IF(AND(Y651="Preventivo",Z651="Manual"),"40%",IF(AND(Y651="Detectivo",Z651="Automático"),"40%",IF(AND(Y651="Detectivo",Z651="Manual"),"30%",IF(AND(Y651="Correctivo",Z651="Automático"),"35%",IF(AND(Y651="Correctivo",Z651="Manual"),"25%",""))))))</f>
        <v/>
      </c>
      <c r="AB651" s="24"/>
      <c r="AC651" s="24"/>
      <c r="AD651" s="24"/>
      <c r="AE651" s="26" t="str">
        <f t="shared" ref="AE651:AE654" si="296">IFERROR(IF(AND(X650="Probabilidad",X651="Probabilidad"),(AF650-(+AF650*AA651)),IF(AND(X651="Probabilidad",X650="Impacto"),(AF650-(+AF650*AA651)),IF(X651="Impacto",AF650,""))),"")</f>
        <v/>
      </c>
      <c r="AF651" s="25" t="str">
        <f t="shared" ref="AF651:AF696" si="297">+AE651</f>
        <v/>
      </c>
      <c r="AG651" s="38"/>
      <c r="AH651" s="39"/>
      <c r="AI651" s="25" t="str">
        <f t="shared" si="294"/>
        <v/>
      </c>
      <c r="AJ651" s="38"/>
      <c r="AK651" s="39"/>
      <c r="AL651" s="40"/>
      <c r="AM651" s="23" t="s">
        <v>84</v>
      </c>
      <c r="AN651" s="27"/>
      <c r="AO651" s="21"/>
      <c r="AP651" s="21"/>
      <c r="AQ651" s="42"/>
      <c r="AR651" s="36"/>
      <c r="AS651" s="36"/>
      <c r="AT651" s="29"/>
    </row>
    <row r="652" spans="1:46" ht="18.95" customHeight="1" x14ac:dyDescent="0.3">
      <c r="A652" s="52"/>
      <c r="B652" s="48"/>
      <c r="C652" s="48"/>
      <c r="D652" s="48"/>
      <c r="E652" s="54"/>
      <c r="F652" s="55"/>
      <c r="G652" s="48"/>
      <c r="H652" s="49"/>
      <c r="I652" s="50"/>
      <c r="J652" s="50"/>
      <c r="K652" s="50"/>
      <c r="L652" s="50"/>
      <c r="M652" s="46"/>
      <c r="N652" s="44"/>
      <c r="O652" s="45"/>
      <c r="P652" s="46"/>
      <c r="Q652" s="44"/>
      <c r="R652" s="47"/>
      <c r="S652" s="48"/>
      <c r="T652" s="20" t="s">
        <v>85</v>
      </c>
      <c r="U652" s="21"/>
      <c r="V652" s="22"/>
      <c r="W652" s="22"/>
      <c r="X652" s="23" t="str">
        <f t="shared" si="293"/>
        <v/>
      </c>
      <c r="Y652" s="24"/>
      <c r="Z652" s="24"/>
      <c r="AA652" s="25" t="str">
        <f t="shared" si="295"/>
        <v/>
      </c>
      <c r="AB652" s="24"/>
      <c r="AC652" s="24"/>
      <c r="AD652" s="24"/>
      <c r="AE652" s="26" t="str">
        <f t="shared" si="296"/>
        <v/>
      </c>
      <c r="AF652" s="25" t="str">
        <f t="shared" si="297"/>
        <v/>
      </c>
      <c r="AG652" s="38"/>
      <c r="AH652" s="39"/>
      <c r="AI652" s="25" t="str">
        <f t="shared" si="294"/>
        <v/>
      </c>
      <c r="AJ652" s="38"/>
      <c r="AK652" s="39"/>
      <c r="AL652" s="40"/>
      <c r="AM652" s="23" t="s">
        <v>89</v>
      </c>
      <c r="AN652" s="27"/>
      <c r="AO652" s="21"/>
      <c r="AP652" s="21"/>
      <c r="AQ652" s="42"/>
      <c r="AR652" s="36"/>
      <c r="AS652" s="36"/>
      <c r="AT652" s="29"/>
    </row>
    <row r="653" spans="1:46" ht="18.95" customHeight="1" x14ac:dyDescent="0.3">
      <c r="A653" s="52"/>
      <c r="B653" s="48"/>
      <c r="C653" s="48"/>
      <c r="D653" s="48"/>
      <c r="E653" s="54"/>
      <c r="F653" s="55"/>
      <c r="G653" s="48"/>
      <c r="H653" s="49"/>
      <c r="I653" s="50"/>
      <c r="J653" s="50"/>
      <c r="K653" s="50"/>
      <c r="L653" s="50"/>
      <c r="M653" s="46"/>
      <c r="N653" s="44"/>
      <c r="O653" s="45"/>
      <c r="P653" s="46"/>
      <c r="Q653" s="44"/>
      <c r="R653" s="47"/>
      <c r="S653" s="48"/>
      <c r="T653" s="20" t="s">
        <v>90</v>
      </c>
      <c r="U653" s="21"/>
      <c r="V653" s="22"/>
      <c r="W653" s="22"/>
      <c r="X653" s="23" t="str">
        <f t="shared" si="293"/>
        <v/>
      </c>
      <c r="Y653" s="24"/>
      <c r="Z653" s="24"/>
      <c r="AA653" s="25" t="str">
        <f t="shared" si="295"/>
        <v/>
      </c>
      <c r="AB653" s="24"/>
      <c r="AC653" s="24"/>
      <c r="AD653" s="24"/>
      <c r="AE653" s="26" t="str">
        <f t="shared" si="296"/>
        <v/>
      </c>
      <c r="AF653" s="25" t="str">
        <f t="shared" si="297"/>
        <v/>
      </c>
      <c r="AG653" s="38"/>
      <c r="AH653" s="39"/>
      <c r="AI653" s="25" t="str">
        <f t="shared" si="294"/>
        <v/>
      </c>
      <c r="AJ653" s="38"/>
      <c r="AK653" s="39"/>
      <c r="AL653" s="40"/>
      <c r="AM653" s="23" t="s">
        <v>92</v>
      </c>
      <c r="AN653" s="27"/>
      <c r="AO653" s="21"/>
      <c r="AP653" s="21"/>
      <c r="AQ653" s="42"/>
      <c r="AR653" s="36"/>
      <c r="AS653" s="36"/>
      <c r="AT653" s="29"/>
    </row>
    <row r="654" spans="1:46" ht="23.1" customHeight="1" x14ac:dyDescent="0.3">
      <c r="A654" s="53"/>
      <c r="B654" s="48"/>
      <c r="C654" s="48"/>
      <c r="D654" s="48"/>
      <c r="E654" s="54"/>
      <c r="F654" s="55"/>
      <c r="G654" s="48"/>
      <c r="H654" s="49"/>
      <c r="I654" s="50"/>
      <c r="J654" s="50"/>
      <c r="K654" s="50"/>
      <c r="L654" s="50"/>
      <c r="M654" s="46"/>
      <c r="N654" s="44"/>
      <c r="O654" s="45"/>
      <c r="P654" s="46"/>
      <c r="Q654" s="44"/>
      <c r="R654" s="47"/>
      <c r="S654" s="48"/>
      <c r="T654" s="20" t="s">
        <v>93</v>
      </c>
      <c r="U654" s="21"/>
      <c r="V654" s="22"/>
      <c r="W654" s="22"/>
      <c r="X654" s="23" t="str">
        <f t="shared" si="293"/>
        <v/>
      </c>
      <c r="Y654" s="24"/>
      <c r="Z654" s="24"/>
      <c r="AA654" s="25" t="str">
        <f t="shared" si="295"/>
        <v/>
      </c>
      <c r="AB654" s="24"/>
      <c r="AC654" s="24"/>
      <c r="AD654" s="24"/>
      <c r="AE654" s="26" t="str">
        <f t="shared" si="296"/>
        <v/>
      </c>
      <c r="AF654" s="25" t="str">
        <f t="shared" si="297"/>
        <v/>
      </c>
      <c r="AG654" s="38"/>
      <c r="AH654" s="39"/>
      <c r="AI654" s="25" t="str">
        <f t="shared" si="294"/>
        <v/>
      </c>
      <c r="AJ654" s="38"/>
      <c r="AK654" s="39"/>
      <c r="AL654" s="40"/>
      <c r="AM654" s="23" t="s">
        <v>94</v>
      </c>
      <c r="AN654" s="27"/>
      <c r="AO654" s="21"/>
      <c r="AP654" s="21"/>
      <c r="AQ654" s="43"/>
      <c r="AR654" s="37"/>
      <c r="AS654" s="37"/>
      <c r="AT654" s="30"/>
    </row>
    <row r="655" spans="1:46" s="4" customFormat="1" ht="69.95" customHeight="1" x14ac:dyDescent="0.25">
      <c r="A655" s="51"/>
      <c r="B655" s="48"/>
      <c r="C655" s="48"/>
      <c r="D655" s="48"/>
      <c r="E655" s="54"/>
      <c r="F655" s="55"/>
      <c r="G655" s="48"/>
      <c r="H655" s="49" t="str">
        <f>IF(B655="Seguridad_Información","Posibilidad de "&amp;C655&amp;"con "&amp;K655&amp;" "&amp;"por"&amp;" "&amp;I655&amp;" "&amp;"debido a"&amp;" "&amp;J655,"Posibilidad de"&amp;" "&amp;K655&amp;" "&amp;"por"&amp;" "&amp;I655&amp;" debido a"&amp;" "&amp;J655)</f>
        <v xml:space="preserve">Posibilidad de  por  debido a </v>
      </c>
      <c r="I655" s="50"/>
      <c r="J655" s="50"/>
      <c r="K655" s="50"/>
      <c r="L655" s="50"/>
      <c r="M655" s="46" t="str">
        <f>IF(OR($L655=[1]Tabla_Probabilidad!$D$33,$L655=[1]Tabla_Probabilidad!$D$35,$L655=[1]Tabla_Probabilidad!$D$37,$L655=[1]Tabla_Probabilidad!$J$35),"Muy Baja",IF(OR($L655=[1]Tabla_Probabilidad!$E$33,$L655=[1]Tabla_Probabilidad!$E$35,$L655=[1]Tabla_Probabilidad!$E$37,$L655=[1]Tabla_Probabilidad!$K$35),"Baja",IF(OR($L655=[1]Tabla_Probabilidad!$F$33,$L655=[1]Tabla_Probabilidad!$F$35,$L655=[1]Tabla_Probabilidad!$F$37,$L655=[1]Tabla_Probabilidad!$L$35),"Media",IF(OR($L655=[1]Tabla_Probabilidad!$G$33,$L655=[1]Tabla_Probabilidad!$G$35,$L655=[1]Tabla_Probabilidad!$G$37,$L655=[1]Tabla_Probabilidad!$M$35),"Alta",IF(OR($L655=[1]Tabla_Probabilidad!$H$33,$L655=[1]Tabla_Probabilidad!$H$35,$L655=[1]Tabla_Probabilidad!$H$37,$L655=[1]Tabla_Probabilidad!$N$35),"Muy Alta","")))))</f>
        <v/>
      </c>
      <c r="N655" s="44" t="str">
        <f>IF(M655="","",IF(M655="Muy Baja",0.2,IF(M655="Baja",0.4,IF(M655="Media",0.6,IF(M655="Alta",0.8,IF(M655="Muy Alta",1,))))))</f>
        <v/>
      </c>
      <c r="O655" s="45"/>
      <c r="P655" s="46" t="str">
        <f>IF(OR($O655=[1]Tabla_Impacto!$D$38,$O655=[1]Tabla_Impacto!$D$41,$O655=[1]Tabla_Impacto!$D$42,$O655=[1]Tabla_Impacto!$D$43,$O655=[1]Tabla_Impacto!$D$44,$O655=[1]Tabla_Impacto!$J$38,$O655=[1]Tabla_Impacto!$J$43,$O655=[1]Tabla_Impacto!$J$44,$O655=[1]Tabla_Impacto!$P$40,$O655=[1]Tabla_Impacto!$P$44,$O655=[1]Tabla_Impacto!$V$40,$O655=[1]Tabla_Impacto!$AB$40),"Leve",IF(OR($O655=[1]Tabla_Impacto!$E$38,$O655=[1]Tabla_Impacto!$E$41,$O655=[1]Tabla_Impacto!$E$42,$O655=[1]Tabla_Impacto!$E$43,$O655=[1]Tabla_Impacto!$E$44,$O655=[1]Tabla_Impacto!$K$38,$O655=[1]Tabla_Impacto!$K$43,$O655=[1]Tabla_Impacto!$K$44,$O655=[1]Tabla_Impacto!$Q$40,$O655=[1]Tabla_Impacto!$Q$44,$O655=[1]Tabla_Impacto!$W$40,$O655=[1]Tabla_Impacto!$AC$40),"Menor",IF(OR($O655=[1]Tabla_Impacto!$F$38,$O655=[1]Tabla_Impacto!$F$41,$O655=[1]Tabla_Impacto!$F$42,$O655=[1]Tabla_Impacto!$F$43,$O655=[1]Tabla_Impacto!$F$44,$O655=[1]Tabla_Impacto!$L$38,$O655=[1]Tabla_Impacto!$L$43,$O655=[1]Tabla_Impacto!$L$44,$O655=[1]Tabla_Impacto!$R$40,$O655=[1]Tabla_Impacto!$R$44,$O655=[1]Tabla_Impacto!$X$40,$O655=[1]Tabla_Impacto!$AD$40,$O655=[1]Tabla_Impacto!$F$41),"Moderado",IF(OR($O655=[1]Tabla_Impacto!$G$38,$O655=[1]Tabla_Impacto!$G$41,$O655=[1]Tabla_Impacto!$G$42,$O655=[1]Tabla_Impacto!$G$43,$O655=[1]Tabla_Impacto!$G$44,$O655=[1]Tabla_Impacto!$M$38,$O655=[1]Tabla_Impacto!$M$43,$O655=[1]Tabla_Impacto!$M$44,$O655=[1]Tabla_Impacto!$S$40,$O655=[1]Tabla_Impacto!$S$44,$O655=[1]Tabla_Impacto!$Y$40,$O655=[1]Tabla_Impacto!$AE$40,$O655=[1]Tabla_Impacto!$G$41),"Mayor",IF(OR($O655=[1]Tabla_Impacto!$H$38,$O655=[1]Tabla_Impacto!$H$41,$O655=[1]Tabla_Impacto!$H$42,$O655=[1]Tabla_Impacto!$H$43,$O655=[1]Tabla_Impacto!$H$44,$O655=[1]Tabla_Impacto!$N$38,$O655=[1]Tabla_Impacto!$N$43,$O655=[1]Tabla_Impacto!$N$44,$O655=[1]Tabla_Impacto!$T$40,$O655=[1]Tabla_Impacto!$T$44,$O655=[1]Tabla_Impacto!$Z$40,$O655=[1]Tabla_Impacto!$AF$40,$O655=[1]Tabla_Impacto!$H$41),"Catastrófico","")))))</f>
        <v/>
      </c>
      <c r="Q655" s="44" t="str">
        <f>IF(P655="","",IF(P655="Leve",0.2,IF(P655="Menor",0.4,IF(P655="Moderado",0.6,IF(P655="Mayor",0.8,IF(P655="Catastrófico",1,))))))</f>
        <v/>
      </c>
      <c r="R655" s="47" t="str">
        <f>IF(OR(AND(M655="Muy Baja",P655="Leve"),AND(M655="Muy Baja",P655="Menor"),AND(M655="Baja",P655="Leve")),"Bajo",IF(OR(AND(M655="Muy baja",P655="Moderado"),AND(M655="Baja",P655="Menor"),AND(M655="Baja",P655="Moderado"),AND(M655="Media",P655="Leve"),AND(M655="Media",P655="Menor"),AND(M655="Media",P655="Moderado"),AND(M655="Alta",P655="Leve"),AND(M655="Alta",P655="Menor")),"Moderado",IF(OR(AND(M655="Muy Baja",P655="Mayor"),AND(M655="Baja",P655="Mayor"),AND(M655="Media",P655="Mayor"),AND(M655="Alta",P655="Moderado"),AND(M655="Alta",P655="Mayor"),AND(M655="Muy Alta",P655="Leve"),AND(M655="Muy Alta",P655="Menor"),AND(M655="Muy Alta",P655="Moderado"),AND(M655="Muy Alta",P655="Mayor")),"Alto",IF(OR(AND(M655="Muy Baja",P655="Catastrófico"),AND(M655="Baja",P655="Catastrófico"),AND(M655="Media",P655="Catastrófico"),AND(M655="Alta",P655="Catastrófico"),AND(M655="Muy Alta",P655="Catastrófico")),"Extremo",""))))</f>
        <v/>
      </c>
      <c r="S655" s="48"/>
      <c r="T655" s="20" t="s">
        <v>65</v>
      </c>
      <c r="U655" s="21"/>
      <c r="V655" s="22"/>
      <c r="W655" s="22"/>
      <c r="X655" s="23" t="str">
        <f>IF(OR(Y655="Preventivo",Y655="Detectivo"),"Probabilidad",IF(Y655="Correctivo","Impacto",""))</f>
        <v/>
      </c>
      <c r="Y655" s="24"/>
      <c r="Z655" s="24"/>
      <c r="AA655" s="25" t="str">
        <f t="shared" si="295"/>
        <v/>
      </c>
      <c r="AB655" s="24"/>
      <c r="AC655" s="24"/>
      <c r="AD655" s="24"/>
      <c r="AE655" s="26" t="str">
        <f>IFERROR(IF(X655="Probabilidad",(N655-(+N655*AA655)),IF(X655="Impacto",N655,"")),"")</f>
        <v/>
      </c>
      <c r="AF655" s="25" t="str">
        <f t="shared" si="297"/>
        <v/>
      </c>
      <c r="AG655" s="38" t="str">
        <f>IFERROR(IF(AH655="","",IF(AH655&lt;=0.2,"Muy Baja",IF(AH655&lt;=0.4,"Baja",IF(AH655&lt;=0.6,"Media",IF(AH655&lt;=0.8,"Alta","Muy Alta"))))),"")</f>
        <v/>
      </c>
      <c r="AH655" s="39" t="str">
        <f>IFERROR(LOOKUP(MAX(AF655:AF661)+1,(AF655:AF661)),"")</f>
        <v/>
      </c>
      <c r="AI655" s="25" t="str">
        <f>IFERROR(IF(X655="Impacto",(Q655-(+Q655*AA655)),IF(X655="Probabilidad",Q655,"")),"")</f>
        <v/>
      </c>
      <c r="AJ655" s="38" t="str">
        <f>IFERROR(IF(AK655="","",IF(AK655&lt;=0.2,"Leve",IF(AK655&lt;=0.4,"Menor",IF(AK655&lt;=0.6,"Moderado",IF(AK655&lt;=0.8,"Mayor","Catastrófico"))))),"")</f>
        <v/>
      </c>
      <c r="AK655" s="39" t="str">
        <f>IFERROR(LOOKUP(MAX(AI655:AI661)+1,(AI655:AI661)),"")</f>
        <v/>
      </c>
      <c r="AL655" s="40" t="str">
        <f>IFERROR(IF(OR(AND(AG655="Muy Baja",AJ655="Leve"),AND(AG655="Muy Baja",AJ655="Menor"),AND(AG655="Baja",AJ655="Leve")),"Bajo",IF(OR(AND(AG655="Muy baja",AJ655="Moderado"),AND(AG655="Baja",AJ655="Menor"),AND(AG655="Baja",AJ655="Moderado"),AND(AG655="Media",AJ655="Leve"),AND(AG655="Media",AJ655="Menor"),AND(AG655="Media",AJ655="Moderado"),AND(AG655="Alta",AJ655="Leve"),AND(AG655="Alta",AJ655="Menor")),"Moderado",IF(OR(AND(AG655="Muy Baja",AJ655="Mayor"),AND(AG655="Baja",AJ655="Mayor"),AND(AG655="Media",AJ655="Mayor"),AND(AG655="Alta",AJ655="Moderado"),AND(AG655="Alta",AJ655="Mayor"),AND(AG655="Muy Alta",AJ655="Leve"),AND(AG655="Muy Alta",AJ655="Menor"),AND(AG655="Muy Alta",AJ655="Moderado"),AND(AG655="Muy Alta",AJ655="Mayor")),"Alto",IF(OR(AND(AG655="Muy Baja",AJ655="Catastrófico"),AND(AG655="Baja",AJ655="Catastrófico"),AND(AG655="Media",AJ655="Catastrófico"),AND(AG655="Alta",AJ655="Catastrófico"),AND(AG655="Muy Alta",AJ655="Catastrófico")),"Extremo","")))),"")</f>
        <v/>
      </c>
      <c r="AM655" s="23" t="s">
        <v>73</v>
      </c>
      <c r="AN655" s="27"/>
      <c r="AO655" s="21"/>
      <c r="AP655" s="21"/>
      <c r="AQ655" s="41"/>
      <c r="AR655" s="35"/>
      <c r="AS655" s="35"/>
      <c r="AT655" s="28"/>
    </row>
    <row r="656" spans="1:46" ht="74.099999999999994" customHeight="1" x14ac:dyDescent="0.3">
      <c r="A656" s="52"/>
      <c r="B656" s="48"/>
      <c r="C656" s="48"/>
      <c r="D656" s="48"/>
      <c r="E656" s="54"/>
      <c r="F656" s="55"/>
      <c r="G656" s="48"/>
      <c r="H656" s="49"/>
      <c r="I656" s="50"/>
      <c r="J656" s="50"/>
      <c r="K656" s="50"/>
      <c r="L656" s="50"/>
      <c r="M656" s="46"/>
      <c r="N656" s="44"/>
      <c r="O656" s="45"/>
      <c r="P656" s="46"/>
      <c r="Q656" s="44"/>
      <c r="R656" s="47"/>
      <c r="S656" s="48"/>
      <c r="T656" s="20" t="s">
        <v>74</v>
      </c>
      <c r="U656" s="21"/>
      <c r="V656" s="22"/>
      <c r="W656" s="22"/>
      <c r="X656" s="23" t="str">
        <f t="shared" ref="X656:X661" si="298">IF(OR(Y656="Preventivo",Y656="Detectivo"),"Probabilidad",IF(Y656="Correctivo","Impacto",""))</f>
        <v/>
      </c>
      <c r="Y656" s="24"/>
      <c r="Z656" s="24"/>
      <c r="AA656" s="25" t="str">
        <f t="shared" si="295"/>
        <v/>
      </c>
      <c r="AB656" s="24"/>
      <c r="AC656" s="24"/>
      <c r="AD656" s="24"/>
      <c r="AE656" s="26" t="str">
        <f>IFERROR(IF(AND(X655="Probabilidad",X656="Probabilidad"),(AF655-(+AF655*AA656)),IF(AND(X656="Probabilidad",X655="Impacto"),(AF655-(+AF655*AA656)),IF(X656="Impacto",AF655,""))),"")</f>
        <v/>
      </c>
      <c r="AF656" s="25" t="str">
        <f t="shared" si="297"/>
        <v/>
      </c>
      <c r="AG656" s="38"/>
      <c r="AH656" s="39"/>
      <c r="AI656" s="25" t="str">
        <f t="shared" ref="AI656:AI661" si="299">IFERROR(IF(AND(X655="Impacto",X656="Impacto"),(AI655-(+AI655*AA656)),IF(AND(X656="Impacto",X655="Probabilidad"),(AI655-(+AI655*AA656)),IF(X656="Probabilidad",AI655,""))),"")</f>
        <v/>
      </c>
      <c r="AJ656" s="38"/>
      <c r="AK656" s="39"/>
      <c r="AL656" s="40"/>
      <c r="AM656" s="23" t="s">
        <v>77</v>
      </c>
      <c r="AN656" s="27"/>
      <c r="AO656" s="21"/>
      <c r="AP656" s="21"/>
      <c r="AQ656" s="42"/>
      <c r="AR656" s="36"/>
      <c r="AS656" s="36"/>
      <c r="AT656" s="29"/>
    </row>
    <row r="657" spans="1:46" ht="45" customHeight="1" x14ac:dyDescent="0.3">
      <c r="A657" s="52"/>
      <c r="B657" s="48"/>
      <c r="C657" s="48"/>
      <c r="D657" s="48"/>
      <c r="E657" s="54"/>
      <c r="F657" s="55"/>
      <c r="G657" s="48"/>
      <c r="H657" s="49"/>
      <c r="I657" s="50"/>
      <c r="J657" s="50"/>
      <c r="K657" s="50"/>
      <c r="L657" s="50"/>
      <c r="M657" s="46"/>
      <c r="N657" s="44"/>
      <c r="O657" s="45"/>
      <c r="P657" s="46"/>
      <c r="Q657" s="44"/>
      <c r="R657" s="47"/>
      <c r="S657" s="48"/>
      <c r="T657" s="20" t="s">
        <v>78</v>
      </c>
      <c r="U657" s="21"/>
      <c r="V657" s="22"/>
      <c r="W657" s="22"/>
      <c r="X657" s="23" t="str">
        <f t="shared" si="298"/>
        <v/>
      </c>
      <c r="Y657" s="24"/>
      <c r="Z657" s="24"/>
      <c r="AA657" s="25" t="str">
        <f t="shared" si="295"/>
        <v/>
      </c>
      <c r="AB657" s="24"/>
      <c r="AC657" s="24"/>
      <c r="AD657" s="24"/>
      <c r="AE657" s="26" t="str">
        <f>IFERROR(IF(AND(X656="Probabilidad",X657="Probabilidad"),(AF656-(+AF656*AA657)),IF(AND(X657="Probabilidad",X656="Impacto"),(AF656-(+AF656*AA657)),IF(X657="Impacto",AF656,""))),"")</f>
        <v/>
      </c>
      <c r="AF657" s="25" t="str">
        <f t="shared" si="297"/>
        <v/>
      </c>
      <c r="AG657" s="38"/>
      <c r="AH657" s="39"/>
      <c r="AI657" s="25" t="str">
        <f t="shared" si="299"/>
        <v/>
      </c>
      <c r="AJ657" s="38"/>
      <c r="AK657" s="39"/>
      <c r="AL657" s="40"/>
      <c r="AM657" s="23" t="s">
        <v>81</v>
      </c>
      <c r="AN657" s="27"/>
      <c r="AO657" s="21"/>
      <c r="AP657" s="21"/>
      <c r="AQ657" s="42"/>
      <c r="AR657" s="36"/>
      <c r="AS657" s="36"/>
      <c r="AT657" s="29"/>
    </row>
    <row r="658" spans="1:46" ht="30" customHeight="1" x14ac:dyDescent="0.3">
      <c r="A658" s="52"/>
      <c r="B658" s="48"/>
      <c r="C658" s="48"/>
      <c r="D658" s="48"/>
      <c r="E658" s="54"/>
      <c r="F658" s="55"/>
      <c r="G658" s="48"/>
      <c r="H658" s="49"/>
      <c r="I658" s="50"/>
      <c r="J658" s="50"/>
      <c r="K658" s="50"/>
      <c r="L658" s="50"/>
      <c r="M658" s="46"/>
      <c r="N658" s="44"/>
      <c r="O658" s="45"/>
      <c r="P658" s="46"/>
      <c r="Q658" s="44"/>
      <c r="R658" s="47"/>
      <c r="S658" s="48"/>
      <c r="T658" s="20" t="s">
        <v>82</v>
      </c>
      <c r="U658" s="21"/>
      <c r="V658" s="22"/>
      <c r="W658" s="22"/>
      <c r="X658" s="23" t="str">
        <f t="shared" si="298"/>
        <v/>
      </c>
      <c r="Y658" s="24"/>
      <c r="Z658" s="24"/>
      <c r="AA658" s="25" t="str">
        <f t="shared" si="295"/>
        <v/>
      </c>
      <c r="AB658" s="24"/>
      <c r="AC658" s="24"/>
      <c r="AD658" s="24"/>
      <c r="AE658" s="26" t="str">
        <f t="shared" ref="AE658:AE661" si="300">IFERROR(IF(AND(X657="Probabilidad",X658="Probabilidad"),(AF657-(+AF657*AA658)),IF(AND(X658="Probabilidad",X657="Impacto"),(AF657-(+AF657*AA658)),IF(X658="Impacto",AF657,""))),"")</f>
        <v/>
      </c>
      <c r="AF658" s="25" t="str">
        <f t="shared" si="297"/>
        <v/>
      </c>
      <c r="AG658" s="38"/>
      <c r="AH658" s="39"/>
      <c r="AI658" s="25" t="str">
        <f t="shared" si="299"/>
        <v/>
      </c>
      <c r="AJ658" s="38"/>
      <c r="AK658" s="39"/>
      <c r="AL658" s="40"/>
      <c r="AM658" s="23" t="s">
        <v>84</v>
      </c>
      <c r="AN658" s="27"/>
      <c r="AO658" s="21"/>
      <c r="AP658" s="21"/>
      <c r="AQ658" s="42"/>
      <c r="AR658" s="36"/>
      <c r="AS658" s="36"/>
      <c r="AT658" s="29"/>
    </row>
    <row r="659" spans="1:46" ht="18.95" customHeight="1" x14ac:dyDescent="0.3">
      <c r="A659" s="52"/>
      <c r="B659" s="48"/>
      <c r="C659" s="48"/>
      <c r="D659" s="48"/>
      <c r="E659" s="54"/>
      <c r="F659" s="55"/>
      <c r="G659" s="48"/>
      <c r="H659" s="49"/>
      <c r="I659" s="50"/>
      <c r="J659" s="50"/>
      <c r="K659" s="50"/>
      <c r="L659" s="50"/>
      <c r="M659" s="46"/>
      <c r="N659" s="44"/>
      <c r="O659" s="45"/>
      <c r="P659" s="46"/>
      <c r="Q659" s="44"/>
      <c r="R659" s="47"/>
      <c r="S659" s="48"/>
      <c r="T659" s="20" t="s">
        <v>85</v>
      </c>
      <c r="U659" s="21"/>
      <c r="V659" s="22"/>
      <c r="W659" s="22"/>
      <c r="X659" s="23" t="str">
        <f t="shared" si="298"/>
        <v/>
      </c>
      <c r="Y659" s="24"/>
      <c r="Z659" s="24"/>
      <c r="AA659" s="25" t="str">
        <f t="shared" si="295"/>
        <v/>
      </c>
      <c r="AB659" s="24"/>
      <c r="AC659" s="24"/>
      <c r="AD659" s="24"/>
      <c r="AE659" s="26" t="str">
        <f t="shared" si="300"/>
        <v/>
      </c>
      <c r="AF659" s="25" t="str">
        <f t="shared" si="297"/>
        <v/>
      </c>
      <c r="AG659" s="38"/>
      <c r="AH659" s="39"/>
      <c r="AI659" s="25" t="str">
        <f t="shared" si="299"/>
        <v/>
      </c>
      <c r="AJ659" s="38"/>
      <c r="AK659" s="39"/>
      <c r="AL659" s="40"/>
      <c r="AM659" s="23" t="s">
        <v>89</v>
      </c>
      <c r="AN659" s="27"/>
      <c r="AO659" s="21"/>
      <c r="AP659" s="21"/>
      <c r="AQ659" s="42"/>
      <c r="AR659" s="36"/>
      <c r="AS659" s="36"/>
      <c r="AT659" s="29"/>
    </row>
    <row r="660" spans="1:46" ht="18.95" customHeight="1" x14ac:dyDescent="0.3">
      <c r="A660" s="52"/>
      <c r="B660" s="48"/>
      <c r="C660" s="48"/>
      <c r="D660" s="48"/>
      <c r="E660" s="54"/>
      <c r="F660" s="55"/>
      <c r="G660" s="48"/>
      <c r="H660" s="49"/>
      <c r="I660" s="50"/>
      <c r="J660" s="50"/>
      <c r="K660" s="50"/>
      <c r="L660" s="50"/>
      <c r="M660" s="46"/>
      <c r="N660" s="44"/>
      <c r="O660" s="45"/>
      <c r="P660" s="46"/>
      <c r="Q660" s="44"/>
      <c r="R660" s="47"/>
      <c r="S660" s="48"/>
      <c r="T660" s="20" t="s">
        <v>90</v>
      </c>
      <c r="U660" s="21"/>
      <c r="V660" s="22"/>
      <c r="W660" s="22"/>
      <c r="X660" s="23" t="str">
        <f t="shared" si="298"/>
        <v/>
      </c>
      <c r="Y660" s="24"/>
      <c r="Z660" s="24"/>
      <c r="AA660" s="25" t="str">
        <f t="shared" si="295"/>
        <v/>
      </c>
      <c r="AB660" s="24"/>
      <c r="AC660" s="24"/>
      <c r="AD660" s="24"/>
      <c r="AE660" s="26" t="str">
        <f t="shared" si="300"/>
        <v/>
      </c>
      <c r="AF660" s="25" t="str">
        <f t="shared" si="297"/>
        <v/>
      </c>
      <c r="AG660" s="38"/>
      <c r="AH660" s="39"/>
      <c r="AI660" s="25" t="str">
        <f t="shared" si="299"/>
        <v/>
      </c>
      <c r="AJ660" s="38"/>
      <c r="AK660" s="39"/>
      <c r="AL660" s="40"/>
      <c r="AM660" s="23" t="s">
        <v>92</v>
      </c>
      <c r="AN660" s="27"/>
      <c r="AO660" s="21"/>
      <c r="AP660" s="21"/>
      <c r="AQ660" s="42"/>
      <c r="AR660" s="36"/>
      <c r="AS660" s="36"/>
      <c r="AT660" s="29"/>
    </row>
    <row r="661" spans="1:46" ht="23.1" customHeight="1" x14ac:dyDescent="0.3">
      <c r="A661" s="53"/>
      <c r="B661" s="48"/>
      <c r="C661" s="48"/>
      <c r="D661" s="48"/>
      <c r="E661" s="54"/>
      <c r="F661" s="55"/>
      <c r="G661" s="48"/>
      <c r="H661" s="49"/>
      <c r="I661" s="50"/>
      <c r="J661" s="50"/>
      <c r="K661" s="50"/>
      <c r="L661" s="50"/>
      <c r="M661" s="46"/>
      <c r="N661" s="44"/>
      <c r="O661" s="45"/>
      <c r="P661" s="46"/>
      <c r="Q661" s="44"/>
      <c r="R661" s="47"/>
      <c r="S661" s="48"/>
      <c r="T661" s="20" t="s">
        <v>93</v>
      </c>
      <c r="U661" s="21"/>
      <c r="V661" s="22"/>
      <c r="W661" s="22"/>
      <c r="X661" s="23" t="str">
        <f t="shared" si="298"/>
        <v/>
      </c>
      <c r="Y661" s="24"/>
      <c r="Z661" s="24"/>
      <c r="AA661" s="25" t="str">
        <f t="shared" si="295"/>
        <v/>
      </c>
      <c r="AB661" s="24"/>
      <c r="AC661" s="24"/>
      <c r="AD661" s="24"/>
      <c r="AE661" s="26" t="str">
        <f t="shared" si="300"/>
        <v/>
      </c>
      <c r="AF661" s="25" t="str">
        <f t="shared" si="297"/>
        <v/>
      </c>
      <c r="AG661" s="38"/>
      <c r="AH661" s="39"/>
      <c r="AI661" s="25" t="str">
        <f t="shared" si="299"/>
        <v/>
      </c>
      <c r="AJ661" s="38"/>
      <c r="AK661" s="39"/>
      <c r="AL661" s="40"/>
      <c r="AM661" s="23" t="s">
        <v>94</v>
      </c>
      <c r="AN661" s="27"/>
      <c r="AO661" s="21"/>
      <c r="AP661" s="21"/>
      <c r="AQ661" s="43"/>
      <c r="AR661" s="37"/>
      <c r="AS661" s="37"/>
      <c r="AT661" s="30"/>
    </row>
    <row r="662" spans="1:46" s="4" customFormat="1" ht="69.95" customHeight="1" x14ac:dyDescent="0.25">
      <c r="A662" s="51"/>
      <c r="B662" s="48"/>
      <c r="C662" s="48"/>
      <c r="D662" s="48"/>
      <c r="E662" s="54"/>
      <c r="F662" s="55"/>
      <c r="G662" s="48"/>
      <c r="H662" s="49" t="str">
        <f>IF(B662="Seguridad_Información","Posibilidad de "&amp;C662&amp;"con "&amp;K662&amp;" "&amp;"por"&amp;" "&amp;I662&amp;" "&amp;"debido a"&amp;" "&amp;J662,"Posibilidad de"&amp;" "&amp;K662&amp;" "&amp;"por"&amp;" "&amp;I662&amp;" debido a"&amp;" "&amp;J662)</f>
        <v xml:space="preserve">Posibilidad de  por  debido a </v>
      </c>
      <c r="I662" s="50"/>
      <c r="J662" s="50"/>
      <c r="K662" s="50"/>
      <c r="L662" s="50"/>
      <c r="M662" s="46" t="str">
        <f>IF(OR($L662=[1]Tabla_Probabilidad!$D$33,$L662=[1]Tabla_Probabilidad!$D$35,$L662=[1]Tabla_Probabilidad!$D$37,$L662=[1]Tabla_Probabilidad!$J$35),"Muy Baja",IF(OR($L662=[1]Tabla_Probabilidad!$E$33,$L662=[1]Tabla_Probabilidad!$E$35,$L662=[1]Tabla_Probabilidad!$E$37,$L662=[1]Tabla_Probabilidad!$K$35),"Baja",IF(OR($L662=[1]Tabla_Probabilidad!$F$33,$L662=[1]Tabla_Probabilidad!$F$35,$L662=[1]Tabla_Probabilidad!$F$37,$L662=[1]Tabla_Probabilidad!$L$35),"Media",IF(OR($L662=[1]Tabla_Probabilidad!$G$33,$L662=[1]Tabla_Probabilidad!$G$35,$L662=[1]Tabla_Probabilidad!$G$37,$L662=[1]Tabla_Probabilidad!$M$35),"Alta",IF(OR($L662=[1]Tabla_Probabilidad!$H$33,$L662=[1]Tabla_Probabilidad!$H$35,$L662=[1]Tabla_Probabilidad!$H$37,$L662=[1]Tabla_Probabilidad!$N$35),"Muy Alta","")))))</f>
        <v/>
      </c>
      <c r="N662" s="44" t="str">
        <f>IF(M662="","",IF(M662="Muy Baja",0.2,IF(M662="Baja",0.4,IF(M662="Media",0.6,IF(M662="Alta",0.8,IF(M662="Muy Alta",1,))))))</f>
        <v/>
      </c>
      <c r="O662" s="45"/>
      <c r="P662" s="46" t="str">
        <f>IF(OR($O662=[1]Tabla_Impacto!$D$38,$O662=[1]Tabla_Impacto!$D$41,$O662=[1]Tabla_Impacto!$D$42,$O662=[1]Tabla_Impacto!$D$43,$O662=[1]Tabla_Impacto!$D$44,$O662=[1]Tabla_Impacto!$J$38,$O662=[1]Tabla_Impacto!$J$43,$O662=[1]Tabla_Impacto!$J$44,$O662=[1]Tabla_Impacto!$P$40,$O662=[1]Tabla_Impacto!$P$44,$O662=[1]Tabla_Impacto!$V$40,$O662=[1]Tabla_Impacto!$AB$40),"Leve",IF(OR($O662=[1]Tabla_Impacto!$E$38,$O662=[1]Tabla_Impacto!$E$41,$O662=[1]Tabla_Impacto!$E$42,$O662=[1]Tabla_Impacto!$E$43,$O662=[1]Tabla_Impacto!$E$44,$O662=[1]Tabla_Impacto!$K$38,$O662=[1]Tabla_Impacto!$K$43,$O662=[1]Tabla_Impacto!$K$44,$O662=[1]Tabla_Impacto!$Q$40,$O662=[1]Tabla_Impacto!$Q$44,$O662=[1]Tabla_Impacto!$W$40,$O662=[1]Tabla_Impacto!$AC$40),"Menor",IF(OR($O662=[1]Tabla_Impacto!$F$38,$O662=[1]Tabla_Impacto!$F$41,$O662=[1]Tabla_Impacto!$F$42,$O662=[1]Tabla_Impacto!$F$43,$O662=[1]Tabla_Impacto!$F$44,$O662=[1]Tabla_Impacto!$L$38,$O662=[1]Tabla_Impacto!$L$43,$O662=[1]Tabla_Impacto!$L$44,$O662=[1]Tabla_Impacto!$R$40,$O662=[1]Tabla_Impacto!$R$44,$O662=[1]Tabla_Impacto!$X$40,$O662=[1]Tabla_Impacto!$AD$40,$O662=[1]Tabla_Impacto!$F$41),"Moderado",IF(OR($O662=[1]Tabla_Impacto!$G$38,$O662=[1]Tabla_Impacto!$G$41,$O662=[1]Tabla_Impacto!$G$42,$O662=[1]Tabla_Impacto!$G$43,$O662=[1]Tabla_Impacto!$G$44,$O662=[1]Tabla_Impacto!$M$38,$O662=[1]Tabla_Impacto!$M$43,$O662=[1]Tabla_Impacto!$M$44,$O662=[1]Tabla_Impacto!$S$40,$O662=[1]Tabla_Impacto!$S$44,$O662=[1]Tabla_Impacto!$Y$40,$O662=[1]Tabla_Impacto!$AE$40,$O662=[1]Tabla_Impacto!$G$41),"Mayor",IF(OR($O662=[1]Tabla_Impacto!$H$38,$O662=[1]Tabla_Impacto!$H$41,$O662=[1]Tabla_Impacto!$H$42,$O662=[1]Tabla_Impacto!$H$43,$O662=[1]Tabla_Impacto!$H$44,$O662=[1]Tabla_Impacto!$N$38,$O662=[1]Tabla_Impacto!$N$43,$O662=[1]Tabla_Impacto!$N$44,$O662=[1]Tabla_Impacto!$T$40,$O662=[1]Tabla_Impacto!$T$44,$O662=[1]Tabla_Impacto!$Z$40,$O662=[1]Tabla_Impacto!$AF$40,$O662=[1]Tabla_Impacto!$H$41),"Catastrófico","")))))</f>
        <v/>
      </c>
      <c r="Q662" s="44" t="str">
        <f>IF(P662="","",IF(P662="Leve",0.2,IF(P662="Menor",0.4,IF(P662="Moderado",0.6,IF(P662="Mayor",0.8,IF(P662="Catastrófico",1,))))))</f>
        <v/>
      </c>
      <c r="R662" s="47" t="str">
        <f>IF(OR(AND(M662="Muy Baja",P662="Leve"),AND(M662="Muy Baja",P662="Menor"),AND(M662="Baja",P662="Leve")),"Bajo",IF(OR(AND(M662="Muy baja",P662="Moderado"),AND(M662="Baja",P662="Menor"),AND(M662="Baja",P662="Moderado"),AND(M662="Media",P662="Leve"),AND(M662="Media",P662="Menor"),AND(M662="Media",P662="Moderado"),AND(M662="Alta",P662="Leve"),AND(M662="Alta",P662="Menor")),"Moderado",IF(OR(AND(M662="Muy Baja",P662="Mayor"),AND(M662="Baja",P662="Mayor"),AND(M662="Media",P662="Mayor"),AND(M662="Alta",P662="Moderado"),AND(M662="Alta",P662="Mayor"),AND(M662="Muy Alta",P662="Leve"),AND(M662="Muy Alta",P662="Menor"),AND(M662="Muy Alta",P662="Moderado"),AND(M662="Muy Alta",P662="Mayor")),"Alto",IF(OR(AND(M662="Muy Baja",P662="Catastrófico"),AND(M662="Baja",P662="Catastrófico"),AND(M662="Media",P662="Catastrófico"),AND(M662="Alta",P662="Catastrófico"),AND(M662="Muy Alta",P662="Catastrófico")),"Extremo",""))))</f>
        <v/>
      </c>
      <c r="S662" s="48"/>
      <c r="T662" s="20" t="s">
        <v>65</v>
      </c>
      <c r="U662" s="21"/>
      <c r="V662" s="22"/>
      <c r="W662" s="22"/>
      <c r="X662" s="23" t="str">
        <f>IF(OR(Y662="Preventivo",Y662="Detectivo"),"Probabilidad",IF(Y662="Correctivo","Impacto",""))</f>
        <v/>
      </c>
      <c r="Y662" s="24"/>
      <c r="Z662" s="24"/>
      <c r="AA662" s="25" t="str">
        <f t="shared" si="295"/>
        <v/>
      </c>
      <c r="AB662" s="24"/>
      <c r="AC662" s="24"/>
      <c r="AD662" s="24"/>
      <c r="AE662" s="26" t="str">
        <f>IFERROR(IF(X662="Probabilidad",(N662-(+N662*AA662)),IF(X662="Impacto",N662,"")),"")</f>
        <v/>
      </c>
      <c r="AF662" s="25" t="str">
        <f t="shared" si="297"/>
        <v/>
      </c>
      <c r="AG662" s="38" t="str">
        <f>IFERROR(IF(AH662="","",IF(AH662&lt;=0.2,"Muy Baja",IF(AH662&lt;=0.4,"Baja",IF(AH662&lt;=0.6,"Media",IF(AH662&lt;=0.8,"Alta","Muy Alta"))))),"")</f>
        <v/>
      </c>
      <c r="AH662" s="39" t="str">
        <f>IFERROR(LOOKUP(MAX(AF662:AF668)+1,(AF662:AF668)),"")</f>
        <v/>
      </c>
      <c r="AI662" s="25" t="str">
        <f>IFERROR(IF(X662="Impacto",(Q662-(+Q662*AA662)),IF(X662="Probabilidad",Q662,"")),"")</f>
        <v/>
      </c>
      <c r="AJ662" s="38" t="str">
        <f>IFERROR(IF(AK662="","",IF(AK662&lt;=0.2,"Leve",IF(AK662&lt;=0.4,"Menor",IF(AK662&lt;=0.6,"Moderado",IF(AK662&lt;=0.8,"Mayor","Catastrófico"))))),"")</f>
        <v/>
      </c>
      <c r="AK662" s="39" t="str">
        <f>IFERROR(LOOKUP(MAX(AI662:AI668)+1,(AI662:AI668)),"")</f>
        <v/>
      </c>
      <c r="AL662" s="40" t="str">
        <f>IFERROR(IF(OR(AND(AG662="Muy Baja",AJ662="Leve"),AND(AG662="Muy Baja",AJ662="Menor"),AND(AG662="Baja",AJ662="Leve")),"Bajo",IF(OR(AND(AG662="Muy baja",AJ662="Moderado"),AND(AG662="Baja",AJ662="Menor"),AND(AG662="Baja",AJ662="Moderado"),AND(AG662="Media",AJ662="Leve"),AND(AG662="Media",AJ662="Menor"),AND(AG662="Media",AJ662="Moderado"),AND(AG662="Alta",AJ662="Leve"),AND(AG662="Alta",AJ662="Menor")),"Moderado",IF(OR(AND(AG662="Muy Baja",AJ662="Mayor"),AND(AG662="Baja",AJ662="Mayor"),AND(AG662="Media",AJ662="Mayor"),AND(AG662="Alta",AJ662="Moderado"),AND(AG662="Alta",AJ662="Mayor"),AND(AG662="Muy Alta",AJ662="Leve"),AND(AG662="Muy Alta",AJ662="Menor"),AND(AG662="Muy Alta",AJ662="Moderado"),AND(AG662="Muy Alta",AJ662="Mayor")),"Alto",IF(OR(AND(AG662="Muy Baja",AJ662="Catastrófico"),AND(AG662="Baja",AJ662="Catastrófico"),AND(AG662="Media",AJ662="Catastrófico"),AND(AG662="Alta",AJ662="Catastrófico"),AND(AG662="Muy Alta",AJ662="Catastrófico")),"Extremo","")))),"")</f>
        <v/>
      </c>
      <c r="AM662" s="23" t="s">
        <v>73</v>
      </c>
      <c r="AN662" s="27"/>
      <c r="AO662" s="21"/>
      <c r="AP662" s="21"/>
      <c r="AQ662" s="41"/>
      <c r="AR662" s="35"/>
      <c r="AS662" s="35"/>
      <c r="AT662" s="28"/>
    </row>
    <row r="663" spans="1:46" ht="74.099999999999994" customHeight="1" x14ac:dyDescent="0.3">
      <c r="A663" s="52"/>
      <c r="B663" s="48"/>
      <c r="C663" s="48"/>
      <c r="D663" s="48"/>
      <c r="E663" s="54"/>
      <c r="F663" s="55"/>
      <c r="G663" s="48"/>
      <c r="H663" s="49"/>
      <c r="I663" s="50"/>
      <c r="J663" s="50"/>
      <c r="K663" s="50"/>
      <c r="L663" s="50"/>
      <c r="M663" s="46"/>
      <c r="N663" s="44"/>
      <c r="O663" s="45"/>
      <c r="P663" s="46"/>
      <c r="Q663" s="44"/>
      <c r="R663" s="47"/>
      <c r="S663" s="48"/>
      <c r="T663" s="20" t="s">
        <v>74</v>
      </c>
      <c r="U663" s="21"/>
      <c r="V663" s="22"/>
      <c r="W663" s="22"/>
      <c r="X663" s="23" t="str">
        <f t="shared" ref="X663:X668" si="301">IF(OR(Y663="Preventivo",Y663="Detectivo"),"Probabilidad",IF(Y663="Correctivo","Impacto",""))</f>
        <v/>
      </c>
      <c r="Y663" s="24"/>
      <c r="Z663" s="24"/>
      <c r="AA663" s="25" t="str">
        <f t="shared" si="295"/>
        <v/>
      </c>
      <c r="AB663" s="24"/>
      <c r="AC663" s="24"/>
      <c r="AD663" s="24"/>
      <c r="AE663" s="26" t="str">
        <f>IFERROR(IF(AND(X662="Probabilidad",X663="Probabilidad"),(AF662-(+AF662*AA663)),IF(AND(X663="Probabilidad",X662="Impacto"),(AF662-(+AF662*AA663)),IF(X663="Impacto",AF662,""))),"")</f>
        <v/>
      </c>
      <c r="AF663" s="25" t="str">
        <f t="shared" si="297"/>
        <v/>
      </c>
      <c r="AG663" s="38"/>
      <c r="AH663" s="39"/>
      <c r="AI663" s="25" t="str">
        <f t="shared" ref="AI663:AI668" si="302">IFERROR(IF(AND(X662="Impacto",X663="Impacto"),(AI662-(+AI662*AA663)),IF(AND(X663="Impacto",X662="Probabilidad"),(AI662-(+AI662*AA663)),IF(X663="Probabilidad",AI662,""))),"")</f>
        <v/>
      </c>
      <c r="AJ663" s="38"/>
      <c r="AK663" s="39"/>
      <c r="AL663" s="40"/>
      <c r="AM663" s="23" t="s">
        <v>77</v>
      </c>
      <c r="AN663" s="27"/>
      <c r="AO663" s="21"/>
      <c r="AP663" s="21"/>
      <c r="AQ663" s="42"/>
      <c r="AR663" s="36"/>
      <c r="AS663" s="36"/>
      <c r="AT663" s="29"/>
    </row>
    <row r="664" spans="1:46" ht="45" customHeight="1" x14ac:dyDescent="0.3">
      <c r="A664" s="52"/>
      <c r="B664" s="48"/>
      <c r="C664" s="48"/>
      <c r="D664" s="48"/>
      <c r="E664" s="54"/>
      <c r="F664" s="55"/>
      <c r="G664" s="48"/>
      <c r="H664" s="49"/>
      <c r="I664" s="50"/>
      <c r="J664" s="50"/>
      <c r="K664" s="50"/>
      <c r="L664" s="50"/>
      <c r="M664" s="46"/>
      <c r="N664" s="44"/>
      <c r="O664" s="45"/>
      <c r="P664" s="46"/>
      <c r="Q664" s="44"/>
      <c r="R664" s="47"/>
      <c r="S664" s="48"/>
      <c r="T664" s="20" t="s">
        <v>78</v>
      </c>
      <c r="U664" s="21"/>
      <c r="V664" s="22"/>
      <c r="W664" s="22"/>
      <c r="X664" s="23" t="str">
        <f t="shared" si="301"/>
        <v/>
      </c>
      <c r="Y664" s="24"/>
      <c r="Z664" s="24"/>
      <c r="AA664" s="25" t="str">
        <f t="shared" si="295"/>
        <v/>
      </c>
      <c r="AB664" s="24"/>
      <c r="AC664" s="24"/>
      <c r="AD664" s="24"/>
      <c r="AE664" s="26" t="str">
        <f>IFERROR(IF(AND(X663="Probabilidad",X664="Probabilidad"),(AF663-(+AF663*AA664)),IF(AND(X664="Probabilidad",X663="Impacto"),(AF663-(+AF663*AA664)),IF(X664="Impacto",AF663,""))),"")</f>
        <v/>
      </c>
      <c r="AF664" s="25" t="str">
        <f t="shared" si="297"/>
        <v/>
      </c>
      <c r="AG664" s="38"/>
      <c r="AH664" s="39"/>
      <c r="AI664" s="25" t="str">
        <f t="shared" si="302"/>
        <v/>
      </c>
      <c r="AJ664" s="38"/>
      <c r="AK664" s="39"/>
      <c r="AL664" s="40"/>
      <c r="AM664" s="23" t="s">
        <v>81</v>
      </c>
      <c r="AN664" s="27"/>
      <c r="AO664" s="21"/>
      <c r="AP664" s="21"/>
      <c r="AQ664" s="42"/>
      <c r="AR664" s="36"/>
      <c r="AS664" s="36"/>
      <c r="AT664" s="29"/>
    </row>
    <row r="665" spans="1:46" ht="30" customHeight="1" x14ac:dyDescent="0.3">
      <c r="A665" s="52"/>
      <c r="B665" s="48"/>
      <c r="C665" s="48"/>
      <c r="D665" s="48"/>
      <c r="E665" s="54"/>
      <c r="F665" s="55"/>
      <c r="G665" s="48"/>
      <c r="H665" s="49"/>
      <c r="I665" s="50"/>
      <c r="J665" s="50"/>
      <c r="K665" s="50"/>
      <c r="L665" s="50"/>
      <c r="M665" s="46"/>
      <c r="N665" s="44"/>
      <c r="O665" s="45"/>
      <c r="P665" s="46"/>
      <c r="Q665" s="44"/>
      <c r="R665" s="47"/>
      <c r="S665" s="48"/>
      <c r="T665" s="20" t="s">
        <v>82</v>
      </c>
      <c r="U665" s="21"/>
      <c r="V665" s="22"/>
      <c r="W665" s="22"/>
      <c r="X665" s="23" t="str">
        <f t="shared" si="301"/>
        <v/>
      </c>
      <c r="Y665" s="24"/>
      <c r="Z665" s="24"/>
      <c r="AA665" s="25" t="str">
        <f t="shared" si="295"/>
        <v/>
      </c>
      <c r="AB665" s="24"/>
      <c r="AC665" s="24"/>
      <c r="AD665" s="24"/>
      <c r="AE665" s="26" t="str">
        <f t="shared" ref="AE665:AE668" si="303">IFERROR(IF(AND(X664="Probabilidad",X665="Probabilidad"),(AF664-(+AF664*AA665)),IF(AND(X665="Probabilidad",X664="Impacto"),(AF664-(+AF664*AA665)),IF(X665="Impacto",AF664,""))),"")</f>
        <v/>
      </c>
      <c r="AF665" s="25" t="str">
        <f t="shared" si="297"/>
        <v/>
      </c>
      <c r="AG665" s="38"/>
      <c r="AH665" s="39"/>
      <c r="AI665" s="25" t="str">
        <f t="shared" si="302"/>
        <v/>
      </c>
      <c r="AJ665" s="38"/>
      <c r="AK665" s="39"/>
      <c r="AL665" s="40"/>
      <c r="AM665" s="23" t="s">
        <v>84</v>
      </c>
      <c r="AN665" s="27"/>
      <c r="AO665" s="21"/>
      <c r="AP665" s="21"/>
      <c r="AQ665" s="42"/>
      <c r="AR665" s="36"/>
      <c r="AS665" s="36"/>
      <c r="AT665" s="29"/>
    </row>
    <row r="666" spans="1:46" ht="18.95" customHeight="1" x14ac:dyDescent="0.3">
      <c r="A666" s="52"/>
      <c r="B666" s="48"/>
      <c r="C666" s="48"/>
      <c r="D666" s="48"/>
      <c r="E666" s="54"/>
      <c r="F666" s="55"/>
      <c r="G666" s="48"/>
      <c r="H666" s="49"/>
      <c r="I666" s="50"/>
      <c r="J666" s="50"/>
      <c r="K666" s="50"/>
      <c r="L666" s="50"/>
      <c r="M666" s="46"/>
      <c r="N666" s="44"/>
      <c r="O666" s="45"/>
      <c r="P666" s="46"/>
      <c r="Q666" s="44"/>
      <c r="R666" s="47"/>
      <c r="S666" s="48"/>
      <c r="T666" s="20" t="s">
        <v>85</v>
      </c>
      <c r="U666" s="21"/>
      <c r="V666" s="22"/>
      <c r="W666" s="22"/>
      <c r="X666" s="23" t="str">
        <f t="shared" si="301"/>
        <v/>
      </c>
      <c r="Y666" s="24"/>
      <c r="Z666" s="24"/>
      <c r="AA666" s="25" t="str">
        <f t="shared" si="295"/>
        <v/>
      </c>
      <c r="AB666" s="24"/>
      <c r="AC666" s="24"/>
      <c r="AD666" s="24"/>
      <c r="AE666" s="26" t="str">
        <f t="shared" si="303"/>
        <v/>
      </c>
      <c r="AF666" s="25" t="str">
        <f t="shared" si="297"/>
        <v/>
      </c>
      <c r="AG666" s="38"/>
      <c r="AH666" s="39"/>
      <c r="AI666" s="25" t="str">
        <f t="shared" si="302"/>
        <v/>
      </c>
      <c r="AJ666" s="38"/>
      <c r="AK666" s="39"/>
      <c r="AL666" s="40"/>
      <c r="AM666" s="23" t="s">
        <v>89</v>
      </c>
      <c r="AN666" s="27"/>
      <c r="AO666" s="21"/>
      <c r="AP666" s="21"/>
      <c r="AQ666" s="42"/>
      <c r="AR666" s="36"/>
      <c r="AS666" s="36"/>
      <c r="AT666" s="29"/>
    </row>
    <row r="667" spans="1:46" ht="18.95" customHeight="1" x14ac:dyDescent="0.3">
      <c r="A667" s="52"/>
      <c r="B667" s="48"/>
      <c r="C667" s="48"/>
      <c r="D667" s="48"/>
      <c r="E667" s="54"/>
      <c r="F667" s="55"/>
      <c r="G667" s="48"/>
      <c r="H667" s="49"/>
      <c r="I667" s="50"/>
      <c r="J667" s="50"/>
      <c r="K667" s="50"/>
      <c r="L667" s="50"/>
      <c r="M667" s="46"/>
      <c r="N667" s="44"/>
      <c r="O667" s="45"/>
      <c r="P667" s="46"/>
      <c r="Q667" s="44"/>
      <c r="R667" s="47"/>
      <c r="S667" s="48"/>
      <c r="T667" s="20" t="s">
        <v>90</v>
      </c>
      <c r="U667" s="21"/>
      <c r="V667" s="22"/>
      <c r="W667" s="22"/>
      <c r="X667" s="23" t="str">
        <f t="shared" si="301"/>
        <v/>
      </c>
      <c r="Y667" s="24"/>
      <c r="Z667" s="24"/>
      <c r="AA667" s="25" t="str">
        <f t="shared" si="295"/>
        <v/>
      </c>
      <c r="AB667" s="24"/>
      <c r="AC667" s="24"/>
      <c r="AD667" s="24"/>
      <c r="AE667" s="26" t="str">
        <f t="shared" si="303"/>
        <v/>
      </c>
      <c r="AF667" s="25" t="str">
        <f t="shared" si="297"/>
        <v/>
      </c>
      <c r="AG667" s="38"/>
      <c r="AH667" s="39"/>
      <c r="AI667" s="25" t="str">
        <f t="shared" si="302"/>
        <v/>
      </c>
      <c r="AJ667" s="38"/>
      <c r="AK667" s="39"/>
      <c r="AL667" s="40"/>
      <c r="AM667" s="23" t="s">
        <v>92</v>
      </c>
      <c r="AN667" s="27"/>
      <c r="AO667" s="21"/>
      <c r="AP667" s="21"/>
      <c r="AQ667" s="42"/>
      <c r="AR667" s="36"/>
      <c r="AS667" s="36"/>
      <c r="AT667" s="29"/>
    </row>
    <row r="668" spans="1:46" ht="23.1" customHeight="1" x14ac:dyDescent="0.3">
      <c r="A668" s="53"/>
      <c r="B668" s="48"/>
      <c r="C668" s="48"/>
      <c r="D668" s="48"/>
      <c r="E668" s="54"/>
      <c r="F668" s="55"/>
      <c r="G668" s="48"/>
      <c r="H668" s="49"/>
      <c r="I668" s="50"/>
      <c r="J668" s="50"/>
      <c r="K668" s="50"/>
      <c r="L668" s="50"/>
      <c r="M668" s="46"/>
      <c r="N668" s="44"/>
      <c r="O668" s="45"/>
      <c r="P668" s="46"/>
      <c r="Q668" s="44"/>
      <c r="R668" s="47"/>
      <c r="S668" s="48"/>
      <c r="T668" s="20" t="s">
        <v>93</v>
      </c>
      <c r="U668" s="21"/>
      <c r="V668" s="22"/>
      <c r="W668" s="22"/>
      <c r="X668" s="23" t="str">
        <f t="shared" si="301"/>
        <v/>
      </c>
      <c r="Y668" s="24"/>
      <c r="Z668" s="24"/>
      <c r="AA668" s="25" t="str">
        <f t="shared" si="295"/>
        <v/>
      </c>
      <c r="AB668" s="24"/>
      <c r="AC668" s="24"/>
      <c r="AD668" s="24"/>
      <c r="AE668" s="26" t="str">
        <f t="shared" si="303"/>
        <v/>
      </c>
      <c r="AF668" s="25" t="str">
        <f t="shared" si="297"/>
        <v/>
      </c>
      <c r="AG668" s="38"/>
      <c r="AH668" s="39"/>
      <c r="AI668" s="25" t="str">
        <f t="shared" si="302"/>
        <v/>
      </c>
      <c r="AJ668" s="38"/>
      <c r="AK668" s="39"/>
      <c r="AL668" s="40"/>
      <c r="AM668" s="23" t="s">
        <v>94</v>
      </c>
      <c r="AN668" s="27"/>
      <c r="AO668" s="21"/>
      <c r="AP668" s="21"/>
      <c r="AQ668" s="43"/>
      <c r="AR668" s="37"/>
      <c r="AS668" s="37"/>
      <c r="AT668" s="30"/>
    </row>
    <row r="669" spans="1:46" s="4" customFormat="1" ht="69.95" customHeight="1" x14ac:dyDescent="0.25">
      <c r="A669" s="51"/>
      <c r="B669" s="48"/>
      <c r="C669" s="48"/>
      <c r="D669" s="48"/>
      <c r="E669" s="54"/>
      <c r="F669" s="55"/>
      <c r="G669" s="48"/>
      <c r="H669" s="49" t="str">
        <f>IF(B669="Seguridad_Información","Posibilidad de "&amp;C669&amp;"con "&amp;K669&amp;" "&amp;"por"&amp;" "&amp;I669&amp;" "&amp;"debido a"&amp;" "&amp;J669,"Posibilidad de"&amp;" "&amp;K669&amp;" "&amp;"por"&amp;" "&amp;I669&amp;" debido a"&amp;" "&amp;J669)</f>
        <v xml:space="preserve">Posibilidad de  por  debido a </v>
      </c>
      <c r="I669" s="50"/>
      <c r="J669" s="50"/>
      <c r="K669" s="50"/>
      <c r="L669" s="50"/>
      <c r="M669" s="46" t="str">
        <f>IF(OR($L669=[1]Tabla_Probabilidad!$D$33,$L669=[1]Tabla_Probabilidad!$D$35,$L669=[1]Tabla_Probabilidad!$D$37,$L669=[1]Tabla_Probabilidad!$J$35),"Muy Baja",IF(OR($L669=[1]Tabla_Probabilidad!$E$33,$L669=[1]Tabla_Probabilidad!$E$35,$L669=[1]Tabla_Probabilidad!$E$37,$L669=[1]Tabla_Probabilidad!$K$35),"Baja",IF(OR($L669=[1]Tabla_Probabilidad!$F$33,$L669=[1]Tabla_Probabilidad!$F$35,$L669=[1]Tabla_Probabilidad!$F$37,$L669=[1]Tabla_Probabilidad!$L$35),"Media",IF(OR($L669=[1]Tabla_Probabilidad!$G$33,$L669=[1]Tabla_Probabilidad!$G$35,$L669=[1]Tabla_Probabilidad!$G$37,$L669=[1]Tabla_Probabilidad!$M$35),"Alta",IF(OR($L669=[1]Tabla_Probabilidad!$H$33,$L669=[1]Tabla_Probabilidad!$H$35,$L669=[1]Tabla_Probabilidad!$H$37,$L669=[1]Tabla_Probabilidad!$N$35),"Muy Alta","")))))</f>
        <v/>
      </c>
      <c r="N669" s="44" t="str">
        <f>IF(M669="","",IF(M669="Muy Baja",0.2,IF(M669="Baja",0.4,IF(M669="Media",0.6,IF(M669="Alta",0.8,IF(M669="Muy Alta",1,))))))</f>
        <v/>
      </c>
      <c r="O669" s="45"/>
      <c r="P669" s="46" t="str">
        <f>IF(OR($O669=[1]Tabla_Impacto!$D$38,$O669=[1]Tabla_Impacto!$D$41,$O669=[1]Tabla_Impacto!$D$42,$O669=[1]Tabla_Impacto!$D$43,$O669=[1]Tabla_Impacto!$D$44,$O669=[1]Tabla_Impacto!$J$38,$O669=[1]Tabla_Impacto!$J$43,$O669=[1]Tabla_Impacto!$J$44,$O669=[1]Tabla_Impacto!$P$40,$O669=[1]Tabla_Impacto!$P$44,$O669=[1]Tabla_Impacto!$V$40,$O669=[1]Tabla_Impacto!$AB$40),"Leve",IF(OR($O669=[1]Tabla_Impacto!$E$38,$O669=[1]Tabla_Impacto!$E$41,$O669=[1]Tabla_Impacto!$E$42,$O669=[1]Tabla_Impacto!$E$43,$O669=[1]Tabla_Impacto!$E$44,$O669=[1]Tabla_Impacto!$K$38,$O669=[1]Tabla_Impacto!$K$43,$O669=[1]Tabla_Impacto!$K$44,$O669=[1]Tabla_Impacto!$Q$40,$O669=[1]Tabla_Impacto!$Q$44,$O669=[1]Tabla_Impacto!$W$40,$O669=[1]Tabla_Impacto!$AC$40),"Menor",IF(OR($O669=[1]Tabla_Impacto!$F$38,$O669=[1]Tabla_Impacto!$F$41,$O669=[1]Tabla_Impacto!$F$42,$O669=[1]Tabla_Impacto!$F$43,$O669=[1]Tabla_Impacto!$F$44,$O669=[1]Tabla_Impacto!$L$38,$O669=[1]Tabla_Impacto!$L$43,$O669=[1]Tabla_Impacto!$L$44,$O669=[1]Tabla_Impacto!$R$40,$O669=[1]Tabla_Impacto!$R$44,$O669=[1]Tabla_Impacto!$X$40,$O669=[1]Tabla_Impacto!$AD$40,$O669=[1]Tabla_Impacto!$F$41),"Moderado",IF(OR($O669=[1]Tabla_Impacto!$G$38,$O669=[1]Tabla_Impacto!$G$41,$O669=[1]Tabla_Impacto!$G$42,$O669=[1]Tabla_Impacto!$G$43,$O669=[1]Tabla_Impacto!$G$44,$O669=[1]Tabla_Impacto!$M$38,$O669=[1]Tabla_Impacto!$M$43,$O669=[1]Tabla_Impacto!$M$44,$O669=[1]Tabla_Impacto!$S$40,$O669=[1]Tabla_Impacto!$S$44,$O669=[1]Tabla_Impacto!$Y$40,$O669=[1]Tabla_Impacto!$AE$40,$O669=[1]Tabla_Impacto!$G$41),"Mayor",IF(OR($O669=[1]Tabla_Impacto!$H$38,$O669=[1]Tabla_Impacto!$H$41,$O669=[1]Tabla_Impacto!$H$42,$O669=[1]Tabla_Impacto!$H$43,$O669=[1]Tabla_Impacto!$H$44,$O669=[1]Tabla_Impacto!$N$38,$O669=[1]Tabla_Impacto!$N$43,$O669=[1]Tabla_Impacto!$N$44,$O669=[1]Tabla_Impacto!$T$40,$O669=[1]Tabla_Impacto!$T$44,$O669=[1]Tabla_Impacto!$Z$40,$O669=[1]Tabla_Impacto!$AF$40,$O669=[1]Tabla_Impacto!$H$41),"Catastrófico","")))))</f>
        <v/>
      </c>
      <c r="Q669" s="44" t="str">
        <f>IF(P669="","",IF(P669="Leve",0.2,IF(P669="Menor",0.4,IF(P669="Moderado",0.6,IF(P669="Mayor",0.8,IF(P669="Catastrófico",1,))))))</f>
        <v/>
      </c>
      <c r="R669" s="47" t="str">
        <f>IF(OR(AND(M669="Muy Baja",P669="Leve"),AND(M669="Muy Baja",P669="Menor"),AND(M669="Baja",P669="Leve")),"Bajo",IF(OR(AND(M669="Muy baja",P669="Moderado"),AND(M669="Baja",P669="Menor"),AND(M669="Baja",P669="Moderado"),AND(M669="Media",P669="Leve"),AND(M669="Media",P669="Menor"),AND(M669="Media",P669="Moderado"),AND(M669="Alta",P669="Leve"),AND(M669="Alta",P669="Menor")),"Moderado",IF(OR(AND(M669="Muy Baja",P669="Mayor"),AND(M669="Baja",P669="Mayor"),AND(M669="Media",P669="Mayor"),AND(M669="Alta",P669="Moderado"),AND(M669="Alta",P669="Mayor"),AND(M669="Muy Alta",P669="Leve"),AND(M669="Muy Alta",P669="Menor"),AND(M669="Muy Alta",P669="Moderado"),AND(M669="Muy Alta",P669="Mayor")),"Alto",IF(OR(AND(M669="Muy Baja",P669="Catastrófico"),AND(M669="Baja",P669="Catastrófico"),AND(M669="Media",P669="Catastrófico"),AND(M669="Alta",P669="Catastrófico"),AND(M669="Muy Alta",P669="Catastrófico")),"Extremo",""))))</f>
        <v/>
      </c>
      <c r="S669" s="48"/>
      <c r="T669" s="20" t="s">
        <v>65</v>
      </c>
      <c r="U669" s="21"/>
      <c r="V669" s="22"/>
      <c r="W669" s="22"/>
      <c r="X669" s="23" t="str">
        <f>IF(OR(Y669="Preventivo",Y669="Detectivo"),"Probabilidad",IF(Y669="Correctivo","Impacto",""))</f>
        <v/>
      </c>
      <c r="Y669" s="24"/>
      <c r="Z669" s="24"/>
      <c r="AA669" s="25" t="str">
        <f t="shared" si="295"/>
        <v/>
      </c>
      <c r="AB669" s="24"/>
      <c r="AC669" s="24"/>
      <c r="AD669" s="24"/>
      <c r="AE669" s="26" t="str">
        <f>IFERROR(IF(X669="Probabilidad",(N669-(+N669*AA669)),IF(X669="Impacto",N669,"")),"")</f>
        <v/>
      </c>
      <c r="AF669" s="25" t="str">
        <f t="shared" si="297"/>
        <v/>
      </c>
      <c r="AG669" s="38" t="str">
        <f>IFERROR(IF(AH669="","",IF(AH669&lt;=0.2,"Muy Baja",IF(AH669&lt;=0.4,"Baja",IF(AH669&lt;=0.6,"Media",IF(AH669&lt;=0.8,"Alta","Muy Alta"))))),"")</f>
        <v/>
      </c>
      <c r="AH669" s="39" t="str">
        <f>IFERROR(LOOKUP(MAX(AF669:AF675)+1,(AF669:AF675)),"")</f>
        <v/>
      </c>
      <c r="AI669" s="25" t="str">
        <f>IFERROR(IF(X669="Impacto",(Q669-(+Q669*AA669)),IF(X669="Probabilidad",Q669,"")),"")</f>
        <v/>
      </c>
      <c r="AJ669" s="38" t="str">
        <f>IFERROR(IF(AK669="","",IF(AK669&lt;=0.2,"Leve",IF(AK669&lt;=0.4,"Menor",IF(AK669&lt;=0.6,"Moderado",IF(AK669&lt;=0.8,"Mayor","Catastrófico"))))),"")</f>
        <v/>
      </c>
      <c r="AK669" s="39" t="str">
        <f>IFERROR(LOOKUP(MAX(AI669:AI675)+1,(AI669:AI675)),"")</f>
        <v/>
      </c>
      <c r="AL669" s="40" t="str">
        <f>IFERROR(IF(OR(AND(AG669="Muy Baja",AJ669="Leve"),AND(AG669="Muy Baja",AJ669="Menor"),AND(AG669="Baja",AJ669="Leve")),"Bajo",IF(OR(AND(AG669="Muy baja",AJ669="Moderado"),AND(AG669="Baja",AJ669="Menor"),AND(AG669="Baja",AJ669="Moderado"),AND(AG669="Media",AJ669="Leve"),AND(AG669="Media",AJ669="Menor"),AND(AG669="Media",AJ669="Moderado"),AND(AG669="Alta",AJ669="Leve"),AND(AG669="Alta",AJ669="Menor")),"Moderado",IF(OR(AND(AG669="Muy Baja",AJ669="Mayor"),AND(AG669="Baja",AJ669="Mayor"),AND(AG669="Media",AJ669="Mayor"),AND(AG669="Alta",AJ669="Moderado"),AND(AG669="Alta",AJ669="Mayor"),AND(AG669="Muy Alta",AJ669="Leve"),AND(AG669="Muy Alta",AJ669="Menor"),AND(AG669="Muy Alta",AJ669="Moderado"),AND(AG669="Muy Alta",AJ669="Mayor")),"Alto",IF(OR(AND(AG669="Muy Baja",AJ669="Catastrófico"),AND(AG669="Baja",AJ669="Catastrófico"),AND(AG669="Media",AJ669="Catastrófico"),AND(AG669="Alta",AJ669="Catastrófico"),AND(AG669="Muy Alta",AJ669="Catastrófico")),"Extremo","")))),"")</f>
        <v/>
      </c>
      <c r="AM669" s="23" t="s">
        <v>73</v>
      </c>
      <c r="AN669" s="27"/>
      <c r="AO669" s="21"/>
      <c r="AP669" s="21"/>
      <c r="AQ669" s="41"/>
      <c r="AR669" s="35"/>
      <c r="AS669" s="35"/>
      <c r="AT669" s="28"/>
    </row>
    <row r="670" spans="1:46" ht="74.099999999999994" customHeight="1" x14ac:dyDescent="0.3">
      <c r="A670" s="52"/>
      <c r="B670" s="48"/>
      <c r="C670" s="48"/>
      <c r="D670" s="48"/>
      <c r="E670" s="54"/>
      <c r="F670" s="55"/>
      <c r="G670" s="48"/>
      <c r="H670" s="49"/>
      <c r="I670" s="50"/>
      <c r="J670" s="50"/>
      <c r="K670" s="50"/>
      <c r="L670" s="50"/>
      <c r="M670" s="46"/>
      <c r="N670" s="44"/>
      <c r="O670" s="45"/>
      <c r="P670" s="46"/>
      <c r="Q670" s="44"/>
      <c r="R670" s="47"/>
      <c r="S670" s="48"/>
      <c r="T670" s="20" t="s">
        <v>74</v>
      </c>
      <c r="U670" s="21"/>
      <c r="V670" s="22"/>
      <c r="W670" s="22"/>
      <c r="X670" s="23" t="str">
        <f t="shared" ref="X670:X675" si="304">IF(OR(Y670="Preventivo",Y670="Detectivo"),"Probabilidad",IF(Y670="Correctivo","Impacto",""))</f>
        <v/>
      </c>
      <c r="Y670" s="24"/>
      <c r="Z670" s="24"/>
      <c r="AA670" s="25" t="str">
        <f t="shared" si="295"/>
        <v/>
      </c>
      <c r="AB670" s="24"/>
      <c r="AC670" s="24"/>
      <c r="AD670" s="24"/>
      <c r="AE670" s="26" t="str">
        <f>IFERROR(IF(AND(X669="Probabilidad",X670="Probabilidad"),(AF669-(+AF669*AA670)),IF(AND(X670="Probabilidad",X669="Impacto"),(AF669-(+AF669*AA670)),IF(X670="Impacto",AF669,""))),"")</f>
        <v/>
      </c>
      <c r="AF670" s="25" t="str">
        <f t="shared" si="297"/>
        <v/>
      </c>
      <c r="AG670" s="38"/>
      <c r="AH670" s="39"/>
      <c r="AI670" s="25" t="str">
        <f t="shared" ref="AI670:AI675" si="305">IFERROR(IF(AND(X669="Impacto",X670="Impacto"),(AI669-(+AI669*AA670)),IF(AND(X670="Impacto",X669="Probabilidad"),(AI669-(+AI669*AA670)),IF(X670="Probabilidad",AI669,""))),"")</f>
        <v/>
      </c>
      <c r="AJ670" s="38"/>
      <c r="AK670" s="39"/>
      <c r="AL670" s="40"/>
      <c r="AM670" s="23" t="s">
        <v>77</v>
      </c>
      <c r="AN670" s="27"/>
      <c r="AO670" s="21"/>
      <c r="AP670" s="21"/>
      <c r="AQ670" s="42"/>
      <c r="AR670" s="36"/>
      <c r="AS670" s="36"/>
      <c r="AT670" s="29"/>
    </row>
    <row r="671" spans="1:46" ht="45" customHeight="1" x14ac:dyDescent="0.3">
      <c r="A671" s="52"/>
      <c r="B671" s="48"/>
      <c r="C671" s="48"/>
      <c r="D671" s="48"/>
      <c r="E671" s="54"/>
      <c r="F671" s="55"/>
      <c r="G671" s="48"/>
      <c r="H671" s="49"/>
      <c r="I671" s="50"/>
      <c r="J671" s="50"/>
      <c r="K671" s="50"/>
      <c r="L671" s="50"/>
      <c r="M671" s="46"/>
      <c r="N671" s="44"/>
      <c r="O671" s="45"/>
      <c r="P671" s="46"/>
      <c r="Q671" s="44"/>
      <c r="R671" s="47"/>
      <c r="S671" s="48"/>
      <c r="T671" s="20" t="s">
        <v>78</v>
      </c>
      <c r="U671" s="21"/>
      <c r="V671" s="22"/>
      <c r="W671" s="22"/>
      <c r="X671" s="23" t="str">
        <f t="shared" si="304"/>
        <v/>
      </c>
      <c r="Y671" s="24"/>
      <c r="Z671" s="24"/>
      <c r="AA671" s="25" t="str">
        <f t="shared" si="295"/>
        <v/>
      </c>
      <c r="AB671" s="24"/>
      <c r="AC671" s="24"/>
      <c r="AD671" s="24"/>
      <c r="AE671" s="26" t="str">
        <f>IFERROR(IF(AND(X670="Probabilidad",X671="Probabilidad"),(AF670-(+AF670*AA671)),IF(AND(X671="Probabilidad",X670="Impacto"),(AF670-(+AF670*AA671)),IF(X671="Impacto",AF670,""))),"")</f>
        <v/>
      </c>
      <c r="AF671" s="25" t="str">
        <f t="shared" si="297"/>
        <v/>
      </c>
      <c r="AG671" s="38"/>
      <c r="AH671" s="39"/>
      <c r="AI671" s="25" t="str">
        <f t="shared" si="305"/>
        <v/>
      </c>
      <c r="AJ671" s="38"/>
      <c r="AK671" s="39"/>
      <c r="AL671" s="40"/>
      <c r="AM671" s="23" t="s">
        <v>81</v>
      </c>
      <c r="AN671" s="27"/>
      <c r="AO671" s="21"/>
      <c r="AP671" s="21"/>
      <c r="AQ671" s="42"/>
      <c r="AR671" s="36"/>
      <c r="AS671" s="36"/>
      <c r="AT671" s="29"/>
    </row>
    <row r="672" spans="1:46" ht="30" customHeight="1" x14ac:dyDescent="0.3">
      <c r="A672" s="52"/>
      <c r="B672" s="48"/>
      <c r="C672" s="48"/>
      <c r="D672" s="48"/>
      <c r="E672" s="54"/>
      <c r="F672" s="55"/>
      <c r="G672" s="48"/>
      <c r="H672" s="49"/>
      <c r="I672" s="50"/>
      <c r="J672" s="50"/>
      <c r="K672" s="50"/>
      <c r="L672" s="50"/>
      <c r="M672" s="46"/>
      <c r="N672" s="44"/>
      <c r="O672" s="45"/>
      <c r="P672" s="46"/>
      <c r="Q672" s="44"/>
      <c r="R672" s="47"/>
      <c r="S672" s="48"/>
      <c r="T672" s="20" t="s">
        <v>82</v>
      </c>
      <c r="U672" s="21"/>
      <c r="V672" s="22"/>
      <c r="W672" s="22"/>
      <c r="X672" s="23" t="str">
        <f t="shared" si="304"/>
        <v/>
      </c>
      <c r="Y672" s="24"/>
      <c r="Z672" s="24"/>
      <c r="AA672" s="25" t="str">
        <f t="shared" si="295"/>
        <v/>
      </c>
      <c r="AB672" s="24"/>
      <c r="AC672" s="24"/>
      <c r="AD672" s="24"/>
      <c r="AE672" s="26" t="str">
        <f t="shared" ref="AE672:AE675" si="306">IFERROR(IF(AND(X671="Probabilidad",X672="Probabilidad"),(AF671-(+AF671*AA672)),IF(AND(X672="Probabilidad",X671="Impacto"),(AF671-(+AF671*AA672)),IF(X672="Impacto",AF671,""))),"")</f>
        <v/>
      </c>
      <c r="AF672" s="25" t="str">
        <f t="shared" si="297"/>
        <v/>
      </c>
      <c r="AG672" s="38"/>
      <c r="AH672" s="39"/>
      <c r="AI672" s="25" t="str">
        <f t="shared" si="305"/>
        <v/>
      </c>
      <c r="AJ672" s="38"/>
      <c r="AK672" s="39"/>
      <c r="AL672" s="40"/>
      <c r="AM672" s="23" t="s">
        <v>84</v>
      </c>
      <c r="AN672" s="27"/>
      <c r="AO672" s="21"/>
      <c r="AP672" s="21"/>
      <c r="AQ672" s="42"/>
      <c r="AR672" s="36"/>
      <c r="AS672" s="36"/>
      <c r="AT672" s="29"/>
    </row>
    <row r="673" spans="1:46" ht="18.95" customHeight="1" x14ac:dyDescent="0.3">
      <c r="A673" s="52"/>
      <c r="B673" s="48"/>
      <c r="C673" s="48"/>
      <c r="D673" s="48"/>
      <c r="E673" s="54"/>
      <c r="F673" s="55"/>
      <c r="G673" s="48"/>
      <c r="H673" s="49"/>
      <c r="I673" s="50"/>
      <c r="J673" s="50"/>
      <c r="K673" s="50"/>
      <c r="L673" s="50"/>
      <c r="M673" s="46"/>
      <c r="N673" s="44"/>
      <c r="O673" s="45"/>
      <c r="P673" s="46"/>
      <c r="Q673" s="44"/>
      <c r="R673" s="47"/>
      <c r="S673" s="48"/>
      <c r="T673" s="20" t="s">
        <v>85</v>
      </c>
      <c r="U673" s="21"/>
      <c r="V673" s="22"/>
      <c r="W673" s="22"/>
      <c r="X673" s="23" t="str">
        <f t="shared" si="304"/>
        <v/>
      </c>
      <c r="Y673" s="24"/>
      <c r="Z673" s="24"/>
      <c r="AA673" s="25" t="str">
        <f t="shared" si="295"/>
        <v/>
      </c>
      <c r="AB673" s="24"/>
      <c r="AC673" s="24"/>
      <c r="AD673" s="24"/>
      <c r="AE673" s="26" t="str">
        <f t="shared" si="306"/>
        <v/>
      </c>
      <c r="AF673" s="25" t="str">
        <f t="shared" si="297"/>
        <v/>
      </c>
      <c r="AG673" s="38"/>
      <c r="AH673" s="39"/>
      <c r="AI673" s="25" t="str">
        <f t="shared" si="305"/>
        <v/>
      </c>
      <c r="AJ673" s="38"/>
      <c r="AK673" s="39"/>
      <c r="AL673" s="40"/>
      <c r="AM673" s="23" t="s">
        <v>89</v>
      </c>
      <c r="AN673" s="27"/>
      <c r="AO673" s="21"/>
      <c r="AP673" s="21"/>
      <c r="AQ673" s="42"/>
      <c r="AR673" s="36"/>
      <c r="AS673" s="36"/>
      <c r="AT673" s="29"/>
    </row>
    <row r="674" spans="1:46" ht="18.95" customHeight="1" x14ac:dyDescent="0.3">
      <c r="A674" s="52"/>
      <c r="B674" s="48"/>
      <c r="C674" s="48"/>
      <c r="D674" s="48"/>
      <c r="E674" s="54"/>
      <c r="F674" s="55"/>
      <c r="G674" s="48"/>
      <c r="H674" s="49"/>
      <c r="I674" s="50"/>
      <c r="J674" s="50"/>
      <c r="K674" s="50"/>
      <c r="L674" s="50"/>
      <c r="M674" s="46"/>
      <c r="N674" s="44"/>
      <c r="O674" s="45"/>
      <c r="P674" s="46"/>
      <c r="Q674" s="44"/>
      <c r="R674" s="47"/>
      <c r="S674" s="48"/>
      <c r="T674" s="20" t="s">
        <v>90</v>
      </c>
      <c r="U674" s="21"/>
      <c r="V674" s="22"/>
      <c r="W674" s="22"/>
      <c r="X674" s="23" t="str">
        <f t="shared" si="304"/>
        <v/>
      </c>
      <c r="Y674" s="24"/>
      <c r="Z674" s="24"/>
      <c r="AA674" s="25" t="str">
        <f t="shared" si="295"/>
        <v/>
      </c>
      <c r="AB674" s="24"/>
      <c r="AC674" s="24"/>
      <c r="AD674" s="24"/>
      <c r="AE674" s="26" t="str">
        <f t="shared" si="306"/>
        <v/>
      </c>
      <c r="AF674" s="25" t="str">
        <f t="shared" si="297"/>
        <v/>
      </c>
      <c r="AG674" s="38"/>
      <c r="AH674" s="39"/>
      <c r="AI674" s="25" t="str">
        <f t="shared" si="305"/>
        <v/>
      </c>
      <c r="AJ674" s="38"/>
      <c r="AK674" s="39"/>
      <c r="AL674" s="40"/>
      <c r="AM674" s="23" t="s">
        <v>92</v>
      </c>
      <c r="AN674" s="27"/>
      <c r="AO674" s="21"/>
      <c r="AP674" s="21"/>
      <c r="AQ674" s="42"/>
      <c r="AR674" s="36"/>
      <c r="AS674" s="36"/>
      <c r="AT674" s="29"/>
    </row>
    <row r="675" spans="1:46" ht="23.1" customHeight="1" x14ac:dyDescent="0.3">
      <c r="A675" s="53"/>
      <c r="B675" s="48"/>
      <c r="C675" s="48"/>
      <c r="D675" s="48"/>
      <c r="E675" s="54"/>
      <c r="F675" s="55"/>
      <c r="G675" s="48"/>
      <c r="H675" s="49"/>
      <c r="I675" s="50"/>
      <c r="J675" s="50"/>
      <c r="K675" s="50"/>
      <c r="L675" s="50"/>
      <c r="M675" s="46"/>
      <c r="N675" s="44"/>
      <c r="O675" s="45"/>
      <c r="P675" s="46"/>
      <c r="Q675" s="44"/>
      <c r="R675" s="47"/>
      <c r="S675" s="48"/>
      <c r="T675" s="20" t="s">
        <v>93</v>
      </c>
      <c r="U675" s="21"/>
      <c r="V675" s="22"/>
      <c r="W675" s="22"/>
      <c r="X675" s="23" t="str">
        <f t="shared" si="304"/>
        <v/>
      </c>
      <c r="Y675" s="24"/>
      <c r="Z675" s="24"/>
      <c r="AA675" s="25" t="str">
        <f t="shared" si="295"/>
        <v/>
      </c>
      <c r="AB675" s="24"/>
      <c r="AC675" s="24"/>
      <c r="AD675" s="24"/>
      <c r="AE675" s="26" t="str">
        <f t="shared" si="306"/>
        <v/>
      </c>
      <c r="AF675" s="25" t="str">
        <f t="shared" si="297"/>
        <v/>
      </c>
      <c r="AG675" s="38"/>
      <c r="AH675" s="39"/>
      <c r="AI675" s="25" t="str">
        <f t="shared" si="305"/>
        <v/>
      </c>
      <c r="AJ675" s="38"/>
      <c r="AK675" s="39"/>
      <c r="AL675" s="40"/>
      <c r="AM675" s="23" t="s">
        <v>94</v>
      </c>
      <c r="AN675" s="27"/>
      <c r="AO675" s="21"/>
      <c r="AP675" s="21"/>
      <c r="AQ675" s="43"/>
      <c r="AR675" s="37"/>
      <c r="AS675" s="37"/>
      <c r="AT675" s="30"/>
    </row>
    <row r="676" spans="1:46" s="4" customFormat="1" ht="69.95" customHeight="1" x14ac:dyDescent="0.25">
      <c r="A676" s="51"/>
      <c r="B676" s="48"/>
      <c r="C676" s="48"/>
      <c r="D676" s="48"/>
      <c r="E676" s="54"/>
      <c r="F676" s="55"/>
      <c r="G676" s="48"/>
      <c r="H676" s="49" t="str">
        <f>IF(B676="Seguridad_Información","Posibilidad de "&amp;C676&amp;"con "&amp;K676&amp;" "&amp;"por"&amp;" "&amp;I676&amp;" "&amp;"debido a"&amp;" "&amp;J676,"Posibilidad de"&amp;" "&amp;K676&amp;" "&amp;"por"&amp;" "&amp;I676&amp;" debido a"&amp;" "&amp;J676)</f>
        <v xml:space="preserve">Posibilidad de  por  debido a </v>
      </c>
      <c r="I676" s="50"/>
      <c r="J676" s="50"/>
      <c r="K676" s="50"/>
      <c r="L676" s="50"/>
      <c r="M676" s="46" t="str">
        <f>IF(OR($L676=[1]Tabla_Probabilidad!$D$33,$L676=[1]Tabla_Probabilidad!$D$35,$L676=[1]Tabla_Probabilidad!$D$37,$L676=[1]Tabla_Probabilidad!$J$35),"Muy Baja",IF(OR($L676=[1]Tabla_Probabilidad!$E$33,$L676=[1]Tabla_Probabilidad!$E$35,$L676=[1]Tabla_Probabilidad!$E$37,$L676=[1]Tabla_Probabilidad!$K$35),"Baja",IF(OR($L676=[1]Tabla_Probabilidad!$F$33,$L676=[1]Tabla_Probabilidad!$F$35,$L676=[1]Tabla_Probabilidad!$F$37,$L676=[1]Tabla_Probabilidad!$L$35),"Media",IF(OR($L676=[1]Tabla_Probabilidad!$G$33,$L676=[1]Tabla_Probabilidad!$G$35,$L676=[1]Tabla_Probabilidad!$G$37,$L676=[1]Tabla_Probabilidad!$M$35),"Alta",IF(OR($L676=[1]Tabla_Probabilidad!$H$33,$L676=[1]Tabla_Probabilidad!$H$35,$L676=[1]Tabla_Probabilidad!$H$37,$L676=[1]Tabla_Probabilidad!$N$35),"Muy Alta","")))))</f>
        <v/>
      </c>
      <c r="N676" s="44" t="str">
        <f>IF(M676="","",IF(M676="Muy Baja",0.2,IF(M676="Baja",0.4,IF(M676="Media",0.6,IF(M676="Alta",0.8,IF(M676="Muy Alta",1,))))))</f>
        <v/>
      </c>
      <c r="O676" s="45"/>
      <c r="P676" s="46" t="str">
        <f>IF(OR($O676=[1]Tabla_Impacto!$D$38,$O676=[1]Tabla_Impacto!$D$41,$O676=[1]Tabla_Impacto!$D$42,$O676=[1]Tabla_Impacto!$D$43,$O676=[1]Tabla_Impacto!$D$44,$O676=[1]Tabla_Impacto!$J$38,$O676=[1]Tabla_Impacto!$J$43,$O676=[1]Tabla_Impacto!$J$44,$O676=[1]Tabla_Impacto!$P$40,$O676=[1]Tabla_Impacto!$P$44,$O676=[1]Tabla_Impacto!$V$40,$O676=[1]Tabla_Impacto!$AB$40),"Leve",IF(OR($O676=[1]Tabla_Impacto!$E$38,$O676=[1]Tabla_Impacto!$E$41,$O676=[1]Tabla_Impacto!$E$42,$O676=[1]Tabla_Impacto!$E$43,$O676=[1]Tabla_Impacto!$E$44,$O676=[1]Tabla_Impacto!$K$38,$O676=[1]Tabla_Impacto!$K$43,$O676=[1]Tabla_Impacto!$K$44,$O676=[1]Tabla_Impacto!$Q$40,$O676=[1]Tabla_Impacto!$Q$44,$O676=[1]Tabla_Impacto!$W$40,$O676=[1]Tabla_Impacto!$AC$40),"Menor",IF(OR($O676=[1]Tabla_Impacto!$F$38,$O676=[1]Tabla_Impacto!$F$41,$O676=[1]Tabla_Impacto!$F$42,$O676=[1]Tabla_Impacto!$F$43,$O676=[1]Tabla_Impacto!$F$44,$O676=[1]Tabla_Impacto!$L$38,$O676=[1]Tabla_Impacto!$L$43,$O676=[1]Tabla_Impacto!$L$44,$O676=[1]Tabla_Impacto!$R$40,$O676=[1]Tabla_Impacto!$R$44,$O676=[1]Tabla_Impacto!$X$40,$O676=[1]Tabla_Impacto!$AD$40,$O676=[1]Tabla_Impacto!$F$41),"Moderado",IF(OR($O676=[1]Tabla_Impacto!$G$38,$O676=[1]Tabla_Impacto!$G$41,$O676=[1]Tabla_Impacto!$G$42,$O676=[1]Tabla_Impacto!$G$43,$O676=[1]Tabla_Impacto!$G$44,$O676=[1]Tabla_Impacto!$M$38,$O676=[1]Tabla_Impacto!$M$43,$O676=[1]Tabla_Impacto!$M$44,$O676=[1]Tabla_Impacto!$S$40,$O676=[1]Tabla_Impacto!$S$44,$O676=[1]Tabla_Impacto!$Y$40,$O676=[1]Tabla_Impacto!$AE$40,$O676=[1]Tabla_Impacto!$G$41),"Mayor",IF(OR($O676=[1]Tabla_Impacto!$H$38,$O676=[1]Tabla_Impacto!$H$41,$O676=[1]Tabla_Impacto!$H$42,$O676=[1]Tabla_Impacto!$H$43,$O676=[1]Tabla_Impacto!$H$44,$O676=[1]Tabla_Impacto!$N$38,$O676=[1]Tabla_Impacto!$N$43,$O676=[1]Tabla_Impacto!$N$44,$O676=[1]Tabla_Impacto!$T$40,$O676=[1]Tabla_Impacto!$T$44,$O676=[1]Tabla_Impacto!$Z$40,$O676=[1]Tabla_Impacto!$AF$40,$O676=[1]Tabla_Impacto!$H$41),"Catastrófico","")))))</f>
        <v/>
      </c>
      <c r="Q676" s="44" t="str">
        <f>IF(P676="","",IF(P676="Leve",0.2,IF(P676="Menor",0.4,IF(P676="Moderado",0.6,IF(P676="Mayor",0.8,IF(P676="Catastrófico",1,))))))</f>
        <v/>
      </c>
      <c r="R676" s="47" t="str">
        <f>IF(OR(AND(M676="Muy Baja",P676="Leve"),AND(M676="Muy Baja",P676="Menor"),AND(M676="Baja",P676="Leve")),"Bajo",IF(OR(AND(M676="Muy baja",P676="Moderado"),AND(M676="Baja",P676="Menor"),AND(M676="Baja",P676="Moderado"),AND(M676="Media",P676="Leve"),AND(M676="Media",P676="Menor"),AND(M676="Media",P676="Moderado"),AND(M676="Alta",P676="Leve"),AND(M676="Alta",P676="Menor")),"Moderado",IF(OR(AND(M676="Muy Baja",P676="Mayor"),AND(M676="Baja",P676="Mayor"),AND(M676="Media",P676="Mayor"),AND(M676="Alta",P676="Moderado"),AND(M676="Alta",P676="Mayor"),AND(M676="Muy Alta",P676="Leve"),AND(M676="Muy Alta",P676="Menor"),AND(M676="Muy Alta",P676="Moderado"),AND(M676="Muy Alta",P676="Mayor")),"Alto",IF(OR(AND(M676="Muy Baja",P676="Catastrófico"),AND(M676="Baja",P676="Catastrófico"),AND(M676="Media",P676="Catastrófico"),AND(M676="Alta",P676="Catastrófico"),AND(M676="Muy Alta",P676="Catastrófico")),"Extremo",""))))</f>
        <v/>
      </c>
      <c r="S676" s="48"/>
      <c r="T676" s="20" t="s">
        <v>65</v>
      </c>
      <c r="U676" s="21"/>
      <c r="V676" s="22"/>
      <c r="W676" s="22"/>
      <c r="X676" s="23" t="str">
        <f>IF(OR(Y676="Preventivo",Y676="Detectivo"),"Probabilidad",IF(Y676="Correctivo","Impacto",""))</f>
        <v/>
      </c>
      <c r="Y676" s="24"/>
      <c r="Z676" s="24"/>
      <c r="AA676" s="25" t="str">
        <f t="shared" si="295"/>
        <v/>
      </c>
      <c r="AB676" s="24"/>
      <c r="AC676" s="24"/>
      <c r="AD676" s="24"/>
      <c r="AE676" s="26" t="str">
        <f>IFERROR(IF(X676="Probabilidad",(N676-(+N676*AA676)),IF(X676="Impacto",N676,"")),"")</f>
        <v/>
      </c>
      <c r="AF676" s="25" t="str">
        <f t="shared" si="297"/>
        <v/>
      </c>
      <c r="AG676" s="38" t="str">
        <f>IFERROR(IF(AH676="","",IF(AH676&lt;=0.2,"Muy Baja",IF(AH676&lt;=0.4,"Baja",IF(AH676&lt;=0.6,"Media",IF(AH676&lt;=0.8,"Alta","Muy Alta"))))),"")</f>
        <v/>
      </c>
      <c r="AH676" s="39" t="str">
        <f>IFERROR(LOOKUP(MAX(AF676:AF682)+1,(AF676:AF682)),"")</f>
        <v/>
      </c>
      <c r="AI676" s="25" t="str">
        <f>IFERROR(IF(X676="Impacto",(Q676-(+Q676*AA676)),IF(X676="Probabilidad",Q676,"")),"")</f>
        <v/>
      </c>
      <c r="AJ676" s="38" t="str">
        <f>IFERROR(IF(AK676="","",IF(AK676&lt;=0.2,"Leve",IF(AK676&lt;=0.4,"Menor",IF(AK676&lt;=0.6,"Moderado",IF(AK676&lt;=0.8,"Mayor","Catastrófico"))))),"")</f>
        <v/>
      </c>
      <c r="AK676" s="39" t="str">
        <f>IFERROR(LOOKUP(MAX(AI676:AI682)+1,(AI676:AI682)),"")</f>
        <v/>
      </c>
      <c r="AL676" s="40" t="str">
        <f>IFERROR(IF(OR(AND(AG676="Muy Baja",AJ676="Leve"),AND(AG676="Muy Baja",AJ676="Menor"),AND(AG676="Baja",AJ676="Leve")),"Bajo",IF(OR(AND(AG676="Muy baja",AJ676="Moderado"),AND(AG676="Baja",AJ676="Menor"),AND(AG676="Baja",AJ676="Moderado"),AND(AG676="Media",AJ676="Leve"),AND(AG676="Media",AJ676="Menor"),AND(AG676="Media",AJ676="Moderado"),AND(AG676="Alta",AJ676="Leve"),AND(AG676="Alta",AJ676="Menor")),"Moderado",IF(OR(AND(AG676="Muy Baja",AJ676="Mayor"),AND(AG676="Baja",AJ676="Mayor"),AND(AG676="Media",AJ676="Mayor"),AND(AG676="Alta",AJ676="Moderado"),AND(AG676="Alta",AJ676="Mayor"),AND(AG676="Muy Alta",AJ676="Leve"),AND(AG676="Muy Alta",AJ676="Menor"),AND(AG676="Muy Alta",AJ676="Moderado"),AND(AG676="Muy Alta",AJ676="Mayor")),"Alto",IF(OR(AND(AG676="Muy Baja",AJ676="Catastrófico"),AND(AG676="Baja",AJ676="Catastrófico"),AND(AG676="Media",AJ676="Catastrófico"),AND(AG676="Alta",AJ676="Catastrófico"),AND(AG676="Muy Alta",AJ676="Catastrófico")),"Extremo","")))),"")</f>
        <v/>
      </c>
      <c r="AM676" s="23" t="s">
        <v>73</v>
      </c>
      <c r="AN676" s="27"/>
      <c r="AO676" s="21"/>
      <c r="AP676" s="21"/>
      <c r="AQ676" s="41"/>
      <c r="AR676" s="35"/>
      <c r="AS676" s="35"/>
      <c r="AT676" s="28"/>
    </row>
    <row r="677" spans="1:46" ht="74.099999999999994" customHeight="1" x14ac:dyDescent="0.3">
      <c r="A677" s="52"/>
      <c r="B677" s="48"/>
      <c r="C677" s="48"/>
      <c r="D677" s="48"/>
      <c r="E677" s="54"/>
      <c r="F677" s="55"/>
      <c r="G677" s="48"/>
      <c r="H677" s="49"/>
      <c r="I677" s="50"/>
      <c r="J677" s="50"/>
      <c r="K677" s="50"/>
      <c r="L677" s="50"/>
      <c r="M677" s="46"/>
      <c r="N677" s="44"/>
      <c r="O677" s="45"/>
      <c r="P677" s="46"/>
      <c r="Q677" s="44"/>
      <c r="R677" s="47"/>
      <c r="S677" s="48"/>
      <c r="T677" s="20" t="s">
        <v>74</v>
      </c>
      <c r="U677" s="21"/>
      <c r="V677" s="22"/>
      <c r="W677" s="22"/>
      <c r="X677" s="23" t="str">
        <f t="shared" ref="X677:X682" si="307">IF(OR(Y677="Preventivo",Y677="Detectivo"),"Probabilidad",IF(Y677="Correctivo","Impacto",""))</f>
        <v/>
      </c>
      <c r="Y677" s="24"/>
      <c r="Z677" s="24"/>
      <c r="AA677" s="25" t="str">
        <f t="shared" si="295"/>
        <v/>
      </c>
      <c r="AB677" s="24"/>
      <c r="AC677" s="24"/>
      <c r="AD677" s="24"/>
      <c r="AE677" s="26" t="str">
        <f>IFERROR(IF(AND(X676="Probabilidad",X677="Probabilidad"),(AF676-(+AF676*AA677)),IF(AND(X677="Probabilidad",X676="Impacto"),(AF676-(+AF676*AA677)),IF(X677="Impacto",AF676,""))),"")</f>
        <v/>
      </c>
      <c r="AF677" s="25" t="str">
        <f t="shared" si="297"/>
        <v/>
      </c>
      <c r="AG677" s="38"/>
      <c r="AH677" s="39"/>
      <c r="AI677" s="25" t="str">
        <f t="shared" ref="AI677:AI682" si="308">IFERROR(IF(AND(X676="Impacto",X677="Impacto"),(AI676-(+AI676*AA677)),IF(AND(X677="Impacto",X676="Probabilidad"),(AI676-(+AI676*AA677)),IF(X677="Probabilidad",AI676,""))),"")</f>
        <v/>
      </c>
      <c r="AJ677" s="38"/>
      <c r="AK677" s="39"/>
      <c r="AL677" s="40"/>
      <c r="AM677" s="23" t="s">
        <v>77</v>
      </c>
      <c r="AN677" s="27"/>
      <c r="AO677" s="21"/>
      <c r="AP677" s="21"/>
      <c r="AQ677" s="42"/>
      <c r="AR677" s="36"/>
      <c r="AS677" s="36"/>
      <c r="AT677" s="29"/>
    </row>
    <row r="678" spans="1:46" ht="45" customHeight="1" x14ac:dyDescent="0.3">
      <c r="A678" s="52"/>
      <c r="B678" s="48"/>
      <c r="C678" s="48"/>
      <c r="D678" s="48"/>
      <c r="E678" s="54"/>
      <c r="F678" s="55"/>
      <c r="G678" s="48"/>
      <c r="H678" s="49"/>
      <c r="I678" s="50"/>
      <c r="J678" s="50"/>
      <c r="K678" s="50"/>
      <c r="L678" s="50"/>
      <c r="M678" s="46"/>
      <c r="N678" s="44"/>
      <c r="O678" s="45"/>
      <c r="P678" s="46"/>
      <c r="Q678" s="44"/>
      <c r="R678" s="47"/>
      <c r="S678" s="48"/>
      <c r="T678" s="20" t="s">
        <v>78</v>
      </c>
      <c r="U678" s="21"/>
      <c r="V678" s="22"/>
      <c r="W678" s="22"/>
      <c r="X678" s="23" t="str">
        <f t="shared" si="307"/>
        <v/>
      </c>
      <c r="Y678" s="24"/>
      <c r="Z678" s="24"/>
      <c r="AA678" s="25" t="str">
        <f t="shared" si="295"/>
        <v/>
      </c>
      <c r="AB678" s="24"/>
      <c r="AC678" s="24"/>
      <c r="AD678" s="24"/>
      <c r="AE678" s="26" t="str">
        <f>IFERROR(IF(AND(X677="Probabilidad",X678="Probabilidad"),(AF677-(+AF677*AA678)),IF(AND(X678="Probabilidad",X677="Impacto"),(AF677-(+AF677*AA678)),IF(X678="Impacto",AF677,""))),"")</f>
        <v/>
      </c>
      <c r="AF678" s="25" t="str">
        <f t="shared" si="297"/>
        <v/>
      </c>
      <c r="AG678" s="38"/>
      <c r="AH678" s="39"/>
      <c r="AI678" s="25" t="str">
        <f t="shared" si="308"/>
        <v/>
      </c>
      <c r="AJ678" s="38"/>
      <c r="AK678" s="39"/>
      <c r="AL678" s="40"/>
      <c r="AM678" s="23" t="s">
        <v>81</v>
      </c>
      <c r="AN678" s="27"/>
      <c r="AO678" s="21"/>
      <c r="AP678" s="21"/>
      <c r="AQ678" s="42"/>
      <c r="AR678" s="36"/>
      <c r="AS678" s="36"/>
      <c r="AT678" s="29"/>
    </row>
    <row r="679" spans="1:46" ht="30" customHeight="1" x14ac:dyDescent="0.3">
      <c r="A679" s="52"/>
      <c r="B679" s="48"/>
      <c r="C679" s="48"/>
      <c r="D679" s="48"/>
      <c r="E679" s="54"/>
      <c r="F679" s="55"/>
      <c r="G679" s="48"/>
      <c r="H679" s="49"/>
      <c r="I679" s="50"/>
      <c r="J679" s="50"/>
      <c r="K679" s="50"/>
      <c r="L679" s="50"/>
      <c r="M679" s="46"/>
      <c r="N679" s="44"/>
      <c r="O679" s="45"/>
      <c r="P679" s="46"/>
      <c r="Q679" s="44"/>
      <c r="R679" s="47"/>
      <c r="S679" s="48"/>
      <c r="T679" s="20" t="s">
        <v>82</v>
      </c>
      <c r="U679" s="21"/>
      <c r="V679" s="22"/>
      <c r="W679" s="22"/>
      <c r="X679" s="23" t="str">
        <f t="shared" si="307"/>
        <v/>
      </c>
      <c r="Y679" s="24"/>
      <c r="Z679" s="24"/>
      <c r="AA679" s="25" t="str">
        <f t="shared" si="295"/>
        <v/>
      </c>
      <c r="AB679" s="24"/>
      <c r="AC679" s="24"/>
      <c r="AD679" s="24"/>
      <c r="AE679" s="26" t="str">
        <f t="shared" ref="AE679:AE682" si="309">IFERROR(IF(AND(X678="Probabilidad",X679="Probabilidad"),(AF678-(+AF678*AA679)),IF(AND(X679="Probabilidad",X678="Impacto"),(AF678-(+AF678*AA679)),IF(X679="Impacto",AF678,""))),"")</f>
        <v/>
      </c>
      <c r="AF679" s="25" t="str">
        <f t="shared" si="297"/>
        <v/>
      </c>
      <c r="AG679" s="38"/>
      <c r="AH679" s="39"/>
      <c r="AI679" s="25" t="str">
        <f t="shared" si="308"/>
        <v/>
      </c>
      <c r="AJ679" s="38"/>
      <c r="AK679" s="39"/>
      <c r="AL679" s="40"/>
      <c r="AM679" s="23" t="s">
        <v>84</v>
      </c>
      <c r="AN679" s="27"/>
      <c r="AO679" s="21"/>
      <c r="AP679" s="21"/>
      <c r="AQ679" s="42"/>
      <c r="AR679" s="36"/>
      <c r="AS679" s="36"/>
      <c r="AT679" s="29"/>
    </row>
    <row r="680" spans="1:46" ht="18.95" customHeight="1" x14ac:dyDescent="0.3">
      <c r="A680" s="52"/>
      <c r="B680" s="48"/>
      <c r="C680" s="48"/>
      <c r="D680" s="48"/>
      <c r="E680" s="54"/>
      <c r="F680" s="55"/>
      <c r="G680" s="48"/>
      <c r="H680" s="49"/>
      <c r="I680" s="50"/>
      <c r="J680" s="50"/>
      <c r="K680" s="50"/>
      <c r="L680" s="50"/>
      <c r="M680" s="46"/>
      <c r="N680" s="44"/>
      <c r="O680" s="45"/>
      <c r="P680" s="46"/>
      <c r="Q680" s="44"/>
      <c r="R680" s="47"/>
      <c r="S680" s="48"/>
      <c r="T680" s="20" t="s">
        <v>85</v>
      </c>
      <c r="U680" s="21"/>
      <c r="V680" s="22"/>
      <c r="W680" s="22"/>
      <c r="X680" s="23" t="str">
        <f t="shared" si="307"/>
        <v/>
      </c>
      <c r="Y680" s="24"/>
      <c r="Z680" s="24"/>
      <c r="AA680" s="25" t="str">
        <f t="shared" si="295"/>
        <v/>
      </c>
      <c r="AB680" s="24"/>
      <c r="AC680" s="24"/>
      <c r="AD680" s="24"/>
      <c r="AE680" s="26" t="str">
        <f t="shared" si="309"/>
        <v/>
      </c>
      <c r="AF680" s="25" t="str">
        <f t="shared" si="297"/>
        <v/>
      </c>
      <c r="AG680" s="38"/>
      <c r="AH680" s="39"/>
      <c r="AI680" s="25" t="str">
        <f t="shared" si="308"/>
        <v/>
      </c>
      <c r="AJ680" s="38"/>
      <c r="AK680" s="39"/>
      <c r="AL680" s="40"/>
      <c r="AM680" s="23" t="s">
        <v>89</v>
      </c>
      <c r="AN680" s="27"/>
      <c r="AO680" s="21"/>
      <c r="AP680" s="21"/>
      <c r="AQ680" s="42"/>
      <c r="AR680" s="36"/>
      <c r="AS680" s="36"/>
      <c r="AT680" s="29"/>
    </row>
    <row r="681" spans="1:46" ht="18.95" customHeight="1" x14ac:dyDescent="0.3">
      <c r="A681" s="52"/>
      <c r="B681" s="48"/>
      <c r="C681" s="48"/>
      <c r="D681" s="48"/>
      <c r="E681" s="54"/>
      <c r="F681" s="55"/>
      <c r="G681" s="48"/>
      <c r="H681" s="49"/>
      <c r="I681" s="50"/>
      <c r="J681" s="50"/>
      <c r="K681" s="50"/>
      <c r="L681" s="50"/>
      <c r="M681" s="46"/>
      <c r="N681" s="44"/>
      <c r="O681" s="45"/>
      <c r="P681" s="46"/>
      <c r="Q681" s="44"/>
      <c r="R681" s="47"/>
      <c r="S681" s="48"/>
      <c r="T681" s="20" t="s">
        <v>90</v>
      </c>
      <c r="U681" s="21"/>
      <c r="V681" s="22"/>
      <c r="W681" s="22"/>
      <c r="X681" s="23" t="str">
        <f t="shared" si="307"/>
        <v/>
      </c>
      <c r="Y681" s="24"/>
      <c r="Z681" s="24"/>
      <c r="AA681" s="25" t="str">
        <f t="shared" si="295"/>
        <v/>
      </c>
      <c r="AB681" s="24"/>
      <c r="AC681" s="24"/>
      <c r="AD681" s="24"/>
      <c r="AE681" s="26" t="str">
        <f t="shared" si="309"/>
        <v/>
      </c>
      <c r="AF681" s="25" t="str">
        <f t="shared" si="297"/>
        <v/>
      </c>
      <c r="AG681" s="38"/>
      <c r="AH681" s="39"/>
      <c r="AI681" s="25" t="str">
        <f t="shared" si="308"/>
        <v/>
      </c>
      <c r="AJ681" s="38"/>
      <c r="AK681" s="39"/>
      <c r="AL681" s="40"/>
      <c r="AM681" s="23" t="s">
        <v>92</v>
      </c>
      <c r="AN681" s="27"/>
      <c r="AO681" s="21"/>
      <c r="AP681" s="21"/>
      <c r="AQ681" s="42"/>
      <c r="AR681" s="36"/>
      <c r="AS681" s="36"/>
      <c r="AT681" s="29"/>
    </row>
    <row r="682" spans="1:46" ht="23.1" customHeight="1" x14ac:dyDescent="0.3">
      <c r="A682" s="53"/>
      <c r="B682" s="48"/>
      <c r="C682" s="48"/>
      <c r="D682" s="48"/>
      <c r="E682" s="54"/>
      <c r="F682" s="55"/>
      <c r="G682" s="48"/>
      <c r="H682" s="49"/>
      <c r="I682" s="50"/>
      <c r="J682" s="50"/>
      <c r="K682" s="50"/>
      <c r="L682" s="50"/>
      <c r="M682" s="46"/>
      <c r="N682" s="44"/>
      <c r="O682" s="45"/>
      <c r="P682" s="46"/>
      <c r="Q682" s="44"/>
      <c r="R682" s="47"/>
      <c r="S682" s="48"/>
      <c r="T682" s="20" t="s">
        <v>93</v>
      </c>
      <c r="U682" s="21"/>
      <c r="V682" s="22"/>
      <c r="W682" s="22"/>
      <c r="X682" s="23" t="str">
        <f t="shared" si="307"/>
        <v/>
      </c>
      <c r="Y682" s="24"/>
      <c r="Z682" s="24"/>
      <c r="AA682" s="25" t="str">
        <f t="shared" si="295"/>
        <v/>
      </c>
      <c r="AB682" s="24"/>
      <c r="AC682" s="24"/>
      <c r="AD682" s="24"/>
      <c r="AE682" s="26" t="str">
        <f t="shared" si="309"/>
        <v/>
      </c>
      <c r="AF682" s="25" t="str">
        <f t="shared" si="297"/>
        <v/>
      </c>
      <c r="AG682" s="38"/>
      <c r="AH682" s="39"/>
      <c r="AI682" s="25" t="str">
        <f t="shared" si="308"/>
        <v/>
      </c>
      <c r="AJ682" s="38"/>
      <c r="AK682" s="39"/>
      <c r="AL682" s="40"/>
      <c r="AM682" s="23" t="s">
        <v>94</v>
      </c>
      <c r="AN682" s="27"/>
      <c r="AO682" s="21"/>
      <c r="AP682" s="21"/>
      <c r="AQ682" s="43"/>
      <c r="AR682" s="37"/>
      <c r="AS682" s="37"/>
      <c r="AT682" s="30"/>
    </row>
    <row r="683" spans="1:46" s="4" customFormat="1" ht="69.95" customHeight="1" x14ac:dyDescent="0.25">
      <c r="A683" s="51"/>
      <c r="B683" s="48"/>
      <c r="C683" s="48"/>
      <c r="D683" s="48"/>
      <c r="E683" s="54"/>
      <c r="F683" s="55"/>
      <c r="G683" s="48"/>
      <c r="H683" s="49" t="str">
        <f>IF(B683="Seguridad_Información","Posibilidad de "&amp;C683&amp;"con "&amp;K683&amp;" "&amp;"por"&amp;" "&amp;I683&amp;" "&amp;"debido a"&amp;" "&amp;J683,"Posibilidad de"&amp;" "&amp;K683&amp;" "&amp;"por"&amp;" "&amp;I683&amp;" debido a"&amp;" "&amp;J683)</f>
        <v xml:space="preserve">Posibilidad de  por  debido a </v>
      </c>
      <c r="I683" s="50"/>
      <c r="J683" s="50"/>
      <c r="K683" s="50"/>
      <c r="L683" s="50"/>
      <c r="M683" s="46" t="str">
        <f>IF(OR($L683=[1]Tabla_Probabilidad!$D$33,$L683=[1]Tabla_Probabilidad!$D$35,$L683=[1]Tabla_Probabilidad!$D$37,$L683=[1]Tabla_Probabilidad!$J$35),"Muy Baja",IF(OR($L683=[1]Tabla_Probabilidad!$E$33,$L683=[1]Tabla_Probabilidad!$E$35,$L683=[1]Tabla_Probabilidad!$E$37,$L683=[1]Tabla_Probabilidad!$K$35),"Baja",IF(OR($L683=[1]Tabla_Probabilidad!$F$33,$L683=[1]Tabla_Probabilidad!$F$35,$L683=[1]Tabla_Probabilidad!$F$37,$L683=[1]Tabla_Probabilidad!$L$35),"Media",IF(OR($L683=[1]Tabla_Probabilidad!$G$33,$L683=[1]Tabla_Probabilidad!$G$35,$L683=[1]Tabla_Probabilidad!$G$37,$L683=[1]Tabla_Probabilidad!$M$35),"Alta",IF(OR($L683=[1]Tabla_Probabilidad!$H$33,$L683=[1]Tabla_Probabilidad!$H$35,$L683=[1]Tabla_Probabilidad!$H$37,$L683=[1]Tabla_Probabilidad!$N$35),"Muy Alta","")))))</f>
        <v/>
      </c>
      <c r="N683" s="44" t="str">
        <f>IF(M683="","",IF(M683="Muy Baja",0.2,IF(M683="Baja",0.4,IF(M683="Media",0.6,IF(M683="Alta",0.8,IF(M683="Muy Alta",1,))))))</f>
        <v/>
      </c>
      <c r="O683" s="45"/>
      <c r="P683" s="46" t="str">
        <f>IF(OR($O683=[1]Tabla_Impacto!$D$38,$O683=[1]Tabla_Impacto!$D$41,$O683=[1]Tabla_Impacto!$D$42,$O683=[1]Tabla_Impacto!$D$43,$O683=[1]Tabla_Impacto!$D$44,$O683=[1]Tabla_Impacto!$J$38,$O683=[1]Tabla_Impacto!$J$43,$O683=[1]Tabla_Impacto!$J$44,$O683=[1]Tabla_Impacto!$P$40,$O683=[1]Tabla_Impacto!$P$44,$O683=[1]Tabla_Impacto!$V$40,$O683=[1]Tabla_Impacto!$AB$40),"Leve",IF(OR($O683=[1]Tabla_Impacto!$E$38,$O683=[1]Tabla_Impacto!$E$41,$O683=[1]Tabla_Impacto!$E$42,$O683=[1]Tabla_Impacto!$E$43,$O683=[1]Tabla_Impacto!$E$44,$O683=[1]Tabla_Impacto!$K$38,$O683=[1]Tabla_Impacto!$K$43,$O683=[1]Tabla_Impacto!$K$44,$O683=[1]Tabla_Impacto!$Q$40,$O683=[1]Tabla_Impacto!$Q$44,$O683=[1]Tabla_Impacto!$W$40,$O683=[1]Tabla_Impacto!$AC$40),"Menor",IF(OR($O683=[1]Tabla_Impacto!$F$38,$O683=[1]Tabla_Impacto!$F$41,$O683=[1]Tabla_Impacto!$F$42,$O683=[1]Tabla_Impacto!$F$43,$O683=[1]Tabla_Impacto!$F$44,$O683=[1]Tabla_Impacto!$L$38,$O683=[1]Tabla_Impacto!$L$43,$O683=[1]Tabla_Impacto!$L$44,$O683=[1]Tabla_Impacto!$R$40,$O683=[1]Tabla_Impacto!$R$44,$O683=[1]Tabla_Impacto!$X$40,$O683=[1]Tabla_Impacto!$AD$40,$O683=[1]Tabla_Impacto!$F$41),"Moderado",IF(OR($O683=[1]Tabla_Impacto!$G$38,$O683=[1]Tabla_Impacto!$G$41,$O683=[1]Tabla_Impacto!$G$42,$O683=[1]Tabla_Impacto!$G$43,$O683=[1]Tabla_Impacto!$G$44,$O683=[1]Tabla_Impacto!$M$38,$O683=[1]Tabla_Impacto!$M$43,$O683=[1]Tabla_Impacto!$M$44,$O683=[1]Tabla_Impacto!$S$40,$O683=[1]Tabla_Impacto!$S$44,$O683=[1]Tabla_Impacto!$Y$40,$O683=[1]Tabla_Impacto!$AE$40,$O683=[1]Tabla_Impacto!$G$41),"Mayor",IF(OR($O683=[1]Tabla_Impacto!$H$38,$O683=[1]Tabla_Impacto!$H$41,$O683=[1]Tabla_Impacto!$H$42,$O683=[1]Tabla_Impacto!$H$43,$O683=[1]Tabla_Impacto!$H$44,$O683=[1]Tabla_Impacto!$N$38,$O683=[1]Tabla_Impacto!$N$43,$O683=[1]Tabla_Impacto!$N$44,$O683=[1]Tabla_Impacto!$T$40,$O683=[1]Tabla_Impacto!$T$44,$O683=[1]Tabla_Impacto!$Z$40,$O683=[1]Tabla_Impacto!$AF$40,$O683=[1]Tabla_Impacto!$H$41),"Catastrófico","")))))</f>
        <v/>
      </c>
      <c r="Q683" s="44" t="str">
        <f>IF(P683="","",IF(P683="Leve",0.2,IF(P683="Menor",0.4,IF(P683="Moderado",0.6,IF(P683="Mayor",0.8,IF(P683="Catastrófico",1,))))))</f>
        <v/>
      </c>
      <c r="R683" s="47" t="str">
        <f>IF(OR(AND(M683="Muy Baja",P683="Leve"),AND(M683="Muy Baja",P683="Menor"),AND(M683="Baja",P683="Leve")),"Bajo",IF(OR(AND(M683="Muy baja",P683="Moderado"),AND(M683="Baja",P683="Menor"),AND(M683="Baja",P683="Moderado"),AND(M683="Media",P683="Leve"),AND(M683="Media",P683="Menor"),AND(M683="Media",P683="Moderado"),AND(M683="Alta",P683="Leve"),AND(M683="Alta",P683="Menor")),"Moderado",IF(OR(AND(M683="Muy Baja",P683="Mayor"),AND(M683="Baja",P683="Mayor"),AND(M683="Media",P683="Mayor"),AND(M683="Alta",P683="Moderado"),AND(M683="Alta",P683="Mayor"),AND(M683="Muy Alta",P683="Leve"),AND(M683="Muy Alta",P683="Menor"),AND(M683="Muy Alta",P683="Moderado"),AND(M683="Muy Alta",P683="Mayor")),"Alto",IF(OR(AND(M683="Muy Baja",P683="Catastrófico"),AND(M683="Baja",P683="Catastrófico"),AND(M683="Media",P683="Catastrófico"),AND(M683="Alta",P683="Catastrófico"),AND(M683="Muy Alta",P683="Catastrófico")),"Extremo",""))))</f>
        <v/>
      </c>
      <c r="S683" s="48"/>
      <c r="T683" s="20" t="s">
        <v>65</v>
      </c>
      <c r="U683" s="21"/>
      <c r="V683" s="22"/>
      <c r="W683" s="22"/>
      <c r="X683" s="23" t="str">
        <f>IF(OR(Y683="Preventivo",Y683="Detectivo"),"Probabilidad",IF(Y683="Correctivo","Impacto",""))</f>
        <v/>
      </c>
      <c r="Y683" s="24"/>
      <c r="Z683" s="24"/>
      <c r="AA683" s="25" t="str">
        <f t="shared" si="295"/>
        <v/>
      </c>
      <c r="AB683" s="24"/>
      <c r="AC683" s="24"/>
      <c r="AD683" s="24"/>
      <c r="AE683" s="26" t="str">
        <f>IFERROR(IF(X683="Probabilidad",(N683-(+N683*AA683)),IF(X683="Impacto",N683,"")),"")</f>
        <v/>
      </c>
      <c r="AF683" s="25" t="str">
        <f t="shared" si="297"/>
        <v/>
      </c>
      <c r="AG683" s="38" t="str">
        <f>IFERROR(IF(AH683="","",IF(AH683&lt;=0.2,"Muy Baja",IF(AH683&lt;=0.4,"Baja",IF(AH683&lt;=0.6,"Media",IF(AH683&lt;=0.8,"Alta","Muy Alta"))))),"")</f>
        <v/>
      </c>
      <c r="AH683" s="39" t="str">
        <f>IFERROR(LOOKUP(MAX(AF683:AF689)+1,(AF683:AF689)),"")</f>
        <v/>
      </c>
      <c r="AI683" s="25" t="str">
        <f>IFERROR(IF(X683="Impacto",(Q683-(+Q683*AA683)),IF(X683="Probabilidad",Q683,"")),"")</f>
        <v/>
      </c>
      <c r="AJ683" s="38" t="str">
        <f>IFERROR(IF(AK683="","",IF(AK683&lt;=0.2,"Leve",IF(AK683&lt;=0.4,"Menor",IF(AK683&lt;=0.6,"Moderado",IF(AK683&lt;=0.8,"Mayor","Catastrófico"))))),"")</f>
        <v/>
      </c>
      <c r="AK683" s="39" t="str">
        <f>IFERROR(LOOKUP(MAX(AI683:AI689)+1,(AI683:AI689)),"")</f>
        <v/>
      </c>
      <c r="AL683" s="40" t="str">
        <f>IFERROR(IF(OR(AND(AG683="Muy Baja",AJ683="Leve"),AND(AG683="Muy Baja",AJ683="Menor"),AND(AG683="Baja",AJ683="Leve")),"Bajo",IF(OR(AND(AG683="Muy baja",AJ683="Moderado"),AND(AG683="Baja",AJ683="Menor"),AND(AG683="Baja",AJ683="Moderado"),AND(AG683="Media",AJ683="Leve"),AND(AG683="Media",AJ683="Menor"),AND(AG683="Media",AJ683="Moderado"),AND(AG683="Alta",AJ683="Leve"),AND(AG683="Alta",AJ683="Menor")),"Moderado",IF(OR(AND(AG683="Muy Baja",AJ683="Mayor"),AND(AG683="Baja",AJ683="Mayor"),AND(AG683="Media",AJ683="Mayor"),AND(AG683="Alta",AJ683="Moderado"),AND(AG683="Alta",AJ683="Mayor"),AND(AG683="Muy Alta",AJ683="Leve"),AND(AG683="Muy Alta",AJ683="Menor"),AND(AG683="Muy Alta",AJ683="Moderado"),AND(AG683="Muy Alta",AJ683="Mayor")),"Alto",IF(OR(AND(AG683="Muy Baja",AJ683="Catastrófico"),AND(AG683="Baja",AJ683="Catastrófico"),AND(AG683="Media",AJ683="Catastrófico"),AND(AG683="Alta",AJ683="Catastrófico"),AND(AG683="Muy Alta",AJ683="Catastrófico")),"Extremo","")))),"")</f>
        <v/>
      </c>
      <c r="AM683" s="23" t="s">
        <v>73</v>
      </c>
      <c r="AN683" s="27"/>
      <c r="AO683" s="21"/>
      <c r="AP683" s="21"/>
      <c r="AQ683" s="41"/>
      <c r="AR683" s="35"/>
      <c r="AS683" s="35"/>
      <c r="AT683" s="28"/>
    </row>
    <row r="684" spans="1:46" ht="74.099999999999994" customHeight="1" x14ac:dyDescent="0.3">
      <c r="A684" s="52"/>
      <c r="B684" s="48"/>
      <c r="C684" s="48"/>
      <c r="D684" s="48"/>
      <c r="E684" s="54"/>
      <c r="F684" s="55"/>
      <c r="G684" s="48"/>
      <c r="H684" s="49"/>
      <c r="I684" s="50"/>
      <c r="J684" s="50"/>
      <c r="K684" s="50"/>
      <c r="L684" s="50"/>
      <c r="M684" s="46"/>
      <c r="N684" s="44"/>
      <c r="O684" s="45"/>
      <c r="P684" s="46"/>
      <c r="Q684" s="44"/>
      <c r="R684" s="47"/>
      <c r="S684" s="48"/>
      <c r="T684" s="20" t="s">
        <v>74</v>
      </c>
      <c r="U684" s="21"/>
      <c r="V684" s="22"/>
      <c r="W684" s="22"/>
      <c r="X684" s="23" t="str">
        <f t="shared" ref="X684:X689" si="310">IF(OR(Y684="Preventivo",Y684="Detectivo"),"Probabilidad",IF(Y684="Correctivo","Impacto",""))</f>
        <v/>
      </c>
      <c r="Y684" s="24"/>
      <c r="Z684" s="24"/>
      <c r="AA684" s="25" t="str">
        <f t="shared" si="295"/>
        <v/>
      </c>
      <c r="AB684" s="24"/>
      <c r="AC684" s="24"/>
      <c r="AD684" s="24"/>
      <c r="AE684" s="26" t="str">
        <f>IFERROR(IF(AND(X683="Probabilidad",X684="Probabilidad"),(AF683-(+AF683*AA684)),IF(AND(X684="Probabilidad",X683="Impacto"),(AF683-(+AF683*AA684)),IF(X684="Impacto",AF683,""))),"")</f>
        <v/>
      </c>
      <c r="AF684" s="25" t="str">
        <f t="shared" si="297"/>
        <v/>
      </c>
      <c r="AG684" s="38"/>
      <c r="AH684" s="39"/>
      <c r="AI684" s="25" t="str">
        <f t="shared" ref="AI684:AI689" si="311">IFERROR(IF(AND(X683="Impacto",X684="Impacto"),(AI683-(+AI683*AA684)),IF(AND(X684="Impacto",X683="Probabilidad"),(AI683-(+AI683*AA684)),IF(X684="Probabilidad",AI683,""))),"")</f>
        <v/>
      </c>
      <c r="AJ684" s="38"/>
      <c r="AK684" s="39"/>
      <c r="AL684" s="40"/>
      <c r="AM684" s="23" t="s">
        <v>77</v>
      </c>
      <c r="AN684" s="27"/>
      <c r="AO684" s="21"/>
      <c r="AP684" s="21"/>
      <c r="AQ684" s="42"/>
      <c r="AR684" s="36"/>
      <c r="AS684" s="36"/>
      <c r="AT684" s="29"/>
    </row>
    <row r="685" spans="1:46" ht="45" customHeight="1" x14ac:dyDescent="0.3">
      <c r="A685" s="52"/>
      <c r="B685" s="48"/>
      <c r="C685" s="48"/>
      <c r="D685" s="48"/>
      <c r="E685" s="54"/>
      <c r="F685" s="55"/>
      <c r="G685" s="48"/>
      <c r="H685" s="49"/>
      <c r="I685" s="50"/>
      <c r="J685" s="50"/>
      <c r="K685" s="50"/>
      <c r="L685" s="50"/>
      <c r="M685" s="46"/>
      <c r="N685" s="44"/>
      <c r="O685" s="45"/>
      <c r="P685" s="46"/>
      <c r="Q685" s="44"/>
      <c r="R685" s="47"/>
      <c r="S685" s="48"/>
      <c r="T685" s="20" t="s">
        <v>78</v>
      </c>
      <c r="U685" s="21"/>
      <c r="V685" s="22"/>
      <c r="W685" s="22"/>
      <c r="X685" s="23" t="str">
        <f t="shared" si="310"/>
        <v/>
      </c>
      <c r="Y685" s="24"/>
      <c r="Z685" s="24"/>
      <c r="AA685" s="25" t="str">
        <f t="shared" si="295"/>
        <v/>
      </c>
      <c r="AB685" s="24"/>
      <c r="AC685" s="24"/>
      <c r="AD685" s="24"/>
      <c r="AE685" s="26" t="str">
        <f>IFERROR(IF(AND(X684="Probabilidad",X685="Probabilidad"),(AF684-(+AF684*AA685)),IF(AND(X685="Probabilidad",X684="Impacto"),(AF684-(+AF684*AA685)),IF(X685="Impacto",AF684,""))),"")</f>
        <v/>
      </c>
      <c r="AF685" s="25" t="str">
        <f t="shared" si="297"/>
        <v/>
      </c>
      <c r="AG685" s="38"/>
      <c r="AH685" s="39"/>
      <c r="AI685" s="25" t="str">
        <f t="shared" si="311"/>
        <v/>
      </c>
      <c r="AJ685" s="38"/>
      <c r="AK685" s="39"/>
      <c r="AL685" s="40"/>
      <c r="AM685" s="23" t="s">
        <v>81</v>
      </c>
      <c r="AN685" s="27"/>
      <c r="AO685" s="21"/>
      <c r="AP685" s="21"/>
      <c r="AQ685" s="42"/>
      <c r="AR685" s="36"/>
      <c r="AS685" s="36"/>
      <c r="AT685" s="29"/>
    </row>
    <row r="686" spans="1:46" ht="30" customHeight="1" x14ac:dyDescent="0.3">
      <c r="A686" s="52"/>
      <c r="B686" s="48"/>
      <c r="C686" s="48"/>
      <c r="D686" s="48"/>
      <c r="E686" s="54"/>
      <c r="F686" s="55"/>
      <c r="G686" s="48"/>
      <c r="H686" s="49"/>
      <c r="I686" s="50"/>
      <c r="J686" s="50"/>
      <c r="K686" s="50"/>
      <c r="L686" s="50"/>
      <c r="M686" s="46"/>
      <c r="N686" s="44"/>
      <c r="O686" s="45"/>
      <c r="P686" s="46"/>
      <c r="Q686" s="44"/>
      <c r="R686" s="47"/>
      <c r="S686" s="48"/>
      <c r="T686" s="20" t="s">
        <v>82</v>
      </c>
      <c r="U686" s="21"/>
      <c r="V686" s="22"/>
      <c r="W686" s="22"/>
      <c r="X686" s="23" t="str">
        <f t="shared" si="310"/>
        <v/>
      </c>
      <c r="Y686" s="24"/>
      <c r="Z686" s="24"/>
      <c r="AA686" s="25" t="str">
        <f t="shared" si="295"/>
        <v/>
      </c>
      <c r="AB686" s="24"/>
      <c r="AC686" s="24"/>
      <c r="AD686" s="24"/>
      <c r="AE686" s="26" t="str">
        <f t="shared" ref="AE686:AE689" si="312">IFERROR(IF(AND(X685="Probabilidad",X686="Probabilidad"),(AF685-(+AF685*AA686)),IF(AND(X686="Probabilidad",X685="Impacto"),(AF685-(+AF685*AA686)),IF(X686="Impacto",AF685,""))),"")</f>
        <v/>
      </c>
      <c r="AF686" s="25" t="str">
        <f t="shared" si="297"/>
        <v/>
      </c>
      <c r="AG686" s="38"/>
      <c r="AH686" s="39"/>
      <c r="AI686" s="25" t="str">
        <f t="shared" si="311"/>
        <v/>
      </c>
      <c r="AJ686" s="38"/>
      <c r="AK686" s="39"/>
      <c r="AL686" s="40"/>
      <c r="AM686" s="23" t="s">
        <v>84</v>
      </c>
      <c r="AN686" s="27"/>
      <c r="AO686" s="21"/>
      <c r="AP686" s="21"/>
      <c r="AQ686" s="42"/>
      <c r="AR686" s="36"/>
      <c r="AS686" s="36"/>
      <c r="AT686" s="29"/>
    </row>
    <row r="687" spans="1:46" ht="18.95" customHeight="1" x14ac:dyDescent="0.3">
      <c r="A687" s="52"/>
      <c r="B687" s="48"/>
      <c r="C687" s="48"/>
      <c r="D687" s="48"/>
      <c r="E687" s="54"/>
      <c r="F687" s="55"/>
      <c r="G687" s="48"/>
      <c r="H687" s="49"/>
      <c r="I687" s="50"/>
      <c r="J687" s="50"/>
      <c r="K687" s="50"/>
      <c r="L687" s="50"/>
      <c r="M687" s="46"/>
      <c r="N687" s="44"/>
      <c r="O687" s="45"/>
      <c r="P687" s="46"/>
      <c r="Q687" s="44"/>
      <c r="R687" s="47"/>
      <c r="S687" s="48"/>
      <c r="T687" s="20" t="s">
        <v>85</v>
      </c>
      <c r="U687" s="21"/>
      <c r="V687" s="22"/>
      <c r="W687" s="22"/>
      <c r="X687" s="23" t="str">
        <f t="shared" si="310"/>
        <v/>
      </c>
      <c r="Y687" s="24"/>
      <c r="Z687" s="24"/>
      <c r="AA687" s="25" t="str">
        <f t="shared" si="295"/>
        <v/>
      </c>
      <c r="AB687" s="24"/>
      <c r="AC687" s="24"/>
      <c r="AD687" s="24"/>
      <c r="AE687" s="26" t="str">
        <f t="shared" si="312"/>
        <v/>
      </c>
      <c r="AF687" s="25" t="str">
        <f t="shared" si="297"/>
        <v/>
      </c>
      <c r="AG687" s="38"/>
      <c r="AH687" s="39"/>
      <c r="AI687" s="25" t="str">
        <f t="shared" si="311"/>
        <v/>
      </c>
      <c r="AJ687" s="38"/>
      <c r="AK687" s="39"/>
      <c r="AL687" s="40"/>
      <c r="AM687" s="23" t="s">
        <v>89</v>
      </c>
      <c r="AN687" s="27"/>
      <c r="AO687" s="21"/>
      <c r="AP687" s="21"/>
      <c r="AQ687" s="42"/>
      <c r="AR687" s="36"/>
      <c r="AS687" s="36"/>
      <c r="AT687" s="29"/>
    </row>
    <row r="688" spans="1:46" ht="18.95" customHeight="1" x14ac:dyDescent="0.3">
      <c r="A688" s="52"/>
      <c r="B688" s="48"/>
      <c r="C688" s="48"/>
      <c r="D688" s="48"/>
      <c r="E688" s="54"/>
      <c r="F688" s="55"/>
      <c r="G688" s="48"/>
      <c r="H688" s="49"/>
      <c r="I688" s="50"/>
      <c r="J688" s="50"/>
      <c r="K688" s="50"/>
      <c r="L688" s="50"/>
      <c r="M688" s="46"/>
      <c r="N688" s="44"/>
      <c r="O688" s="45"/>
      <c r="P688" s="46"/>
      <c r="Q688" s="44"/>
      <c r="R688" s="47"/>
      <c r="S688" s="48"/>
      <c r="T688" s="20" t="s">
        <v>90</v>
      </c>
      <c r="U688" s="21"/>
      <c r="V688" s="22"/>
      <c r="W688" s="22"/>
      <c r="X688" s="23" t="str">
        <f t="shared" si="310"/>
        <v/>
      </c>
      <c r="Y688" s="24"/>
      <c r="Z688" s="24"/>
      <c r="AA688" s="25" t="str">
        <f t="shared" si="295"/>
        <v/>
      </c>
      <c r="AB688" s="24"/>
      <c r="AC688" s="24"/>
      <c r="AD688" s="24"/>
      <c r="AE688" s="26" t="str">
        <f t="shared" si="312"/>
        <v/>
      </c>
      <c r="AF688" s="25" t="str">
        <f t="shared" si="297"/>
        <v/>
      </c>
      <c r="AG688" s="38"/>
      <c r="AH688" s="39"/>
      <c r="AI688" s="25" t="str">
        <f t="shared" si="311"/>
        <v/>
      </c>
      <c r="AJ688" s="38"/>
      <c r="AK688" s="39"/>
      <c r="AL688" s="40"/>
      <c r="AM688" s="23" t="s">
        <v>92</v>
      </c>
      <c r="AN688" s="27"/>
      <c r="AO688" s="21"/>
      <c r="AP688" s="21"/>
      <c r="AQ688" s="42"/>
      <c r="AR688" s="36"/>
      <c r="AS688" s="36"/>
      <c r="AT688" s="29"/>
    </row>
    <row r="689" spans="1:46" ht="23.1" customHeight="1" x14ac:dyDescent="0.3">
      <c r="A689" s="53"/>
      <c r="B689" s="48"/>
      <c r="C689" s="48"/>
      <c r="D689" s="48"/>
      <c r="E689" s="54"/>
      <c r="F689" s="55"/>
      <c r="G689" s="48"/>
      <c r="H689" s="49"/>
      <c r="I689" s="50"/>
      <c r="J689" s="50"/>
      <c r="K689" s="50"/>
      <c r="L689" s="50"/>
      <c r="M689" s="46"/>
      <c r="N689" s="44"/>
      <c r="O689" s="45"/>
      <c r="P689" s="46"/>
      <c r="Q689" s="44"/>
      <c r="R689" s="47"/>
      <c r="S689" s="48"/>
      <c r="T689" s="20" t="s">
        <v>93</v>
      </c>
      <c r="U689" s="21"/>
      <c r="V689" s="22"/>
      <c r="W689" s="22"/>
      <c r="X689" s="23" t="str">
        <f t="shared" si="310"/>
        <v/>
      </c>
      <c r="Y689" s="24"/>
      <c r="Z689" s="24"/>
      <c r="AA689" s="25" t="str">
        <f t="shared" si="295"/>
        <v/>
      </c>
      <c r="AB689" s="24"/>
      <c r="AC689" s="24"/>
      <c r="AD689" s="24"/>
      <c r="AE689" s="26" t="str">
        <f t="shared" si="312"/>
        <v/>
      </c>
      <c r="AF689" s="25" t="str">
        <f t="shared" si="297"/>
        <v/>
      </c>
      <c r="AG689" s="38"/>
      <c r="AH689" s="39"/>
      <c r="AI689" s="25" t="str">
        <f t="shared" si="311"/>
        <v/>
      </c>
      <c r="AJ689" s="38"/>
      <c r="AK689" s="39"/>
      <c r="AL689" s="40"/>
      <c r="AM689" s="23" t="s">
        <v>94</v>
      </c>
      <c r="AN689" s="27"/>
      <c r="AO689" s="21"/>
      <c r="AP689" s="21"/>
      <c r="AQ689" s="43"/>
      <c r="AR689" s="37"/>
      <c r="AS689" s="37"/>
      <c r="AT689" s="30"/>
    </row>
    <row r="690" spans="1:46" s="4" customFormat="1" ht="69.95" customHeight="1" x14ac:dyDescent="0.25">
      <c r="A690" s="51"/>
      <c r="B690" s="48"/>
      <c r="C690" s="48"/>
      <c r="D690" s="48"/>
      <c r="E690" s="54"/>
      <c r="F690" s="55"/>
      <c r="G690" s="48"/>
      <c r="H690" s="49" t="str">
        <f>IF(B690="Seguridad_Información","Posibilidad de "&amp;C690&amp;"con "&amp;K690&amp;" "&amp;"por"&amp;" "&amp;I690&amp;" "&amp;"debido a"&amp;" "&amp;J690,"Posibilidad de"&amp;" "&amp;K690&amp;" "&amp;"por"&amp;" "&amp;I690&amp;" debido a"&amp;" "&amp;J690)</f>
        <v xml:space="preserve">Posibilidad de  por  debido a </v>
      </c>
      <c r="I690" s="50"/>
      <c r="J690" s="50"/>
      <c r="K690" s="50"/>
      <c r="L690" s="50"/>
      <c r="M690" s="46" t="str">
        <f>IF(OR($L690=[1]Tabla_Probabilidad!$D$33,$L690=[1]Tabla_Probabilidad!$D$35,$L690=[1]Tabla_Probabilidad!$D$37,$L690=[1]Tabla_Probabilidad!$J$35),"Muy Baja",IF(OR($L690=[1]Tabla_Probabilidad!$E$33,$L690=[1]Tabla_Probabilidad!$E$35,$L690=[1]Tabla_Probabilidad!$E$37,$L690=[1]Tabla_Probabilidad!$K$35),"Baja",IF(OR($L690=[1]Tabla_Probabilidad!$F$33,$L690=[1]Tabla_Probabilidad!$F$35,$L690=[1]Tabla_Probabilidad!$F$37,$L690=[1]Tabla_Probabilidad!$L$35),"Media",IF(OR($L690=[1]Tabla_Probabilidad!$G$33,$L690=[1]Tabla_Probabilidad!$G$35,$L690=[1]Tabla_Probabilidad!$G$37,$L690=[1]Tabla_Probabilidad!$M$35),"Alta",IF(OR($L690=[1]Tabla_Probabilidad!$H$33,$L690=[1]Tabla_Probabilidad!$H$35,$L690=[1]Tabla_Probabilidad!$H$37,$L690=[1]Tabla_Probabilidad!$N$35),"Muy Alta","")))))</f>
        <v/>
      </c>
      <c r="N690" s="44" t="str">
        <f>IF(M690="","",IF(M690="Muy Baja",0.2,IF(M690="Baja",0.4,IF(M690="Media",0.6,IF(M690="Alta",0.8,IF(M690="Muy Alta",1,))))))</f>
        <v/>
      </c>
      <c r="O690" s="45"/>
      <c r="P690" s="46" t="str">
        <f>IF(OR($O690=[1]Tabla_Impacto!$D$38,$O690=[1]Tabla_Impacto!$D$41,$O690=[1]Tabla_Impacto!$D$42,$O690=[1]Tabla_Impacto!$D$43,$O690=[1]Tabla_Impacto!$D$44,$O690=[1]Tabla_Impacto!$J$38,$O690=[1]Tabla_Impacto!$J$43,$O690=[1]Tabla_Impacto!$J$44,$O690=[1]Tabla_Impacto!$P$40,$O690=[1]Tabla_Impacto!$P$44,$O690=[1]Tabla_Impacto!$V$40,$O690=[1]Tabla_Impacto!$AB$40),"Leve",IF(OR($O690=[1]Tabla_Impacto!$E$38,$O690=[1]Tabla_Impacto!$E$41,$O690=[1]Tabla_Impacto!$E$42,$O690=[1]Tabla_Impacto!$E$43,$O690=[1]Tabla_Impacto!$E$44,$O690=[1]Tabla_Impacto!$K$38,$O690=[1]Tabla_Impacto!$K$43,$O690=[1]Tabla_Impacto!$K$44,$O690=[1]Tabla_Impacto!$Q$40,$O690=[1]Tabla_Impacto!$Q$44,$O690=[1]Tabla_Impacto!$W$40,$O690=[1]Tabla_Impacto!$AC$40),"Menor",IF(OR($O690=[1]Tabla_Impacto!$F$38,$O690=[1]Tabla_Impacto!$F$41,$O690=[1]Tabla_Impacto!$F$42,$O690=[1]Tabla_Impacto!$F$43,$O690=[1]Tabla_Impacto!$F$44,$O690=[1]Tabla_Impacto!$L$38,$O690=[1]Tabla_Impacto!$L$43,$O690=[1]Tabla_Impacto!$L$44,$O690=[1]Tabla_Impacto!$R$40,$O690=[1]Tabla_Impacto!$R$44,$O690=[1]Tabla_Impacto!$X$40,$O690=[1]Tabla_Impacto!$AD$40,$O690=[1]Tabla_Impacto!$F$41),"Moderado",IF(OR($O690=[1]Tabla_Impacto!$G$38,$O690=[1]Tabla_Impacto!$G$41,$O690=[1]Tabla_Impacto!$G$42,$O690=[1]Tabla_Impacto!$G$43,$O690=[1]Tabla_Impacto!$G$44,$O690=[1]Tabla_Impacto!$M$38,$O690=[1]Tabla_Impacto!$M$43,$O690=[1]Tabla_Impacto!$M$44,$O690=[1]Tabla_Impacto!$S$40,$O690=[1]Tabla_Impacto!$S$44,$O690=[1]Tabla_Impacto!$Y$40,$O690=[1]Tabla_Impacto!$AE$40,$O690=[1]Tabla_Impacto!$G$41),"Mayor",IF(OR($O690=[1]Tabla_Impacto!$H$38,$O690=[1]Tabla_Impacto!$H$41,$O690=[1]Tabla_Impacto!$H$42,$O690=[1]Tabla_Impacto!$H$43,$O690=[1]Tabla_Impacto!$H$44,$O690=[1]Tabla_Impacto!$N$38,$O690=[1]Tabla_Impacto!$N$43,$O690=[1]Tabla_Impacto!$N$44,$O690=[1]Tabla_Impacto!$T$40,$O690=[1]Tabla_Impacto!$T$44,$O690=[1]Tabla_Impacto!$Z$40,$O690=[1]Tabla_Impacto!$AF$40,$O690=[1]Tabla_Impacto!$H$41),"Catastrófico","")))))</f>
        <v/>
      </c>
      <c r="Q690" s="44" t="str">
        <f>IF(P690="","",IF(P690="Leve",0.2,IF(P690="Menor",0.4,IF(P690="Moderado",0.6,IF(P690="Mayor",0.8,IF(P690="Catastrófico",1,))))))</f>
        <v/>
      </c>
      <c r="R690" s="47" t="str">
        <f>IF(OR(AND(M690="Muy Baja",P690="Leve"),AND(M690="Muy Baja",P690="Menor"),AND(M690="Baja",P690="Leve")),"Bajo",IF(OR(AND(M690="Muy baja",P690="Moderado"),AND(M690="Baja",P690="Menor"),AND(M690="Baja",P690="Moderado"),AND(M690="Media",P690="Leve"),AND(M690="Media",P690="Menor"),AND(M690="Media",P690="Moderado"),AND(M690="Alta",P690="Leve"),AND(M690="Alta",P690="Menor")),"Moderado",IF(OR(AND(M690="Muy Baja",P690="Mayor"),AND(M690="Baja",P690="Mayor"),AND(M690="Media",P690="Mayor"),AND(M690="Alta",P690="Moderado"),AND(M690="Alta",P690="Mayor"),AND(M690="Muy Alta",P690="Leve"),AND(M690="Muy Alta",P690="Menor"),AND(M690="Muy Alta",P690="Moderado"),AND(M690="Muy Alta",P690="Mayor")),"Alto",IF(OR(AND(M690="Muy Baja",P690="Catastrófico"),AND(M690="Baja",P690="Catastrófico"),AND(M690="Media",P690="Catastrófico"),AND(M690="Alta",P690="Catastrófico"),AND(M690="Muy Alta",P690="Catastrófico")),"Extremo",""))))</f>
        <v/>
      </c>
      <c r="S690" s="48"/>
      <c r="T690" s="20" t="s">
        <v>65</v>
      </c>
      <c r="U690" s="21"/>
      <c r="V690" s="22"/>
      <c r="W690" s="22"/>
      <c r="X690" s="23" t="str">
        <f>IF(OR(Y690="Preventivo",Y690="Detectivo"),"Probabilidad",IF(Y690="Correctivo","Impacto",""))</f>
        <v/>
      </c>
      <c r="Y690" s="24"/>
      <c r="Z690" s="24"/>
      <c r="AA690" s="25" t="str">
        <f t="shared" si="295"/>
        <v/>
      </c>
      <c r="AB690" s="24"/>
      <c r="AC690" s="24"/>
      <c r="AD690" s="24"/>
      <c r="AE690" s="26" t="str">
        <f>IFERROR(IF(X690="Probabilidad",(N690-(+N690*AA690)),IF(X690="Impacto",N690,"")),"")</f>
        <v/>
      </c>
      <c r="AF690" s="25" t="str">
        <f t="shared" si="297"/>
        <v/>
      </c>
      <c r="AG690" s="38" t="str">
        <f>IFERROR(IF(AH690="","",IF(AH690&lt;=0.2,"Muy Baja",IF(AH690&lt;=0.4,"Baja",IF(AH690&lt;=0.6,"Media",IF(AH690&lt;=0.8,"Alta","Muy Alta"))))),"")</f>
        <v/>
      </c>
      <c r="AH690" s="39" t="str">
        <f>IFERROR(LOOKUP(MAX(AF690:AF696)+1,(AF690:AF696)),"")</f>
        <v/>
      </c>
      <c r="AI690" s="25" t="str">
        <f>IFERROR(IF(X690="Impacto",(Q690-(+Q690*AA690)),IF(X690="Probabilidad",Q690,"")),"")</f>
        <v/>
      </c>
      <c r="AJ690" s="38" t="str">
        <f>IFERROR(IF(AK690="","",IF(AK690&lt;=0.2,"Leve",IF(AK690&lt;=0.4,"Menor",IF(AK690&lt;=0.6,"Moderado",IF(AK690&lt;=0.8,"Mayor","Catastrófico"))))),"")</f>
        <v/>
      </c>
      <c r="AK690" s="39" t="str">
        <f>IFERROR(LOOKUP(MAX(AI690:AI696)+1,(AI690:AI696)),"")</f>
        <v/>
      </c>
      <c r="AL690" s="40" t="str">
        <f>IFERROR(IF(OR(AND(AG690="Muy Baja",AJ690="Leve"),AND(AG690="Muy Baja",AJ690="Menor"),AND(AG690="Baja",AJ690="Leve")),"Bajo",IF(OR(AND(AG690="Muy baja",AJ690="Moderado"),AND(AG690="Baja",AJ690="Menor"),AND(AG690="Baja",AJ690="Moderado"),AND(AG690="Media",AJ690="Leve"),AND(AG690="Media",AJ690="Menor"),AND(AG690="Media",AJ690="Moderado"),AND(AG690="Alta",AJ690="Leve"),AND(AG690="Alta",AJ690="Menor")),"Moderado",IF(OR(AND(AG690="Muy Baja",AJ690="Mayor"),AND(AG690="Baja",AJ690="Mayor"),AND(AG690="Media",AJ690="Mayor"),AND(AG690="Alta",AJ690="Moderado"),AND(AG690="Alta",AJ690="Mayor"),AND(AG690="Muy Alta",AJ690="Leve"),AND(AG690="Muy Alta",AJ690="Menor"),AND(AG690="Muy Alta",AJ690="Moderado"),AND(AG690="Muy Alta",AJ690="Mayor")),"Alto",IF(OR(AND(AG690="Muy Baja",AJ690="Catastrófico"),AND(AG690="Baja",AJ690="Catastrófico"),AND(AG690="Media",AJ690="Catastrófico"),AND(AG690="Alta",AJ690="Catastrófico"),AND(AG690="Muy Alta",AJ690="Catastrófico")),"Extremo","")))),"")</f>
        <v/>
      </c>
      <c r="AM690" s="23" t="s">
        <v>73</v>
      </c>
      <c r="AN690" s="27"/>
      <c r="AO690" s="21"/>
      <c r="AP690" s="21"/>
      <c r="AQ690" s="41"/>
      <c r="AR690" s="35"/>
      <c r="AS690" s="35"/>
      <c r="AT690" s="28"/>
    </row>
    <row r="691" spans="1:46" ht="74.099999999999994" customHeight="1" x14ac:dyDescent="0.3">
      <c r="A691" s="52"/>
      <c r="B691" s="48"/>
      <c r="C691" s="48"/>
      <c r="D691" s="48"/>
      <c r="E691" s="54"/>
      <c r="F691" s="55"/>
      <c r="G691" s="48"/>
      <c r="H691" s="49"/>
      <c r="I691" s="50"/>
      <c r="J691" s="50"/>
      <c r="K691" s="50"/>
      <c r="L691" s="50"/>
      <c r="M691" s="46"/>
      <c r="N691" s="44"/>
      <c r="O691" s="45"/>
      <c r="P691" s="46"/>
      <c r="Q691" s="44"/>
      <c r="R691" s="47"/>
      <c r="S691" s="48"/>
      <c r="T691" s="20" t="s">
        <v>74</v>
      </c>
      <c r="U691" s="21"/>
      <c r="V691" s="22"/>
      <c r="W691" s="22"/>
      <c r="X691" s="23" t="str">
        <f t="shared" ref="X691:X696" si="313">IF(OR(Y691="Preventivo",Y691="Detectivo"),"Probabilidad",IF(Y691="Correctivo","Impacto",""))</f>
        <v/>
      </c>
      <c r="Y691" s="24"/>
      <c r="Z691" s="24"/>
      <c r="AA691" s="25" t="str">
        <f t="shared" si="295"/>
        <v/>
      </c>
      <c r="AB691" s="24"/>
      <c r="AC691" s="24"/>
      <c r="AD691" s="24"/>
      <c r="AE691" s="26" t="str">
        <f>IFERROR(IF(AND(X690="Probabilidad",X691="Probabilidad"),(AF690-(+AF690*AA691)),IF(AND(X691="Probabilidad",X690="Impacto"),(AF690-(+AF690*AA691)),IF(X691="Impacto",AF690,""))),"")</f>
        <v/>
      </c>
      <c r="AF691" s="25" t="str">
        <f t="shared" si="297"/>
        <v/>
      </c>
      <c r="AG691" s="38"/>
      <c r="AH691" s="39"/>
      <c r="AI691" s="25" t="str">
        <f t="shared" ref="AI691:AI696" si="314">IFERROR(IF(AND(X690="Impacto",X691="Impacto"),(AI690-(+AI690*AA691)),IF(AND(X691="Impacto",X690="Probabilidad"),(AI690-(+AI690*AA691)),IF(X691="Probabilidad",AI690,""))),"")</f>
        <v/>
      </c>
      <c r="AJ691" s="38"/>
      <c r="AK691" s="39"/>
      <c r="AL691" s="40"/>
      <c r="AM691" s="23" t="s">
        <v>77</v>
      </c>
      <c r="AN691" s="27"/>
      <c r="AO691" s="21"/>
      <c r="AP691" s="21"/>
      <c r="AQ691" s="42"/>
      <c r="AR691" s="36"/>
      <c r="AS691" s="36"/>
      <c r="AT691" s="29"/>
    </row>
    <row r="692" spans="1:46" ht="45" customHeight="1" x14ac:dyDescent="0.3">
      <c r="A692" s="52"/>
      <c r="B692" s="48"/>
      <c r="C692" s="48"/>
      <c r="D692" s="48"/>
      <c r="E692" s="54"/>
      <c r="F692" s="55"/>
      <c r="G692" s="48"/>
      <c r="H692" s="49"/>
      <c r="I692" s="50"/>
      <c r="J692" s="50"/>
      <c r="K692" s="50"/>
      <c r="L692" s="50"/>
      <c r="M692" s="46"/>
      <c r="N692" s="44"/>
      <c r="O692" s="45"/>
      <c r="P692" s="46"/>
      <c r="Q692" s="44"/>
      <c r="R692" s="47"/>
      <c r="S692" s="48"/>
      <c r="T692" s="20" t="s">
        <v>78</v>
      </c>
      <c r="U692" s="21"/>
      <c r="V692" s="22"/>
      <c r="W692" s="22"/>
      <c r="X692" s="23" t="str">
        <f t="shared" si="313"/>
        <v/>
      </c>
      <c r="Y692" s="24"/>
      <c r="Z692" s="24"/>
      <c r="AA692" s="25" t="str">
        <f t="shared" si="295"/>
        <v/>
      </c>
      <c r="AB692" s="24"/>
      <c r="AC692" s="24"/>
      <c r="AD692" s="24"/>
      <c r="AE692" s="26" t="str">
        <f>IFERROR(IF(AND(X691="Probabilidad",X692="Probabilidad"),(AF691-(+AF691*AA692)),IF(AND(X692="Probabilidad",X691="Impacto"),(AF691-(+AF691*AA692)),IF(X692="Impacto",AF691,""))),"")</f>
        <v/>
      </c>
      <c r="AF692" s="25" t="str">
        <f t="shared" si="297"/>
        <v/>
      </c>
      <c r="AG692" s="38"/>
      <c r="AH692" s="39"/>
      <c r="AI692" s="25" t="str">
        <f t="shared" si="314"/>
        <v/>
      </c>
      <c r="AJ692" s="38"/>
      <c r="AK692" s="39"/>
      <c r="AL692" s="40"/>
      <c r="AM692" s="23" t="s">
        <v>81</v>
      </c>
      <c r="AN692" s="27"/>
      <c r="AO692" s="21"/>
      <c r="AP692" s="21"/>
      <c r="AQ692" s="42"/>
      <c r="AR692" s="36"/>
      <c r="AS692" s="36"/>
      <c r="AT692" s="29"/>
    </row>
    <row r="693" spans="1:46" ht="30" customHeight="1" x14ac:dyDescent="0.3">
      <c r="A693" s="52"/>
      <c r="B693" s="48"/>
      <c r="C693" s="48"/>
      <c r="D693" s="48"/>
      <c r="E693" s="54"/>
      <c r="F693" s="55"/>
      <c r="G693" s="48"/>
      <c r="H693" s="49"/>
      <c r="I693" s="50"/>
      <c r="J693" s="50"/>
      <c r="K693" s="50"/>
      <c r="L693" s="50"/>
      <c r="M693" s="46"/>
      <c r="N693" s="44"/>
      <c r="O693" s="45"/>
      <c r="P693" s="46"/>
      <c r="Q693" s="44"/>
      <c r="R693" s="47"/>
      <c r="S693" s="48"/>
      <c r="T693" s="20" t="s">
        <v>82</v>
      </c>
      <c r="U693" s="21"/>
      <c r="V693" s="22"/>
      <c r="W693" s="22"/>
      <c r="X693" s="23" t="str">
        <f t="shared" si="313"/>
        <v/>
      </c>
      <c r="Y693" s="24"/>
      <c r="Z693" s="24"/>
      <c r="AA693" s="25" t="str">
        <f t="shared" si="295"/>
        <v/>
      </c>
      <c r="AB693" s="24"/>
      <c r="AC693" s="24"/>
      <c r="AD693" s="24"/>
      <c r="AE693" s="26" t="str">
        <f t="shared" ref="AE693:AE696" si="315">IFERROR(IF(AND(X692="Probabilidad",X693="Probabilidad"),(AF692-(+AF692*AA693)),IF(AND(X693="Probabilidad",X692="Impacto"),(AF692-(+AF692*AA693)),IF(X693="Impacto",AF692,""))),"")</f>
        <v/>
      </c>
      <c r="AF693" s="25" t="str">
        <f t="shared" si="297"/>
        <v/>
      </c>
      <c r="AG693" s="38"/>
      <c r="AH693" s="39"/>
      <c r="AI693" s="25" t="str">
        <f t="shared" si="314"/>
        <v/>
      </c>
      <c r="AJ693" s="38"/>
      <c r="AK693" s="39"/>
      <c r="AL693" s="40"/>
      <c r="AM693" s="23" t="s">
        <v>84</v>
      </c>
      <c r="AN693" s="27"/>
      <c r="AO693" s="21"/>
      <c r="AP693" s="21"/>
      <c r="AQ693" s="42"/>
      <c r="AR693" s="36"/>
      <c r="AS693" s="36"/>
      <c r="AT693" s="29"/>
    </row>
    <row r="694" spans="1:46" ht="18.95" customHeight="1" x14ac:dyDescent="0.3">
      <c r="A694" s="52"/>
      <c r="B694" s="48"/>
      <c r="C694" s="48"/>
      <c r="D694" s="48"/>
      <c r="E694" s="54"/>
      <c r="F694" s="55"/>
      <c r="G694" s="48"/>
      <c r="H694" s="49"/>
      <c r="I694" s="50"/>
      <c r="J694" s="50"/>
      <c r="K694" s="50"/>
      <c r="L694" s="50"/>
      <c r="M694" s="46"/>
      <c r="N694" s="44"/>
      <c r="O694" s="45"/>
      <c r="P694" s="46"/>
      <c r="Q694" s="44"/>
      <c r="R694" s="47"/>
      <c r="S694" s="48"/>
      <c r="T694" s="20" t="s">
        <v>85</v>
      </c>
      <c r="U694" s="21"/>
      <c r="V694" s="22"/>
      <c r="W694" s="22"/>
      <c r="X694" s="23" t="str">
        <f t="shared" si="313"/>
        <v/>
      </c>
      <c r="Y694" s="24"/>
      <c r="Z694" s="24"/>
      <c r="AA694" s="25" t="str">
        <f t="shared" si="295"/>
        <v/>
      </c>
      <c r="AB694" s="24"/>
      <c r="AC694" s="24"/>
      <c r="AD694" s="24"/>
      <c r="AE694" s="26" t="str">
        <f t="shared" si="315"/>
        <v/>
      </c>
      <c r="AF694" s="25" t="str">
        <f t="shared" si="297"/>
        <v/>
      </c>
      <c r="AG694" s="38"/>
      <c r="AH694" s="39"/>
      <c r="AI694" s="25" t="str">
        <f t="shared" si="314"/>
        <v/>
      </c>
      <c r="AJ694" s="38"/>
      <c r="AK694" s="39"/>
      <c r="AL694" s="40"/>
      <c r="AM694" s="23" t="s">
        <v>89</v>
      </c>
      <c r="AN694" s="27"/>
      <c r="AO694" s="21"/>
      <c r="AP694" s="21"/>
      <c r="AQ694" s="42"/>
      <c r="AR694" s="36"/>
      <c r="AS694" s="36"/>
      <c r="AT694" s="29"/>
    </row>
    <row r="695" spans="1:46" ht="18.95" customHeight="1" x14ac:dyDescent="0.3">
      <c r="A695" s="52"/>
      <c r="B695" s="48"/>
      <c r="C695" s="48"/>
      <c r="D695" s="48"/>
      <c r="E695" s="54"/>
      <c r="F695" s="55"/>
      <c r="G695" s="48"/>
      <c r="H695" s="49"/>
      <c r="I695" s="50"/>
      <c r="J695" s="50"/>
      <c r="K695" s="50"/>
      <c r="L695" s="50"/>
      <c r="M695" s="46"/>
      <c r="N695" s="44"/>
      <c r="O695" s="45"/>
      <c r="P695" s="46"/>
      <c r="Q695" s="44"/>
      <c r="R695" s="47"/>
      <c r="S695" s="48"/>
      <c r="T695" s="20" t="s">
        <v>90</v>
      </c>
      <c r="U695" s="21"/>
      <c r="V695" s="22"/>
      <c r="W695" s="22"/>
      <c r="X695" s="23" t="str">
        <f t="shared" si="313"/>
        <v/>
      </c>
      <c r="Y695" s="24"/>
      <c r="Z695" s="24"/>
      <c r="AA695" s="25" t="str">
        <f t="shared" si="295"/>
        <v/>
      </c>
      <c r="AB695" s="24"/>
      <c r="AC695" s="24"/>
      <c r="AD695" s="24"/>
      <c r="AE695" s="26" t="str">
        <f t="shared" si="315"/>
        <v/>
      </c>
      <c r="AF695" s="25" t="str">
        <f t="shared" si="297"/>
        <v/>
      </c>
      <c r="AG695" s="38"/>
      <c r="AH695" s="39"/>
      <c r="AI695" s="25" t="str">
        <f t="shared" si="314"/>
        <v/>
      </c>
      <c r="AJ695" s="38"/>
      <c r="AK695" s="39"/>
      <c r="AL695" s="40"/>
      <c r="AM695" s="23" t="s">
        <v>92</v>
      </c>
      <c r="AN695" s="27"/>
      <c r="AO695" s="21"/>
      <c r="AP695" s="21"/>
      <c r="AQ695" s="42"/>
      <c r="AR695" s="36"/>
      <c r="AS695" s="36"/>
      <c r="AT695" s="29"/>
    </row>
    <row r="696" spans="1:46" ht="23.1" customHeight="1" x14ac:dyDescent="0.3">
      <c r="A696" s="53"/>
      <c r="B696" s="48"/>
      <c r="C696" s="48"/>
      <c r="D696" s="48"/>
      <c r="E696" s="54"/>
      <c r="F696" s="55"/>
      <c r="G696" s="48"/>
      <c r="H696" s="49"/>
      <c r="I696" s="50"/>
      <c r="J696" s="50"/>
      <c r="K696" s="50"/>
      <c r="L696" s="50"/>
      <c r="M696" s="46"/>
      <c r="N696" s="44"/>
      <c r="O696" s="45"/>
      <c r="P696" s="46"/>
      <c r="Q696" s="44"/>
      <c r="R696" s="47"/>
      <c r="S696" s="48"/>
      <c r="T696" s="20" t="s">
        <v>93</v>
      </c>
      <c r="U696" s="21"/>
      <c r="V696" s="22"/>
      <c r="W696" s="22"/>
      <c r="X696" s="23" t="str">
        <f t="shared" si="313"/>
        <v/>
      </c>
      <c r="Y696" s="24"/>
      <c r="Z696" s="24"/>
      <c r="AA696" s="25" t="str">
        <f t="shared" si="295"/>
        <v/>
      </c>
      <c r="AB696" s="24"/>
      <c r="AC696" s="24"/>
      <c r="AD696" s="24"/>
      <c r="AE696" s="26" t="str">
        <f t="shared" si="315"/>
        <v/>
      </c>
      <c r="AF696" s="25" t="str">
        <f t="shared" si="297"/>
        <v/>
      </c>
      <c r="AG696" s="38"/>
      <c r="AH696" s="39"/>
      <c r="AI696" s="25" t="str">
        <f t="shared" si="314"/>
        <v/>
      </c>
      <c r="AJ696" s="38"/>
      <c r="AK696" s="39"/>
      <c r="AL696" s="40"/>
      <c r="AM696" s="23" t="s">
        <v>94</v>
      </c>
      <c r="AN696" s="27"/>
      <c r="AO696" s="21"/>
      <c r="AP696" s="21"/>
      <c r="AQ696" s="43"/>
      <c r="AR696" s="37"/>
      <c r="AS696" s="37"/>
      <c r="AT696" s="30"/>
    </row>
  </sheetData>
  <sheetProtection formatCells="0" formatColumns="0" formatRows="0" autoFilter="0"/>
  <autoFilter ref="A10:AT696" xr:uid="{00000000-0001-0000-0100-000000000000}"/>
  <dataConsolidate/>
  <mergeCells count="2700">
    <mergeCell ref="B2:R4"/>
    <mergeCell ref="A7:K7"/>
    <mergeCell ref="L7:Q7"/>
    <mergeCell ref="R7:AL7"/>
    <mergeCell ref="AM7:AS7"/>
    <mergeCell ref="A8:G8"/>
    <mergeCell ref="I8:K8"/>
    <mergeCell ref="L8:N8"/>
    <mergeCell ref="O8:Q8"/>
    <mergeCell ref="T8:X8"/>
    <mergeCell ref="Q9:Q10"/>
    <mergeCell ref="R9:R10"/>
    <mergeCell ref="G9:G10"/>
    <mergeCell ref="H9:H10"/>
    <mergeCell ref="I9:I10"/>
    <mergeCell ref="J9:J10"/>
    <mergeCell ref="K9:K10"/>
    <mergeCell ref="L9:L10"/>
    <mergeCell ref="Y8:AD8"/>
    <mergeCell ref="AE8:AL8"/>
    <mergeCell ref="AM8:AP8"/>
    <mergeCell ref="AQ8:AS8"/>
    <mergeCell ref="A9:A10"/>
    <mergeCell ref="B9:B10"/>
    <mergeCell ref="C9:C10"/>
    <mergeCell ref="D9:D10"/>
    <mergeCell ref="E9:E10"/>
    <mergeCell ref="F9:F10"/>
    <mergeCell ref="AP9:AP10"/>
    <mergeCell ref="AQ9:AQ10"/>
    <mergeCell ref="AR9:AR10"/>
    <mergeCell ref="AS9:AS10"/>
    <mergeCell ref="A11:A17"/>
    <mergeCell ref="B11:B17"/>
    <mergeCell ref="C11:C17"/>
    <mergeCell ref="D11:D17"/>
    <mergeCell ref="E11:E17"/>
    <mergeCell ref="F11:F17"/>
    <mergeCell ref="AJ9:AJ10"/>
    <mergeCell ref="AK9:AK10"/>
    <mergeCell ref="AL9:AL10"/>
    <mergeCell ref="AM9:AM10"/>
    <mergeCell ref="AN9:AN10"/>
    <mergeCell ref="AO9:AO10"/>
    <mergeCell ref="Y9:AD9"/>
    <mergeCell ref="AE9:AE10"/>
    <mergeCell ref="AF9:AF10"/>
    <mergeCell ref="AG9:AG10"/>
    <mergeCell ref="AH9:AH10"/>
    <mergeCell ref="AI9:AI10"/>
    <mergeCell ref="S9:S10"/>
    <mergeCell ref="T9:T10"/>
    <mergeCell ref="U9:U10"/>
    <mergeCell ref="V9:V10"/>
    <mergeCell ref="W9:W10"/>
    <mergeCell ref="X9:X10"/>
    <mergeCell ref="M9:M10"/>
    <mergeCell ref="N9:N10"/>
    <mergeCell ref="O9:O10"/>
    <mergeCell ref="P9:P10"/>
    <mergeCell ref="AQ11:AQ17"/>
    <mergeCell ref="AR11:AR17"/>
    <mergeCell ref="AS11:AS17"/>
    <mergeCell ref="A18:A24"/>
    <mergeCell ref="B18:B24"/>
    <mergeCell ref="C18:C24"/>
    <mergeCell ref="D18:D24"/>
    <mergeCell ref="E18:E24"/>
    <mergeCell ref="F18:F24"/>
    <mergeCell ref="G18:G24"/>
    <mergeCell ref="S11:S17"/>
    <mergeCell ref="AG11:AG17"/>
    <mergeCell ref="AH11:AH17"/>
    <mergeCell ref="AJ11:AJ17"/>
    <mergeCell ref="AK11:AK17"/>
    <mergeCell ref="AL11:AL17"/>
    <mergeCell ref="M11:M17"/>
    <mergeCell ref="N11:N17"/>
    <mergeCell ref="O11:O17"/>
    <mergeCell ref="P11:P17"/>
    <mergeCell ref="Q11:Q17"/>
    <mergeCell ref="R11:R17"/>
    <mergeCell ref="G11:G17"/>
    <mergeCell ref="H11:H17"/>
    <mergeCell ref="I11:I17"/>
    <mergeCell ref="J11:J17"/>
    <mergeCell ref="K11:K17"/>
    <mergeCell ref="L11:L17"/>
    <mergeCell ref="AR18:AR24"/>
    <mergeCell ref="AS18:AS24"/>
    <mergeCell ref="A25:A31"/>
    <mergeCell ref="B25:B31"/>
    <mergeCell ref="C25:C31"/>
    <mergeCell ref="D25:D31"/>
    <mergeCell ref="E25:E31"/>
    <mergeCell ref="F25:F31"/>
    <mergeCell ref="G25:G31"/>
    <mergeCell ref="H25:H31"/>
    <mergeCell ref="AG18:AG24"/>
    <mergeCell ref="AH18:AH24"/>
    <mergeCell ref="AJ18:AJ24"/>
    <mergeCell ref="AK18:AK24"/>
    <mergeCell ref="AL18:AL24"/>
    <mergeCell ref="AQ18:AQ24"/>
    <mergeCell ref="N18:N24"/>
    <mergeCell ref="O18:O24"/>
    <mergeCell ref="P18:P24"/>
    <mergeCell ref="Q18:Q24"/>
    <mergeCell ref="R18:R24"/>
    <mergeCell ref="S18:S24"/>
    <mergeCell ref="H18:H24"/>
    <mergeCell ref="I18:I24"/>
    <mergeCell ref="J18:J24"/>
    <mergeCell ref="K18:K24"/>
    <mergeCell ref="L18:L24"/>
    <mergeCell ref="M18:M24"/>
    <mergeCell ref="AS25:AS31"/>
    <mergeCell ref="A32:A38"/>
    <mergeCell ref="B32:B38"/>
    <mergeCell ref="C32:C38"/>
    <mergeCell ref="D32:D38"/>
    <mergeCell ref="E32:E38"/>
    <mergeCell ref="F32:F38"/>
    <mergeCell ref="G32:G38"/>
    <mergeCell ref="H32:H38"/>
    <mergeCell ref="I32:I38"/>
    <mergeCell ref="AH25:AH31"/>
    <mergeCell ref="AJ25:AJ31"/>
    <mergeCell ref="AK25:AK31"/>
    <mergeCell ref="AL25:AL31"/>
    <mergeCell ref="AQ25:AQ31"/>
    <mergeCell ref="AR25:AR31"/>
    <mergeCell ref="O25:O31"/>
    <mergeCell ref="P25:P31"/>
    <mergeCell ref="Q25:Q31"/>
    <mergeCell ref="R25:R31"/>
    <mergeCell ref="S25:S31"/>
    <mergeCell ref="AG25:AG31"/>
    <mergeCell ref="I25:I31"/>
    <mergeCell ref="J25:J31"/>
    <mergeCell ref="K25:K31"/>
    <mergeCell ref="L25:L31"/>
    <mergeCell ref="M25:M31"/>
    <mergeCell ref="N25:N31"/>
    <mergeCell ref="E39:E45"/>
    <mergeCell ref="F39:F45"/>
    <mergeCell ref="AJ32:AJ38"/>
    <mergeCell ref="AK32:AK38"/>
    <mergeCell ref="AL32:AL38"/>
    <mergeCell ref="AQ32:AQ38"/>
    <mergeCell ref="AR32:AR38"/>
    <mergeCell ref="AS32:AS38"/>
    <mergeCell ref="P32:P38"/>
    <mergeCell ref="Q32:Q38"/>
    <mergeCell ref="R32:R38"/>
    <mergeCell ref="S32:S38"/>
    <mergeCell ref="AG32:AG38"/>
    <mergeCell ref="AH32:AH38"/>
    <mergeCell ref="J32:J38"/>
    <mergeCell ref="K32:K38"/>
    <mergeCell ref="L32:L38"/>
    <mergeCell ref="M32:M38"/>
    <mergeCell ref="N32:N38"/>
    <mergeCell ref="O32:O38"/>
    <mergeCell ref="AQ39:AQ45"/>
    <mergeCell ref="AR39:AR45"/>
    <mergeCell ref="AS39:AS45"/>
    <mergeCell ref="A46:A52"/>
    <mergeCell ref="B46:B52"/>
    <mergeCell ref="C46:C52"/>
    <mergeCell ref="D46:D52"/>
    <mergeCell ref="E46:E52"/>
    <mergeCell ref="F46:F52"/>
    <mergeCell ref="G46:G52"/>
    <mergeCell ref="S39:S45"/>
    <mergeCell ref="AG39:AG45"/>
    <mergeCell ref="AH39:AH45"/>
    <mergeCell ref="AJ39:AJ45"/>
    <mergeCell ref="AK39:AK45"/>
    <mergeCell ref="AL39:AL45"/>
    <mergeCell ref="M39:M45"/>
    <mergeCell ref="N39:N45"/>
    <mergeCell ref="O39:O45"/>
    <mergeCell ref="P39:P45"/>
    <mergeCell ref="Q39:Q45"/>
    <mergeCell ref="R39:R45"/>
    <mergeCell ref="G39:G45"/>
    <mergeCell ref="H39:H45"/>
    <mergeCell ref="I39:I45"/>
    <mergeCell ref="J39:J45"/>
    <mergeCell ref="K39:K45"/>
    <mergeCell ref="L39:L45"/>
    <mergeCell ref="A39:A45"/>
    <mergeCell ref="B39:B45"/>
    <mergeCell ref="C39:C45"/>
    <mergeCell ref="D39:D45"/>
    <mergeCell ref="AR46:AR52"/>
    <mergeCell ref="AS46:AS52"/>
    <mergeCell ref="A53:A59"/>
    <mergeCell ref="B53:B59"/>
    <mergeCell ref="C53:C59"/>
    <mergeCell ref="D53:D59"/>
    <mergeCell ref="E53:E59"/>
    <mergeCell ref="F53:F59"/>
    <mergeCell ref="G53:G59"/>
    <mergeCell ref="H53:H59"/>
    <mergeCell ref="AG46:AG52"/>
    <mergeCell ref="AH46:AH52"/>
    <mergeCell ref="AJ46:AJ52"/>
    <mergeCell ref="AK46:AK52"/>
    <mergeCell ref="AL46:AL52"/>
    <mergeCell ref="AQ46:AQ52"/>
    <mergeCell ref="N46:N52"/>
    <mergeCell ref="O46:O52"/>
    <mergeCell ref="P46:P52"/>
    <mergeCell ref="Q46:Q52"/>
    <mergeCell ref="R46:R52"/>
    <mergeCell ref="S46:S52"/>
    <mergeCell ref="H46:H52"/>
    <mergeCell ref="I46:I52"/>
    <mergeCell ref="J46:J52"/>
    <mergeCell ref="K46:K52"/>
    <mergeCell ref="L46:L52"/>
    <mergeCell ref="M46:M52"/>
    <mergeCell ref="AS53:AS59"/>
    <mergeCell ref="A60:A66"/>
    <mergeCell ref="B60:B66"/>
    <mergeCell ref="C60:C66"/>
    <mergeCell ref="D60:D66"/>
    <mergeCell ref="E60:E66"/>
    <mergeCell ref="F60:F66"/>
    <mergeCell ref="G60:G66"/>
    <mergeCell ref="H60:H66"/>
    <mergeCell ref="I60:I66"/>
    <mergeCell ref="AH53:AH59"/>
    <mergeCell ref="AJ53:AJ59"/>
    <mergeCell ref="AK53:AK59"/>
    <mergeCell ref="AL53:AL59"/>
    <mergeCell ref="AQ53:AQ59"/>
    <mergeCell ref="AR53:AR59"/>
    <mergeCell ref="O53:O59"/>
    <mergeCell ref="P53:P59"/>
    <mergeCell ref="Q53:Q59"/>
    <mergeCell ref="R53:R59"/>
    <mergeCell ref="S53:S59"/>
    <mergeCell ref="AG53:AG59"/>
    <mergeCell ref="I53:I59"/>
    <mergeCell ref="J53:J59"/>
    <mergeCell ref="K53:K59"/>
    <mergeCell ref="L53:L59"/>
    <mergeCell ref="M53:M59"/>
    <mergeCell ref="N53:N59"/>
    <mergeCell ref="E67:E73"/>
    <mergeCell ref="F67:F73"/>
    <mergeCell ref="AJ60:AJ66"/>
    <mergeCell ref="AK60:AK66"/>
    <mergeCell ref="AL60:AL66"/>
    <mergeCell ref="AQ60:AQ66"/>
    <mergeCell ref="AR60:AR66"/>
    <mergeCell ref="AS60:AS66"/>
    <mergeCell ref="P60:P66"/>
    <mergeCell ref="Q60:Q66"/>
    <mergeCell ref="R60:R66"/>
    <mergeCell ref="S60:S66"/>
    <mergeCell ref="AG60:AG66"/>
    <mergeCell ref="AH60:AH66"/>
    <mergeCell ref="J60:J66"/>
    <mergeCell ref="K60:K66"/>
    <mergeCell ref="L60:L66"/>
    <mergeCell ref="M60:M66"/>
    <mergeCell ref="N60:N66"/>
    <mergeCell ref="O60:O66"/>
    <mergeCell ref="AQ67:AQ73"/>
    <mergeCell ref="AR67:AR73"/>
    <mergeCell ref="AS67:AS73"/>
    <mergeCell ref="A74:A80"/>
    <mergeCell ref="B74:B80"/>
    <mergeCell ref="C74:C80"/>
    <mergeCell ref="D74:D80"/>
    <mergeCell ref="E74:E80"/>
    <mergeCell ref="F74:F80"/>
    <mergeCell ref="G74:G80"/>
    <mergeCell ref="S67:S73"/>
    <mergeCell ref="AG67:AG73"/>
    <mergeCell ref="AH67:AH73"/>
    <mergeCell ref="AJ67:AJ73"/>
    <mergeCell ref="AK67:AK73"/>
    <mergeCell ref="AL67:AL73"/>
    <mergeCell ref="M67:M73"/>
    <mergeCell ref="N67:N73"/>
    <mergeCell ref="O67:O73"/>
    <mergeCell ref="P67:P73"/>
    <mergeCell ref="Q67:Q73"/>
    <mergeCell ref="R67:R73"/>
    <mergeCell ref="G67:G73"/>
    <mergeCell ref="H67:H73"/>
    <mergeCell ref="I67:I73"/>
    <mergeCell ref="J67:J73"/>
    <mergeCell ref="K67:K73"/>
    <mergeCell ref="L67:L73"/>
    <mergeCell ref="A67:A73"/>
    <mergeCell ref="B67:B73"/>
    <mergeCell ref="C67:C73"/>
    <mergeCell ref="D67:D73"/>
    <mergeCell ref="AR74:AR80"/>
    <mergeCell ref="AS74:AS80"/>
    <mergeCell ref="A81:A87"/>
    <mergeCell ref="B81:B87"/>
    <mergeCell ref="C81:C87"/>
    <mergeCell ref="D81:D87"/>
    <mergeCell ref="E81:E87"/>
    <mergeCell ref="F81:F87"/>
    <mergeCell ref="G81:G87"/>
    <mergeCell ref="H81:H87"/>
    <mergeCell ref="AG74:AG80"/>
    <mergeCell ref="AH74:AH80"/>
    <mergeCell ref="AJ74:AJ80"/>
    <mergeCell ref="AK74:AK80"/>
    <mergeCell ref="AL74:AL80"/>
    <mergeCell ref="AQ74:AQ80"/>
    <mergeCell ref="N74:N80"/>
    <mergeCell ref="O74:O80"/>
    <mergeCell ref="P74:P80"/>
    <mergeCell ref="Q74:Q80"/>
    <mergeCell ref="R74:R80"/>
    <mergeCell ref="S74:S80"/>
    <mergeCell ref="H74:H80"/>
    <mergeCell ref="I74:I80"/>
    <mergeCell ref="J74:J80"/>
    <mergeCell ref="K74:K80"/>
    <mergeCell ref="L74:L80"/>
    <mergeCell ref="M74:M80"/>
    <mergeCell ref="AS81:AS87"/>
    <mergeCell ref="A88:A94"/>
    <mergeCell ref="B88:B94"/>
    <mergeCell ref="C88:C94"/>
    <mergeCell ref="D88:D94"/>
    <mergeCell ref="E88:E94"/>
    <mergeCell ref="F88:F94"/>
    <mergeCell ref="G88:G94"/>
    <mergeCell ref="H88:H94"/>
    <mergeCell ref="I88:I94"/>
    <mergeCell ref="AH81:AH87"/>
    <mergeCell ref="AJ81:AJ87"/>
    <mergeCell ref="AK81:AK87"/>
    <mergeCell ref="AL81:AL87"/>
    <mergeCell ref="AQ81:AQ87"/>
    <mergeCell ref="AR81:AR87"/>
    <mergeCell ref="O81:O87"/>
    <mergeCell ref="P81:P87"/>
    <mergeCell ref="Q81:Q87"/>
    <mergeCell ref="R81:R87"/>
    <mergeCell ref="S81:S87"/>
    <mergeCell ref="AG81:AG87"/>
    <mergeCell ref="I81:I87"/>
    <mergeCell ref="J81:J87"/>
    <mergeCell ref="K81:K87"/>
    <mergeCell ref="L81:L87"/>
    <mergeCell ref="M81:M87"/>
    <mergeCell ref="N81:N87"/>
    <mergeCell ref="E95:E101"/>
    <mergeCell ref="F95:F101"/>
    <mergeCell ref="AJ88:AJ94"/>
    <mergeCell ref="AK88:AK94"/>
    <mergeCell ref="AL88:AL94"/>
    <mergeCell ref="AQ88:AQ94"/>
    <mergeCell ref="AR88:AR94"/>
    <mergeCell ref="AS88:AS94"/>
    <mergeCell ref="P88:P94"/>
    <mergeCell ref="Q88:Q94"/>
    <mergeCell ref="R88:R94"/>
    <mergeCell ref="S88:S94"/>
    <mergeCell ref="AG88:AG94"/>
    <mergeCell ref="AH88:AH94"/>
    <mergeCell ref="J88:J94"/>
    <mergeCell ref="K88:K94"/>
    <mergeCell ref="L88:L94"/>
    <mergeCell ref="M88:M94"/>
    <mergeCell ref="N88:N94"/>
    <mergeCell ref="O88:O94"/>
    <mergeCell ref="AQ95:AQ101"/>
    <mergeCell ref="AR95:AR101"/>
    <mergeCell ref="AS95:AS101"/>
    <mergeCell ref="A102:A108"/>
    <mergeCell ref="B102:B108"/>
    <mergeCell ref="C102:C108"/>
    <mergeCell ref="D102:D108"/>
    <mergeCell ref="E102:E108"/>
    <mergeCell ref="F102:F108"/>
    <mergeCell ref="G102:G108"/>
    <mergeCell ref="S95:S101"/>
    <mergeCell ref="AG95:AG101"/>
    <mergeCell ref="AH95:AH101"/>
    <mergeCell ref="AJ95:AJ101"/>
    <mergeCell ref="AK95:AK101"/>
    <mergeCell ref="AL95:AL101"/>
    <mergeCell ref="M95:M101"/>
    <mergeCell ref="N95:N101"/>
    <mergeCell ref="O95:O101"/>
    <mergeCell ref="P95:P101"/>
    <mergeCell ref="Q95:Q101"/>
    <mergeCell ref="R95:R101"/>
    <mergeCell ref="G95:G101"/>
    <mergeCell ref="H95:H101"/>
    <mergeCell ref="I95:I101"/>
    <mergeCell ref="J95:J101"/>
    <mergeCell ref="K95:K101"/>
    <mergeCell ref="L95:L101"/>
    <mergeCell ref="A95:A101"/>
    <mergeCell ref="B95:B101"/>
    <mergeCell ref="C95:C101"/>
    <mergeCell ref="D95:D101"/>
    <mergeCell ref="AR102:AR108"/>
    <mergeCell ref="AS102:AS108"/>
    <mergeCell ref="A109:A115"/>
    <mergeCell ref="B109:B115"/>
    <mergeCell ref="C109:C115"/>
    <mergeCell ref="D109:D115"/>
    <mergeCell ref="E109:E115"/>
    <mergeCell ref="F109:F115"/>
    <mergeCell ref="G109:G115"/>
    <mergeCell ref="H109:H115"/>
    <mergeCell ref="AG102:AG108"/>
    <mergeCell ref="AH102:AH108"/>
    <mergeCell ref="AJ102:AJ108"/>
    <mergeCell ref="AK102:AK108"/>
    <mergeCell ref="AL102:AL108"/>
    <mergeCell ref="AQ102:AQ108"/>
    <mergeCell ref="N102:N108"/>
    <mergeCell ref="O102:O108"/>
    <mergeCell ref="P102:P108"/>
    <mergeCell ref="Q102:Q108"/>
    <mergeCell ref="R102:R108"/>
    <mergeCell ref="S102:S108"/>
    <mergeCell ref="H102:H108"/>
    <mergeCell ref="I102:I108"/>
    <mergeCell ref="J102:J108"/>
    <mergeCell ref="K102:K108"/>
    <mergeCell ref="L102:L108"/>
    <mergeCell ref="M102:M108"/>
    <mergeCell ref="AS109:AS115"/>
    <mergeCell ref="A116:A122"/>
    <mergeCell ref="B116:B122"/>
    <mergeCell ref="C116:C122"/>
    <mergeCell ref="D116:D122"/>
    <mergeCell ref="E116:E122"/>
    <mergeCell ref="F116:F122"/>
    <mergeCell ref="G116:G122"/>
    <mergeCell ref="H116:H122"/>
    <mergeCell ref="I116:I122"/>
    <mergeCell ref="AH109:AH115"/>
    <mergeCell ref="AJ109:AJ115"/>
    <mergeCell ref="AK109:AK115"/>
    <mergeCell ref="AL109:AL115"/>
    <mergeCell ref="AQ109:AQ115"/>
    <mergeCell ref="AR109:AR115"/>
    <mergeCell ref="O109:O115"/>
    <mergeCell ref="P109:P115"/>
    <mergeCell ref="Q109:Q115"/>
    <mergeCell ref="R109:R115"/>
    <mergeCell ref="S109:S115"/>
    <mergeCell ref="AG109:AG115"/>
    <mergeCell ref="I109:I115"/>
    <mergeCell ref="J109:J115"/>
    <mergeCell ref="K109:K115"/>
    <mergeCell ref="L109:L115"/>
    <mergeCell ref="M109:M115"/>
    <mergeCell ref="N109:N115"/>
    <mergeCell ref="E123:E129"/>
    <mergeCell ref="F123:F129"/>
    <mergeCell ref="AJ116:AJ122"/>
    <mergeCell ref="AK116:AK122"/>
    <mergeCell ref="AL116:AL122"/>
    <mergeCell ref="AQ116:AQ122"/>
    <mergeCell ref="AR116:AR122"/>
    <mergeCell ref="AS116:AS122"/>
    <mergeCell ref="P116:P122"/>
    <mergeCell ref="Q116:Q122"/>
    <mergeCell ref="R116:R122"/>
    <mergeCell ref="S116:S122"/>
    <mergeCell ref="AG116:AG122"/>
    <mergeCell ref="AH116:AH122"/>
    <mergeCell ref="J116:J122"/>
    <mergeCell ref="K116:K122"/>
    <mergeCell ref="L116:L122"/>
    <mergeCell ref="M116:M122"/>
    <mergeCell ref="N116:N122"/>
    <mergeCell ref="O116:O122"/>
    <mergeCell ref="AQ123:AQ129"/>
    <mergeCell ref="AR123:AR129"/>
    <mergeCell ref="AS123:AS129"/>
    <mergeCell ref="A130:A136"/>
    <mergeCell ref="B130:B136"/>
    <mergeCell ref="C130:C136"/>
    <mergeCell ref="D130:D136"/>
    <mergeCell ref="E130:E136"/>
    <mergeCell ref="F130:F136"/>
    <mergeCell ref="G130:G136"/>
    <mergeCell ref="S123:S129"/>
    <mergeCell ref="AG123:AG129"/>
    <mergeCell ref="AH123:AH129"/>
    <mergeCell ref="AJ123:AJ129"/>
    <mergeCell ref="AK123:AK129"/>
    <mergeCell ref="AL123:AL129"/>
    <mergeCell ref="M123:M129"/>
    <mergeCell ref="N123:N129"/>
    <mergeCell ref="O123:O129"/>
    <mergeCell ref="P123:P129"/>
    <mergeCell ref="Q123:Q129"/>
    <mergeCell ref="R123:R129"/>
    <mergeCell ref="G123:G129"/>
    <mergeCell ref="H123:H129"/>
    <mergeCell ref="I123:I129"/>
    <mergeCell ref="J123:J129"/>
    <mergeCell ref="K123:K129"/>
    <mergeCell ref="L123:L129"/>
    <mergeCell ref="A123:A129"/>
    <mergeCell ref="B123:B129"/>
    <mergeCell ref="C123:C129"/>
    <mergeCell ref="D123:D129"/>
    <mergeCell ref="AR130:AR136"/>
    <mergeCell ref="AS130:AS136"/>
    <mergeCell ref="A137:A143"/>
    <mergeCell ref="B137:B143"/>
    <mergeCell ref="C137:C143"/>
    <mergeCell ref="D137:D143"/>
    <mergeCell ref="E137:E143"/>
    <mergeCell ref="F137:F143"/>
    <mergeCell ref="G137:G143"/>
    <mergeCell ref="H137:H143"/>
    <mergeCell ref="AG130:AG136"/>
    <mergeCell ref="AH130:AH136"/>
    <mergeCell ref="AJ130:AJ136"/>
    <mergeCell ref="AK130:AK136"/>
    <mergeCell ref="AL130:AL136"/>
    <mergeCell ref="AQ130:AQ136"/>
    <mergeCell ref="N130:N136"/>
    <mergeCell ref="O130:O136"/>
    <mergeCell ref="P130:P136"/>
    <mergeCell ref="Q130:Q136"/>
    <mergeCell ref="R130:R136"/>
    <mergeCell ref="S130:S136"/>
    <mergeCell ref="H130:H136"/>
    <mergeCell ref="I130:I136"/>
    <mergeCell ref="J130:J136"/>
    <mergeCell ref="K130:K136"/>
    <mergeCell ref="L130:L136"/>
    <mergeCell ref="M130:M136"/>
    <mergeCell ref="AS137:AS143"/>
    <mergeCell ref="A144:A150"/>
    <mergeCell ref="B144:B150"/>
    <mergeCell ref="C144:C150"/>
    <mergeCell ref="D144:D150"/>
    <mergeCell ref="E144:E150"/>
    <mergeCell ref="F144:F150"/>
    <mergeCell ref="G144:G150"/>
    <mergeCell ref="H144:H150"/>
    <mergeCell ref="I144:I150"/>
    <mergeCell ref="AH137:AH143"/>
    <mergeCell ref="AJ137:AJ143"/>
    <mergeCell ref="AK137:AK143"/>
    <mergeCell ref="AL137:AL143"/>
    <mergeCell ref="AQ137:AQ143"/>
    <mergeCell ref="AR137:AR143"/>
    <mergeCell ref="O137:O143"/>
    <mergeCell ref="P137:P143"/>
    <mergeCell ref="Q137:Q143"/>
    <mergeCell ref="R137:R143"/>
    <mergeCell ref="S137:S143"/>
    <mergeCell ref="AG137:AG143"/>
    <mergeCell ref="I137:I143"/>
    <mergeCell ref="J137:J143"/>
    <mergeCell ref="K137:K143"/>
    <mergeCell ref="L137:L143"/>
    <mergeCell ref="M137:M143"/>
    <mergeCell ref="N137:N143"/>
    <mergeCell ref="E151:E157"/>
    <mergeCell ref="F151:F157"/>
    <mergeCell ref="AJ144:AJ150"/>
    <mergeCell ref="AK144:AK150"/>
    <mergeCell ref="AL144:AL150"/>
    <mergeCell ref="AQ144:AQ150"/>
    <mergeCell ref="AR144:AR150"/>
    <mergeCell ref="AS144:AS150"/>
    <mergeCell ref="P144:P150"/>
    <mergeCell ref="Q144:Q150"/>
    <mergeCell ref="R144:R150"/>
    <mergeCell ref="S144:S150"/>
    <mergeCell ref="AG144:AG150"/>
    <mergeCell ref="AH144:AH150"/>
    <mergeCell ref="J144:J150"/>
    <mergeCell ref="K144:K150"/>
    <mergeCell ref="L144:L150"/>
    <mergeCell ref="M144:M150"/>
    <mergeCell ref="N144:N150"/>
    <mergeCell ref="O144:O150"/>
    <mergeCell ref="AQ151:AQ157"/>
    <mergeCell ref="AR151:AR157"/>
    <mergeCell ref="AS151:AS157"/>
    <mergeCell ref="A158:A164"/>
    <mergeCell ref="B158:B164"/>
    <mergeCell ref="C158:C164"/>
    <mergeCell ref="D158:D164"/>
    <mergeCell ref="E158:E164"/>
    <mergeCell ref="F158:F164"/>
    <mergeCell ref="G158:G164"/>
    <mergeCell ref="S151:S157"/>
    <mergeCell ref="AG151:AG157"/>
    <mergeCell ref="AH151:AH157"/>
    <mergeCell ref="AJ151:AJ157"/>
    <mergeCell ref="AK151:AK157"/>
    <mergeCell ref="AL151:AL157"/>
    <mergeCell ref="M151:M157"/>
    <mergeCell ref="N151:N157"/>
    <mergeCell ref="O151:O157"/>
    <mergeCell ref="P151:P157"/>
    <mergeCell ref="Q151:Q157"/>
    <mergeCell ref="R151:R157"/>
    <mergeCell ref="G151:G157"/>
    <mergeCell ref="H151:H157"/>
    <mergeCell ref="I151:I157"/>
    <mergeCell ref="J151:J157"/>
    <mergeCell ref="K151:K157"/>
    <mergeCell ref="L151:L157"/>
    <mergeCell ref="A151:A157"/>
    <mergeCell ref="B151:B157"/>
    <mergeCell ref="C151:C157"/>
    <mergeCell ref="D151:D157"/>
    <mergeCell ref="AR158:AR164"/>
    <mergeCell ref="AS158:AS164"/>
    <mergeCell ref="A165:A171"/>
    <mergeCell ref="B165:B171"/>
    <mergeCell ref="C165:C171"/>
    <mergeCell ref="D165:D171"/>
    <mergeCell ref="E165:E171"/>
    <mergeCell ref="F165:F171"/>
    <mergeCell ref="G165:G171"/>
    <mergeCell ref="H165:H171"/>
    <mergeCell ref="AG158:AG164"/>
    <mergeCell ref="AH158:AH164"/>
    <mergeCell ref="AJ158:AJ164"/>
    <mergeCell ref="AK158:AK164"/>
    <mergeCell ref="AL158:AL164"/>
    <mergeCell ref="AQ158:AQ164"/>
    <mergeCell ref="N158:N164"/>
    <mergeCell ref="O158:O164"/>
    <mergeCell ref="P158:P164"/>
    <mergeCell ref="Q158:Q164"/>
    <mergeCell ref="R158:R164"/>
    <mergeCell ref="S158:S164"/>
    <mergeCell ref="H158:H164"/>
    <mergeCell ref="I158:I164"/>
    <mergeCell ref="J158:J164"/>
    <mergeCell ref="K158:K164"/>
    <mergeCell ref="L158:L164"/>
    <mergeCell ref="M158:M164"/>
    <mergeCell ref="AS165:AS171"/>
    <mergeCell ref="A172:A178"/>
    <mergeCell ref="B172:B178"/>
    <mergeCell ref="C172:C178"/>
    <mergeCell ref="D172:D178"/>
    <mergeCell ref="E172:E178"/>
    <mergeCell ref="F172:F178"/>
    <mergeCell ref="G172:G178"/>
    <mergeCell ref="H172:H178"/>
    <mergeCell ref="I172:I178"/>
    <mergeCell ref="AH165:AH171"/>
    <mergeCell ref="AJ165:AJ171"/>
    <mergeCell ref="AK165:AK171"/>
    <mergeCell ref="AL165:AL171"/>
    <mergeCell ref="AQ165:AQ171"/>
    <mergeCell ref="AR165:AR171"/>
    <mergeCell ref="O165:O171"/>
    <mergeCell ref="P165:P171"/>
    <mergeCell ref="Q165:Q171"/>
    <mergeCell ref="R165:R171"/>
    <mergeCell ref="S165:S171"/>
    <mergeCell ref="AG165:AG171"/>
    <mergeCell ref="I165:I171"/>
    <mergeCell ref="J165:J171"/>
    <mergeCell ref="K165:K171"/>
    <mergeCell ref="L165:L171"/>
    <mergeCell ref="M165:M171"/>
    <mergeCell ref="N165:N171"/>
    <mergeCell ref="E179:E185"/>
    <mergeCell ref="F179:F185"/>
    <mergeCell ref="AJ172:AJ178"/>
    <mergeCell ref="AK172:AK178"/>
    <mergeCell ref="AL172:AL178"/>
    <mergeCell ref="AQ172:AQ178"/>
    <mergeCell ref="AR172:AR178"/>
    <mergeCell ref="AS172:AS178"/>
    <mergeCell ref="P172:P178"/>
    <mergeCell ref="Q172:Q178"/>
    <mergeCell ref="R172:R178"/>
    <mergeCell ref="S172:S178"/>
    <mergeCell ref="AG172:AG178"/>
    <mergeCell ref="AH172:AH178"/>
    <mergeCell ref="J172:J178"/>
    <mergeCell ref="K172:K178"/>
    <mergeCell ref="L172:L178"/>
    <mergeCell ref="M172:M178"/>
    <mergeCell ref="N172:N178"/>
    <mergeCell ref="O172:O178"/>
    <mergeCell ref="AQ179:AQ185"/>
    <mergeCell ref="AR179:AR185"/>
    <mergeCell ref="AS179:AS185"/>
    <mergeCell ref="A186:A192"/>
    <mergeCell ref="B186:B192"/>
    <mergeCell ref="C186:C192"/>
    <mergeCell ref="D186:D192"/>
    <mergeCell ref="E186:E192"/>
    <mergeCell ref="F186:F192"/>
    <mergeCell ref="G186:G192"/>
    <mergeCell ref="S179:S185"/>
    <mergeCell ref="AG179:AG185"/>
    <mergeCell ref="AH179:AH185"/>
    <mergeCell ref="AJ179:AJ185"/>
    <mergeCell ref="AK179:AK185"/>
    <mergeCell ref="AL179:AL185"/>
    <mergeCell ref="M179:M185"/>
    <mergeCell ref="N179:N185"/>
    <mergeCell ref="O179:O185"/>
    <mergeCell ref="P179:P185"/>
    <mergeCell ref="Q179:Q185"/>
    <mergeCell ref="R179:R185"/>
    <mergeCell ref="G179:G185"/>
    <mergeCell ref="H179:H185"/>
    <mergeCell ref="I179:I185"/>
    <mergeCell ref="J179:J185"/>
    <mergeCell ref="K179:K185"/>
    <mergeCell ref="L179:L185"/>
    <mergeCell ref="A179:A185"/>
    <mergeCell ref="B179:B185"/>
    <mergeCell ref="C179:C185"/>
    <mergeCell ref="D179:D185"/>
    <mergeCell ref="AR186:AR192"/>
    <mergeCell ref="AS186:AS192"/>
    <mergeCell ref="A193:A199"/>
    <mergeCell ref="B193:B199"/>
    <mergeCell ref="C193:C199"/>
    <mergeCell ref="D193:D199"/>
    <mergeCell ref="E193:E199"/>
    <mergeCell ref="F193:F199"/>
    <mergeCell ref="G193:G199"/>
    <mergeCell ref="H193:H199"/>
    <mergeCell ref="AG186:AG192"/>
    <mergeCell ref="AH186:AH192"/>
    <mergeCell ref="AJ186:AJ192"/>
    <mergeCell ref="AK186:AK192"/>
    <mergeCell ref="AL186:AL192"/>
    <mergeCell ref="AQ186:AQ192"/>
    <mergeCell ref="N186:N192"/>
    <mergeCell ref="O186:O192"/>
    <mergeCell ref="P186:P192"/>
    <mergeCell ref="Q186:Q192"/>
    <mergeCell ref="R186:R192"/>
    <mergeCell ref="S186:S192"/>
    <mergeCell ref="H186:H192"/>
    <mergeCell ref="I186:I192"/>
    <mergeCell ref="J186:J192"/>
    <mergeCell ref="K186:K192"/>
    <mergeCell ref="L186:L192"/>
    <mergeCell ref="M186:M192"/>
    <mergeCell ref="AS193:AS199"/>
    <mergeCell ref="A200:A206"/>
    <mergeCell ref="B200:B206"/>
    <mergeCell ref="C200:C206"/>
    <mergeCell ref="D200:D206"/>
    <mergeCell ref="E200:E206"/>
    <mergeCell ref="F200:F206"/>
    <mergeCell ref="G200:G206"/>
    <mergeCell ref="H200:H206"/>
    <mergeCell ref="I200:I206"/>
    <mergeCell ref="AH193:AH199"/>
    <mergeCell ref="AJ193:AJ199"/>
    <mergeCell ref="AK193:AK199"/>
    <mergeCell ref="AL193:AL199"/>
    <mergeCell ref="AQ193:AQ199"/>
    <mergeCell ref="AR193:AR199"/>
    <mergeCell ref="O193:O199"/>
    <mergeCell ref="P193:P199"/>
    <mergeCell ref="Q193:Q199"/>
    <mergeCell ref="R193:R199"/>
    <mergeCell ref="S193:S199"/>
    <mergeCell ref="AG193:AG199"/>
    <mergeCell ref="I193:I199"/>
    <mergeCell ref="J193:J199"/>
    <mergeCell ref="K193:K199"/>
    <mergeCell ref="L193:L199"/>
    <mergeCell ref="M193:M199"/>
    <mergeCell ref="N193:N199"/>
    <mergeCell ref="E207:E213"/>
    <mergeCell ref="F207:F213"/>
    <mergeCell ref="AJ200:AJ206"/>
    <mergeCell ref="AK200:AK206"/>
    <mergeCell ref="AL200:AL206"/>
    <mergeCell ref="AQ200:AQ206"/>
    <mergeCell ref="AR200:AR206"/>
    <mergeCell ref="AS200:AS206"/>
    <mergeCell ref="P200:P206"/>
    <mergeCell ref="Q200:Q206"/>
    <mergeCell ref="R200:R206"/>
    <mergeCell ref="S200:S206"/>
    <mergeCell ref="AG200:AG206"/>
    <mergeCell ref="AH200:AH206"/>
    <mergeCell ref="J200:J206"/>
    <mergeCell ref="K200:K206"/>
    <mergeCell ref="L200:L206"/>
    <mergeCell ref="M200:M206"/>
    <mergeCell ref="N200:N206"/>
    <mergeCell ref="O200:O206"/>
    <mergeCell ref="AQ207:AQ213"/>
    <mergeCell ref="AR207:AR213"/>
    <mergeCell ref="AS207:AS213"/>
    <mergeCell ref="A214:A220"/>
    <mergeCell ref="B214:B220"/>
    <mergeCell ref="C214:C220"/>
    <mergeCell ref="D214:D220"/>
    <mergeCell ref="E214:E220"/>
    <mergeCell ref="F214:F220"/>
    <mergeCell ref="G214:G220"/>
    <mergeCell ref="S207:S213"/>
    <mergeCell ref="AG207:AG213"/>
    <mergeCell ref="AH207:AH213"/>
    <mergeCell ref="AJ207:AJ213"/>
    <mergeCell ref="AK207:AK213"/>
    <mergeCell ref="AL207:AL213"/>
    <mergeCell ref="M207:M213"/>
    <mergeCell ref="N207:N213"/>
    <mergeCell ref="O207:O213"/>
    <mergeCell ref="P207:P213"/>
    <mergeCell ref="Q207:Q213"/>
    <mergeCell ref="R207:R213"/>
    <mergeCell ref="G207:G213"/>
    <mergeCell ref="H207:H213"/>
    <mergeCell ref="I207:I213"/>
    <mergeCell ref="J207:J213"/>
    <mergeCell ref="K207:K213"/>
    <mergeCell ref="L207:L213"/>
    <mergeCell ref="A207:A213"/>
    <mergeCell ref="B207:B213"/>
    <mergeCell ref="C207:C213"/>
    <mergeCell ref="D207:D213"/>
    <mergeCell ref="AR214:AR220"/>
    <mergeCell ref="AS214:AS220"/>
    <mergeCell ref="A221:A227"/>
    <mergeCell ref="B221:B227"/>
    <mergeCell ref="C221:C227"/>
    <mergeCell ref="D221:D227"/>
    <mergeCell ref="E221:E227"/>
    <mergeCell ref="F221:F227"/>
    <mergeCell ref="G221:G227"/>
    <mergeCell ref="H221:H227"/>
    <mergeCell ref="AG214:AG220"/>
    <mergeCell ref="AH214:AH220"/>
    <mergeCell ref="AJ214:AJ220"/>
    <mergeCell ref="AK214:AK220"/>
    <mergeCell ref="AL214:AL220"/>
    <mergeCell ref="AQ214:AQ220"/>
    <mergeCell ref="N214:N220"/>
    <mergeCell ref="O214:O220"/>
    <mergeCell ref="P214:P220"/>
    <mergeCell ref="Q214:Q220"/>
    <mergeCell ref="R214:R220"/>
    <mergeCell ref="S214:S220"/>
    <mergeCell ref="H214:H220"/>
    <mergeCell ref="I214:I220"/>
    <mergeCell ref="J214:J220"/>
    <mergeCell ref="K214:K220"/>
    <mergeCell ref="L214:L220"/>
    <mergeCell ref="M214:M220"/>
    <mergeCell ref="AS221:AS227"/>
    <mergeCell ref="A228:A234"/>
    <mergeCell ref="B228:B234"/>
    <mergeCell ref="C228:C234"/>
    <mergeCell ref="D228:D234"/>
    <mergeCell ref="E228:E234"/>
    <mergeCell ref="F228:F234"/>
    <mergeCell ref="G228:G234"/>
    <mergeCell ref="H228:H234"/>
    <mergeCell ref="I228:I234"/>
    <mergeCell ref="AH221:AH227"/>
    <mergeCell ref="AJ221:AJ227"/>
    <mergeCell ref="AK221:AK227"/>
    <mergeCell ref="AL221:AL227"/>
    <mergeCell ref="AQ221:AQ227"/>
    <mergeCell ref="AR221:AR227"/>
    <mergeCell ref="O221:O227"/>
    <mergeCell ref="P221:P227"/>
    <mergeCell ref="Q221:Q227"/>
    <mergeCell ref="R221:R227"/>
    <mergeCell ref="S221:S227"/>
    <mergeCell ref="AG221:AG227"/>
    <mergeCell ref="I221:I227"/>
    <mergeCell ref="J221:J227"/>
    <mergeCell ref="K221:K227"/>
    <mergeCell ref="L221:L227"/>
    <mergeCell ref="M221:M227"/>
    <mergeCell ref="N221:N227"/>
    <mergeCell ref="E235:E241"/>
    <mergeCell ref="F235:F241"/>
    <mergeCell ref="AJ228:AJ234"/>
    <mergeCell ref="AK228:AK234"/>
    <mergeCell ref="AL228:AL234"/>
    <mergeCell ref="AQ228:AQ234"/>
    <mergeCell ref="AR228:AR234"/>
    <mergeCell ref="AS228:AS234"/>
    <mergeCell ref="P228:P234"/>
    <mergeCell ref="Q228:Q234"/>
    <mergeCell ref="R228:R234"/>
    <mergeCell ref="S228:S234"/>
    <mergeCell ref="AG228:AG234"/>
    <mergeCell ref="AH228:AH234"/>
    <mergeCell ref="J228:J234"/>
    <mergeCell ref="K228:K234"/>
    <mergeCell ref="L228:L234"/>
    <mergeCell ref="M228:M234"/>
    <mergeCell ref="N228:N234"/>
    <mergeCell ref="O228:O234"/>
    <mergeCell ref="AQ235:AQ241"/>
    <mergeCell ref="AR235:AR241"/>
    <mergeCell ref="AS235:AS241"/>
    <mergeCell ref="A242:A248"/>
    <mergeCell ref="B242:B248"/>
    <mergeCell ref="C242:C248"/>
    <mergeCell ref="D242:D248"/>
    <mergeCell ref="E242:E248"/>
    <mergeCell ref="F242:F248"/>
    <mergeCell ref="G242:G248"/>
    <mergeCell ref="S235:S241"/>
    <mergeCell ref="AG235:AG241"/>
    <mergeCell ref="AH235:AH241"/>
    <mergeCell ref="AJ235:AJ241"/>
    <mergeCell ref="AK235:AK241"/>
    <mergeCell ref="AL235:AL241"/>
    <mergeCell ref="M235:M241"/>
    <mergeCell ref="N235:N241"/>
    <mergeCell ref="O235:O241"/>
    <mergeCell ref="P235:P241"/>
    <mergeCell ref="Q235:Q241"/>
    <mergeCell ref="R235:R241"/>
    <mergeCell ref="G235:G241"/>
    <mergeCell ref="H235:H241"/>
    <mergeCell ref="I235:I241"/>
    <mergeCell ref="J235:J241"/>
    <mergeCell ref="K235:K241"/>
    <mergeCell ref="L235:L241"/>
    <mergeCell ref="A235:A241"/>
    <mergeCell ref="B235:B241"/>
    <mergeCell ref="C235:C241"/>
    <mergeCell ref="D235:D241"/>
    <mergeCell ref="AR242:AR248"/>
    <mergeCell ref="AS242:AS248"/>
    <mergeCell ref="A249:A255"/>
    <mergeCell ref="B249:B255"/>
    <mergeCell ref="C249:C255"/>
    <mergeCell ref="D249:D255"/>
    <mergeCell ref="E249:E255"/>
    <mergeCell ref="F249:F255"/>
    <mergeCell ref="G249:G255"/>
    <mergeCell ref="H249:H255"/>
    <mergeCell ref="AG242:AG248"/>
    <mergeCell ref="AH242:AH248"/>
    <mergeCell ref="AJ242:AJ248"/>
    <mergeCell ref="AK242:AK248"/>
    <mergeCell ref="AL242:AL248"/>
    <mergeCell ref="AQ242:AQ248"/>
    <mergeCell ref="N242:N248"/>
    <mergeCell ref="O242:O248"/>
    <mergeCell ref="P242:P248"/>
    <mergeCell ref="Q242:Q248"/>
    <mergeCell ref="R242:R248"/>
    <mergeCell ref="S242:S248"/>
    <mergeCell ref="H242:H248"/>
    <mergeCell ref="I242:I248"/>
    <mergeCell ref="J242:J248"/>
    <mergeCell ref="K242:K248"/>
    <mergeCell ref="L242:L248"/>
    <mergeCell ref="M242:M248"/>
    <mergeCell ref="AS249:AS255"/>
    <mergeCell ref="A256:A262"/>
    <mergeCell ref="B256:B262"/>
    <mergeCell ref="C256:C262"/>
    <mergeCell ref="D256:D262"/>
    <mergeCell ref="E256:E262"/>
    <mergeCell ref="F256:F262"/>
    <mergeCell ref="G256:G262"/>
    <mergeCell ref="H256:H262"/>
    <mergeCell ref="I256:I262"/>
    <mergeCell ref="AH249:AH255"/>
    <mergeCell ref="AJ249:AJ255"/>
    <mergeCell ref="AK249:AK255"/>
    <mergeCell ref="AL249:AL255"/>
    <mergeCell ref="AQ249:AQ255"/>
    <mergeCell ref="AR249:AR255"/>
    <mergeCell ref="O249:O255"/>
    <mergeCell ref="P249:P255"/>
    <mergeCell ref="Q249:Q255"/>
    <mergeCell ref="R249:R255"/>
    <mergeCell ref="S249:S255"/>
    <mergeCell ref="AG249:AG255"/>
    <mergeCell ref="I249:I255"/>
    <mergeCell ref="J249:J255"/>
    <mergeCell ref="K249:K255"/>
    <mergeCell ref="L249:L255"/>
    <mergeCell ref="M249:M255"/>
    <mergeCell ref="N249:N255"/>
    <mergeCell ref="E263:E269"/>
    <mergeCell ref="F263:F269"/>
    <mergeCell ref="AJ256:AJ262"/>
    <mergeCell ref="AK256:AK262"/>
    <mergeCell ref="AL256:AL262"/>
    <mergeCell ref="AQ256:AQ262"/>
    <mergeCell ref="AR256:AR262"/>
    <mergeCell ref="AS256:AS262"/>
    <mergeCell ref="P256:P262"/>
    <mergeCell ref="Q256:Q262"/>
    <mergeCell ref="R256:R262"/>
    <mergeCell ref="S256:S262"/>
    <mergeCell ref="AG256:AG262"/>
    <mergeCell ref="AH256:AH262"/>
    <mergeCell ref="J256:J262"/>
    <mergeCell ref="K256:K262"/>
    <mergeCell ref="L256:L262"/>
    <mergeCell ref="M256:M262"/>
    <mergeCell ref="N256:N262"/>
    <mergeCell ref="O256:O262"/>
    <mergeCell ref="AQ263:AQ269"/>
    <mergeCell ref="AR263:AR269"/>
    <mergeCell ref="AS263:AS269"/>
    <mergeCell ref="A270:A276"/>
    <mergeCell ref="B270:B276"/>
    <mergeCell ref="C270:C276"/>
    <mergeCell ref="D270:D276"/>
    <mergeCell ref="E270:E276"/>
    <mergeCell ref="F270:F276"/>
    <mergeCell ref="G270:G276"/>
    <mergeCell ref="S263:S269"/>
    <mergeCell ref="AG263:AG269"/>
    <mergeCell ref="AH263:AH269"/>
    <mergeCell ref="AJ263:AJ269"/>
    <mergeCell ref="AK263:AK269"/>
    <mergeCell ref="AL263:AL269"/>
    <mergeCell ref="M263:M269"/>
    <mergeCell ref="N263:N269"/>
    <mergeCell ref="O263:O269"/>
    <mergeCell ref="P263:P269"/>
    <mergeCell ref="Q263:Q269"/>
    <mergeCell ref="R263:R269"/>
    <mergeCell ref="G263:G269"/>
    <mergeCell ref="H263:H269"/>
    <mergeCell ref="I263:I269"/>
    <mergeCell ref="J263:J269"/>
    <mergeCell ref="K263:K269"/>
    <mergeCell ref="L263:L269"/>
    <mergeCell ref="A263:A269"/>
    <mergeCell ref="B263:B269"/>
    <mergeCell ref="C263:C269"/>
    <mergeCell ref="D263:D269"/>
    <mergeCell ref="AR270:AR276"/>
    <mergeCell ref="AS270:AS276"/>
    <mergeCell ref="A277:A283"/>
    <mergeCell ref="B277:B283"/>
    <mergeCell ref="C277:C283"/>
    <mergeCell ref="D277:D283"/>
    <mergeCell ref="E277:E283"/>
    <mergeCell ref="F277:F283"/>
    <mergeCell ref="G277:G283"/>
    <mergeCell ref="H277:H283"/>
    <mergeCell ref="AG270:AG276"/>
    <mergeCell ref="AH270:AH276"/>
    <mergeCell ref="AJ270:AJ276"/>
    <mergeCell ref="AK270:AK276"/>
    <mergeCell ref="AL270:AL276"/>
    <mergeCell ref="AQ270:AQ276"/>
    <mergeCell ref="N270:N276"/>
    <mergeCell ref="O270:O276"/>
    <mergeCell ref="P270:P276"/>
    <mergeCell ref="Q270:Q276"/>
    <mergeCell ref="R270:R276"/>
    <mergeCell ref="S270:S276"/>
    <mergeCell ref="H270:H276"/>
    <mergeCell ref="I270:I276"/>
    <mergeCell ref="J270:J276"/>
    <mergeCell ref="K270:K276"/>
    <mergeCell ref="L270:L276"/>
    <mergeCell ref="M270:M276"/>
    <mergeCell ref="AS277:AS283"/>
    <mergeCell ref="A284:A290"/>
    <mergeCell ref="B284:B290"/>
    <mergeCell ref="C284:C290"/>
    <mergeCell ref="D284:D290"/>
    <mergeCell ref="E284:E290"/>
    <mergeCell ref="F284:F290"/>
    <mergeCell ref="G284:G290"/>
    <mergeCell ref="H284:H290"/>
    <mergeCell ref="I284:I290"/>
    <mergeCell ref="AH277:AH283"/>
    <mergeCell ref="AJ277:AJ283"/>
    <mergeCell ref="AK277:AK283"/>
    <mergeCell ref="AL277:AL283"/>
    <mergeCell ref="AQ277:AQ283"/>
    <mergeCell ref="AR277:AR283"/>
    <mergeCell ref="O277:O283"/>
    <mergeCell ref="P277:P283"/>
    <mergeCell ref="Q277:Q283"/>
    <mergeCell ref="R277:R283"/>
    <mergeCell ref="S277:S283"/>
    <mergeCell ref="AG277:AG283"/>
    <mergeCell ref="I277:I283"/>
    <mergeCell ref="J277:J283"/>
    <mergeCell ref="K277:K283"/>
    <mergeCell ref="L277:L283"/>
    <mergeCell ref="M277:M283"/>
    <mergeCell ref="N277:N283"/>
    <mergeCell ref="E291:E297"/>
    <mergeCell ref="F291:F297"/>
    <mergeCell ref="AJ284:AJ290"/>
    <mergeCell ref="AK284:AK290"/>
    <mergeCell ref="AL284:AL290"/>
    <mergeCell ref="AQ284:AQ290"/>
    <mergeCell ref="AR284:AR290"/>
    <mergeCell ref="AS284:AS290"/>
    <mergeCell ref="P284:P290"/>
    <mergeCell ref="Q284:Q290"/>
    <mergeCell ref="R284:R290"/>
    <mergeCell ref="S284:S290"/>
    <mergeCell ref="AG284:AG290"/>
    <mergeCell ref="AH284:AH290"/>
    <mergeCell ref="J284:J290"/>
    <mergeCell ref="K284:K290"/>
    <mergeCell ref="L284:L290"/>
    <mergeCell ref="M284:M290"/>
    <mergeCell ref="N284:N290"/>
    <mergeCell ref="O284:O290"/>
    <mergeCell ref="AQ291:AQ297"/>
    <mergeCell ref="AR291:AR297"/>
    <mergeCell ref="AS291:AS297"/>
    <mergeCell ref="A298:A304"/>
    <mergeCell ref="B298:B304"/>
    <mergeCell ref="C298:C304"/>
    <mergeCell ref="D298:D304"/>
    <mergeCell ref="E298:E304"/>
    <mergeCell ref="F298:F304"/>
    <mergeCell ref="G298:G304"/>
    <mergeCell ref="S291:S297"/>
    <mergeCell ref="AG291:AG297"/>
    <mergeCell ref="AH291:AH297"/>
    <mergeCell ref="AJ291:AJ297"/>
    <mergeCell ref="AK291:AK297"/>
    <mergeCell ref="AL291:AL297"/>
    <mergeCell ref="M291:M297"/>
    <mergeCell ref="N291:N297"/>
    <mergeCell ref="O291:O297"/>
    <mergeCell ref="P291:P297"/>
    <mergeCell ref="Q291:Q297"/>
    <mergeCell ref="R291:R297"/>
    <mergeCell ref="G291:G297"/>
    <mergeCell ref="H291:H297"/>
    <mergeCell ref="I291:I297"/>
    <mergeCell ref="J291:J297"/>
    <mergeCell ref="K291:K297"/>
    <mergeCell ref="L291:L297"/>
    <mergeCell ref="A291:A297"/>
    <mergeCell ref="B291:B297"/>
    <mergeCell ref="C291:C297"/>
    <mergeCell ref="D291:D297"/>
    <mergeCell ref="AR298:AR304"/>
    <mergeCell ref="AS298:AS304"/>
    <mergeCell ref="A305:A311"/>
    <mergeCell ref="B305:B311"/>
    <mergeCell ref="C305:C311"/>
    <mergeCell ref="D305:D311"/>
    <mergeCell ref="E305:E311"/>
    <mergeCell ref="F305:F311"/>
    <mergeCell ref="G305:G311"/>
    <mergeCell ref="H305:H311"/>
    <mergeCell ref="AG298:AG304"/>
    <mergeCell ref="AH298:AH304"/>
    <mergeCell ref="AJ298:AJ304"/>
    <mergeCell ref="AK298:AK304"/>
    <mergeCell ref="AL298:AL304"/>
    <mergeCell ref="AQ298:AQ304"/>
    <mergeCell ref="N298:N304"/>
    <mergeCell ref="O298:O304"/>
    <mergeCell ref="P298:P304"/>
    <mergeCell ref="Q298:Q304"/>
    <mergeCell ref="R298:R304"/>
    <mergeCell ref="S298:S304"/>
    <mergeCell ref="H298:H304"/>
    <mergeCell ref="I298:I304"/>
    <mergeCell ref="J298:J304"/>
    <mergeCell ref="K298:K304"/>
    <mergeCell ref="L298:L304"/>
    <mergeCell ref="M298:M304"/>
    <mergeCell ref="AS305:AS311"/>
    <mergeCell ref="A312:A318"/>
    <mergeCell ref="B312:B318"/>
    <mergeCell ref="C312:C318"/>
    <mergeCell ref="D312:D318"/>
    <mergeCell ref="E312:E318"/>
    <mergeCell ref="F312:F318"/>
    <mergeCell ref="G312:G318"/>
    <mergeCell ref="H312:H318"/>
    <mergeCell ref="I312:I318"/>
    <mergeCell ref="AH305:AH311"/>
    <mergeCell ref="AJ305:AJ311"/>
    <mergeCell ref="AK305:AK311"/>
    <mergeCell ref="AL305:AL311"/>
    <mergeCell ref="AQ305:AQ311"/>
    <mergeCell ref="AR305:AR311"/>
    <mergeCell ref="O305:O311"/>
    <mergeCell ref="P305:P311"/>
    <mergeCell ref="Q305:Q311"/>
    <mergeCell ref="R305:R311"/>
    <mergeCell ref="S305:S311"/>
    <mergeCell ref="AG305:AG311"/>
    <mergeCell ref="I305:I311"/>
    <mergeCell ref="J305:J311"/>
    <mergeCell ref="K305:K311"/>
    <mergeCell ref="L305:L311"/>
    <mergeCell ref="M305:M311"/>
    <mergeCell ref="N305:N311"/>
    <mergeCell ref="E319:E325"/>
    <mergeCell ref="F319:F325"/>
    <mergeCell ref="AJ312:AJ318"/>
    <mergeCell ref="AK312:AK318"/>
    <mergeCell ref="AL312:AL318"/>
    <mergeCell ref="AQ312:AQ318"/>
    <mergeCell ref="AR312:AR318"/>
    <mergeCell ref="AS312:AS318"/>
    <mergeCell ref="P312:P318"/>
    <mergeCell ref="Q312:Q318"/>
    <mergeCell ref="R312:R318"/>
    <mergeCell ref="S312:S318"/>
    <mergeCell ref="AG312:AG318"/>
    <mergeCell ref="AH312:AH318"/>
    <mergeCell ref="J312:J318"/>
    <mergeCell ref="K312:K318"/>
    <mergeCell ref="L312:L318"/>
    <mergeCell ref="M312:M318"/>
    <mergeCell ref="N312:N318"/>
    <mergeCell ref="O312:O318"/>
    <mergeCell ref="AQ319:AQ325"/>
    <mergeCell ref="AR319:AR325"/>
    <mergeCell ref="AS319:AS325"/>
    <mergeCell ref="A326:A332"/>
    <mergeCell ref="B326:B332"/>
    <mergeCell ref="C326:C332"/>
    <mergeCell ref="D326:D332"/>
    <mergeCell ref="E326:E332"/>
    <mergeCell ref="F326:F332"/>
    <mergeCell ref="G326:G332"/>
    <mergeCell ref="S319:S325"/>
    <mergeCell ref="AG319:AG325"/>
    <mergeCell ref="AH319:AH325"/>
    <mergeCell ref="AJ319:AJ325"/>
    <mergeCell ref="AK319:AK325"/>
    <mergeCell ref="AL319:AL325"/>
    <mergeCell ref="M319:M325"/>
    <mergeCell ref="N319:N325"/>
    <mergeCell ref="O319:O325"/>
    <mergeCell ref="P319:P325"/>
    <mergeCell ref="Q319:Q325"/>
    <mergeCell ref="R319:R325"/>
    <mergeCell ref="G319:G325"/>
    <mergeCell ref="H319:H325"/>
    <mergeCell ref="I319:I325"/>
    <mergeCell ref="J319:J325"/>
    <mergeCell ref="K319:K325"/>
    <mergeCell ref="L319:L325"/>
    <mergeCell ref="A319:A325"/>
    <mergeCell ref="B319:B325"/>
    <mergeCell ref="C319:C325"/>
    <mergeCell ref="D319:D325"/>
    <mergeCell ref="AR326:AR332"/>
    <mergeCell ref="AS326:AS332"/>
    <mergeCell ref="A333:A339"/>
    <mergeCell ref="B333:B339"/>
    <mergeCell ref="C333:C339"/>
    <mergeCell ref="D333:D339"/>
    <mergeCell ref="E333:E339"/>
    <mergeCell ref="F333:F339"/>
    <mergeCell ref="G333:G339"/>
    <mergeCell ref="H333:H339"/>
    <mergeCell ref="AG326:AG332"/>
    <mergeCell ref="AH326:AH332"/>
    <mergeCell ref="AJ326:AJ332"/>
    <mergeCell ref="AK326:AK332"/>
    <mergeCell ref="AL326:AL332"/>
    <mergeCell ref="AQ326:AQ332"/>
    <mergeCell ref="N326:N332"/>
    <mergeCell ref="O326:O332"/>
    <mergeCell ref="P326:P332"/>
    <mergeCell ref="Q326:Q332"/>
    <mergeCell ref="R326:R332"/>
    <mergeCell ref="S326:S332"/>
    <mergeCell ref="H326:H332"/>
    <mergeCell ref="I326:I332"/>
    <mergeCell ref="J326:J332"/>
    <mergeCell ref="K326:K332"/>
    <mergeCell ref="L326:L332"/>
    <mergeCell ref="M326:M332"/>
    <mergeCell ref="AS333:AS339"/>
    <mergeCell ref="A340:A346"/>
    <mergeCell ref="B340:B346"/>
    <mergeCell ref="C340:C346"/>
    <mergeCell ref="D340:D346"/>
    <mergeCell ref="E340:E346"/>
    <mergeCell ref="F340:F346"/>
    <mergeCell ref="G340:G346"/>
    <mergeCell ref="H340:H346"/>
    <mergeCell ref="I340:I346"/>
    <mergeCell ref="AH333:AH339"/>
    <mergeCell ref="AJ333:AJ339"/>
    <mergeCell ref="AK333:AK339"/>
    <mergeCell ref="AL333:AL339"/>
    <mergeCell ref="AQ333:AQ339"/>
    <mergeCell ref="AR333:AR339"/>
    <mergeCell ref="O333:O339"/>
    <mergeCell ref="P333:P339"/>
    <mergeCell ref="Q333:Q339"/>
    <mergeCell ref="R333:R339"/>
    <mergeCell ref="S333:S339"/>
    <mergeCell ref="AG333:AG339"/>
    <mergeCell ref="I333:I339"/>
    <mergeCell ref="J333:J339"/>
    <mergeCell ref="K333:K339"/>
    <mergeCell ref="L333:L339"/>
    <mergeCell ref="M333:M339"/>
    <mergeCell ref="N333:N339"/>
    <mergeCell ref="E347:E353"/>
    <mergeCell ref="F347:F353"/>
    <mergeCell ref="AJ340:AJ346"/>
    <mergeCell ref="AK340:AK346"/>
    <mergeCell ref="AL340:AL346"/>
    <mergeCell ref="AQ340:AQ346"/>
    <mergeCell ref="AR340:AR346"/>
    <mergeCell ref="AS340:AS346"/>
    <mergeCell ref="P340:P346"/>
    <mergeCell ref="Q340:Q346"/>
    <mergeCell ref="R340:R346"/>
    <mergeCell ref="S340:S346"/>
    <mergeCell ref="AG340:AG346"/>
    <mergeCell ref="AH340:AH346"/>
    <mergeCell ref="J340:J346"/>
    <mergeCell ref="K340:K346"/>
    <mergeCell ref="L340:L346"/>
    <mergeCell ref="M340:M346"/>
    <mergeCell ref="N340:N346"/>
    <mergeCell ref="O340:O346"/>
    <mergeCell ref="AQ347:AQ353"/>
    <mergeCell ref="AR347:AR353"/>
    <mergeCell ref="AS347:AS353"/>
    <mergeCell ref="A354:A360"/>
    <mergeCell ref="B354:B360"/>
    <mergeCell ref="C354:C360"/>
    <mergeCell ref="D354:D360"/>
    <mergeCell ref="E354:E360"/>
    <mergeCell ref="F354:F360"/>
    <mergeCell ref="G354:G360"/>
    <mergeCell ref="S347:S353"/>
    <mergeCell ref="AG347:AG353"/>
    <mergeCell ref="AH347:AH353"/>
    <mergeCell ref="AJ347:AJ353"/>
    <mergeCell ref="AK347:AK353"/>
    <mergeCell ref="AL347:AL353"/>
    <mergeCell ref="M347:M353"/>
    <mergeCell ref="N347:N353"/>
    <mergeCell ref="O347:O353"/>
    <mergeCell ref="P347:P353"/>
    <mergeCell ref="Q347:Q353"/>
    <mergeCell ref="R347:R353"/>
    <mergeCell ref="G347:G353"/>
    <mergeCell ref="H347:H353"/>
    <mergeCell ref="I347:I353"/>
    <mergeCell ref="J347:J353"/>
    <mergeCell ref="K347:K353"/>
    <mergeCell ref="L347:L353"/>
    <mergeCell ref="A347:A353"/>
    <mergeCell ref="B347:B353"/>
    <mergeCell ref="C347:C353"/>
    <mergeCell ref="D347:D353"/>
    <mergeCell ref="AR354:AR360"/>
    <mergeCell ref="AS354:AS360"/>
    <mergeCell ref="A361:A367"/>
    <mergeCell ref="B361:B367"/>
    <mergeCell ref="C361:C367"/>
    <mergeCell ref="D361:D367"/>
    <mergeCell ref="E361:E367"/>
    <mergeCell ref="F361:F367"/>
    <mergeCell ref="G361:G367"/>
    <mergeCell ref="H361:H367"/>
    <mergeCell ref="AG354:AG360"/>
    <mergeCell ref="AH354:AH360"/>
    <mergeCell ref="AJ354:AJ360"/>
    <mergeCell ref="AK354:AK360"/>
    <mergeCell ref="AL354:AL360"/>
    <mergeCell ref="AQ354:AQ360"/>
    <mergeCell ref="N354:N360"/>
    <mergeCell ref="O354:O360"/>
    <mergeCell ref="P354:P360"/>
    <mergeCell ref="Q354:Q360"/>
    <mergeCell ref="R354:R360"/>
    <mergeCell ref="S354:S360"/>
    <mergeCell ref="H354:H360"/>
    <mergeCell ref="I354:I360"/>
    <mergeCell ref="J354:J360"/>
    <mergeCell ref="K354:K360"/>
    <mergeCell ref="L354:L360"/>
    <mergeCell ref="M354:M360"/>
    <mergeCell ref="AS361:AS367"/>
    <mergeCell ref="A368:A374"/>
    <mergeCell ref="B368:B374"/>
    <mergeCell ref="C368:C374"/>
    <mergeCell ref="D368:D374"/>
    <mergeCell ref="E368:E374"/>
    <mergeCell ref="F368:F374"/>
    <mergeCell ref="G368:G374"/>
    <mergeCell ref="H368:H374"/>
    <mergeCell ref="I368:I374"/>
    <mergeCell ref="AH361:AH367"/>
    <mergeCell ref="AJ361:AJ367"/>
    <mergeCell ref="AK361:AK367"/>
    <mergeCell ref="AL361:AL367"/>
    <mergeCell ref="AQ361:AQ367"/>
    <mergeCell ref="AR361:AR367"/>
    <mergeCell ref="O361:O367"/>
    <mergeCell ref="P361:P367"/>
    <mergeCell ref="Q361:Q367"/>
    <mergeCell ref="R361:R367"/>
    <mergeCell ref="S361:S367"/>
    <mergeCell ref="AG361:AG367"/>
    <mergeCell ref="I361:I367"/>
    <mergeCell ref="J361:J367"/>
    <mergeCell ref="K361:K367"/>
    <mergeCell ref="L361:L367"/>
    <mergeCell ref="M361:M367"/>
    <mergeCell ref="N361:N367"/>
    <mergeCell ref="E375:E381"/>
    <mergeCell ref="F375:F381"/>
    <mergeCell ref="AJ368:AJ374"/>
    <mergeCell ref="AK368:AK374"/>
    <mergeCell ref="AL368:AL374"/>
    <mergeCell ref="AQ368:AQ374"/>
    <mergeCell ref="AR368:AR374"/>
    <mergeCell ref="AS368:AS374"/>
    <mergeCell ref="P368:P374"/>
    <mergeCell ref="Q368:Q374"/>
    <mergeCell ref="R368:R374"/>
    <mergeCell ref="S368:S374"/>
    <mergeCell ref="AG368:AG374"/>
    <mergeCell ref="AH368:AH374"/>
    <mergeCell ref="J368:J374"/>
    <mergeCell ref="K368:K374"/>
    <mergeCell ref="L368:L374"/>
    <mergeCell ref="M368:M374"/>
    <mergeCell ref="N368:N374"/>
    <mergeCell ref="O368:O374"/>
    <mergeCell ref="AQ375:AQ381"/>
    <mergeCell ref="AR375:AR381"/>
    <mergeCell ref="AS375:AS381"/>
    <mergeCell ref="A382:A388"/>
    <mergeCell ref="B382:B388"/>
    <mergeCell ref="C382:C388"/>
    <mergeCell ref="D382:D388"/>
    <mergeCell ref="E382:E388"/>
    <mergeCell ref="F382:F388"/>
    <mergeCell ref="G382:G388"/>
    <mergeCell ref="S375:S381"/>
    <mergeCell ref="AG375:AG381"/>
    <mergeCell ref="AH375:AH381"/>
    <mergeCell ref="AJ375:AJ381"/>
    <mergeCell ref="AK375:AK381"/>
    <mergeCell ref="AL375:AL381"/>
    <mergeCell ref="M375:M381"/>
    <mergeCell ref="N375:N381"/>
    <mergeCell ref="O375:O381"/>
    <mergeCell ref="P375:P381"/>
    <mergeCell ref="Q375:Q381"/>
    <mergeCell ref="R375:R381"/>
    <mergeCell ref="G375:G381"/>
    <mergeCell ref="H375:H381"/>
    <mergeCell ref="I375:I381"/>
    <mergeCell ref="J375:J381"/>
    <mergeCell ref="K375:K381"/>
    <mergeCell ref="L375:L381"/>
    <mergeCell ref="A375:A381"/>
    <mergeCell ref="B375:B381"/>
    <mergeCell ref="C375:C381"/>
    <mergeCell ref="D375:D381"/>
    <mergeCell ref="AR382:AR388"/>
    <mergeCell ref="AS382:AS388"/>
    <mergeCell ref="A389:A395"/>
    <mergeCell ref="B389:B395"/>
    <mergeCell ref="C389:C395"/>
    <mergeCell ref="D389:D395"/>
    <mergeCell ref="E389:E395"/>
    <mergeCell ref="F389:F395"/>
    <mergeCell ref="G389:G395"/>
    <mergeCell ref="H389:H395"/>
    <mergeCell ref="AG382:AG388"/>
    <mergeCell ref="AH382:AH388"/>
    <mergeCell ref="AJ382:AJ388"/>
    <mergeCell ref="AK382:AK388"/>
    <mergeCell ref="AL382:AL388"/>
    <mergeCell ref="AQ382:AQ388"/>
    <mergeCell ref="N382:N388"/>
    <mergeCell ref="O382:O388"/>
    <mergeCell ref="P382:P388"/>
    <mergeCell ref="Q382:Q388"/>
    <mergeCell ref="R382:R388"/>
    <mergeCell ref="S382:S388"/>
    <mergeCell ref="H382:H388"/>
    <mergeCell ref="I382:I388"/>
    <mergeCell ref="J382:J388"/>
    <mergeCell ref="K382:K388"/>
    <mergeCell ref="L382:L388"/>
    <mergeCell ref="M382:M388"/>
    <mergeCell ref="AS389:AS395"/>
    <mergeCell ref="A396:A402"/>
    <mergeCell ref="B396:B402"/>
    <mergeCell ref="C396:C402"/>
    <mergeCell ref="D396:D402"/>
    <mergeCell ref="E396:E402"/>
    <mergeCell ref="F396:F402"/>
    <mergeCell ref="G396:G402"/>
    <mergeCell ref="H396:H402"/>
    <mergeCell ref="I396:I402"/>
    <mergeCell ref="AH389:AH395"/>
    <mergeCell ref="AJ389:AJ395"/>
    <mergeCell ref="AK389:AK395"/>
    <mergeCell ref="AL389:AL395"/>
    <mergeCell ref="AQ389:AQ395"/>
    <mergeCell ref="AR389:AR395"/>
    <mergeCell ref="O389:O395"/>
    <mergeCell ref="P389:P395"/>
    <mergeCell ref="Q389:Q395"/>
    <mergeCell ref="R389:R395"/>
    <mergeCell ref="S389:S395"/>
    <mergeCell ref="AG389:AG395"/>
    <mergeCell ref="I389:I395"/>
    <mergeCell ref="J389:J395"/>
    <mergeCell ref="K389:K395"/>
    <mergeCell ref="L389:L395"/>
    <mergeCell ref="M389:M395"/>
    <mergeCell ref="N389:N395"/>
    <mergeCell ref="E403:E409"/>
    <mergeCell ref="F403:F409"/>
    <mergeCell ref="AJ396:AJ402"/>
    <mergeCell ref="AK396:AK402"/>
    <mergeCell ref="AL396:AL402"/>
    <mergeCell ref="AQ396:AQ402"/>
    <mergeCell ref="AR396:AR402"/>
    <mergeCell ref="AS396:AS402"/>
    <mergeCell ref="P396:P402"/>
    <mergeCell ref="Q396:Q402"/>
    <mergeCell ref="R396:R402"/>
    <mergeCell ref="S396:S402"/>
    <mergeCell ref="AG396:AG402"/>
    <mergeCell ref="AH396:AH402"/>
    <mergeCell ref="J396:J402"/>
    <mergeCell ref="K396:K402"/>
    <mergeCell ref="L396:L402"/>
    <mergeCell ref="M396:M402"/>
    <mergeCell ref="N396:N402"/>
    <mergeCell ref="O396:O402"/>
    <mergeCell ref="AQ403:AQ409"/>
    <mergeCell ref="AR403:AR409"/>
    <mergeCell ref="AS403:AS409"/>
    <mergeCell ref="A410:A416"/>
    <mergeCell ref="B410:B416"/>
    <mergeCell ref="C410:C416"/>
    <mergeCell ref="D410:D416"/>
    <mergeCell ref="E410:E416"/>
    <mergeCell ref="F410:F416"/>
    <mergeCell ref="G410:G416"/>
    <mergeCell ref="S403:S409"/>
    <mergeCell ref="AG403:AG409"/>
    <mergeCell ref="AH403:AH409"/>
    <mergeCell ref="AJ403:AJ409"/>
    <mergeCell ref="AK403:AK409"/>
    <mergeCell ref="AL403:AL409"/>
    <mergeCell ref="M403:M409"/>
    <mergeCell ref="N403:N409"/>
    <mergeCell ref="O403:O409"/>
    <mergeCell ref="P403:P409"/>
    <mergeCell ref="Q403:Q409"/>
    <mergeCell ref="R403:R409"/>
    <mergeCell ref="G403:G409"/>
    <mergeCell ref="H403:H409"/>
    <mergeCell ref="I403:I409"/>
    <mergeCell ref="J403:J409"/>
    <mergeCell ref="K403:K409"/>
    <mergeCell ref="L403:L409"/>
    <mergeCell ref="A403:A409"/>
    <mergeCell ref="B403:B409"/>
    <mergeCell ref="C403:C409"/>
    <mergeCell ref="D403:D409"/>
    <mergeCell ref="AR410:AR416"/>
    <mergeCell ref="AS410:AS416"/>
    <mergeCell ref="A417:A423"/>
    <mergeCell ref="B417:B423"/>
    <mergeCell ref="C417:C423"/>
    <mergeCell ref="D417:D423"/>
    <mergeCell ref="E417:E423"/>
    <mergeCell ref="F417:F423"/>
    <mergeCell ref="G417:G423"/>
    <mergeCell ref="H417:H423"/>
    <mergeCell ref="AG410:AG416"/>
    <mergeCell ref="AH410:AH416"/>
    <mergeCell ref="AJ410:AJ416"/>
    <mergeCell ref="AK410:AK416"/>
    <mergeCell ref="AL410:AL416"/>
    <mergeCell ref="AQ410:AQ416"/>
    <mergeCell ref="N410:N416"/>
    <mergeCell ref="O410:O416"/>
    <mergeCell ref="P410:P416"/>
    <mergeCell ref="Q410:Q416"/>
    <mergeCell ref="R410:R416"/>
    <mergeCell ref="S410:S416"/>
    <mergeCell ref="H410:H416"/>
    <mergeCell ref="I410:I416"/>
    <mergeCell ref="J410:J416"/>
    <mergeCell ref="K410:K416"/>
    <mergeCell ref="L410:L416"/>
    <mergeCell ref="M410:M416"/>
    <mergeCell ref="AS417:AS423"/>
    <mergeCell ref="A424:A430"/>
    <mergeCell ref="B424:B430"/>
    <mergeCell ref="C424:C430"/>
    <mergeCell ref="D424:D430"/>
    <mergeCell ref="E424:E430"/>
    <mergeCell ref="F424:F430"/>
    <mergeCell ref="G424:G430"/>
    <mergeCell ref="H424:H430"/>
    <mergeCell ref="I424:I430"/>
    <mergeCell ref="AH417:AH423"/>
    <mergeCell ref="AJ417:AJ423"/>
    <mergeCell ref="AK417:AK423"/>
    <mergeCell ref="AL417:AL423"/>
    <mergeCell ref="AQ417:AQ423"/>
    <mergeCell ref="AR417:AR423"/>
    <mergeCell ref="O417:O423"/>
    <mergeCell ref="P417:P423"/>
    <mergeCell ref="Q417:Q423"/>
    <mergeCell ref="R417:R423"/>
    <mergeCell ref="S417:S423"/>
    <mergeCell ref="AG417:AG423"/>
    <mergeCell ref="I417:I423"/>
    <mergeCell ref="J417:J423"/>
    <mergeCell ref="K417:K423"/>
    <mergeCell ref="L417:L423"/>
    <mergeCell ref="M417:M423"/>
    <mergeCell ref="N417:N423"/>
    <mergeCell ref="E431:E437"/>
    <mergeCell ref="F431:F437"/>
    <mergeCell ref="AJ424:AJ430"/>
    <mergeCell ref="AK424:AK430"/>
    <mergeCell ref="AL424:AL430"/>
    <mergeCell ref="AQ424:AQ430"/>
    <mergeCell ref="AR424:AR430"/>
    <mergeCell ref="AS424:AS430"/>
    <mergeCell ref="P424:P430"/>
    <mergeCell ref="Q424:Q430"/>
    <mergeCell ref="R424:R430"/>
    <mergeCell ref="S424:S430"/>
    <mergeCell ref="AG424:AG430"/>
    <mergeCell ref="AH424:AH430"/>
    <mergeCell ref="J424:J430"/>
    <mergeCell ref="K424:K430"/>
    <mergeCell ref="L424:L430"/>
    <mergeCell ref="M424:M430"/>
    <mergeCell ref="N424:N430"/>
    <mergeCell ref="O424:O430"/>
    <mergeCell ref="AQ431:AQ437"/>
    <mergeCell ref="AR431:AR437"/>
    <mergeCell ref="AS431:AS437"/>
    <mergeCell ref="A438:A444"/>
    <mergeCell ref="B438:B444"/>
    <mergeCell ref="C438:C444"/>
    <mergeCell ref="D438:D444"/>
    <mergeCell ref="E438:E444"/>
    <mergeCell ref="F438:F444"/>
    <mergeCell ref="G438:G444"/>
    <mergeCell ref="S431:S437"/>
    <mergeCell ref="AG431:AG437"/>
    <mergeCell ref="AH431:AH437"/>
    <mergeCell ref="AJ431:AJ437"/>
    <mergeCell ref="AK431:AK437"/>
    <mergeCell ref="AL431:AL437"/>
    <mergeCell ref="M431:M437"/>
    <mergeCell ref="N431:N437"/>
    <mergeCell ref="O431:O437"/>
    <mergeCell ref="P431:P437"/>
    <mergeCell ref="Q431:Q437"/>
    <mergeCell ref="R431:R437"/>
    <mergeCell ref="G431:G437"/>
    <mergeCell ref="H431:H437"/>
    <mergeCell ref="I431:I437"/>
    <mergeCell ref="J431:J437"/>
    <mergeCell ref="K431:K437"/>
    <mergeCell ref="L431:L437"/>
    <mergeCell ref="A431:A437"/>
    <mergeCell ref="B431:B437"/>
    <mergeCell ref="C431:C437"/>
    <mergeCell ref="D431:D437"/>
    <mergeCell ref="AR438:AR444"/>
    <mergeCell ref="AS438:AS444"/>
    <mergeCell ref="A445:A451"/>
    <mergeCell ref="B445:B451"/>
    <mergeCell ref="C445:C451"/>
    <mergeCell ref="D445:D451"/>
    <mergeCell ref="E445:E451"/>
    <mergeCell ref="F445:F451"/>
    <mergeCell ref="G445:G451"/>
    <mergeCell ref="H445:H451"/>
    <mergeCell ref="AG438:AG444"/>
    <mergeCell ref="AH438:AH444"/>
    <mergeCell ref="AJ438:AJ444"/>
    <mergeCell ref="AK438:AK444"/>
    <mergeCell ref="AL438:AL444"/>
    <mergeCell ref="AQ438:AQ444"/>
    <mergeCell ref="N438:N444"/>
    <mergeCell ref="O438:O444"/>
    <mergeCell ref="P438:P444"/>
    <mergeCell ref="Q438:Q444"/>
    <mergeCell ref="R438:R444"/>
    <mergeCell ref="S438:S444"/>
    <mergeCell ref="H438:H444"/>
    <mergeCell ref="I438:I444"/>
    <mergeCell ref="J438:J444"/>
    <mergeCell ref="K438:K444"/>
    <mergeCell ref="L438:L444"/>
    <mergeCell ref="M438:M444"/>
    <mergeCell ref="AS445:AS451"/>
    <mergeCell ref="A452:A458"/>
    <mergeCell ref="B452:B458"/>
    <mergeCell ref="C452:C458"/>
    <mergeCell ref="D452:D458"/>
    <mergeCell ref="E452:E458"/>
    <mergeCell ref="F452:F458"/>
    <mergeCell ref="G452:G458"/>
    <mergeCell ref="H452:H458"/>
    <mergeCell ref="I452:I458"/>
    <mergeCell ref="AH445:AH451"/>
    <mergeCell ref="AJ445:AJ451"/>
    <mergeCell ref="AK445:AK451"/>
    <mergeCell ref="AL445:AL451"/>
    <mergeCell ref="AQ445:AQ451"/>
    <mergeCell ref="AR445:AR451"/>
    <mergeCell ref="O445:O451"/>
    <mergeCell ref="P445:P451"/>
    <mergeCell ref="Q445:Q451"/>
    <mergeCell ref="R445:R451"/>
    <mergeCell ref="S445:S451"/>
    <mergeCell ref="AG445:AG451"/>
    <mergeCell ref="I445:I451"/>
    <mergeCell ref="J445:J451"/>
    <mergeCell ref="K445:K451"/>
    <mergeCell ref="L445:L451"/>
    <mergeCell ref="M445:M451"/>
    <mergeCell ref="N445:N451"/>
    <mergeCell ref="E459:E465"/>
    <mergeCell ref="F459:F465"/>
    <mergeCell ref="AJ452:AJ458"/>
    <mergeCell ref="AK452:AK458"/>
    <mergeCell ref="AL452:AL458"/>
    <mergeCell ref="AQ452:AQ458"/>
    <mergeCell ref="AR452:AR458"/>
    <mergeCell ref="AS452:AS458"/>
    <mergeCell ref="P452:P458"/>
    <mergeCell ref="Q452:Q458"/>
    <mergeCell ref="R452:R458"/>
    <mergeCell ref="S452:S458"/>
    <mergeCell ref="AG452:AG458"/>
    <mergeCell ref="AH452:AH458"/>
    <mergeCell ref="J452:J458"/>
    <mergeCell ref="K452:K458"/>
    <mergeCell ref="L452:L458"/>
    <mergeCell ref="M452:M458"/>
    <mergeCell ref="N452:N458"/>
    <mergeCell ref="O452:O458"/>
    <mergeCell ref="AQ459:AQ465"/>
    <mergeCell ref="AR459:AR465"/>
    <mergeCell ref="AS459:AS465"/>
    <mergeCell ref="A466:A472"/>
    <mergeCell ref="B466:B472"/>
    <mergeCell ref="C466:C472"/>
    <mergeCell ref="D466:D472"/>
    <mergeCell ref="E466:E472"/>
    <mergeCell ref="F466:F472"/>
    <mergeCell ref="G466:G472"/>
    <mergeCell ref="S459:S465"/>
    <mergeCell ref="AG459:AG465"/>
    <mergeCell ref="AH459:AH465"/>
    <mergeCell ref="AJ459:AJ465"/>
    <mergeCell ref="AK459:AK465"/>
    <mergeCell ref="AL459:AL465"/>
    <mergeCell ref="M459:M465"/>
    <mergeCell ref="N459:N465"/>
    <mergeCell ref="O459:O465"/>
    <mergeCell ref="P459:P465"/>
    <mergeCell ref="Q459:Q465"/>
    <mergeCell ref="R459:R465"/>
    <mergeCell ref="G459:G465"/>
    <mergeCell ref="H459:H465"/>
    <mergeCell ref="I459:I465"/>
    <mergeCell ref="J459:J465"/>
    <mergeCell ref="K459:K465"/>
    <mergeCell ref="L459:L465"/>
    <mergeCell ref="A459:A465"/>
    <mergeCell ref="B459:B465"/>
    <mergeCell ref="C459:C465"/>
    <mergeCell ref="D459:D465"/>
    <mergeCell ref="AR466:AR472"/>
    <mergeCell ref="AS466:AS472"/>
    <mergeCell ref="A473:A479"/>
    <mergeCell ref="B473:B479"/>
    <mergeCell ref="C473:C479"/>
    <mergeCell ref="D473:D479"/>
    <mergeCell ref="E473:E479"/>
    <mergeCell ref="F473:F479"/>
    <mergeCell ref="G473:G479"/>
    <mergeCell ref="H473:H479"/>
    <mergeCell ref="AG466:AG472"/>
    <mergeCell ref="AH466:AH472"/>
    <mergeCell ref="AJ466:AJ472"/>
    <mergeCell ref="AK466:AK472"/>
    <mergeCell ref="AL466:AL472"/>
    <mergeCell ref="AQ466:AQ472"/>
    <mergeCell ref="N466:N472"/>
    <mergeCell ref="O466:O472"/>
    <mergeCell ref="P466:P472"/>
    <mergeCell ref="Q466:Q472"/>
    <mergeCell ref="R466:R472"/>
    <mergeCell ref="S466:S472"/>
    <mergeCell ref="H466:H472"/>
    <mergeCell ref="I466:I472"/>
    <mergeCell ref="J466:J472"/>
    <mergeCell ref="K466:K472"/>
    <mergeCell ref="L466:L472"/>
    <mergeCell ref="M466:M472"/>
    <mergeCell ref="AS473:AS479"/>
    <mergeCell ref="A480:A486"/>
    <mergeCell ref="B480:B486"/>
    <mergeCell ref="C480:C486"/>
    <mergeCell ref="D480:D486"/>
    <mergeCell ref="E480:E486"/>
    <mergeCell ref="F480:F486"/>
    <mergeCell ref="G480:G486"/>
    <mergeCell ref="H480:H486"/>
    <mergeCell ref="I480:I486"/>
    <mergeCell ref="AH473:AH479"/>
    <mergeCell ref="AJ473:AJ479"/>
    <mergeCell ref="AK473:AK479"/>
    <mergeCell ref="AL473:AL479"/>
    <mergeCell ref="AQ473:AQ479"/>
    <mergeCell ref="AR473:AR479"/>
    <mergeCell ref="O473:O479"/>
    <mergeCell ref="P473:P479"/>
    <mergeCell ref="Q473:Q479"/>
    <mergeCell ref="R473:R479"/>
    <mergeCell ref="S473:S479"/>
    <mergeCell ref="AG473:AG479"/>
    <mergeCell ref="I473:I479"/>
    <mergeCell ref="J473:J479"/>
    <mergeCell ref="K473:K479"/>
    <mergeCell ref="L473:L479"/>
    <mergeCell ref="M473:M479"/>
    <mergeCell ref="N473:N479"/>
    <mergeCell ref="E487:E493"/>
    <mergeCell ref="F487:F493"/>
    <mergeCell ref="AJ480:AJ486"/>
    <mergeCell ref="AK480:AK486"/>
    <mergeCell ref="AL480:AL486"/>
    <mergeCell ref="AQ480:AQ486"/>
    <mergeCell ref="AR480:AR486"/>
    <mergeCell ref="AS480:AS486"/>
    <mergeCell ref="P480:P486"/>
    <mergeCell ref="Q480:Q486"/>
    <mergeCell ref="R480:R486"/>
    <mergeCell ref="S480:S486"/>
    <mergeCell ref="AG480:AG486"/>
    <mergeCell ref="AH480:AH486"/>
    <mergeCell ref="J480:J486"/>
    <mergeCell ref="K480:K486"/>
    <mergeCell ref="L480:L486"/>
    <mergeCell ref="M480:M486"/>
    <mergeCell ref="N480:N486"/>
    <mergeCell ref="O480:O486"/>
    <mergeCell ref="AQ487:AQ493"/>
    <mergeCell ref="AR487:AR493"/>
    <mergeCell ref="AS487:AS493"/>
    <mergeCell ref="A494:A500"/>
    <mergeCell ref="B494:B500"/>
    <mergeCell ref="C494:C500"/>
    <mergeCell ref="D494:D500"/>
    <mergeCell ref="E494:E500"/>
    <mergeCell ref="F494:F500"/>
    <mergeCell ref="G494:G500"/>
    <mergeCell ref="S487:S493"/>
    <mergeCell ref="AG487:AG493"/>
    <mergeCell ref="AH487:AH493"/>
    <mergeCell ref="AJ487:AJ493"/>
    <mergeCell ref="AK487:AK493"/>
    <mergeCell ref="AL487:AL493"/>
    <mergeCell ref="M487:M493"/>
    <mergeCell ref="N487:N493"/>
    <mergeCell ref="O487:O493"/>
    <mergeCell ref="P487:P493"/>
    <mergeCell ref="Q487:Q493"/>
    <mergeCell ref="R487:R493"/>
    <mergeCell ref="G487:G493"/>
    <mergeCell ref="H487:H493"/>
    <mergeCell ref="I487:I493"/>
    <mergeCell ref="J487:J493"/>
    <mergeCell ref="K487:K493"/>
    <mergeCell ref="L487:L493"/>
    <mergeCell ref="A487:A493"/>
    <mergeCell ref="B487:B493"/>
    <mergeCell ref="C487:C493"/>
    <mergeCell ref="D487:D493"/>
    <mergeCell ref="AR494:AR500"/>
    <mergeCell ref="AS494:AS500"/>
    <mergeCell ref="A501:A507"/>
    <mergeCell ref="B501:B507"/>
    <mergeCell ref="C501:C507"/>
    <mergeCell ref="D501:D507"/>
    <mergeCell ref="E501:E507"/>
    <mergeCell ref="F501:F507"/>
    <mergeCell ref="G501:G507"/>
    <mergeCell ref="H501:H507"/>
    <mergeCell ref="AG494:AG500"/>
    <mergeCell ref="AH494:AH500"/>
    <mergeCell ref="AJ494:AJ500"/>
    <mergeCell ref="AK494:AK500"/>
    <mergeCell ref="AL494:AL500"/>
    <mergeCell ref="AQ494:AQ500"/>
    <mergeCell ref="N494:N500"/>
    <mergeCell ref="O494:O500"/>
    <mergeCell ref="P494:P500"/>
    <mergeCell ref="Q494:Q500"/>
    <mergeCell ref="R494:R500"/>
    <mergeCell ref="S494:S500"/>
    <mergeCell ref="H494:H500"/>
    <mergeCell ref="I494:I500"/>
    <mergeCell ref="J494:J500"/>
    <mergeCell ref="K494:K500"/>
    <mergeCell ref="L494:L500"/>
    <mergeCell ref="M494:M500"/>
    <mergeCell ref="AS501:AS507"/>
    <mergeCell ref="A508:A514"/>
    <mergeCell ref="B508:B514"/>
    <mergeCell ref="C508:C514"/>
    <mergeCell ref="D508:D514"/>
    <mergeCell ref="E508:E514"/>
    <mergeCell ref="F508:F514"/>
    <mergeCell ref="G508:G514"/>
    <mergeCell ref="H508:H514"/>
    <mergeCell ref="I508:I514"/>
    <mergeCell ref="AH501:AH507"/>
    <mergeCell ref="AJ501:AJ507"/>
    <mergeCell ref="AK501:AK507"/>
    <mergeCell ref="AL501:AL507"/>
    <mergeCell ref="AQ501:AQ507"/>
    <mergeCell ref="AR501:AR507"/>
    <mergeCell ref="O501:O507"/>
    <mergeCell ref="P501:P507"/>
    <mergeCell ref="Q501:Q507"/>
    <mergeCell ref="R501:R507"/>
    <mergeCell ref="S501:S507"/>
    <mergeCell ref="AG501:AG507"/>
    <mergeCell ref="I501:I507"/>
    <mergeCell ref="J501:J507"/>
    <mergeCell ref="K501:K507"/>
    <mergeCell ref="L501:L507"/>
    <mergeCell ref="M501:M507"/>
    <mergeCell ref="N501:N507"/>
    <mergeCell ref="E515:E521"/>
    <mergeCell ref="F515:F521"/>
    <mergeCell ref="AJ508:AJ514"/>
    <mergeCell ref="AK508:AK514"/>
    <mergeCell ref="AL508:AL514"/>
    <mergeCell ref="AQ508:AQ514"/>
    <mergeCell ref="AR508:AR514"/>
    <mergeCell ref="AS508:AS514"/>
    <mergeCell ref="P508:P514"/>
    <mergeCell ref="Q508:Q514"/>
    <mergeCell ref="R508:R514"/>
    <mergeCell ref="S508:S514"/>
    <mergeCell ref="AG508:AG514"/>
    <mergeCell ref="AH508:AH514"/>
    <mergeCell ref="J508:J514"/>
    <mergeCell ref="K508:K514"/>
    <mergeCell ref="L508:L514"/>
    <mergeCell ref="M508:M514"/>
    <mergeCell ref="N508:N514"/>
    <mergeCell ref="O508:O514"/>
    <mergeCell ref="AQ515:AQ521"/>
    <mergeCell ref="AR515:AR521"/>
    <mergeCell ref="AS515:AS521"/>
    <mergeCell ref="A522:A528"/>
    <mergeCell ref="B522:B528"/>
    <mergeCell ref="C522:C528"/>
    <mergeCell ref="D522:D528"/>
    <mergeCell ref="E522:E528"/>
    <mergeCell ref="F522:F528"/>
    <mergeCell ref="G522:G528"/>
    <mergeCell ref="S515:S521"/>
    <mergeCell ref="AG515:AG521"/>
    <mergeCell ref="AH515:AH521"/>
    <mergeCell ref="AJ515:AJ521"/>
    <mergeCell ref="AK515:AK521"/>
    <mergeCell ref="AL515:AL521"/>
    <mergeCell ref="M515:M521"/>
    <mergeCell ref="N515:N521"/>
    <mergeCell ref="O515:O521"/>
    <mergeCell ref="P515:P521"/>
    <mergeCell ref="Q515:Q521"/>
    <mergeCell ref="R515:R521"/>
    <mergeCell ref="G515:G521"/>
    <mergeCell ref="H515:H521"/>
    <mergeCell ref="I515:I521"/>
    <mergeCell ref="J515:J521"/>
    <mergeCell ref="K515:K521"/>
    <mergeCell ref="L515:L521"/>
    <mergeCell ref="A515:A521"/>
    <mergeCell ref="B515:B521"/>
    <mergeCell ref="C515:C521"/>
    <mergeCell ref="D515:D521"/>
    <mergeCell ref="AR522:AR528"/>
    <mergeCell ref="AS522:AS528"/>
    <mergeCell ref="A529:A535"/>
    <mergeCell ref="B529:B535"/>
    <mergeCell ref="C529:C535"/>
    <mergeCell ref="D529:D535"/>
    <mergeCell ref="E529:E535"/>
    <mergeCell ref="F529:F535"/>
    <mergeCell ref="G529:G535"/>
    <mergeCell ref="H529:H535"/>
    <mergeCell ref="AG522:AG528"/>
    <mergeCell ref="AH522:AH528"/>
    <mergeCell ref="AJ522:AJ528"/>
    <mergeCell ref="AK522:AK528"/>
    <mergeCell ref="AL522:AL528"/>
    <mergeCell ref="AQ522:AQ528"/>
    <mergeCell ref="N522:N528"/>
    <mergeCell ref="O522:O528"/>
    <mergeCell ref="P522:P528"/>
    <mergeCell ref="Q522:Q528"/>
    <mergeCell ref="R522:R528"/>
    <mergeCell ref="S522:S528"/>
    <mergeCell ref="H522:H528"/>
    <mergeCell ref="I522:I528"/>
    <mergeCell ref="J522:J528"/>
    <mergeCell ref="K522:K528"/>
    <mergeCell ref="L522:L528"/>
    <mergeCell ref="M522:M528"/>
    <mergeCell ref="AS529:AS535"/>
    <mergeCell ref="A536:A542"/>
    <mergeCell ref="B536:B542"/>
    <mergeCell ref="C536:C542"/>
    <mergeCell ref="D536:D542"/>
    <mergeCell ref="E536:E542"/>
    <mergeCell ref="F536:F542"/>
    <mergeCell ref="G536:G542"/>
    <mergeCell ref="H536:H542"/>
    <mergeCell ref="I536:I542"/>
    <mergeCell ref="AH529:AH535"/>
    <mergeCell ref="AJ529:AJ535"/>
    <mergeCell ref="AK529:AK535"/>
    <mergeCell ref="AL529:AL535"/>
    <mergeCell ref="AQ529:AQ535"/>
    <mergeCell ref="AR529:AR535"/>
    <mergeCell ref="O529:O535"/>
    <mergeCell ref="P529:P535"/>
    <mergeCell ref="Q529:Q535"/>
    <mergeCell ref="R529:R535"/>
    <mergeCell ref="S529:S535"/>
    <mergeCell ref="AG529:AG535"/>
    <mergeCell ref="I529:I535"/>
    <mergeCell ref="J529:J535"/>
    <mergeCell ref="K529:K535"/>
    <mergeCell ref="L529:L535"/>
    <mergeCell ref="M529:M535"/>
    <mergeCell ref="N529:N535"/>
    <mergeCell ref="E543:E549"/>
    <mergeCell ref="F543:F549"/>
    <mergeCell ref="AJ536:AJ542"/>
    <mergeCell ref="AK536:AK542"/>
    <mergeCell ref="AL536:AL542"/>
    <mergeCell ref="AQ536:AQ542"/>
    <mergeCell ref="AR536:AR542"/>
    <mergeCell ref="AS536:AS542"/>
    <mergeCell ref="P536:P542"/>
    <mergeCell ref="Q536:Q542"/>
    <mergeCell ref="R536:R542"/>
    <mergeCell ref="S536:S542"/>
    <mergeCell ref="AG536:AG542"/>
    <mergeCell ref="AH536:AH542"/>
    <mergeCell ref="J536:J542"/>
    <mergeCell ref="K536:K542"/>
    <mergeCell ref="L536:L542"/>
    <mergeCell ref="M536:M542"/>
    <mergeCell ref="N536:N542"/>
    <mergeCell ref="O536:O542"/>
    <mergeCell ref="AQ543:AQ549"/>
    <mergeCell ref="AR543:AR549"/>
    <mergeCell ref="AS543:AS549"/>
    <mergeCell ref="A550:A556"/>
    <mergeCell ref="B550:B556"/>
    <mergeCell ref="C550:C556"/>
    <mergeCell ref="D550:D556"/>
    <mergeCell ref="E550:E556"/>
    <mergeCell ref="F550:F556"/>
    <mergeCell ref="G550:G556"/>
    <mergeCell ref="S543:S549"/>
    <mergeCell ref="AG543:AG549"/>
    <mergeCell ref="AH543:AH549"/>
    <mergeCell ref="AJ543:AJ549"/>
    <mergeCell ref="AK543:AK549"/>
    <mergeCell ref="AL543:AL549"/>
    <mergeCell ref="M543:M549"/>
    <mergeCell ref="N543:N549"/>
    <mergeCell ref="O543:O549"/>
    <mergeCell ref="P543:P549"/>
    <mergeCell ref="Q543:Q549"/>
    <mergeCell ref="R543:R549"/>
    <mergeCell ref="G543:G549"/>
    <mergeCell ref="H543:H549"/>
    <mergeCell ref="I543:I549"/>
    <mergeCell ref="J543:J549"/>
    <mergeCell ref="K543:K549"/>
    <mergeCell ref="L543:L549"/>
    <mergeCell ref="A543:A549"/>
    <mergeCell ref="B543:B549"/>
    <mergeCell ref="C543:C549"/>
    <mergeCell ref="D543:D549"/>
    <mergeCell ref="AR550:AR556"/>
    <mergeCell ref="AS550:AS556"/>
    <mergeCell ref="A557:A563"/>
    <mergeCell ref="B557:B563"/>
    <mergeCell ref="C557:C563"/>
    <mergeCell ref="D557:D563"/>
    <mergeCell ref="E557:E563"/>
    <mergeCell ref="F557:F563"/>
    <mergeCell ref="G557:G563"/>
    <mergeCell ref="H557:H563"/>
    <mergeCell ref="AG550:AG556"/>
    <mergeCell ref="AH550:AH556"/>
    <mergeCell ref="AJ550:AJ556"/>
    <mergeCell ref="AK550:AK556"/>
    <mergeCell ref="AL550:AL556"/>
    <mergeCell ref="AQ550:AQ556"/>
    <mergeCell ref="N550:N556"/>
    <mergeCell ref="O550:O556"/>
    <mergeCell ref="P550:P556"/>
    <mergeCell ref="Q550:Q556"/>
    <mergeCell ref="R550:R556"/>
    <mergeCell ref="S550:S556"/>
    <mergeCell ref="H550:H556"/>
    <mergeCell ref="I550:I556"/>
    <mergeCell ref="J550:J556"/>
    <mergeCell ref="K550:K556"/>
    <mergeCell ref="L550:L556"/>
    <mergeCell ref="M550:M556"/>
    <mergeCell ref="AS557:AS563"/>
    <mergeCell ref="A564:A570"/>
    <mergeCell ref="B564:B570"/>
    <mergeCell ref="C564:C570"/>
    <mergeCell ref="D564:D570"/>
    <mergeCell ref="E564:E570"/>
    <mergeCell ref="F564:F570"/>
    <mergeCell ref="G564:G570"/>
    <mergeCell ref="H564:H570"/>
    <mergeCell ref="I564:I570"/>
    <mergeCell ref="AH557:AH563"/>
    <mergeCell ref="AJ557:AJ563"/>
    <mergeCell ref="AK557:AK563"/>
    <mergeCell ref="AL557:AL563"/>
    <mergeCell ref="AQ557:AQ563"/>
    <mergeCell ref="AR557:AR563"/>
    <mergeCell ref="O557:O563"/>
    <mergeCell ref="P557:P563"/>
    <mergeCell ref="Q557:Q563"/>
    <mergeCell ref="R557:R563"/>
    <mergeCell ref="S557:S563"/>
    <mergeCell ref="AG557:AG563"/>
    <mergeCell ref="I557:I563"/>
    <mergeCell ref="J557:J563"/>
    <mergeCell ref="K557:K563"/>
    <mergeCell ref="L557:L563"/>
    <mergeCell ref="M557:M563"/>
    <mergeCell ref="N557:N563"/>
    <mergeCell ref="E571:E577"/>
    <mergeCell ref="F571:F577"/>
    <mergeCell ref="AJ564:AJ570"/>
    <mergeCell ref="AK564:AK570"/>
    <mergeCell ref="AL564:AL570"/>
    <mergeCell ref="AQ564:AQ570"/>
    <mergeCell ref="AR564:AR570"/>
    <mergeCell ref="AS564:AS570"/>
    <mergeCell ref="P564:P570"/>
    <mergeCell ref="Q564:Q570"/>
    <mergeCell ref="R564:R570"/>
    <mergeCell ref="S564:S570"/>
    <mergeCell ref="AG564:AG570"/>
    <mergeCell ref="AH564:AH570"/>
    <mergeCell ref="J564:J570"/>
    <mergeCell ref="K564:K570"/>
    <mergeCell ref="L564:L570"/>
    <mergeCell ref="M564:M570"/>
    <mergeCell ref="N564:N570"/>
    <mergeCell ref="O564:O570"/>
    <mergeCell ref="AQ571:AQ577"/>
    <mergeCell ref="AR571:AR577"/>
    <mergeCell ref="AS571:AS577"/>
    <mergeCell ref="A578:A584"/>
    <mergeCell ref="B578:B584"/>
    <mergeCell ref="C578:C584"/>
    <mergeCell ref="D578:D584"/>
    <mergeCell ref="E578:E584"/>
    <mergeCell ref="F578:F584"/>
    <mergeCell ref="G578:G584"/>
    <mergeCell ref="S571:S577"/>
    <mergeCell ref="AG571:AG577"/>
    <mergeCell ref="AH571:AH577"/>
    <mergeCell ref="AJ571:AJ577"/>
    <mergeCell ref="AK571:AK577"/>
    <mergeCell ref="AL571:AL577"/>
    <mergeCell ref="M571:M577"/>
    <mergeCell ref="N571:N577"/>
    <mergeCell ref="O571:O577"/>
    <mergeCell ref="P571:P577"/>
    <mergeCell ref="Q571:Q577"/>
    <mergeCell ref="R571:R577"/>
    <mergeCell ref="G571:G577"/>
    <mergeCell ref="H571:H577"/>
    <mergeCell ref="I571:I577"/>
    <mergeCell ref="J571:J577"/>
    <mergeCell ref="K571:K577"/>
    <mergeCell ref="L571:L577"/>
    <mergeCell ref="A571:A577"/>
    <mergeCell ref="B571:B577"/>
    <mergeCell ref="C571:C577"/>
    <mergeCell ref="D571:D577"/>
    <mergeCell ref="AR578:AR584"/>
    <mergeCell ref="AS578:AS584"/>
    <mergeCell ref="A585:A591"/>
    <mergeCell ref="B585:B591"/>
    <mergeCell ref="C585:C591"/>
    <mergeCell ref="D585:D591"/>
    <mergeCell ref="E585:E591"/>
    <mergeCell ref="F585:F591"/>
    <mergeCell ref="G585:G591"/>
    <mergeCell ref="H585:H591"/>
    <mergeCell ref="AG578:AG584"/>
    <mergeCell ref="AH578:AH584"/>
    <mergeCell ref="AJ578:AJ584"/>
    <mergeCell ref="AK578:AK584"/>
    <mergeCell ref="AL578:AL584"/>
    <mergeCell ref="AQ578:AQ584"/>
    <mergeCell ref="N578:N584"/>
    <mergeCell ref="O578:O584"/>
    <mergeCell ref="P578:P584"/>
    <mergeCell ref="Q578:Q584"/>
    <mergeCell ref="R578:R584"/>
    <mergeCell ref="S578:S584"/>
    <mergeCell ref="H578:H584"/>
    <mergeCell ref="I578:I584"/>
    <mergeCell ref="J578:J584"/>
    <mergeCell ref="K578:K584"/>
    <mergeCell ref="L578:L584"/>
    <mergeCell ref="M578:M584"/>
    <mergeCell ref="AS585:AS591"/>
    <mergeCell ref="A592:A598"/>
    <mergeCell ref="B592:B598"/>
    <mergeCell ref="C592:C598"/>
    <mergeCell ref="D592:D598"/>
    <mergeCell ref="E592:E598"/>
    <mergeCell ref="F592:F598"/>
    <mergeCell ref="G592:G598"/>
    <mergeCell ref="H592:H598"/>
    <mergeCell ref="I592:I598"/>
    <mergeCell ref="AH585:AH591"/>
    <mergeCell ref="AJ585:AJ591"/>
    <mergeCell ref="AK585:AK591"/>
    <mergeCell ref="AL585:AL591"/>
    <mergeCell ref="AQ585:AQ591"/>
    <mergeCell ref="AR585:AR591"/>
    <mergeCell ref="O585:O591"/>
    <mergeCell ref="P585:P591"/>
    <mergeCell ref="Q585:Q591"/>
    <mergeCell ref="R585:R591"/>
    <mergeCell ref="S585:S591"/>
    <mergeCell ref="AG585:AG591"/>
    <mergeCell ref="I585:I591"/>
    <mergeCell ref="J585:J591"/>
    <mergeCell ref="K585:K591"/>
    <mergeCell ref="L585:L591"/>
    <mergeCell ref="M585:M591"/>
    <mergeCell ref="N585:N591"/>
    <mergeCell ref="E599:E605"/>
    <mergeCell ref="F599:F605"/>
    <mergeCell ref="AJ592:AJ598"/>
    <mergeCell ref="AK592:AK598"/>
    <mergeCell ref="AL592:AL598"/>
    <mergeCell ref="AQ592:AQ598"/>
    <mergeCell ref="AR592:AR598"/>
    <mergeCell ref="AS592:AS598"/>
    <mergeCell ref="P592:P598"/>
    <mergeCell ref="Q592:Q598"/>
    <mergeCell ref="R592:R598"/>
    <mergeCell ref="S592:S598"/>
    <mergeCell ref="AG592:AG598"/>
    <mergeCell ref="AH592:AH598"/>
    <mergeCell ref="J592:J598"/>
    <mergeCell ref="K592:K598"/>
    <mergeCell ref="L592:L598"/>
    <mergeCell ref="M592:M598"/>
    <mergeCell ref="N592:N598"/>
    <mergeCell ref="O592:O598"/>
    <mergeCell ref="AQ599:AQ605"/>
    <mergeCell ref="AR599:AR605"/>
    <mergeCell ref="AS599:AS605"/>
    <mergeCell ref="A606:A612"/>
    <mergeCell ref="B606:B612"/>
    <mergeCell ref="C606:C612"/>
    <mergeCell ref="D606:D612"/>
    <mergeCell ref="E606:E612"/>
    <mergeCell ref="F606:F612"/>
    <mergeCell ref="G606:G612"/>
    <mergeCell ref="S599:S605"/>
    <mergeCell ref="AG599:AG605"/>
    <mergeCell ref="AH599:AH605"/>
    <mergeCell ref="AJ599:AJ605"/>
    <mergeCell ref="AK599:AK605"/>
    <mergeCell ref="AL599:AL605"/>
    <mergeCell ref="M599:M605"/>
    <mergeCell ref="N599:N605"/>
    <mergeCell ref="O599:O605"/>
    <mergeCell ref="P599:P605"/>
    <mergeCell ref="Q599:Q605"/>
    <mergeCell ref="R599:R605"/>
    <mergeCell ref="G599:G605"/>
    <mergeCell ref="H599:H605"/>
    <mergeCell ref="I599:I605"/>
    <mergeCell ref="J599:J605"/>
    <mergeCell ref="K599:K605"/>
    <mergeCell ref="L599:L605"/>
    <mergeCell ref="A599:A605"/>
    <mergeCell ref="B599:B605"/>
    <mergeCell ref="C599:C605"/>
    <mergeCell ref="D599:D605"/>
    <mergeCell ref="AR606:AR612"/>
    <mergeCell ref="AS606:AS612"/>
    <mergeCell ref="A613:A619"/>
    <mergeCell ref="B613:B619"/>
    <mergeCell ref="C613:C619"/>
    <mergeCell ref="D613:D619"/>
    <mergeCell ref="E613:E619"/>
    <mergeCell ref="F613:F619"/>
    <mergeCell ref="G613:G619"/>
    <mergeCell ref="H613:H619"/>
    <mergeCell ref="AG606:AG612"/>
    <mergeCell ref="AH606:AH612"/>
    <mergeCell ref="AJ606:AJ612"/>
    <mergeCell ref="AK606:AK612"/>
    <mergeCell ref="AL606:AL612"/>
    <mergeCell ref="AQ606:AQ612"/>
    <mergeCell ref="N606:N612"/>
    <mergeCell ref="O606:O612"/>
    <mergeCell ref="P606:P612"/>
    <mergeCell ref="Q606:Q612"/>
    <mergeCell ref="R606:R612"/>
    <mergeCell ref="S606:S612"/>
    <mergeCell ref="H606:H612"/>
    <mergeCell ref="I606:I612"/>
    <mergeCell ref="J606:J612"/>
    <mergeCell ref="K606:K612"/>
    <mergeCell ref="L606:L612"/>
    <mergeCell ref="M606:M612"/>
    <mergeCell ref="AS613:AS619"/>
    <mergeCell ref="A620:A626"/>
    <mergeCell ref="B620:B626"/>
    <mergeCell ref="C620:C626"/>
    <mergeCell ref="D620:D626"/>
    <mergeCell ref="E620:E626"/>
    <mergeCell ref="F620:F626"/>
    <mergeCell ref="G620:G626"/>
    <mergeCell ref="H620:H626"/>
    <mergeCell ref="I620:I626"/>
    <mergeCell ref="AH613:AH619"/>
    <mergeCell ref="AJ613:AJ619"/>
    <mergeCell ref="AK613:AK619"/>
    <mergeCell ref="AL613:AL619"/>
    <mergeCell ref="AQ613:AQ619"/>
    <mergeCell ref="AR613:AR619"/>
    <mergeCell ref="O613:O619"/>
    <mergeCell ref="P613:P619"/>
    <mergeCell ref="Q613:Q619"/>
    <mergeCell ref="R613:R619"/>
    <mergeCell ref="S613:S619"/>
    <mergeCell ref="AG613:AG619"/>
    <mergeCell ref="I613:I619"/>
    <mergeCell ref="J613:J619"/>
    <mergeCell ref="K613:K619"/>
    <mergeCell ref="L613:L619"/>
    <mergeCell ref="M613:M619"/>
    <mergeCell ref="N613:N619"/>
    <mergeCell ref="E627:E633"/>
    <mergeCell ref="F627:F633"/>
    <mergeCell ref="AJ620:AJ626"/>
    <mergeCell ref="AK620:AK626"/>
    <mergeCell ref="AL620:AL626"/>
    <mergeCell ref="AQ620:AQ626"/>
    <mergeCell ref="AR620:AR626"/>
    <mergeCell ref="AS620:AS626"/>
    <mergeCell ref="P620:P626"/>
    <mergeCell ref="Q620:Q626"/>
    <mergeCell ref="R620:R626"/>
    <mergeCell ref="S620:S626"/>
    <mergeCell ref="AG620:AG626"/>
    <mergeCell ref="AH620:AH626"/>
    <mergeCell ref="J620:J626"/>
    <mergeCell ref="K620:K626"/>
    <mergeCell ref="L620:L626"/>
    <mergeCell ref="M620:M626"/>
    <mergeCell ref="N620:N626"/>
    <mergeCell ref="O620:O626"/>
    <mergeCell ref="AQ627:AQ633"/>
    <mergeCell ref="AR627:AR633"/>
    <mergeCell ref="AS627:AS633"/>
    <mergeCell ref="A634:A640"/>
    <mergeCell ref="B634:B640"/>
    <mergeCell ref="C634:C640"/>
    <mergeCell ref="D634:D640"/>
    <mergeCell ref="E634:E640"/>
    <mergeCell ref="F634:F640"/>
    <mergeCell ref="G634:G640"/>
    <mergeCell ref="S627:S633"/>
    <mergeCell ref="AG627:AG633"/>
    <mergeCell ref="AH627:AH633"/>
    <mergeCell ref="AJ627:AJ633"/>
    <mergeCell ref="AK627:AK633"/>
    <mergeCell ref="AL627:AL633"/>
    <mergeCell ref="M627:M633"/>
    <mergeCell ref="N627:N633"/>
    <mergeCell ref="O627:O633"/>
    <mergeCell ref="P627:P633"/>
    <mergeCell ref="Q627:Q633"/>
    <mergeCell ref="R627:R633"/>
    <mergeCell ref="G627:G633"/>
    <mergeCell ref="H627:H633"/>
    <mergeCell ref="I627:I633"/>
    <mergeCell ref="J627:J633"/>
    <mergeCell ref="K627:K633"/>
    <mergeCell ref="L627:L633"/>
    <mergeCell ref="A627:A633"/>
    <mergeCell ref="B627:B633"/>
    <mergeCell ref="C627:C633"/>
    <mergeCell ref="D627:D633"/>
    <mergeCell ref="AR634:AR640"/>
    <mergeCell ref="AS634:AS640"/>
    <mergeCell ref="A641:A647"/>
    <mergeCell ref="B641:B647"/>
    <mergeCell ref="C641:C647"/>
    <mergeCell ref="D641:D647"/>
    <mergeCell ref="E641:E647"/>
    <mergeCell ref="F641:F647"/>
    <mergeCell ref="G641:G647"/>
    <mergeCell ref="H641:H647"/>
    <mergeCell ref="AG634:AG640"/>
    <mergeCell ref="AH634:AH640"/>
    <mergeCell ref="AJ634:AJ640"/>
    <mergeCell ref="AK634:AK640"/>
    <mergeCell ref="AL634:AL640"/>
    <mergeCell ref="AQ634:AQ640"/>
    <mergeCell ref="N634:N640"/>
    <mergeCell ref="O634:O640"/>
    <mergeCell ref="P634:P640"/>
    <mergeCell ref="Q634:Q640"/>
    <mergeCell ref="R634:R640"/>
    <mergeCell ref="S634:S640"/>
    <mergeCell ref="H634:H640"/>
    <mergeCell ref="I634:I640"/>
    <mergeCell ref="J634:J640"/>
    <mergeCell ref="K634:K640"/>
    <mergeCell ref="L634:L640"/>
    <mergeCell ref="M634:M640"/>
    <mergeCell ref="AS641:AS647"/>
    <mergeCell ref="A648:A654"/>
    <mergeCell ref="B648:B654"/>
    <mergeCell ref="C648:C654"/>
    <mergeCell ref="D648:D654"/>
    <mergeCell ref="E648:E654"/>
    <mergeCell ref="F648:F654"/>
    <mergeCell ref="G648:G654"/>
    <mergeCell ref="H648:H654"/>
    <mergeCell ref="I648:I654"/>
    <mergeCell ref="AH641:AH647"/>
    <mergeCell ref="AJ641:AJ647"/>
    <mergeCell ref="AK641:AK647"/>
    <mergeCell ref="AL641:AL647"/>
    <mergeCell ref="AQ641:AQ647"/>
    <mergeCell ref="AR641:AR647"/>
    <mergeCell ref="O641:O647"/>
    <mergeCell ref="P641:P647"/>
    <mergeCell ref="Q641:Q647"/>
    <mergeCell ref="R641:R647"/>
    <mergeCell ref="S641:S647"/>
    <mergeCell ref="AG641:AG647"/>
    <mergeCell ref="I641:I647"/>
    <mergeCell ref="J641:J647"/>
    <mergeCell ref="K641:K647"/>
    <mergeCell ref="L641:L647"/>
    <mergeCell ref="M641:M647"/>
    <mergeCell ref="N641:N647"/>
    <mergeCell ref="E655:E661"/>
    <mergeCell ref="F655:F661"/>
    <mergeCell ref="AJ648:AJ654"/>
    <mergeCell ref="AK648:AK654"/>
    <mergeCell ref="AL648:AL654"/>
    <mergeCell ref="AQ648:AQ654"/>
    <mergeCell ref="AR648:AR654"/>
    <mergeCell ref="AS648:AS654"/>
    <mergeCell ref="P648:P654"/>
    <mergeCell ref="Q648:Q654"/>
    <mergeCell ref="R648:R654"/>
    <mergeCell ref="S648:S654"/>
    <mergeCell ref="AG648:AG654"/>
    <mergeCell ref="AH648:AH654"/>
    <mergeCell ref="J648:J654"/>
    <mergeCell ref="K648:K654"/>
    <mergeCell ref="L648:L654"/>
    <mergeCell ref="M648:M654"/>
    <mergeCell ref="N648:N654"/>
    <mergeCell ref="O648:O654"/>
    <mergeCell ref="AQ655:AQ661"/>
    <mergeCell ref="AR655:AR661"/>
    <mergeCell ref="AS655:AS661"/>
    <mergeCell ref="A662:A668"/>
    <mergeCell ref="B662:B668"/>
    <mergeCell ref="C662:C668"/>
    <mergeCell ref="D662:D668"/>
    <mergeCell ref="E662:E668"/>
    <mergeCell ref="F662:F668"/>
    <mergeCell ref="G662:G668"/>
    <mergeCell ref="S655:S661"/>
    <mergeCell ref="AG655:AG661"/>
    <mergeCell ref="AH655:AH661"/>
    <mergeCell ref="AJ655:AJ661"/>
    <mergeCell ref="AK655:AK661"/>
    <mergeCell ref="AL655:AL661"/>
    <mergeCell ref="M655:M661"/>
    <mergeCell ref="N655:N661"/>
    <mergeCell ref="O655:O661"/>
    <mergeCell ref="P655:P661"/>
    <mergeCell ref="Q655:Q661"/>
    <mergeCell ref="R655:R661"/>
    <mergeCell ref="G655:G661"/>
    <mergeCell ref="H655:H661"/>
    <mergeCell ref="I655:I661"/>
    <mergeCell ref="J655:J661"/>
    <mergeCell ref="K655:K661"/>
    <mergeCell ref="L655:L661"/>
    <mergeCell ref="A655:A661"/>
    <mergeCell ref="B655:B661"/>
    <mergeCell ref="C655:C661"/>
    <mergeCell ref="D655:D661"/>
    <mergeCell ref="AR662:AR668"/>
    <mergeCell ref="AS662:AS668"/>
    <mergeCell ref="A669:A675"/>
    <mergeCell ref="B669:B675"/>
    <mergeCell ref="C669:C675"/>
    <mergeCell ref="D669:D675"/>
    <mergeCell ref="E669:E675"/>
    <mergeCell ref="F669:F675"/>
    <mergeCell ref="G669:G675"/>
    <mergeCell ref="H669:H675"/>
    <mergeCell ref="AG662:AG668"/>
    <mergeCell ref="AH662:AH668"/>
    <mergeCell ref="AJ662:AJ668"/>
    <mergeCell ref="AK662:AK668"/>
    <mergeCell ref="AL662:AL668"/>
    <mergeCell ref="AQ662:AQ668"/>
    <mergeCell ref="N662:N668"/>
    <mergeCell ref="O662:O668"/>
    <mergeCell ref="P662:P668"/>
    <mergeCell ref="Q662:Q668"/>
    <mergeCell ref="R662:R668"/>
    <mergeCell ref="S662:S668"/>
    <mergeCell ref="H662:H668"/>
    <mergeCell ref="I662:I668"/>
    <mergeCell ref="J662:J668"/>
    <mergeCell ref="K662:K668"/>
    <mergeCell ref="L662:L668"/>
    <mergeCell ref="M662:M668"/>
    <mergeCell ref="AS669:AS675"/>
    <mergeCell ref="A676:A682"/>
    <mergeCell ref="B676:B682"/>
    <mergeCell ref="C676:C682"/>
    <mergeCell ref="D676:D682"/>
    <mergeCell ref="E676:E682"/>
    <mergeCell ref="F676:F682"/>
    <mergeCell ref="G676:G682"/>
    <mergeCell ref="H676:H682"/>
    <mergeCell ref="I676:I682"/>
    <mergeCell ref="AH669:AH675"/>
    <mergeCell ref="AJ669:AJ675"/>
    <mergeCell ref="AK669:AK675"/>
    <mergeCell ref="AL669:AL675"/>
    <mergeCell ref="AQ669:AQ675"/>
    <mergeCell ref="AR669:AR675"/>
    <mergeCell ref="O669:O675"/>
    <mergeCell ref="P669:P675"/>
    <mergeCell ref="Q669:Q675"/>
    <mergeCell ref="R669:R675"/>
    <mergeCell ref="S669:S675"/>
    <mergeCell ref="AG669:AG675"/>
    <mergeCell ref="I669:I675"/>
    <mergeCell ref="J669:J675"/>
    <mergeCell ref="K669:K675"/>
    <mergeCell ref="L669:L675"/>
    <mergeCell ref="M669:M675"/>
    <mergeCell ref="N669:N675"/>
    <mergeCell ref="E683:E689"/>
    <mergeCell ref="F683:F689"/>
    <mergeCell ref="AJ676:AJ682"/>
    <mergeCell ref="AK676:AK682"/>
    <mergeCell ref="AL676:AL682"/>
    <mergeCell ref="AQ676:AQ682"/>
    <mergeCell ref="AR676:AR682"/>
    <mergeCell ref="AS676:AS682"/>
    <mergeCell ref="P676:P682"/>
    <mergeCell ref="Q676:Q682"/>
    <mergeCell ref="R676:R682"/>
    <mergeCell ref="S676:S682"/>
    <mergeCell ref="AG676:AG682"/>
    <mergeCell ref="AH676:AH682"/>
    <mergeCell ref="J676:J682"/>
    <mergeCell ref="K676:K682"/>
    <mergeCell ref="L676:L682"/>
    <mergeCell ref="M676:M682"/>
    <mergeCell ref="N676:N682"/>
    <mergeCell ref="O676:O682"/>
    <mergeCell ref="AQ683:AQ689"/>
    <mergeCell ref="AR683:AR689"/>
    <mergeCell ref="AS683:AS689"/>
    <mergeCell ref="A690:A696"/>
    <mergeCell ref="B690:B696"/>
    <mergeCell ref="C690:C696"/>
    <mergeCell ref="D690:D696"/>
    <mergeCell ref="E690:E696"/>
    <mergeCell ref="F690:F696"/>
    <mergeCell ref="G690:G696"/>
    <mergeCell ref="S683:S689"/>
    <mergeCell ref="AG683:AG689"/>
    <mergeCell ref="AH683:AH689"/>
    <mergeCell ref="AJ683:AJ689"/>
    <mergeCell ref="AK683:AK689"/>
    <mergeCell ref="AL683:AL689"/>
    <mergeCell ref="M683:M689"/>
    <mergeCell ref="N683:N689"/>
    <mergeCell ref="O683:O689"/>
    <mergeCell ref="P683:P689"/>
    <mergeCell ref="Q683:Q689"/>
    <mergeCell ref="R683:R689"/>
    <mergeCell ref="G683:G689"/>
    <mergeCell ref="H683:H689"/>
    <mergeCell ref="I683:I689"/>
    <mergeCell ref="J683:J689"/>
    <mergeCell ref="K683:K689"/>
    <mergeCell ref="L683:L689"/>
    <mergeCell ref="A683:A689"/>
    <mergeCell ref="B683:B689"/>
    <mergeCell ref="C683:C689"/>
    <mergeCell ref="D683:D689"/>
    <mergeCell ref="AR690:AR696"/>
    <mergeCell ref="AS690:AS696"/>
    <mergeCell ref="AG690:AG696"/>
    <mergeCell ref="AH690:AH696"/>
    <mergeCell ref="AJ690:AJ696"/>
    <mergeCell ref="AK690:AK696"/>
    <mergeCell ref="AL690:AL696"/>
    <mergeCell ref="AQ690:AQ696"/>
    <mergeCell ref="N690:N696"/>
    <mergeCell ref="O690:O696"/>
    <mergeCell ref="P690:P696"/>
    <mergeCell ref="Q690:Q696"/>
    <mergeCell ref="R690:R696"/>
    <mergeCell ref="S690:S696"/>
    <mergeCell ref="H690:H696"/>
    <mergeCell ref="I690:I696"/>
    <mergeCell ref="J690:J696"/>
    <mergeCell ref="K690:K696"/>
    <mergeCell ref="L690:L696"/>
    <mergeCell ref="M690:M696"/>
  </mergeCells>
  <conditionalFormatting sqref="L39 L32 L46 L53 L60 L67 L11 L18 L25 L74 L81 L88 L95 L102 L109 L116 L123 L130 L137 L144 L151 L158 L165 L172 L179 L186 L193 L200 L207 L214 L221 L228 L235 L242 L249 L256 L263 L270 L277 L284 L291 L298 L305 L312 L319 L326 L333 L340 L347 L354 L361 L368 L375 L382 L389 L396 L403 L410 L417 L424 L431 L438 L445 L452 L459 L466 L473 L480 L487 L494 L501 L508 L515 L522 L529 L536 L543 L550 L557 L564 L571 L578 L585 L592 L599 L606 L613 L620 L627 L634 L641 L648 L655 L662 L669 L676 L683 L690">
    <cfRule type="cellIs" dxfId="3538" priority="3536" operator="equal">
      <formula>"Extremo"</formula>
    </cfRule>
    <cfRule type="cellIs" dxfId="3537" priority="3537" operator="equal">
      <formula>"Alto"</formula>
    </cfRule>
    <cfRule type="cellIs" dxfId="3536" priority="3538" operator="equal">
      <formula>"Moderado"</formula>
    </cfRule>
    <cfRule type="cellIs" dxfId="3535" priority="3539" operator="equal">
      <formula>"Bajo"</formula>
    </cfRule>
  </conditionalFormatting>
  <conditionalFormatting sqref="AK39 AK32 AK46 AK53 AK60 AK67 AK11 AK18 AK25 AK74 AK81 AK88 AK95 AK102 AK109 AK116 AK123 AK130 AK137 AK144 AK151 AK158 AK165 AK172 AK179 AK186 AK193 AK200 AK207 AK214 AK221 AK228 AK235 AK242 AK249 AK256 AK263 AK270 AK277 AK284 AK291 AK298 AK305 AK312 AK319 AK326 AK333 AK340 AK347 AK354 AK361 AK368 AK375 AK382 AK389 AK396 AK403 AK410 AK417 AK424 AK431 AK438 AK445 AK452 AK459 AK466 AK473 AK480 AK487 AK494 AK501 AK508 AK515 AK522 AK529 AK536 AK543 AK550 AK557 AK564 AK571 AK578 AK585 AK592 AK599 AK606 AK613 AK620 AK627 AK634 AK641 AK648 AK655 AK662 AK669 AK676 AK683 AK690">
    <cfRule type="cellIs" dxfId="3534" priority="3531" operator="equal">
      <formula>"Muy Alta"</formula>
    </cfRule>
    <cfRule type="cellIs" dxfId="3533" priority="3532" operator="equal">
      <formula>"Alta"</formula>
    </cfRule>
    <cfRule type="cellIs" dxfId="3532" priority="3533" operator="equal">
      <formula>"Media"</formula>
    </cfRule>
    <cfRule type="cellIs" dxfId="3531" priority="3534" operator="equal">
      <formula>"Baja"</formula>
    </cfRule>
    <cfRule type="cellIs" dxfId="3530" priority="3535" operator="equal">
      <formula>"Muy Baja"</formula>
    </cfRule>
  </conditionalFormatting>
  <conditionalFormatting sqref="M39 AH39">
    <cfRule type="cellIs" dxfId="3529" priority="3526" operator="equal">
      <formula>"Muy Alta"</formula>
    </cfRule>
    <cfRule type="cellIs" dxfId="3528" priority="3527" operator="equal">
      <formula>"Alta"</formula>
    </cfRule>
    <cfRule type="cellIs" dxfId="3527" priority="3528" operator="equal">
      <formula>"Media"</formula>
    </cfRule>
    <cfRule type="cellIs" dxfId="3526" priority="3529" operator="equal">
      <formula>"Baja"</formula>
    </cfRule>
    <cfRule type="cellIs" dxfId="3525" priority="3530" operator="equal">
      <formula>"Muy Baja"</formula>
    </cfRule>
  </conditionalFormatting>
  <conditionalFormatting sqref="P39">
    <cfRule type="cellIs" dxfId="3524" priority="3521" operator="equal">
      <formula>"Catastrófico"</formula>
    </cfRule>
    <cfRule type="cellIs" dxfId="3523" priority="3522" operator="equal">
      <formula>"Mayor"</formula>
    </cfRule>
    <cfRule type="cellIs" dxfId="3522" priority="3523" operator="equal">
      <formula>"Moderado"</formula>
    </cfRule>
    <cfRule type="cellIs" dxfId="3521" priority="3524" operator="equal">
      <formula>"Menor"</formula>
    </cfRule>
    <cfRule type="cellIs" dxfId="3520" priority="3525" operator="equal">
      <formula>"Leve"</formula>
    </cfRule>
  </conditionalFormatting>
  <conditionalFormatting sqref="R39:S39">
    <cfRule type="cellIs" dxfId="3519" priority="3517" operator="equal">
      <formula>"Extremo"</formula>
    </cfRule>
    <cfRule type="cellIs" dxfId="3518" priority="3518" operator="equal">
      <formula>"Alto"</formula>
    </cfRule>
    <cfRule type="cellIs" dxfId="3517" priority="3519" operator="equal">
      <formula>"Moderado"</formula>
    </cfRule>
    <cfRule type="cellIs" dxfId="3516" priority="3520" operator="equal">
      <formula>"Bajo"</formula>
    </cfRule>
  </conditionalFormatting>
  <conditionalFormatting sqref="AL39">
    <cfRule type="cellIs" dxfId="3515" priority="3513" operator="equal">
      <formula>"Extremo"</formula>
    </cfRule>
    <cfRule type="cellIs" dxfId="3514" priority="3514" operator="equal">
      <formula>"Alto"</formula>
    </cfRule>
    <cfRule type="cellIs" dxfId="3513" priority="3515" operator="equal">
      <formula>"Moderado"</formula>
    </cfRule>
    <cfRule type="cellIs" dxfId="3512" priority="3516" operator="equal">
      <formula>"Bajo"</formula>
    </cfRule>
  </conditionalFormatting>
  <conditionalFormatting sqref="AG39">
    <cfRule type="cellIs" dxfId="3511" priority="3508" operator="equal">
      <formula>"Muy Alta"</formula>
    </cfRule>
    <cfRule type="cellIs" dxfId="3510" priority="3509" operator="equal">
      <formula>"Alta"</formula>
    </cfRule>
    <cfRule type="cellIs" dxfId="3509" priority="3510" operator="equal">
      <formula>"Media"</formula>
    </cfRule>
    <cfRule type="cellIs" dxfId="3508" priority="3511" operator="equal">
      <formula>"Baja"</formula>
    </cfRule>
    <cfRule type="cellIs" dxfId="3507" priority="3512" operator="equal">
      <formula>"Muy Baja"</formula>
    </cfRule>
  </conditionalFormatting>
  <conditionalFormatting sqref="AJ39">
    <cfRule type="cellIs" dxfId="3506" priority="3503" operator="equal">
      <formula>"Catastrófico"</formula>
    </cfRule>
    <cfRule type="cellIs" dxfId="3505" priority="3504" operator="equal">
      <formula>"Mayor"</formula>
    </cfRule>
    <cfRule type="cellIs" dxfId="3504" priority="3505" operator="equal">
      <formula>"Moderado"</formula>
    </cfRule>
    <cfRule type="cellIs" dxfId="3503" priority="3506" operator="equal">
      <formula>"Menor"</formula>
    </cfRule>
    <cfRule type="cellIs" dxfId="3502" priority="3507" operator="equal">
      <formula>"Leve"</formula>
    </cfRule>
  </conditionalFormatting>
  <conditionalFormatting sqref="M32 AH32">
    <cfRule type="cellIs" dxfId="3501" priority="3498" operator="equal">
      <formula>"Muy Alta"</formula>
    </cfRule>
    <cfRule type="cellIs" dxfId="3500" priority="3499" operator="equal">
      <formula>"Alta"</formula>
    </cfRule>
    <cfRule type="cellIs" dxfId="3499" priority="3500" operator="equal">
      <formula>"Media"</formula>
    </cfRule>
    <cfRule type="cellIs" dxfId="3498" priority="3501" operator="equal">
      <formula>"Baja"</formula>
    </cfRule>
    <cfRule type="cellIs" dxfId="3497" priority="3502" operator="equal">
      <formula>"Muy Baja"</formula>
    </cfRule>
  </conditionalFormatting>
  <conditionalFormatting sqref="P32">
    <cfRule type="cellIs" dxfId="3496" priority="3493" operator="equal">
      <formula>"Catastrófico"</formula>
    </cfRule>
    <cfRule type="cellIs" dxfId="3495" priority="3494" operator="equal">
      <formula>"Mayor"</formula>
    </cfRule>
    <cfRule type="cellIs" dxfId="3494" priority="3495" operator="equal">
      <formula>"Moderado"</formula>
    </cfRule>
    <cfRule type="cellIs" dxfId="3493" priority="3496" operator="equal">
      <formula>"Menor"</formula>
    </cfRule>
    <cfRule type="cellIs" dxfId="3492" priority="3497" operator="equal">
      <formula>"Leve"</formula>
    </cfRule>
  </conditionalFormatting>
  <conditionalFormatting sqref="R32:S32">
    <cfRule type="cellIs" dxfId="3491" priority="3489" operator="equal">
      <formula>"Extremo"</formula>
    </cfRule>
    <cfRule type="cellIs" dxfId="3490" priority="3490" operator="equal">
      <formula>"Alto"</formula>
    </cfRule>
    <cfRule type="cellIs" dxfId="3489" priority="3491" operator="equal">
      <formula>"Moderado"</formula>
    </cfRule>
    <cfRule type="cellIs" dxfId="3488" priority="3492" operator="equal">
      <formula>"Bajo"</formula>
    </cfRule>
  </conditionalFormatting>
  <conditionalFormatting sqref="AL32">
    <cfRule type="cellIs" dxfId="3487" priority="3485" operator="equal">
      <formula>"Extremo"</formula>
    </cfRule>
    <cfRule type="cellIs" dxfId="3486" priority="3486" operator="equal">
      <formula>"Alto"</formula>
    </cfRule>
    <cfRule type="cellIs" dxfId="3485" priority="3487" operator="equal">
      <formula>"Moderado"</formula>
    </cfRule>
    <cfRule type="cellIs" dxfId="3484" priority="3488" operator="equal">
      <formula>"Bajo"</formula>
    </cfRule>
  </conditionalFormatting>
  <conditionalFormatting sqref="AG32">
    <cfRule type="cellIs" dxfId="3483" priority="3480" operator="equal">
      <formula>"Muy Alta"</formula>
    </cfRule>
    <cfRule type="cellIs" dxfId="3482" priority="3481" operator="equal">
      <formula>"Alta"</formula>
    </cfRule>
    <cfRule type="cellIs" dxfId="3481" priority="3482" operator="equal">
      <formula>"Media"</formula>
    </cfRule>
    <cfRule type="cellIs" dxfId="3480" priority="3483" operator="equal">
      <formula>"Baja"</formula>
    </cfRule>
    <cfRule type="cellIs" dxfId="3479" priority="3484" operator="equal">
      <formula>"Muy Baja"</formula>
    </cfRule>
  </conditionalFormatting>
  <conditionalFormatting sqref="AJ32">
    <cfRule type="cellIs" dxfId="3478" priority="3475" operator="equal">
      <formula>"Catastrófico"</formula>
    </cfRule>
    <cfRule type="cellIs" dxfId="3477" priority="3476" operator="equal">
      <formula>"Mayor"</formula>
    </cfRule>
    <cfRule type="cellIs" dxfId="3476" priority="3477" operator="equal">
      <formula>"Moderado"</formula>
    </cfRule>
    <cfRule type="cellIs" dxfId="3475" priority="3478" operator="equal">
      <formula>"Menor"</formula>
    </cfRule>
    <cfRule type="cellIs" dxfId="3474" priority="3479" operator="equal">
      <formula>"Leve"</formula>
    </cfRule>
  </conditionalFormatting>
  <conditionalFormatting sqref="M46 AH46">
    <cfRule type="cellIs" dxfId="3473" priority="3470" operator="equal">
      <formula>"Muy Alta"</formula>
    </cfRule>
    <cfRule type="cellIs" dxfId="3472" priority="3471" operator="equal">
      <formula>"Alta"</formula>
    </cfRule>
    <cfRule type="cellIs" dxfId="3471" priority="3472" operator="equal">
      <formula>"Media"</formula>
    </cfRule>
    <cfRule type="cellIs" dxfId="3470" priority="3473" operator="equal">
      <formula>"Baja"</formula>
    </cfRule>
    <cfRule type="cellIs" dxfId="3469" priority="3474" operator="equal">
      <formula>"Muy Baja"</formula>
    </cfRule>
  </conditionalFormatting>
  <conditionalFormatting sqref="P46">
    <cfRule type="cellIs" dxfId="3468" priority="3465" operator="equal">
      <formula>"Catastrófico"</formula>
    </cfRule>
    <cfRule type="cellIs" dxfId="3467" priority="3466" operator="equal">
      <formula>"Mayor"</formula>
    </cfRule>
    <cfRule type="cellIs" dxfId="3466" priority="3467" operator="equal">
      <formula>"Moderado"</formula>
    </cfRule>
    <cfRule type="cellIs" dxfId="3465" priority="3468" operator="equal">
      <formula>"Menor"</formula>
    </cfRule>
    <cfRule type="cellIs" dxfId="3464" priority="3469" operator="equal">
      <formula>"Leve"</formula>
    </cfRule>
  </conditionalFormatting>
  <conditionalFormatting sqref="R46:S46">
    <cfRule type="cellIs" dxfId="3463" priority="3461" operator="equal">
      <formula>"Extremo"</formula>
    </cfRule>
    <cfRule type="cellIs" dxfId="3462" priority="3462" operator="equal">
      <formula>"Alto"</formula>
    </cfRule>
    <cfRule type="cellIs" dxfId="3461" priority="3463" operator="equal">
      <formula>"Moderado"</formula>
    </cfRule>
    <cfRule type="cellIs" dxfId="3460" priority="3464" operator="equal">
      <formula>"Bajo"</formula>
    </cfRule>
  </conditionalFormatting>
  <conditionalFormatting sqref="AL46">
    <cfRule type="cellIs" dxfId="3459" priority="3457" operator="equal">
      <formula>"Extremo"</formula>
    </cfRule>
    <cfRule type="cellIs" dxfId="3458" priority="3458" operator="equal">
      <formula>"Alto"</formula>
    </cfRule>
    <cfRule type="cellIs" dxfId="3457" priority="3459" operator="equal">
      <formula>"Moderado"</formula>
    </cfRule>
    <cfRule type="cellIs" dxfId="3456" priority="3460" operator="equal">
      <formula>"Bajo"</formula>
    </cfRule>
  </conditionalFormatting>
  <conditionalFormatting sqref="AG46">
    <cfRule type="cellIs" dxfId="3455" priority="3452" operator="equal">
      <formula>"Muy Alta"</formula>
    </cfRule>
    <cfRule type="cellIs" dxfId="3454" priority="3453" operator="equal">
      <formula>"Alta"</formula>
    </cfRule>
    <cfRule type="cellIs" dxfId="3453" priority="3454" operator="equal">
      <formula>"Media"</formula>
    </cfRule>
    <cfRule type="cellIs" dxfId="3452" priority="3455" operator="equal">
      <formula>"Baja"</formula>
    </cfRule>
    <cfRule type="cellIs" dxfId="3451" priority="3456" operator="equal">
      <formula>"Muy Baja"</formula>
    </cfRule>
  </conditionalFormatting>
  <conditionalFormatting sqref="AJ46">
    <cfRule type="cellIs" dxfId="3450" priority="3447" operator="equal">
      <formula>"Catastrófico"</formula>
    </cfRule>
    <cfRule type="cellIs" dxfId="3449" priority="3448" operator="equal">
      <formula>"Mayor"</formula>
    </cfRule>
    <cfRule type="cellIs" dxfId="3448" priority="3449" operator="equal">
      <formula>"Moderado"</formula>
    </cfRule>
    <cfRule type="cellIs" dxfId="3447" priority="3450" operator="equal">
      <formula>"Menor"</formula>
    </cfRule>
    <cfRule type="cellIs" dxfId="3446" priority="3451" operator="equal">
      <formula>"Leve"</formula>
    </cfRule>
  </conditionalFormatting>
  <conditionalFormatting sqref="M53 AH53">
    <cfRule type="cellIs" dxfId="3445" priority="3442" operator="equal">
      <formula>"Muy Alta"</formula>
    </cfRule>
    <cfRule type="cellIs" dxfId="3444" priority="3443" operator="equal">
      <formula>"Alta"</formula>
    </cfRule>
    <cfRule type="cellIs" dxfId="3443" priority="3444" operator="equal">
      <formula>"Media"</formula>
    </cfRule>
    <cfRule type="cellIs" dxfId="3442" priority="3445" operator="equal">
      <formula>"Baja"</formula>
    </cfRule>
    <cfRule type="cellIs" dxfId="3441" priority="3446" operator="equal">
      <formula>"Muy Baja"</formula>
    </cfRule>
  </conditionalFormatting>
  <conditionalFormatting sqref="P53">
    <cfRule type="cellIs" dxfId="3440" priority="3437" operator="equal">
      <formula>"Catastrófico"</formula>
    </cfRule>
    <cfRule type="cellIs" dxfId="3439" priority="3438" operator="equal">
      <formula>"Mayor"</formula>
    </cfRule>
    <cfRule type="cellIs" dxfId="3438" priority="3439" operator="equal">
      <formula>"Moderado"</formula>
    </cfRule>
    <cfRule type="cellIs" dxfId="3437" priority="3440" operator="equal">
      <formula>"Menor"</formula>
    </cfRule>
    <cfRule type="cellIs" dxfId="3436" priority="3441" operator="equal">
      <formula>"Leve"</formula>
    </cfRule>
  </conditionalFormatting>
  <conditionalFormatting sqref="R53:S53">
    <cfRule type="cellIs" dxfId="3435" priority="3433" operator="equal">
      <formula>"Extremo"</formula>
    </cfRule>
    <cfRule type="cellIs" dxfId="3434" priority="3434" operator="equal">
      <formula>"Alto"</formula>
    </cfRule>
    <cfRule type="cellIs" dxfId="3433" priority="3435" operator="equal">
      <formula>"Moderado"</formula>
    </cfRule>
    <cfRule type="cellIs" dxfId="3432" priority="3436" operator="equal">
      <formula>"Bajo"</formula>
    </cfRule>
  </conditionalFormatting>
  <conditionalFormatting sqref="AL53">
    <cfRule type="cellIs" dxfId="3431" priority="3429" operator="equal">
      <formula>"Extremo"</formula>
    </cfRule>
    <cfRule type="cellIs" dxfId="3430" priority="3430" operator="equal">
      <formula>"Alto"</formula>
    </cfRule>
    <cfRule type="cellIs" dxfId="3429" priority="3431" operator="equal">
      <formula>"Moderado"</formula>
    </cfRule>
    <cfRule type="cellIs" dxfId="3428" priority="3432" operator="equal">
      <formula>"Bajo"</formula>
    </cfRule>
  </conditionalFormatting>
  <conditionalFormatting sqref="AG53">
    <cfRule type="cellIs" dxfId="3427" priority="3424" operator="equal">
      <formula>"Muy Alta"</formula>
    </cfRule>
    <cfRule type="cellIs" dxfId="3426" priority="3425" operator="equal">
      <formula>"Alta"</formula>
    </cfRule>
    <cfRule type="cellIs" dxfId="3425" priority="3426" operator="equal">
      <formula>"Media"</formula>
    </cfRule>
    <cfRule type="cellIs" dxfId="3424" priority="3427" operator="equal">
      <formula>"Baja"</formula>
    </cfRule>
    <cfRule type="cellIs" dxfId="3423" priority="3428" operator="equal">
      <formula>"Muy Baja"</formula>
    </cfRule>
  </conditionalFormatting>
  <conditionalFormatting sqref="AJ53">
    <cfRule type="cellIs" dxfId="3422" priority="3419" operator="equal">
      <formula>"Catastrófico"</formula>
    </cfRule>
    <cfRule type="cellIs" dxfId="3421" priority="3420" operator="equal">
      <formula>"Mayor"</formula>
    </cfRule>
    <cfRule type="cellIs" dxfId="3420" priority="3421" operator="equal">
      <formula>"Moderado"</formula>
    </cfRule>
    <cfRule type="cellIs" dxfId="3419" priority="3422" operator="equal">
      <formula>"Menor"</formula>
    </cfRule>
    <cfRule type="cellIs" dxfId="3418" priority="3423" operator="equal">
      <formula>"Leve"</formula>
    </cfRule>
  </conditionalFormatting>
  <conditionalFormatting sqref="M60 AH60">
    <cfRule type="cellIs" dxfId="3417" priority="3414" operator="equal">
      <formula>"Muy Alta"</formula>
    </cfRule>
    <cfRule type="cellIs" dxfId="3416" priority="3415" operator="equal">
      <formula>"Alta"</formula>
    </cfRule>
    <cfRule type="cellIs" dxfId="3415" priority="3416" operator="equal">
      <formula>"Media"</formula>
    </cfRule>
    <cfRule type="cellIs" dxfId="3414" priority="3417" operator="equal">
      <formula>"Baja"</formula>
    </cfRule>
    <cfRule type="cellIs" dxfId="3413" priority="3418" operator="equal">
      <formula>"Muy Baja"</formula>
    </cfRule>
  </conditionalFormatting>
  <conditionalFormatting sqref="P60">
    <cfRule type="cellIs" dxfId="3412" priority="3409" operator="equal">
      <formula>"Catastrófico"</formula>
    </cfRule>
    <cfRule type="cellIs" dxfId="3411" priority="3410" operator="equal">
      <formula>"Mayor"</formula>
    </cfRule>
    <cfRule type="cellIs" dxfId="3410" priority="3411" operator="equal">
      <formula>"Moderado"</formula>
    </cfRule>
    <cfRule type="cellIs" dxfId="3409" priority="3412" operator="equal">
      <formula>"Menor"</formula>
    </cfRule>
    <cfRule type="cellIs" dxfId="3408" priority="3413" operator="equal">
      <formula>"Leve"</formula>
    </cfRule>
  </conditionalFormatting>
  <conditionalFormatting sqref="R60:S60">
    <cfRule type="cellIs" dxfId="3407" priority="3405" operator="equal">
      <formula>"Extremo"</formula>
    </cfRule>
    <cfRule type="cellIs" dxfId="3406" priority="3406" operator="equal">
      <formula>"Alto"</formula>
    </cfRule>
    <cfRule type="cellIs" dxfId="3405" priority="3407" operator="equal">
      <formula>"Moderado"</formula>
    </cfRule>
    <cfRule type="cellIs" dxfId="3404" priority="3408" operator="equal">
      <formula>"Bajo"</formula>
    </cfRule>
  </conditionalFormatting>
  <conditionalFormatting sqref="AL60">
    <cfRule type="cellIs" dxfId="3403" priority="3401" operator="equal">
      <formula>"Extremo"</formula>
    </cfRule>
    <cfRule type="cellIs" dxfId="3402" priority="3402" operator="equal">
      <formula>"Alto"</formula>
    </cfRule>
    <cfRule type="cellIs" dxfId="3401" priority="3403" operator="equal">
      <formula>"Moderado"</formula>
    </cfRule>
    <cfRule type="cellIs" dxfId="3400" priority="3404" operator="equal">
      <formula>"Bajo"</formula>
    </cfRule>
  </conditionalFormatting>
  <conditionalFormatting sqref="AG60">
    <cfRule type="cellIs" dxfId="3399" priority="3396" operator="equal">
      <formula>"Muy Alta"</formula>
    </cfRule>
    <cfRule type="cellIs" dxfId="3398" priority="3397" operator="equal">
      <formula>"Alta"</formula>
    </cfRule>
    <cfRule type="cellIs" dxfId="3397" priority="3398" operator="equal">
      <formula>"Media"</formula>
    </cfRule>
    <cfRule type="cellIs" dxfId="3396" priority="3399" operator="equal">
      <formula>"Baja"</formula>
    </cfRule>
    <cfRule type="cellIs" dxfId="3395" priority="3400" operator="equal">
      <formula>"Muy Baja"</formula>
    </cfRule>
  </conditionalFormatting>
  <conditionalFormatting sqref="AJ60">
    <cfRule type="cellIs" dxfId="3394" priority="3391" operator="equal">
      <formula>"Catastrófico"</formula>
    </cfRule>
    <cfRule type="cellIs" dxfId="3393" priority="3392" operator="equal">
      <formula>"Mayor"</formula>
    </cfRule>
    <cfRule type="cellIs" dxfId="3392" priority="3393" operator="equal">
      <formula>"Moderado"</formula>
    </cfRule>
    <cfRule type="cellIs" dxfId="3391" priority="3394" operator="equal">
      <formula>"Menor"</formula>
    </cfRule>
    <cfRule type="cellIs" dxfId="3390" priority="3395" operator="equal">
      <formula>"Leve"</formula>
    </cfRule>
  </conditionalFormatting>
  <conditionalFormatting sqref="M67 AH67">
    <cfRule type="cellIs" dxfId="3389" priority="3386" operator="equal">
      <formula>"Muy Alta"</formula>
    </cfRule>
    <cfRule type="cellIs" dxfId="3388" priority="3387" operator="equal">
      <formula>"Alta"</formula>
    </cfRule>
    <cfRule type="cellIs" dxfId="3387" priority="3388" operator="equal">
      <formula>"Media"</formula>
    </cfRule>
    <cfRule type="cellIs" dxfId="3386" priority="3389" operator="equal">
      <formula>"Baja"</formula>
    </cfRule>
    <cfRule type="cellIs" dxfId="3385" priority="3390" operator="equal">
      <formula>"Muy Baja"</formula>
    </cfRule>
  </conditionalFormatting>
  <conditionalFormatting sqref="P67">
    <cfRule type="cellIs" dxfId="3384" priority="3381" operator="equal">
      <formula>"Catastrófico"</formula>
    </cfRule>
    <cfRule type="cellIs" dxfId="3383" priority="3382" operator="equal">
      <formula>"Mayor"</formula>
    </cfRule>
    <cfRule type="cellIs" dxfId="3382" priority="3383" operator="equal">
      <formula>"Moderado"</formula>
    </cfRule>
    <cfRule type="cellIs" dxfId="3381" priority="3384" operator="equal">
      <formula>"Menor"</formula>
    </cfRule>
    <cfRule type="cellIs" dxfId="3380" priority="3385" operator="equal">
      <formula>"Leve"</formula>
    </cfRule>
  </conditionalFormatting>
  <conditionalFormatting sqref="R67:S67">
    <cfRule type="cellIs" dxfId="3379" priority="3377" operator="equal">
      <formula>"Extremo"</formula>
    </cfRule>
    <cfRule type="cellIs" dxfId="3378" priority="3378" operator="equal">
      <formula>"Alto"</formula>
    </cfRule>
    <cfRule type="cellIs" dxfId="3377" priority="3379" operator="equal">
      <formula>"Moderado"</formula>
    </cfRule>
    <cfRule type="cellIs" dxfId="3376" priority="3380" operator="equal">
      <formula>"Bajo"</formula>
    </cfRule>
  </conditionalFormatting>
  <conditionalFormatting sqref="AL67">
    <cfRule type="cellIs" dxfId="3375" priority="3373" operator="equal">
      <formula>"Extremo"</formula>
    </cfRule>
    <cfRule type="cellIs" dxfId="3374" priority="3374" operator="equal">
      <formula>"Alto"</formula>
    </cfRule>
    <cfRule type="cellIs" dxfId="3373" priority="3375" operator="equal">
      <formula>"Moderado"</formula>
    </cfRule>
    <cfRule type="cellIs" dxfId="3372" priority="3376" operator="equal">
      <formula>"Bajo"</formula>
    </cfRule>
  </conditionalFormatting>
  <conditionalFormatting sqref="AG67">
    <cfRule type="cellIs" dxfId="3371" priority="3368" operator="equal">
      <formula>"Muy Alta"</formula>
    </cfRule>
    <cfRule type="cellIs" dxfId="3370" priority="3369" operator="equal">
      <formula>"Alta"</formula>
    </cfRule>
    <cfRule type="cellIs" dxfId="3369" priority="3370" operator="equal">
      <formula>"Media"</formula>
    </cfRule>
    <cfRule type="cellIs" dxfId="3368" priority="3371" operator="equal">
      <formula>"Baja"</formula>
    </cfRule>
    <cfRule type="cellIs" dxfId="3367" priority="3372" operator="equal">
      <formula>"Muy Baja"</formula>
    </cfRule>
  </conditionalFormatting>
  <conditionalFormatting sqref="AJ67">
    <cfRule type="cellIs" dxfId="3366" priority="3363" operator="equal">
      <formula>"Catastrófico"</formula>
    </cfRule>
    <cfRule type="cellIs" dxfId="3365" priority="3364" operator="equal">
      <formula>"Mayor"</formula>
    </cfRule>
    <cfRule type="cellIs" dxfId="3364" priority="3365" operator="equal">
      <formula>"Moderado"</formula>
    </cfRule>
    <cfRule type="cellIs" dxfId="3363" priority="3366" operator="equal">
      <formula>"Menor"</formula>
    </cfRule>
    <cfRule type="cellIs" dxfId="3362" priority="3367" operator="equal">
      <formula>"Leve"</formula>
    </cfRule>
  </conditionalFormatting>
  <conditionalFormatting sqref="M11 AH11">
    <cfRule type="cellIs" dxfId="3361" priority="3358" operator="equal">
      <formula>"Muy Alta"</formula>
    </cfRule>
    <cfRule type="cellIs" dxfId="3360" priority="3359" operator="equal">
      <formula>"Alta"</formula>
    </cfRule>
    <cfRule type="cellIs" dxfId="3359" priority="3360" operator="equal">
      <formula>"Media"</formula>
    </cfRule>
    <cfRule type="cellIs" dxfId="3358" priority="3361" operator="equal">
      <formula>"Baja"</formula>
    </cfRule>
    <cfRule type="cellIs" dxfId="3357" priority="3362" operator="equal">
      <formula>"Muy Baja"</formula>
    </cfRule>
  </conditionalFormatting>
  <conditionalFormatting sqref="P11">
    <cfRule type="cellIs" dxfId="3356" priority="3353" operator="equal">
      <formula>"Catastrófico"</formula>
    </cfRule>
    <cfRule type="cellIs" dxfId="3355" priority="3354" operator="equal">
      <formula>"Mayor"</formula>
    </cfRule>
    <cfRule type="cellIs" dxfId="3354" priority="3355" operator="equal">
      <formula>"Moderado"</formula>
    </cfRule>
    <cfRule type="cellIs" dxfId="3353" priority="3356" operator="equal">
      <formula>"Menor"</formula>
    </cfRule>
    <cfRule type="cellIs" dxfId="3352" priority="3357" operator="equal">
      <formula>"Leve"</formula>
    </cfRule>
  </conditionalFormatting>
  <conditionalFormatting sqref="R11:S11">
    <cfRule type="cellIs" dxfId="3351" priority="3349" operator="equal">
      <formula>"Extremo"</formula>
    </cfRule>
    <cfRule type="cellIs" dxfId="3350" priority="3350" operator="equal">
      <formula>"Alto"</formula>
    </cfRule>
    <cfRule type="cellIs" dxfId="3349" priority="3351" operator="equal">
      <formula>"Moderado"</formula>
    </cfRule>
    <cfRule type="cellIs" dxfId="3348" priority="3352" operator="equal">
      <formula>"Bajo"</formula>
    </cfRule>
  </conditionalFormatting>
  <conditionalFormatting sqref="AL11">
    <cfRule type="cellIs" dxfId="3347" priority="3345" operator="equal">
      <formula>"Extremo"</formula>
    </cfRule>
    <cfRule type="cellIs" dxfId="3346" priority="3346" operator="equal">
      <formula>"Alto"</formula>
    </cfRule>
    <cfRule type="cellIs" dxfId="3345" priority="3347" operator="equal">
      <formula>"Moderado"</formula>
    </cfRule>
    <cfRule type="cellIs" dxfId="3344" priority="3348" operator="equal">
      <formula>"Bajo"</formula>
    </cfRule>
  </conditionalFormatting>
  <conditionalFormatting sqref="AG11">
    <cfRule type="cellIs" dxfId="3343" priority="3340" operator="equal">
      <formula>"Muy Alta"</formula>
    </cfRule>
    <cfRule type="cellIs" dxfId="3342" priority="3341" operator="equal">
      <formula>"Alta"</formula>
    </cfRule>
    <cfRule type="cellIs" dxfId="3341" priority="3342" operator="equal">
      <formula>"Media"</formula>
    </cfRule>
    <cfRule type="cellIs" dxfId="3340" priority="3343" operator="equal">
      <formula>"Baja"</formula>
    </cfRule>
    <cfRule type="cellIs" dxfId="3339" priority="3344" operator="equal">
      <formula>"Muy Baja"</formula>
    </cfRule>
  </conditionalFormatting>
  <conditionalFormatting sqref="AJ11">
    <cfRule type="cellIs" dxfId="3338" priority="3335" operator="equal">
      <formula>"Catastrófico"</formula>
    </cfRule>
    <cfRule type="cellIs" dxfId="3337" priority="3336" operator="equal">
      <formula>"Mayor"</formula>
    </cfRule>
    <cfRule type="cellIs" dxfId="3336" priority="3337" operator="equal">
      <formula>"Moderado"</formula>
    </cfRule>
    <cfRule type="cellIs" dxfId="3335" priority="3338" operator="equal">
      <formula>"Menor"</formula>
    </cfRule>
    <cfRule type="cellIs" dxfId="3334" priority="3339" operator="equal">
      <formula>"Leve"</formula>
    </cfRule>
  </conditionalFormatting>
  <conditionalFormatting sqref="M18 AH18">
    <cfRule type="cellIs" dxfId="3333" priority="3330" operator="equal">
      <formula>"Muy Alta"</formula>
    </cfRule>
    <cfRule type="cellIs" dxfId="3332" priority="3331" operator="equal">
      <formula>"Alta"</formula>
    </cfRule>
    <cfRule type="cellIs" dxfId="3331" priority="3332" operator="equal">
      <formula>"Media"</formula>
    </cfRule>
    <cfRule type="cellIs" dxfId="3330" priority="3333" operator="equal">
      <formula>"Baja"</formula>
    </cfRule>
    <cfRule type="cellIs" dxfId="3329" priority="3334" operator="equal">
      <formula>"Muy Baja"</formula>
    </cfRule>
  </conditionalFormatting>
  <conditionalFormatting sqref="P18">
    <cfRule type="cellIs" dxfId="3328" priority="3325" operator="equal">
      <formula>"Catastrófico"</formula>
    </cfRule>
    <cfRule type="cellIs" dxfId="3327" priority="3326" operator="equal">
      <formula>"Mayor"</formula>
    </cfRule>
    <cfRule type="cellIs" dxfId="3326" priority="3327" operator="equal">
      <formula>"Moderado"</formula>
    </cfRule>
    <cfRule type="cellIs" dxfId="3325" priority="3328" operator="equal">
      <formula>"Menor"</formula>
    </cfRule>
    <cfRule type="cellIs" dxfId="3324" priority="3329" operator="equal">
      <formula>"Leve"</formula>
    </cfRule>
  </conditionalFormatting>
  <conditionalFormatting sqref="R18:S18">
    <cfRule type="cellIs" dxfId="3323" priority="3321" operator="equal">
      <formula>"Extremo"</formula>
    </cfRule>
    <cfRule type="cellIs" dxfId="3322" priority="3322" operator="equal">
      <formula>"Alto"</formula>
    </cfRule>
    <cfRule type="cellIs" dxfId="3321" priority="3323" operator="equal">
      <formula>"Moderado"</formula>
    </cfRule>
    <cfRule type="cellIs" dxfId="3320" priority="3324" operator="equal">
      <formula>"Bajo"</formula>
    </cfRule>
  </conditionalFormatting>
  <conditionalFormatting sqref="AL18">
    <cfRule type="cellIs" dxfId="3319" priority="3317" operator="equal">
      <formula>"Extremo"</formula>
    </cfRule>
    <cfRule type="cellIs" dxfId="3318" priority="3318" operator="equal">
      <formula>"Alto"</formula>
    </cfRule>
    <cfRule type="cellIs" dxfId="3317" priority="3319" operator="equal">
      <formula>"Moderado"</formula>
    </cfRule>
    <cfRule type="cellIs" dxfId="3316" priority="3320" operator="equal">
      <formula>"Bajo"</formula>
    </cfRule>
  </conditionalFormatting>
  <conditionalFormatting sqref="AG18">
    <cfRule type="cellIs" dxfId="3315" priority="3312" operator="equal">
      <formula>"Muy Alta"</formula>
    </cfRule>
    <cfRule type="cellIs" dxfId="3314" priority="3313" operator="equal">
      <formula>"Alta"</formula>
    </cfRule>
    <cfRule type="cellIs" dxfId="3313" priority="3314" operator="equal">
      <formula>"Media"</formula>
    </cfRule>
    <cfRule type="cellIs" dxfId="3312" priority="3315" operator="equal">
      <formula>"Baja"</formula>
    </cfRule>
    <cfRule type="cellIs" dxfId="3311" priority="3316" operator="equal">
      <formula>"Muy Baja"</formula>
    </cfRule>
  </conditionalFormatting>
  <conditionalFormatting sqref="AJ18">
    <cfRule type="cellIs" dxfId="3310" priority="3307" operator="equal">
      <formula>"Catastrófico"</formula>
    </cfRule>
    <cfRule type="cellIs" dxfId="3309" priority="3308" operator="equal">
      <formula>"Mayor"</formula>
    </cfRule>
    <cfRule type="cellIs" dxfId="3308" priority="3309" operator="equal">
      <formula>"Moderado"</formula>
    </cfRule>
    <cfRule type="cellIs" dxfId="3307" priority="3310" operator="equal">
      <formula>"Menor"</formula>
    </cfRule>
    <cfRule type="cellIs" dxfId="3306" priority="3311" operator="equal">
      <formula>"Leve"</formula>
    </cfRule>
  </conditionalFormatting>
  <conditionalFormatting sqref="M25 AH25">
    <cfRule type="cellIs" dxfId="3305" priority="3302" operator="equal">
      <formula>"Muy Alta"</formula>
    </cfRule>
    <cfRule type="cellIs" dxfId="3304" priority="3303" operator="equal">
      <formula>"Alta"</formula>
    </cfRule>
    <cfRule type="cellIs" dxfId="3303" priority="3304" operator="equal">
      <formula>"Media"</formula>
    </cfRule>
    <cfRule type="cellIs" dxfId="3302" priority="3305" operator="equal">
      <formula>"Baja"</formula>
    </cfRule>
    <cfRule type="cellIs" dxfId="3301" priority="3306" operator="equal">
      <formula>"Muy Baja"</formula>
    </cfRule>
  </conditionalFormatting>
  <conditionalFormatting sqref="P25">
    <cfRule type="cellIs" dxfId="3300" priority="3297" operator="equal">
      <formula>"Catastrófico"</formula>
    </cfRule>
    <cfRule type="cellIs" dxfId="3299" priority="3298" operator="equal">
      <formula>"Mayor"</formula>
    </cfRule>
    <cfRule type="cellIs" dxfId="3298" priority="3299" operator="equal">
      <formula>"Moderado"</formula>
    </cfRule>
    <cfRule type="cellIs" dxfId="3297" priority="3300" operator="equal">
      <formula>"Menor"</formula>
    </cfRule>
    <cfRule type="cellIs" dxfId="3296" priority="3301" operator="equal">
      <formula>"Leve"</formula>
    </cfRule>
  </conditionalFormatting>
  <conditionalFormatting sqref="R25:S25">
    <cfRule type="cellIs" dxfId="3295" priority="3293" operator="equal">
      <formula>"Extremo"</formula>
    </cfRule>
    <cfRule type="cellIs" dxfId="3294" priority="3294" operator="equal">
      <formula>"Alto"</formula>
    </cfRule>
    <cfRule type="cellIs" dxfId="3293" priority="3295" operator="equal">
      <formula>"Moderado"</formula>
    </cfRule>
    <cfRule type="cellIs" dxfId="3292" priority="3296" operator="equal">
      <formula>"Bajo"</formula>
    </cfRule>
  </conditionalFormatting>
  <conditionalFormatting sqref="AL25">
    <cfRule type="cellIs" dxfId="3291" priority="3289" operator="equal">
      <formula>"Extremo"</formula>
    </cfRule>
    <cfRule type="cellIs" dxfId="3290" priority="3290" operator="equal">
      <formula>"Alto"</formula>
    </cfRule>
    <cfRule type="cellIs" dxfId="3289" priority="3291" operator="equal">
      <formula>"Moderado"</formula>
    </cfRule>
    <cfRule type="cellIs" dxfId="3288" priority="3292" operator="equal">
      <formula>"Bajo"</formula>
    </cfRule>
  </conditionalFormatting>
  <conditionalFormatting sqref="AG25">
    <cfRule type="cellIs" dxfId="3287" priority="3284" operator="equal">
      <formula>"Muy Alta"</formula>
    </cfRule>
    <cfRule type="cellIs" dxfId="3286" priority="3285" operator="equal">
      <formula>"Alta"</formula>
    </cfRule>
    <cfRule type="cellIs" dxfId="3285" priority="3286" operator="equal">
      <formula>"Media"</formula>
    </cfRule>
    <cfRule type="cellIs" dxfId="3284" priority="3287" operator="equal">
      <formula>"Baja"</formula>
    </cfRule>
    <cfRule type="cellIs" dxfId="3283" priority="3288" operator="equal">
      <formula>"Muy Baja"</formula>
    </cfRule>
  </conditionalFormatting>
  <conditionalFormatting sqref="AJ25">
    <cfRule type="cellIs" dxfId="3282" priority="3279" operator="equal">
      <formula>"Catastrófico"</formula>
    </cfRule>
    <cfRule type="cellIs" dxfId="3281" priority="3280" operator="equal">
      <formula>"Mayor"</formula>
    </cfRule>
    <cfRule type="cellIs" dxfId="3280" priority="3281" operator="equal">
      <formula>"Moderado"</formula>
    </cfRule>
    <cfRule type="cellIs" dxfId="3279" priority="3282" operator="equal">
      <formula>"Menor"</formula>
    </cfRule>
    <cfRule type="cellIs" dxfId="3278" priority="3283" operator="equal">
      <formula>"Leve"</formula>
    </cfRule>
  </conditionalFormatting>
  <conditionalFormatting sqref="M74 AH74">
    <cfRule type="cellIs" dxfId="3277" priority="3274" operator="equal">
      <formula>"Muy Alta"</formula>
    </cfRule>
    <cfRule type="cellIs" dxfId="3276" priority="3275" operator="equal">
      <formula>"Alta"</formula>
    </cfRule>
    <cfRule type="cellIs" dxfId="3275" priority="3276" operator="equal">
      <formula>"Media"</formula>
    </cfRule>
    <cfRule type="cellIs" dxfId="3274" priority="3277" operator="equal">
      <formula>"Baja"</formula>
    </cfRule>
    <cfRule type="cellIs" dxfId="3273" priority="3278" operator="equal">
      <formula>"Muy Baja"</formula>
    </cfRule>
  </conditionalFormatting>
  <conditionalFormatting sqref="P74">
    <cfRule type="cellIs" dxfId="3272" priority="3269" operator="equal">
      <formula>"Catastrófico"</formula>
    </cfRule>
    <cfRule type="cellIs" dxfId="3271" priority="3270" operator="equal">
      <formula>"Mayor"</formula>
    </cfRule>
    <cfRule type="cellIs" dxfId="3270" priority="3271" operator="equal">
      <formula>"Moderado"</formula>
    </cfRule>
    <cfRule type="cellIs" dxfId="3269" priority="3272" operator="equal">
      <formula>"Menor"</formula>
    </cfRule>
    <cfRule type="cellIs" dxfId="3268" priority="3273" operator="equal">
      <formula>"Leve"</formula>
    </cfRule>
  </conditionalFormatting>
  <conditionalFormatting sqref="R74:S74">
    <cfRule type="cellIs" dxfId="3267" priority="3265" operator="equal">
      <formula>"Extremo"</formula>
    </cfRule>
    <cfRule type="cellIs" dxfId="3266" priority="3266" operator="equal">
      <formula>"Alto"</formula>
    </cfRule>
    <cfRule type="cellIs" dxfId="3265" priority="3267" operator="equal">
      <formula>"Moderado"</formula>
    </cfRule>
    <cfRule type="cellIs" dxfId="3264" priority="3268" operator="equal">
      <formula>"Bajo"</formula>
    </cfRule>
  </conditionalFormatting>
  <conditionalFormatting sqref="AL74">
    <cfRule type="cellIs" dxfId="3263" priority="3261" operator="equal">
      <formula>"Extremo"</formula>
    </cfRule>
    <cfRule type="cellIs" dxfId="3262" priority="3262" operator="equal">
      <formula>"Alto"</formula>
    </cfRule>
    <cfRule type="cellIs" dxfId="3261" priority="3263" operator="equal">
      <formula>"Moderado"</formula>
    </cfRule>
    <cfRule type="cellIs" dxfId="3260" priority="3264" operator="equal">
      <formula>"Bajo"</formula>
    </cfRule>
  </conditionalFormatting>
  <conditionalFormatting sqref="AG74">
    <cfRule type="cellIs" dxfId="3259" priority="3256" operator="equal">
      <formula>"Muy Alta"</formula>
    </cfRule>
    <cfRule type="cellIs" dxfId="3258" priority="3257" operator="equal">
      <formula>"Alta"</formula>
    </cfRule>
    <cfRule type="cellIs" dxfId="3257" priority="3258" operator="equal">
      <formula>"Media"</formula>
    </cfRule>
    <cfRule type="cellIs" dxfId="3256" priority="3259" operator="equal">
      <formula>"Baja"</formula>
    </cfRule>
    <cfRule type="cellIs" dxfId="3255" priority="3260" operator="equal">
      <formula>"Muy Baja"</formula>
    </cfRule>
  </conditionalFormatting>
  <conditionalFormatting sqref="AJ74">
    <cfRule type="cellIs" dxfId="3254" priority="3251" operator="equal">
      <formula>"Catastrófico"</formula>
    </cfRule>
    <cfRule type="cellIs" dxfId="3253" priority="3252" operator="equal">
      <formula>"Mayor"</formula>
    </cfRule>
    <cfRule type="cellIs" dxfId="3252" priority="3253" operator="equal">
      <formula>"Moderado"</formula>
    </cfRule>
    <cfRule type="cellIs" dxfId="3251" priority="3254" operator="equal">
      <formula>"Menor"</formula>
    </cfRule>
    <cfRule type="cellIs" dxfId="3250" priority="3255" operator="equal">
      <formula>"Leve"</formula>
    </cfRule>
  </conditionalFormatting>
  <conditionalFormatting sqref="M81 AH81">
    <cfRule type="cellIs" dxfId="3249" priority="3246" operator="equal">
      <formula>"Muy Alta"</formula>
    </cfRule>
    <cfRule type="cellIs" dxfId="3248" priority="3247" operator="equal">
      <formula>"Alta"</formula>
    </cfRule>
    <cfRule type="cellIs" dxfId="3247" priority="3248" operator="equal">
      <formula>"Media"</formula>
    </cfRule>
    <cfRule type="cellIs" dxfId="3246" priority="3249" operator="equal">
      <formula>"Baja"</formula>
    </cfRule>
    <cfRule type="cellIs" dxfId="3245" priority="3250" operator="equal">
      <formula>"Muy Baja"</formula>
    </cfRule>
  </conditionalFormatting>
  <conditionalFormatting sqref="P81">
    <cfRule type="cellIs" dxfId="3244" priority="3241" operator="equal">
      <formula>"Catastrófico"</formula>
    </cfRule>
    <cfRule type="cellIs" dxfId="3243" priority="3242" operator="equal">
      <formula>"Mayor"</formula>
    </cfRule>
    <cfRule type="cellIs" dxfId="3242" priority="3243" operator="equal">
      <formula>"Moderado"</formula>
    </cfRule>
    <cfRule type="cellIs" dxfId="3241" priority="3244" operator="equal">
      <formula>"Menor"</formula>
    </cfRule>
    <cfRule type="cellIs" dxfId="3240" priority="3245" operator="equal">
      <formula>"Leve"</formula>
    </cfRule>
  </conditionalFormatting>
  <conditionalFormatting sqref="R81:S81">
    <cfRule type="cellIs" dxfId="3239" priority="3237" operator="equal">
      <formula>"Extremo"</formula>
    </cfRule>
    <cfRule type="cellIs" dxfId="3238" priority="3238" operator="equal">
      <formula>"Alto"</formula>
    </cfRule>
    <cfRule type="cellIs" dxfId="3237" priority="3239" operator="equal">
      <formula>"Moderado"</formula>
    </cfRule>
    <cfRule type="cellIs" dxfId="3236" priority="3240" operator="equal">
      <formula>"Bajo"</formula>
    </cfRule>
  </conditionalFormatting>
  <conditionalFormatting sqref="AL81">
    <cfRule type="cellIs" dxfId="3235" priority="3233" operator="equal">
      <formula>"Extremo"</formula>
    </cfRule>
    <cfRule type="cellIs" dxfId="3234" priority="3234" operator="equal">
      <formula>"Alto"</formula>
    </cfRule>
    <cfRule type="cellIs" dxfId="3233" priority="3235" operator="equal">
      <formula>"Moderado"</formula>
    </cfRule>
    <cfRule type="cellIs" dxfId="3232" priority="3236" operator="equal">
      <formula>"Bajo"</formula>
    </cfRule>
  </conditionalFormatting>
  <conditionalFormatting sqref="AG81">
    <cfRule type="cellIs" dxfId="3231" priority="3228" operator="equal">
      <formula>"Muy Alta"</formula>
    </cfRule>
    <cfRule type="cellIs" dxfId="3230" priority="3229" operator="equal">
      <formula>"Alta"</formula>
    </cfRule>
    <cfRule type="cellIs" dxfId="3229" priority="3230" operator="equal">
      <formula>"Media"</formula>
    </cfRule>
    <cfRule type="cellIs" dxfId="3228" priority="3231" operator="equal">
      <formula>"Baja"</formula>
    </cfRule>
    <cfRule type="cellIs" dxfId="3227" priority="3232" operator="equal">
      <formula>"Muy Baja"</formula>
    </cfRule>
  </conditionalFormatting>
  <conditionalFormatting sqref="AJ81">
    <cfRule type="cellIs" dxfId="3226" priority="3223" operator="equal">
      <formula>"Catastrófico"</formula>
    </cfRule>
    <cfRule type="cellIs" dxfId="3225" priority="3224" operator="equal">
      <formula>"Mayor"</formula>
    </cfRule>
    <cfRule type="cellIs" dxfId="3224" priority="3225" operator="equal">
      <formula>"Moderado"</formula>
    </cfRule>
    <cfRule type="cellIs" dxfId="3223" priority="3226" operator="equal">
      <formula>"Menor"</formula>
    </cfRule>
    <cfRule type="cellIs" dxfId="3222" priority="3227" operator="equal">
      <formula>"Leve"</formula>
    </cfRule>
  </conditionalFormatting>
  <conditionalFormatting sqref="M88 AH88">
    <cfRule type="cellIs" dxfId="3221" priority="3218" operator="equal">
      <formula>"Muy Alta"</formula>
    </cfRule>
    <cfRule type="cellIs" dxfId="3220" priority="3219" operator="equal">
      <formula>"Alta"</formula>
    </cfRule>
    <cfRule type="cellIs" dxfId="3219" priority="3220" operator="equal">
      <formula>"Media"</formula>
    </cfRule>
    <cfRule type="cellIs" dxfId="3218" priority="3221" operator="equal">
      <formula>"Baja"</formula>
    </cfRule>
    <cfRule type="cellIs" dxfId="3217" priority="3222" operator="equal">
      <formula>"Muy Baja"</formula>
    </cfRule>
  </conditionalFormatting>
  <conditionalFormatting sqref="P88">
    <cfRule type="cellIs" dxfId="3216" priority="3213" operator="equal">
      <formula>"Catastrófico"</formula>
    </cfRule>
    <cfRule type="cellIs" dxfId="3215" priority="3214" operator="equal">
      <formula>"Mayor"</formula>
    </cfRule>
    <cfRule type="cellIs" dxfId="3214" priority="3215" operator="equal">
      <formula>"Moderado"</formula>
    </cfRule>
    <cfRule type="cellIs" dxfId="3213" priority="3216" operator="equal">
      <formula>"Menor"</formula>
    </cfRule>
    <cfRule type="cellIs" dxfId="3212" priority="3217" operator="equal">
      <formula>"Leve"</formula>
    </cfRule>
  </conditionalFormatting>
  <conditionalFormatting sqref="R88:S88">
    <cfRule type="cellIs" dxfId="3211" priority="3209" operator="equal">
      <formula>"Extremo"</formula>
    </cfRule>
    <cfRule type="cellIs" dxfId="3210" priority="3210" operator="equal">
      <formula>"Alto"</formula>
    </cfRule>
    <cfRule type="cellIs" dxfId="3209" priority="3211" operator="equal">
      <formula>"Moderado"</formula>
    </cfRule>
    <cfRule type="cellIs" dxfId="3208" priority="3212" operator="equal">
      <formula>"Bajo"</formula>
    </cfRule>
  </conditionalFormatting>
  <conditionalFormatting sqref="AL88">
    <cfRule type="cellIs" dxfId="3207" priority="3205" operator="equal">
      <formula>"Extremo"</formula>
    </cfRule>
    <cfRule type="cellIs" dxfId="3206" priority="3206" operator="equal">
      <formula>"Alto"</formula>
    </cfRule>
    <cfRule type="cellIs" dxfId="3205" priority="3207" operator="equal">
      <formula>"Moderado"</formula>
    </cfRule>
    <cfRule type="cellIs" dxfId="3204" priority="3208" operator="equal">
      <formula>"Bajo"</formula>
    </cfRule>
  </conditionalFormatting>
  <conditionalFormatting sqref="AG88">
    <cfRule type="cellIs" dxfId="3203" priority="3200" operator="equal">
      <formula>"Muy Alta"</formula>
    </cfRule>
    <cfRule type="cellIs" dxfId="3202" priority="3201" operator="equal">
      <formula>"Alta"</formula>
    </cfRule>
    <cfRule type="cellIs" dxfId="3201" priority="3202" operator="equal">
      <formula>"Media"</formula>
    </cfRule>
    <cfRule type="cellIs" dxfId="3200" priority="3203" operator="equal">
      <formula>"Baja"</formula>
    </cfRule>
    <cfRule type="cellIs" dxfId="3199" priority="3204" operator="equal">
      <formula>"Muy Baja"</formula>
    </cfRule>
  </conditionalFormatting>
  <conditionalFormatting sqref="AJ88">
    <cfRule type="cellIs" dxfId="3198" priority="3195" operator="equal">
      <formula>"Catastrófico"</formula>
    </cfRule>
    <cfRule type="cellIs" dxfId="3197" priority="3196" operator="equal">
      <formula>"Mayor"</formula>
    </cfRule>
    <cfRule type="cellIs" dxfId="3196" priority="3197" operator="equal">
      <formula>"Moderado"</formula>
    </cfRule>
    <cfRule type="cellIs" dxfId="3195" priority="3198" operator="equal">
      <formula>"Menor"</formula>
    </cfRule>
    <cfRule type="cellIs" dxfId="3194" priority="3199" operator="equal">
      <formula>"Leve"</formula>
    </cfRule>
  </conditionalFormatting>
  <conditionalFormatting sqref="M95 AH95">
    <cfRule type="cellIs" dxfId="3193" priority="3190" operator="equal">
      <formula>"Muy Alta"</formula>
    </cfRule>
    <cfRule type="cellIs" dxfId="3192" priority="3191" operator="equal">
      <formula>"Alta"</formula>
    </cfRule>
    <cfRule type="cellIs" dxfId="3191" priority="3192" operator="equal">
      <formula>"Media"</formula>
    </cfRule>
    <cfRule type="cellIs" dxfId="3190" priority="3193" operator="equal">
      <formula>"Baja"</formula>
    </cfRule>
    <cfRule type="cellIs" dxfId="3189" priority="3194" operator="equal">
      <formula>"Muy Baja"</formula>
    </cfRule>
  </conditionalFormatting>
  <conditionalFormatting sqref="P95">
    <cfRule type="cellIs" dxfId="3188" priority="3185" operator="equal">
      <formula>"Catastrófico"</formula>
    </cfRule>
    <cfRule type="cellIs" dxfId="3187" priority="3186" operator="equal">
      <formula>"Mayor"</formula>
    </cfRule>
    <cfRule type="cellIs" dxfId="3186" priority="3187" operator="equal">
      <formula>"Moderado"</formula>
    </cfRule>
    <cfRule type="cellIs" dxfId="3185" priority="3188" operator="equal">
      <formula>"Menor"</formula>
    </cfRule>
    <cfRule type="cellIs" dxfId="3184" priority="3189" operator="equal">
      <formula>"Leve"</formula>
    </cfRule>
  </conditionalFormatting>
  <conditionalFormatting sqref="R95:S95">
    <cfRule type="cellIs" dxfId="3183" priority="3181" operator="equal">
      <formula>"Extremo"</formula>
    </cfRule>
    <cfRule type="cellIs" dxfId="3182" priority="3182" operator="equal">
      <formula>"Alto"</formula>
    </cfRule>
    <cfRule type="cellIs" dxfId="3181" priority="3183" operator="equal">
      <formula>"Moderado"</formula>
    </cfRule>
    <cfRule type="cellIs" dxfId="3180" priority="3184" operator="equal">
      <formula>"Bajo"</formula>
    </cfRule>
  </conditionalFormatting>
  <conditionalFormatting sqref="AL95">
    <cfRule type="cellIs" dxfId="3179" priority="3177" operator="equal">
      <formula>"Extremo"</formula>
    </cfRule>
    <cfRule type="cellIs" dxfId="3178" priority="3178" operator="equal">
      <formula>"Alto"</formula>
    </cfRule>
    <cfRule type="cellIs" dxfId="3177" priority="3179" operator="equal">
      <formula>"Moderado"</formula>
    </cfRule>
    <cfRule type="cellIs" dxfId="3176" priority="3180" operator="equal">
      <formula>"Bajo"</formula>
    </cfRule>
  </conditionalFormatting>
  <conditionalFormatting sqref="AG95">
    <cfRule type="cellIs" dxfId="3175" priority="3172" operator="equal">
      <formula>"Muy Alta"</formula>
    </cfRule>
    <cfRule type="cellIs" dxfId="3174" priority="3173" operator="equal">
      <formula>"Alta"</formula>
    </cfRule>
    <cfRule type="cellIs" dxfId="3173" priority="3174" operator="equal">
      <formula>"Media"</formula>
    </cfRule>
    <cfRule type="cellIs" dxfId="3172" priority="3175" operator="equal">
      <formula>"Baja"</formula>
    </cfRule>
    <cfRule type="cellIs" dxfId="3171" priority="3176" operator="equal">
      <formula>"Muy Baja"</formula>
    </cfRule>
  </conditionalFormatting>
  <conditionalFormatting sqref="AJ95">
    <cfRule type="cellIs" dxfId="3170" priority="3167" operator="equal">
      <formula>"Catastrófico"</formula>
    </cfRule>
    <cfRule type="cellIs" dxfId="3169" priority="3168" operator="equal">
      <formula>"Mayor"</formula>
    </cfRule>
    <cfRule type="cellIs" dxfId="3168" priority="3169" operator="equal">
      <formula>"Moderado"</formula>
    </cfRule>
    <cfRule type="cellIs" dxfId="3167" priority="3170" operator="equal">
      <formula>"Menor"</formula>
    </cfRule>
    <cfRule type="cellIs" dxfId="3166" priority="3171" operator="equal">
      <formula>"Leve"</formula>
    </cfRule>
  </conditionalFormatting>
  <conditionalFormatting sqref="M102 AH102">
    <cfRule type="cellIs" dxfId="3165" priority="3162" operator="equal">
      <formula>"Muy Alta"</formula>
    </cfRule>
    <cfRule type="cellIs" dxfId="3164" priority="3163" operator="equal">
      <formula>"Alta"</formula>
    </cfRule>
    <cfRule type="cellIs" dxfId="3163" priority="3164" operator="equal">
      <formula>"Media"</formula>
    </cfRule>
    <cfRule type="cellIs" dxfId="3162" priority="3165" operator="equal">
      <formula>"Baja"</formula>
    </cfRule>
    <cfRule type="cellIs" dxfId="3161" priority="3166" operator="equal">
      <formula>"Muy Baja"</formula>
    </cfRule>
  </conditionalFormatting>
  <conditionalFormatting sqref="P102">
    <cfRule type="cellIs" dxfId="3160" priority="3157" operator="equal">
      <formula>"Catastrófico"</formula>
    </cfRule>
    <cfRule type="cellIs" dxfId="3159" priority="3158" operator="equal">
      <formula>"Mayor"</formula>
    </cfRule>
    <cfRule type="cellIs" dxfId="3158" priority="3159" operator="equal">
      <formula>"Moderado"</formula>
    </cfRule>
    <cfRule type="cellIs" dxfId="3157" priority="3160" operator="equal">
      <formula>"Menor"</formula>
    </cfRule>
    <cfRule type="cellIs" dxfId="3156" priority="3161" operator="equal">
      <formula>"Leve"</formula>
    </cfRule>
  </conditionalFormatting>
  <conditionalFormatting sqref="R102:S102">
    <cfRule type="cellIs" dxfId="3155" priority="3153" operator="equal">
      <formula>"Extremo"</formula>
    </cfRule>
    <cfRule type="cellIs" dxfId="3154" priority="3154" operator="equal">
      <formula>"Alto"</formula>
    </cfRule>
    <cfRule type="cellIs" dxfId="3153" priority="3155" operator="equal">
      <formula>"Moderado"</formula>
    </cfRule>
    <cfRule type="cellIs" dxfId="3152" priority="3156" operator="equal">
      <formula>"Bajo"</formula>
    </cfRule>
  </conditionalFormatting>
  <conditionalFormatting sqref="AL102">
    <cfRule type="cellIs" dxfId="3151" priority="3149" operator="equal">
      <formula>"Extremo"</formula>
    </cfRule>
    <cfRule type="cellIs" dxfId="3150" priority="3150" operator="equal">
      <formula>"Alto"</formula>
    </cfRule>
    <cfRule type="cellIs" dxfId="3149" priority="3151" operator="equal">
      <formula>"Moderado"</formula>
    </cfRule>
    <cfRule type="cellIs" dxfId="3148" priority="3152" operator="equal">
      <formula>"Bajo"</formula>
    </cfRule>
  </conditionalFormatting>
  <conditionalFormatting sqref="AG102">
    <cfRule type="cellIs" dxfId="3147" priority="3144" operator="equal">
      <formula>"Muy Alta"</formula>
    </cfRule>
    <cfRule type="cellIs" dxfId="3146" priority="3145" operator="equal">
      <formula>"Alta"</formula>
    </cfRule>
    <cfRule type="cellIs" dxfId="3145" priority="3146" operator="equal">
      <formula>"Media"</formula>
    </cfRule>
    <cfRule type="cellIs" dxfId="3144" priority="3147" operator="equal">
      <formula>"Baja"</formula>
    </cfRule>
    <cfRule type="cellIs" dxfId="3143" priority="3148" operator="equal">
      <formula>"Muy Baja"</formula>
    </cfRule>
  </conditionalFormatting>
  <conditionalFormatting sqref="AJ102">
    <cfRule type="cellIs" dxfId="3142" priority="3139" operator="equal">
      <formula>"Catastrófico"</formula>
    </cfRule>
    <cfRule type="cellIs" dxfId="3141" priority="3140" operator="equal">
      <formula>"Mayor"</formula>
    </cfRule>
    <cfRule type="cellIs" dxfId="3140" priority="3141" operator="equal">
      <formula>"Moderado"</formula>
    </cfRule>
    <cfRule type="cellIs" dxfId="3139" priority="3142" operator="equal">
      <formula>"Menor"</formula>
    </cfRule>
    <cfRule type="cellIs" dxfId="3138" priority="3143" operator="equal">
      <formula>"Leve"</formula>
    </cfRule>
  </conditionalFormatting>
  <conditionalFormatting sqref="M109 AH109">
    <cfRule type="cellIs" dxfId="3137" priority="3134" operator="equal">
      <formula>"Muy Alta"</formula>
    </cfRule>
    <cfRule type="cellIs" dxfId="3136" priority="3135" operator="equal">
      <formula>"Alta"</formula>
    </cfRule>
    <cfRule type="cellIs" dxfId="3135" priority="3136" operator="equal">
      <formula>"Media"</formula>
    </cfRule>
    <cfRule type="cellIs" dxfId="3134" priority="3137" operator="equal">
      <formula>"Baja"</formula>
    </cfRule>
    <cfRule type="cellIs" dxfId="3133" priority="3138" operator="equal">
      <formula>"Muy Baja"</formula>
    </cfRule>
  </conditionalFormatting>
  <conditionalFormatting sqref="P109">
    <cfRule type="cellIs" dxfId="3132" priority="3129" operator="equal">
      <formula>"Catastrófico"</formula>
    </cfRule>
    <cfRule type="cellIs" dxfId="3131" priority="3130" operator="equal">
      <formula>"Mayor"</formula>
    </cfRule>
    <cfRule type="cellIs" dxfId="3130" priority="3131" operator="equal">
      <formula>"Moderado"</formula>
    </cfRule>
    <cfRule type="cellIs" dxfId="3129" priority="3132" operator="equal">
      <formula>"Menor"</formula>
    </cfRule>
    <cfRule type="cellIs" dxfId="3128" priority="3133" operator="equal">
      <formula>"Leve"</formula>
    </cfRule>
  </conditionalFormatting>
  <conditionalFormatting sqref="R109:S109">
    <cfRule type="cellIs" dxfId="3127" priority="3125" operator="equal">
      <formula>"Extremo"</formula>
    </cfRule>
    <cfRule type="cellIs" dxfId="3126" priority="3126" operator="equal">
      <formula>"Alto"</formula>
    </cfRule>
    <cfRule type="cellIs" dxfId="3125" priority="3127" operator="equal">
      <formula>"Moderado"</formula>
    </cfRule>
    <cfRule type="cellIs" dxfId="3124" priority="3128" operator="equal">
      <formula>"Bajo"</formula>
    </cfRule>
  </conditionalFormatting>
  <conditionalFormatting sqref="AL109">
    <cfRule type="cellIs" dxfId="3123" priority="3121" operator="equal">
      <formula>"Extremo"</formula>
    </cfRule>
    <cfRule type="cellIs" dxfId="3122" priority="3122" operator="equal">
      <formula>"Alto"</formula>
    </cfRule>
    <cfRule type="cellIs" dxfId="3121" priority="3123" operator="equal">
      <formula>"Moderado"</formula>
    </cfRule>
    <cfRule type="cellIs" dxfId="3120" priority="3124" operator="equal">
      <formula>"Bajo"</formula>
    </cfRule>
  </conditionalFormatting>
  <conditionalFormatting sqref="AG109">
    <cfRule type="cellIs" dxfId="3119" priority="3116" operator="equal">
      <formula>"Muy Alta"</formula>
    </cfRule>
    <cfRule type="cellIs" dxfId="3118" priority="3117" operator="equal">
      <formula>"Alta"</formula>
    </cfRule>
    <cfRule type="cellIs" dxfId="3117" priority="3118" operator="equal">
      <formula>"Media"</formula>
    </cfRule>
    <cfRule type="cellIs" dxfId="3116" priority="3119" operator="equal">
      <formula>"Baja"</formula>
    </cfRule>
    <cfRule type="cellIs" dxfId="3115" priority="3120" operator="equal">
      <formula>"Muy Baja"</formula>
    </cfRule>
  </conditionalFormatting>
  <conditionalFormatting sqref="AJ109">
    <cfRule type="cellIs" dxfId="3114" priority="3111" operator="equal">
      <formula>"Catastrófico"</formula>
    </cfRule>
    <cfRule type="cellIs" dxfId="3113" priority="3112" operator="equal">
      <formula>"Mayor"</formula>
    </cfRule>
    <cfRule type="cellIs" dxfId="3112" priority="3113" operator="equal">
      <formula>"Moderado"</formula>
    </cfRule>
    <cfRule type="cellIs" dxfId="3111" priority="3114" operator="equal">
      <formula>"Menor"</formula>
    </cfRule>
    <cfRule type="cellIs" dxfId="3110" priority="3115" operator="equal">
      <formula>"Leve"</formula>
    </cfRule>
  </conditionalFormatting>
  <conditionalFormatting sqref="M116 AH116">
    <cfRule type="cellIs" dxfId="3109" priority="3106" operator="equal">
      <formula>"Muy Alta"</formula>
    </cfRule>
    <cfRule type="cellIs" dxfId="3108" priority="3107" operator="equal">
      <formula>"Alta"</formula>
    </cfRule>
    <cfRule type="cellIs" dxfId="3107" priority="3108" operator="equal">
      <formula>"Media"</formula>
    </cfRule>
    <cfRule type="cellIs" dxfId="3106" priority="3109" operator="equal">
      <formula>"Baja"</formula>
    </cfRule>
    <cfRule type="cellIs" dxfId="3105" priority="3110" operator="equal">
      <formula>"Muy Baja"</formula>
    </cfRule>
  </conditionalFormatting>
  <conditionalFormatting sqref="P116">
    <cfRule type="cellIs" dxfId="3104" priority="3101" operator="equal">
      <formula>"Catastrófico"</formula>
    </cfRule>
    <cfRule type="cellIs" dxfId="3103" priority="3102" operator="equal">
      <formula>"Mayor"</formula>
    </cfRule>
    <cfRule type="cellIs" dxfId="3102" priority="3103" operator="equal">
      <formula>"Moderado"</formula>
    </cfRule>
    <cfRule type="cellIs" dxfId="3101" priority="3104" operator="equal">
      <formula>"Menor"</formula>
    </cfRule>
    <cfRule type="cellIs" dxfId="3100" priority="3105" operator="equal">
      <formula>"Leve"</formula>
    </cfRule>
  </conditionalFormatting>
  <conditionalFormatting sqref="R116:S116">
    <cfRule type="cellIs" dxfId="3099" priority="3097" operator="equal">
      <formula>"Extremo"</formula>
    </cfRule>
    <cfRule type="cellIs" dxfId="3098" priority="3098" operator="equal">
      <formula>"Alto"</formula>
    </cfRule>
    <cfRule type="cellIs" dxfId="3097" priority="3099" operator="equal">
      <formula>"Moderado"</formula>
    </cfRule>
    <cfRule type="cellIs" dxfId="3096" priority="3100" operator="equal">
      <formula>"Bajo"</formula>
    </cfRule>
  </conditionalFormatting>
  <conditionalFormatting sqref="AL116">
    <cfRule type="cellIs" dxfId="3095" priority="3093" operator="equal">
      <formula>"Extremo"</formula>
    </cfRule>
    <cfRule type="cellIs" dxfId="3094" priority="3094" operator="equal">
      <formula>"Alto"</formula>
    </cfRule>
    <cfRule type="cellIs" dxfId="3093" priority="3095" operator="equal">
      <formula>"Moderado"</formula>
    </cfRule>
    <cfRule type="cellIs" dxfId="3092" priority="3096" operator="equal">
      <formula>"Bajo"</formula>
    </cfRule>
  </conditionalFormatting>
  <conditionalFormatting sqref="AG116">
    <cfRule type="cellIs" dxfId="3091" priority="3088" operator="equal">
      <formula>"Muy Alta"</formula>
    </cfRule>
    <cfRule type="cellIs" dxfId="3090" priority="3089" operator="equal">
      <formula>"Alta"</formula>
    </cfRule>
    <cfRule type="cellIs" dxfId="3089" priority="3090" operator="equal">
      <formula>"Media"</formula>
    </cfRule>
    <cfRule type="cellIs" dxfId="3088" priority="3091" operator="equal">
      <formula>"Baja"</formula>
    </cfRule>
    <cfRule type="cellIs" dxfId="3087" priority="3092" operator="equal">
      <formula>"Muy Baja"</formula>
    </cfRule>
  </conditionalFormatting>
  <conditionalFormatting sqref="AJ116">
    <cfRule type="cellIs" dxfId="3086" priority="3083" operator="equal">
      <formula>"Catastrófico"</formula>
    </cfRule>
    <cfRule type="cellIs" dxfId="3085" priority="3084" operator="equal">
      <formula>"Mayor"</formula>
    </cfRule>
    <cfRule type="cellIs" dxfId="3084" priority="3085" operator="equal">
      <formula>"Moderado"</formula>
    </cfRule>
    <cfRule type="cellIs" dxfId="3083" priority="3086" operator="equal">
      <formula>"Menor"</formula>
    </cfRule>
    <cfRule type="cellIs" dxfId="3082" priority="3087" operator="equal">
      <formula>"Leve"</formula>
    </cfRule>
  </conditionalFormatting>
  <conditionalFormatting sqref="M123 AH123">
    <cfRule type="cellIs" dxfId="3081" priority="3078" operator="equal">
      <formula>"Muy Alta"</formula>
    </cfRule>
    <cfRule type="cellIs" dxfId="3080" priority="3079" operator="equal">
      <formula>"Alta"</formula>
    </cfRule>
    <cfRule type="cellIs" dxfId="3079" priority="3080" operator="equal">
      <formula>"Media"</formula>
    </cfRule>
    <cfRule type="cellIs" dxfId="3078" priority="3081" operator="equal">
      <formula>"Baja"</formula>
    </cfRule>
    <cfRule type="cellIs" dxfId="3077" priority="3082" operator="equal">
      <formula>"Muy Baja"</formula>
    </cfRule>
  </conditionalFormatting>
  <conditionalFormatting sqref="P123">
    <cfRule type="cellIs" dxfId="3076" priority="3073" operator="equal">
      <formula>"Catastrófico"</formula>
    </cfRule>
    <cfRule type="cellIs" dxfId="3075" priority="3074" operator="equal">
      <formula>"Mayor"</formula>
    </cfRule>
    <cfRule type="cellIs" dxfId="3074" priority="3075" operator="equal">
      <formula>"Moderado"</formula>
    </cfRule>
    <cfRule type="cellIs" dxfId="3073" priority="3076" operator="equal">
      <formula>"Menor"</formula>
    </cfRule>
    <cfRule type="cellIs" dxfId="3072" priority="3077" operator="equal">
      <formula>"Leve"</formula>
    </cfRule>
  </conditionalFormatting>
  <conditionalFormatting sqref="R123:S123">
    <cfRule type="cellIs" dxfId="3071" priority="3069" operator="equal">
      <formula>"Extremo"</formula>
    </cfRule>
    <cfRule type="cellIs" dxfId="3070" priority="3070" operator="equal">
      <formula>"Alto"</formula>
    </cfRule>
    <cfRule type="cellIs" dxfId="3069" priority="3071" operator="equal">
      <formula>"Moderado"</formula>
    </cfRule>
    <cfRule type="cellIs" dxfId="3068" priority="3072" operator="equal">
      <formula>"Bajo"</formula>
    </cfRule>
  </conditionalFormatting>
  <conditionalFormatting sqref="AL123">
    <cfRule type="cellIs" dxfId="3067" priority="3065" operator="equal">
      <formula>"Extremo"</formula>
    </cfRule>
    <cfRule type="cellIs" dxfId="3066" priority="3066" operator="equal">
      <formula>"Alto"</formula>
    </cfRule>
    <cfRule type="cellIs" dxfId="3065" priority="3067" operator="equal">
      <formula>"Moderado"</formula>
    </cfRule>
    <cfRule type="cellIs" dxfId="3064" priority="3068" operator="equal">
      <formula>"Bajo"</formula>
    </cfRule>
  </conditionalFormatting>
  <conditionalFormatting sqref="AG123">
    <cfRule type="cellIs" dxfId="3063" priority="3060" operator="equal">
      <formula>"Muy Alta"</formula>
    </cfRule>
    <cfRule type="cellIs" dxfId="3062" priority="3061" operator="equal">
      <formula>"Alta"</formula>
    </cfRule>
    <cfRule type="cellIs" dxfId="3061" priority="3062" operator="equal">
      <formula>"Media"</formula>
    </cfRule>
    <cfRule type="cellIs" dxfId="3060" priority="3063" operator="equal">
      <formula>"Baja"</formula>
    </cfRule>
    <cfRule type="cellIs" dxfId="3059" priority="3064" operator="equal">
      <formula>"Muy Baja"</formula>
    </cfRule>
  </conditionalFormatting>
  <conditionalFormatting sqref="AJ123">
    <cfRule type="cellIs" dxfId="3058" priority="3055" operator="equal">
      <formula>"Catastrófico"</formula>
    </cfRule>
    <cfRule type="cellIs" dxfId="3057" priority="3056" operator="equal">
      <formula>"Mayor"</formula>
    </cfRule>
    <cfRule type="cellIs" dxfId="3056" priority="3057" operator="equal">
      <formula>"Moderado"</formula>
    </cfRule>
    <cfRule type="cellIs" dxfId="3055" priority="3058" operator="equal">
      <formula>"Menor"</formula>
    </cfRule>
    <cfRule type="cellIs" dxfId="3054" priority="3059" operator="equal">
      <formula>"Leve"</formula>
    </cfRule>
  </conditionalFormatting>
  <conditionalFormatting sqref="M130 AH130">
    <cfRule type="cellIs" dxfId="3053" priority="3050" operator="equal">
      <formula>"Muy Alta"</formula>
    </cfRule>
    <cfRule type="cellIs" dxfId="3052" priority="3051" operator="equal">
      <formula>"Alta"</formula>
    </cfRule>
    <cfRule type="cellIs" dxfId="3051" priority="3052" operator="equal">
      <formula>"Media"</formula>
    </cfRule>
    <cfRule type="cellIs" dxfId="3050" priority="3053" operator="equal">
      <formula>"Baja"</formula>
    </cfRule>
    <cfRule type="cellIs" dxfId="3049" priority="3054" operator="equal">
      <formula>"Muy Baja"</formula>
    </cfRule>
  </conditionalFormatting>
  <conditionalFormatting sqref="P130">
    <cfRule type="cellIs" dxfId="3048" priority="3045" operator="equal">
      <formula>"Catastrófico"</formula>
    </cfRule>
    <cfRule type="cellIs" dxfId="3047" priority="3046" operator="equal">
      <formula>"Mayor"</formula>
    </cfRule>
    <cfRule type="cellIs" dxfId="3046" priority="3047" operator="equal">
      <formula>"Moderado"</formula>
    </cfRule>
    <cfRule type="cellIs" dxfId="3045" priority="3048" operator="equal">
      <formula>"Menor"</formula>
    </cfRule>
    <cfRule type="cellIs" dxfId="3044" priority="3049" operator="equal">
      <formula>"Leve"</formula>
    </cfRule>
  </conditionalFormatting>
  <conditionalFormatting sqref="R130:S130">
    <cfRule type="cellIs" dxfId="3043" priority="3041" operator="equal">
      <formula>"Extremo"</formula>
    </cfRule>
    <cfRule type="cellIs" dxfId="3042" priority="3042" operator="equal">
      <formula>"Alto"</formula>
    </cfRule>
    <cfRule type="cellIs" dxfId="3041" priority="3043" operator="equal">
      <formula>"Moderado"</formula>
    </cfRule>
    <cfRule type="cellIs" dxfId="3040" priority="3044" operator="equal">
      <formula>"Bajo"</formula>
    </cfRule>
  </conditionalFormatting>
  <conditionalFormatting sqref="AL130">
    <cfRule type="cellIs" dxfId="3039" priority="3037" operator="equal">
      <formula>"Extremo"</formula>
    </cfRule>
    <cfRule type="cellIs" dxfId="3038" priority="3038" operator="equal">
      <formula>"Alto"</formula>
    </cfRule>
    <cfRule type="cellIs" dxfId="3037" priority="3039" operator="equal">
      <formula>"Moderado"</formula>
    </cfRule>
    <cfRule type="cellIs" dxfId="3036" priority="3040" operator="equal">
      <formula>"Bajo"</formula>
    </cfRule>
  </conditionalFormatting>
  <conditionalFormatting sqref="AG130">
    <cfRule type="cellIs" dxfId="3035" priority="3032" operator="equal">
      <formula>"Muy Alta"</formula>
    </cfRule>
    <cfRule type="cellIs" dxfId="3034" priority="3033" operator="equal">
      <formula>"Alta"</formula>
    </cfRule>
    <cfRule type="cellIs" dxfId="3033" priority="3034" operator="equal">
      <formula>"Media"</formula>
    </cfRule>
    <cfRule type="cellIs" dxfId="3032" priority="3035" operator="equal">
      <formula>"Baja"</formula>
    </cfRule>
    <cfRule type="cellIs" dxfId="3031" priority="3036" operator="equal">
      <formula>"Muy Baja"</formula>
    </cfRule>
  </conditionalFormatting>
  <conditionalFormatting sqref="AJ130">
    <cfRule type="cellIs" dxfId="3030" priority="3027" operator="equal">
      <formula>"Catastrófico"</formula>
    </cfRule>
    <cfRule type="cellIs" dxfId="3029" priority="3028" operator="equal">
      <formula>"Mayor"</formula>
    </cfRule>
    <cfRule type="cellIs" dxfId="3028" priority="3029" operator="equal">
      <formula>"Moderado"</formula>
    </cfRule>
    <cfRule type="cellIs" dxfId="3027" priority="3030" operator="equal">
      <formula>"Menor"</formula>
    </cfRule>
    <cfRule type="cellIs" dxfId="3026" priority="3031" operator="equal">
      <formula>"Leve"</formula>
    </cfRule>
  </conditionalFormatting>
  <conditionalFormatting sqref="M137 AH137">
    <cfRule type="cellIs" dxfId="3025" priority="3022" operator="equal">
      <formula>"Muy Alta"</formula>
    </cfRule>
    <cfRule type="cellIs" dxfId="3024" priority="3023" operator="equal">
      <formula>"Alta"</formula>
    </cfRule>
    <cfRule type="cellIs" dxfId="3023" priority="3024" operator="equal">
      <formula>"Media"</formula>
    </cfRule>
    <cfRule type="cellIs" dxfId="3022" priority="3025" operator="equal">
      <formula>"Baja"</formula>
    </cfRule>
    <cfRule type="cellIs" dxfId="3021" priority="3026" operator="equal">
      <formula>"Muy Baja"</formula>
    </cfRule>
  </conditionalFormatting>
  <conditionalFormatting sqref="P137">
    <cfRule type="cellIs" dxfId="3020" priority="3017" operator="equal">
      <formula>"Catastrófico"</formula>
    </cfRule>
    <cfRule type="cellIs" dxfId="3019" priority="3018" operator="equal">
      <formula>"Mayor"</formula>
    </cfRule>
    <cfRule type="cellIs" dxfId="3018" priority="3019" operator="equal">
      <formula>"Moderado"</formula>
    </cfRule>
    <cfRule type="cellIs" dxfId="3017" priority="3020" operator="equal">
      <formula>"Menor"</formula>
    </cfRule>
    <cfRule type="cellIs" dxfId="3016" priority="3021" operator="equal">
      <formula>"Leve"</formula>
    </cfRule>
  </conditionalFormatting>
  <conditionalFormatting sqref="R137:S137">
    <cfRule type="cellIs" dxfId="3015" priority="3013" operator="equal">
      <formula>"Extremo"</formula>
    </cfRule>
    <cfRule type="cellIs" dxfId="3014" priority="3014" operator="equal">
      <formula>"Alto"</formula>
    </cfRule>
    <cfRule type="cellIs" dxfId="3013" priority="3015" operator="equal">
      <formula>"Moderado"</formula>
    </cfRule>
    <cfRule type="cellIs" dxfId="3012" priority="3016" operator="equal">
      <formula>"Bajo"</formula>
    </cfRule>
  </conditionalFormatting>
  <conditionalFormatting sqref="AL137">
    <cfRule type="cellIs" dxfId="3011" priority="3009" operator="equal">
      <formula>"Extremo"</formula>
    </cfRule>
    <cfRule type="cellIs" dxfId="3010" priority="3010" operator="equal">
      <formula>"Alto"</formula>
    </cfRule>
    <cfRule type="cellIs" dxfId="3009" priority="3011" operator="equal">
      <formula>"Moderado"</formula>
    </cfRule>
    <cfRule type="cellIs" dxfId="3008" priority="3012" operator="equal">
      <formula>"Bajo"</formula>
    </cfRule>
  </conditionalFormatting>
  <conditionalFormatting sqref="AG137">
    <cfRule type="cellIs" dxfId="3007" priority="3004" operator="equal">
      <formula>"Muy Alta"</formula>
    </cfRule>
    <cfRule type="cellIs" dxfId="3006" priority="3005" operator="equal">
      <formula>"Alta"</formula>
    </cfRule>
    <cfRule type="cellIs" dxfId="3005" priority="3006" operator="equal">
      <formula>"Media"</formula>
    </cfRule>
    <cfRule type="cellIs" dxfId="3004" priority="3007" operator="equal">
      <formula>"Baja"</formula>
    </cfRule>
    <cfRule type="cellIs" dxfId="3003" priority="3008" operator="equal">
      <formula>"Muy Baja"</formula>
    </cfRule>
  </conditionalFormatting>
  <conditionalFormatting sqref="AJ137">
    <cfRule type="cellIs" dxfId="3002" priority="2999" operator="equal">
      <formula>"Catastrófico"</formula>
    </cfRule>
    <cfRule type="cellIs" dxfId="3001" priority="3000" operator="equal">
      <formula>"Mayor"</formula>
    </cfRule>
    <cfRule type="cellIs" dxfId="3000" priority="3001" operator="equal">
      <formula>"Moderado"</formula>
    </cfRule>
    <cfRule type="cellIs" dxfId="2999" priority="3002" operator="equal">
      <formula>"Menor"</formula>
    </cfRule>
    <cfRule type="cellIs" dxfId="2998" priority="3003" operator="equal">
      <formula>"Leve"</formula>
    </cfRule>
  </conditionalFormatting>
  <conditionalFormatting sqref="M144 AH144">
    <cfRule type="cellIs" dxfId="2997" priority="2994" operator="equal">
      <formula>"Muy Alta"</formula>
    </cfRule>
    <cfRule type="cellIs" dxfId="2996" priority="2995" operator="equal">
      <formula>"Alta"</formula>
    </cfRule>
    <cfRule type="cellIs" dxfId="2995" priority="2996" operator="equal">
      <formula>"Media"</formula>
    </cfRule>
    <cfRule type="cellIs" dxfId="2994" priority="2997" operator="equal">
      <formula>"Baja"</formula>
    </cfRule>
    <cfRule type="cellIs" dxfId="2993" priority="2998" operator="equal">
      <formula>"Muy Baja"</formula>
    </cfRule>
  </conditionalFormatting>
  <conditionalFormatting sqref="P144">
    <cfRule type="cellIs" dxfId="2992" priority="2989" operator="equal">
      <formula>"Catastrófico"</formula>
    </cfRule>
    <cfRule type="cellIs" dxfId="2991" priority="2990" operator="equal">
      <formula>"Mayor"</formula>
    </cfRule>
    <cfRule type="cellIs" dxfId="2990" priority="2991" operator="equal">
      <formula>"Moderado"</formula>
    </cfRule>
    <cfRule type="cellIs" dxfId="2989" priority="2992" operator="equal">
      <formula>"Menor"</formula>
    </cfRule>
    <cfRule type="cellIs" dxfId="2988" priority="2993" operator="equal">
      <formula>"Leve"</formula>
    </cfRule>
  </conditionalFormatting>
  <conditionalFormatting sqref="R144:S144">
    <cfRule type="cellIs" dxfId="2987" priority="2985" operator="equal">
      <formula>"Extremo"</formula>
    </cfRule>
    <cfRule type="cellIs" dxfId="2986" priority="2986" operator="equal">
      <formula>"Alto"</formula>
    </cfRule>
    <cfRule type="cellIs" dxfId="2985" priority="2987" operator="equal">
      <formula>"Moderado"</formula>
    </cfRule>
    <cfRule type="cellIs" dxfId="2984" priority="2988" operator="equal">
      <formula>"Bajo"</formula>
    </cfRule>
  </conditionalFormatting>
  <conditionalFormatting sqref="AL144">
    <cfRule type="cellIs" dxfId="2983" priority="2981" operator="equal">
      <formula>"Extremo"</formula>
    </cfRule>
    <cfRule type="cellIs" dxfId="2982" priority="2982" operator="equal">
      <formula>"Alto"</formula>
    </cfRule>
    <cfRule type="cellIs" dxfId="2981" priority="2983" operator="equal">
      <formula>"Moderado"</formula>
    </cfRule>
    <cfRule type="cellIs" dxfId="2980" priority="2984" operator="equal">
      <formula>"Bajo"</formula>
    </cfRule>
  </conditionalFormatting>
  <conditionalFormatting sqref="AG144">
    <cfRule type="cellIs" dxfId="2979" priority="2976" operator="equal">
      <formula>"Muy Alta"</formula>
    </cfRule>
    <cfRule type="cellIs" dxfId="2978" priority="2977" operator="equal">
      <formula>"Alta"</formula>
    </cfRule>
    <cfRule type="cellIs" dxfId="2977" priority="2978" operator="equal">
      <formula>"Media"</formula>
    </cfRule>
    <cfRule type="cellIs" dxfId="2976" priority="2979" operator="equal">
      <formula>"Baja"</formula>
    </cfRule>
    <cfRule type="cellIs" dxfId="2975" priority="2980" operator="equal">
      <formula>"Muy Baja"</formula>
    </cfRule>
  </conditionalFormatting>
  <conditionalFormatting sqref="AJ144">
    <cfRule type="cellIs" dxfId="2974" priority="2971" operator="equal">
      <formula>"Catastrófico"</formula>
    </cfRule>
    <cfRule type="cellIs" dxfId="2973" priority="2972" operator="equal">
      <formula>"Mayor"</formula>
    </cfRule>
    <cfRule type="cellIs" dxfId="2972" priority="2973" operator="equal">
      <formula>"Moderado"</formula>
    </cfRule>
    <cfRule type="cellIs" dxfId="2971" priority="2974" operator="equal">
      <formula>"Menor"</formula>
    </cfRule>
    <cfRule type="cellIs" dxfId="2970" priority="2975" operator="equal">
      <formula>"Leve"</formula>
    </cfRule>
  </conditionalFormatting>
  <conditionalFormatting sqref="M151 AH151">
    <cfRule type="cellIs" dxfId="2969" priority="2966" operator="equal">
      <formula>"Muy Alta"</formula>
    </cfRule>
    <cfRule type="cellIs" dxfId="2968" priority="2967" operator="equal">
      <formula>"Alta"</formula>
    </cfRule>
    <cfRule type="cellIs" dxfId="2967" priority="2968" operator="equal">
      <formula>"Media"</formula>
    </cfRule>
    <cfRule type="cellIs" dxfId="2966" priority="2969" operator="equal">
      <formula>"Baja"</formula>
    </cfRule>
    <cfRule type="cellIs" dxfId="2965" priority="2970" operator="equal">
      <formula>"Muy Baja"</formula>
    </cfRule>
  </conditionalFormatting>
  <conditionalFormatting sqref="P151">
    <cfRule type="cellIs" dxfId="2964" priority="2961" operator="equal">
      <formula>"Catastrófico"</formula>
    </cfRule>
    <cfRule type="cellIs" dxfId="2963" priority="2962" operator="equal">
      <formula>"Mayor"</formula>
    </cfRule>
    <cfRule type="cellIs" dxfId="2962" priority="2963" operator="equal">
      <formula>"Moderado"</formula>
    </cfRule>
    <cfRule type="cellIs" dxfId="2961" priority="2964" operator="equal">
      <formula>"Menor"</formula>
    </cfRule>
    <cfRule type="cellIs" dxfId="2960" priority="2965" operator="equal">
      <formula>"Leve"</formula>
    </cfRule>
  </conditionalFormatting>
  <conditionalFormatting sqref="R151:S151">
    <cfRule type="cellIs" dxfId="2959" priority="2957" operator="equal">
      <formula>"Extremo"</formula>
    </cfRule>
    <cfRule type="cellIs" dxfId="2958" priority="2958" operator="equal">
      <formula>"Alto"</formula>
    </cfRule>
    <cfRule type="cellIs" dxfId="2957" priority="2959" operator="equal">
      <formula>"Moderado"</formula>
    </cfRule>
    <cfRule type="cellIs" dxfId="2956" priority="2960" operator="equal">
      <formula>"Bajo"</formula>
    </cfRule>
  </conditionalFormatting>
  <conditionalFormatting sqref="AL151">
    <cfRule type="cellIs" dxfId="2955" priority="2953" operator="equal">
      <formula>"Extremo"</formula>
    </cfRule>
    <cfRule type="cellIs" dxfId="2954" priority="2954" operator="equal">
      <formula>"Alto"</formula>
    </cfRule>
    <cfRule type="cellIs" dxfId="2953" priority="2955" operator="equal">
      <formula>"Moderado"</formula>
    </cfRule>
    <cfRule type="cellIs" dxfId="2952" priority="2956" operator="equal">
      <formula>"Bajo"</formula>
    </cfRule>
  </conditionalFormatting>
  <conditionalFormatting sqref="AG151">
    <cfRule type="cellIs" dxfId="2951" priority="2948" operator="equal">
      <formula>"Muy Alta"</formula>
    </cfRule>
    <cfRule type="cellIs" dxfId="2950" priority="2949" operator="equal">
      <formula>"Alta"</formula>
    </cfRule>
    <cfRule type="cellIs" dxfId="2949" priority="2950" operator="equal">
      <formula>"Media"</formula>
    </cfRule>
    <cfRule type="cellIs" dxfId="2948" priority="2951" operator="equal">
      <formula>"Baja"</formula>
    </cfRule>
    <cfRule type="cellIs" dxfId="2947" priority="2952" operator="equal">
      <formula>"Muy Baja"</formula>
    </cfRule>
  </conditionalFormatting>
  <conditionalFormatting sqref="AJ151">
    <cfRule type="cellIs" dxfId="2946" priority="2943" operator="equal">
      <formula>"Catastrófico"</formula>
    </cfRule>
    <cfRule type="cellIs" dxfId="2945" priority="2944" operator="equal">
      <formula>"Mayor"</formula>
    </cfRule>
    <cfRule type="cellIs" dxfId="2944" priority="2945" operator="equal">
      <formula>"Moderado"</formula>
    </cfRule>
    <cfRule type="cellIs" dxfId="2943" priority="2946" operator="equal">
      <formula>"Menor"</formula>
    </cfRule>
    <cfRule type="cellIs" dxfId="2942" priority="2947" operator="equal">
      <formula>"Leve"</formula>
    </cfRule>
  </conditionalFormatting>
  <conditionalFormatting sqref="M158 AH158">
    <cfRule type="cellIs" dxfId="2941" priority="2938" operator="equal">
      <formula>"Muy Alta"</formula>
    </cfRule>
    <cfRule type="cellIs" dxfId="2940" priority="2939" operator="equal">
      <formula>"Alta"</formula>
    </cfRule>
    <cfRule type="cellIs" dxfId="2939" priority="2940" operator="equal">
      <formula>"Media"</formula>
    </cfRule>
    <cfRule type="cellIs" dxfId="2938" priority="2941" operator="equal">
      <formula>"Baja"</formula>
    </cfRule>
    <cfRule type="cellIs" dxfId="2937" priority="2942" operator="equal">
      <formula>"Muy Baja"</formula>
    </cfRule>
  </conditionalFormatting>
  <conditionalFormatting sqref="P158">
    <cfRule type="cellIs" dxfId="2936" priority="2933" operator="equal">
      <formula>"Catastrófico"</formula>
    </cfRule>
    <cfRule type="cellIs" dxfId="2935" priority="2934" operator="equal">
      <formula>"Mayor"</formula>
    </cfRule>
    <cfRule type="cellIs" dxfId="2934" priority="2935" operator="equal">
      <formula>"Moderado"</formula>
    </cfRule>
    <cfRule type="cellIs" dxfId="2933" priority="2936" operator="equal">
      <formula>"Menor"</formula>
    </cfRule>
    <cfRule type="cellIs" dxfId="2932" priority="2937" operator="equal">
      <formula>"Leve"</formula>
    </cfRule>
  </conditionalFormatting>
  <conditionalFormatting sqref="R158:S158">
    <cfRule type="cellIs" dxfId="2931" priority="2929" operator="equal">
      <formula>"Extremo"</formula>
    </cfRule>
    <cfRule type="cellIs" dxfId="2930" priority="2930" operator="equal">
      <formula>"Alto"</formula>
    </cfRule>
    <cfRule type="cellIs" dxfId="2929" priority="2931" operator="equal">
      <formula>"Moderado"</formula>
    </cfRule>
    <cfRule type="cellIs" dxfId="2928" priority="2932" operator="equal">
      <formula>"Bajo"</formula>
    </cfRule>
  </conditionalFormatting>
  <conditionalFormatting sqref="AL158">
    <cfRule type="cellIs" dxfId="2927" priority="2925" operator="equal">
      <formula>"Extremo"</formula>
    </cfRule>
    <cfRule type="cellIs" dxfId="2926" priority="2926" operator="equal">
      <formula>"Alto"</formula>
    </cfRule>
    <cfRule type="cellIs" dxfId="2925" priority="2927" operator="equal">
      <formula>"Moderado"</formula>
    </cfRule>
    <cfRule type="cellIs" dxfId="2924" priority="2928" operator="equal">
      <formula>"Bajo"</formula>
    </cfRule>
  </conditionalFormatting>
  <conditionalFormatting sqref="AG158">
    <cfRule type="cellIs" dxfId="2923" priority="2920" operator="equal">
      <formula>"Muy Alta"</formula>
    </cfRule>
    <cfRule type="cellIs" dxfId="2922" priority="2921" operator="equal">
      <formula>"Alta"</formula>
    </cfRule>
    <cfRule type="cellIs" dxfId="2921" priority="2922" operator="equal">
      <formula>"Media"</formula>
    </cfRule>
    <cfRule type="cellIs" dxfId="2920" priority="2923" operator="equal">
      <formula>"Baja"</formula>
    </cfRule>
    <cfRule type="cellIs" dxfId="2919" priority="2924" operator="equal">
      <formula>"Muy Baja"</formula>
    </cfRule>
  </conditionalFormatting>
  <conditionalFormatting sqref="AJ158">
    <cfRule type="cellIs" dxfId="2918" priority="2915" operator="equal">
      <formula>"Catastrófico"</formula>
    </cfRule>
    <cfRule type="cellIs" dxfId="2917" priority="2916" operator="equal">
      <formula>"Mayor"</formula>
    </cfRule>
    <cfRule type="cellIs" dxfId="2916" priority="2917" operator="equal">
      <formula>"Moderado"</formula>
    </cfRule>
    <cfRule type="cellIs" dxfId="2915" priority="2918" operator="equal">
      <formula>"Menor"</formula>
    </cfRule>
    <cfRule type="cellIs" dxfId="2914" priority="2919" operator="equal">
      <formula>"Leve"</formula>
    </cfRule>
  </conditionalFormatting>
  <conditionalFormatting sqref="M165 AH165">
    <cfRule type="cellIs" dxfId="2913" priority="2910" operator="equal">
      <formula>"Muy Alta"</formula>
    </cfRule>
    <cfRule type="cellIs" dxfId="2912" priority="2911" operator="equal">
      <formula>"Alta"</formula>
    </cfRule>
    <cfRule type="cellIs" dxfId="2911" priority="2912" operator="equal">
      <formula>"Media"</formula>
    </cfRule>
    <cfRule type="cellIs" dxfId="2910" priority="2913" operator="equal">
      <formula>"Baja"</formula>
    </cfRule>
    <cfRule type="cellIs" dxfId="2909" priority="2914" operator="equal">
      <formula>"Muy Baja"</formula>
    </cfRule>
  </conditionalFormatting>
  <conditionalFormatting sqref="P165">
    <cfRule type="cellIs" dxfId="2908" priority="2905" operator="equal">
      <formula>"Catastrófico"</formula>
    </cfRule>
    <cfRule type="cellIs" dxfId="2907" priority="2906" operator="equal">
      <formula>"Mayor"</formula>
    </cfRule>
    <cfRule type="cellIs" dxfId="2906" priority="2907" operator="equal">
      <formula>"Moderado"</formula>
    </cfRule>
    <cfRule type="cellIs" dxfId="2905" priority="2908" operator="equal">
      <formula>"Menor"</formula>
    </cfRule>
    <cfRule type="cellIs" dxfId="2904" priority="2909" operator="equal">
      <formula>"Leve"</formula>
    </cfRule>
  </conditionalFormatting>
  <conditionalFormatting sqref="R165:S165">
    <cfRule type="cellIs" dxfId="2903" priority="2901" operator="equal">
      <formula>"Extremo"</formula>
    </cfRule>
    <cfRule type="cellIs" dxfId="2902" priority="2902" operator="equal">
      <formula>"Alto"</formula>
    </cfRule>
    <cfRule type="cellIs" dxfId="2901" priority="2903" operator="equal">
      <formula>"Moderado"</formula>
    </cfRule>
    <cfRule type="cellIs" dxfId="2900" priority="2904" operator="equal">
      <formula>"Bajo"</formula>
    </cfRule>
  </conditionalFormatting>
  <conditionalFormatting sqref="AL165">
    <cfRule type="cellIs" dxfId="2899" priority="2897" operator="equal">
      <formula>"Extremo"</formula>
    </cfRule>
    <cfRule type="cellIs" dxfId="2898" priority="2898" operator="equal">
      <formula>"Alto"</formula>
    </cfRule>
    <cfRule type="cellIs" dxfId="2897" priority="2899" operator="equal">
      <formula>"Moderado"</formula>
    </cfRule>
    <cfRule type="cellIs" dxfId="2896" priority="2900" operator="equal">
      <formula>"Bajo"</formula>
    </cfRule>
  </conditionalFormatting>
  <conditionalFormatting sqref="AG165">
    <cfRule type="cellIs" dxfId="2895" priority="2892" operator="equal">
      <formula>"Muy Alta"</formula>
    </cfRule>
    <cfRule type="cellIs" dxfId="2894" priority="2893" operator="equal">
      <formula>"Alta"</formula>
    </cfRule>
    <cfRule type="cellIs" dxfId="2893" priority="2894" operator="equal">
      <formula>"Media"</formula>
    </cfRule>
    <cfRule type="cellIs" dxfId="2892" priority="2895" operator="equal">
      <formula>"Baja"</formula>
    </cfRule>
    <cfRule type="cellIs" dxfId="2891" priority="2896" operator="equal">
      <formula>"Muy Baja"</formula>
    </cfRule>
  </conditionalFormatting>
  <conditionalFormatting sqref="AJ165">
    <cfRule type="cellIs" dxfId="2890" priority="2887" operator="equal">
      <formula>"Catastrófico"</formula>
    </cfRule>
    <cfRule type="cellIs" dxfId="2889" priority="2888" operator="equal">
      <formula>"Mayor"</formula>
    </cfRule>
    <cfRule type="cellIs" dxfId="2888" priority="2889" operator="equal">
      <formula>"Moderado"</formula>
    </cfRule>
    <cfRule type="cellIs" dxfId="2887" priority="2890" operator="equal">
      <formula>"Menor"</formula>
    </cfRule>
    <cfRule type="cellIs" dxfId="2886" priority="2891" operator="equal">
      <formula>"Leve"</formula>
    </cfRule>
  </conditionalFormatting>
  <conditionalFormatting sqref="M172 AH172">
    <cfRule type="cellIs" dxfId="2885" priority="2882" operator="equal">
      <formula>"Muy Alta"</formula>
    </cfRule>
    <cfRule type="cellIs" dxfId="2884" priority="2883" operator="equal">
      <formula>"Alta"</formula>
    </cfRule>
    <cfRule type="cellIs" dxfId="2883" priority="2884" operator="equal">
      <formula>"Media"</formula>
    </cfRule>
    <cfRule type="cellIs" dxfId="2882" priority="2885" operator="equal">
      <formula>"Baja"</formula>
    </cfRule>
    <cfRule type="cellIs" dxfId="2881" priority="2886" operator="equal">
      <formula>"Muy Baja"</formula>
    </cfRule>
  </conditionalFormatting>
  <conditionalFormatting sqref="P172">
    <cfRule type="cellIs" dxfId="2880" priority="2877" operator="equal">
      <formula>"Catastrófico"</formula>
    </cfRule>
    <cfRule type="cellIs" dxfId="2879" priority="2878" operator="equal">
      <formula>"Mayor"</formula>
    </cfRule>
    <cfRule type="cellIs" dxfId="2878" priority="2879" operator="equal">
      <formula>"Moderado"</formula>
    </cfRule>
    <cfRule type="cellIs" dxfId="2877" priority="2880" operator="equal">
      <formula>"Menor"</formula>
    </cfRule>
    <cfRule type="cellIs" dxfId="2876" priority="2881" operator="equal">
      <formula>"Leve"</formula>
    </cfRule>
  </conditionalFormatting>
  <conditionalFormatting sqref="R172:S172">
    <cfRule type="cellIs" dxfId="2875" priority="2873" operator="equal">
      <formula>"Extremo"</formula>
    </cfRule>
    <cfRule type="cellIs" dxfId="2874" priority="2874" operator="equal">
      <formula>"Alto"</formula>
    </cfRule>
    <cfRule type="cellIs" dxfId="2873" priority="2875" operator="equal">
      <formula>"Moderado"</formula>
    </cfRule>
    <cfRule type="cellIs" dxfId="2872" priority="2876" operator="equal">
      <formula>"Bajo"</formula>
    </cfRule>
  </conditionalFormatting>
  <conditionalFormatting sqref="AL172">
    <cfRule type="cellIs" dxfId="2871" priority="2869" operator="equal">
      <formula>"Extremo"</formula>
    </cfRule>
    <cfRule type="cellIs" dxfId="2870" priority="2870" operator="equal">
      <formula>"Alto"</formula>
    </cfRule>
    <cfRule type="cellIs" dxfId="2869" priority="2871" operator="equal">
      <formula>"Moderado"</formula>
    </cfRule>
    <cfRule type="cellIs" dxfId="2868" priority="2872" operator="equal">
      <formula>"Bajo"</formula>
    </cfRule>
  </conditionalFormatting>
  <conditionalFormatting sqref="AG172">
    <cfRule type="cellIs" dxfId="2867" priority="2864" operator="equal">
      <formula>"Muy Alta"</formula>
    </cfRule>
    <cfRule type="cellIs" dxfId="2866" priority="2865" operator="equal">
      <formula>"Alta"</formula>
    </cfRule>
    <cfRule type="cellIs" dxfId="2865" priority="2866" operator="equal">
      <formula>"Media"</formula>
    </cfRule>
    <cfRule type="cellIs" dxfId="2864" priority="2867" operator="equal">
      <formula>"Baja"</formula>
    </cfRule>
    <cfRule type="cellIs" dxfId="2863" priority="2868" operator="equal">
      <formula>"Muy Baja"</formula>
    </cfRule>
  </conditionalFormatting>
  <conditionalFormatting sqref="AJ172">
    <cfRule type="cellIs" dxfId="2862" priority="2859" operator="equal">
      <formula>"Catastrófico"</formula>
    </cfRule>
    <cfRule type="cellIs" dxfId="2861" priority="2860" operator="equal">
      <formula>"Mayor"</formula>
    </cfRule>
    <cfRule type="cellIs" dxfId="2860" priority="2861" operator="equal">
      <formula>"Moderado"</formula>
    </cfRule>
    <cfRule type="cellIs" dxfId="2859" priority="2862" operator="equal">
      <formula>"Menor"</formula>
    </cfRule>
    <cfRule type="cellIs" dxfId="2858" priority="2863" operator="equal">
      <formula>"Leve"</formula>
    </cfRule>
  </conditionalFormatting>
  <conditionalFormatting sqref="M179 AH179">
    <cfRule type="cellIs" dxfId="2857" priority="2854" operator="equal">
      <formula>"Muy Alta"</formula>
    </cfRule>
    <cfRule type="cellIs" dxfId="2856" priority="2855" operator="equal">
      <formula>"Alta"</formula>
    </cfRule>
    <cfRule type="cellIs" dxfId="2855" priority="2856" operator="equal">
      <formula>"Media"</formula>
    </cfRule>
    <cfRule type="cellIs" dxfId="2854" priority="2857" operator="equal">
      <formula>"Baja"</formula>
    </cfRule>
    <cfRule type="cellIs" dxfId="2853" priority="2858" operator="equal">
      <formula>"Muy Baja"</formula>
    </cfRule>
  </conditionalFormatting>
  <conditionalFormatting sqref="P179">
    <cfRule type="cellIs" dxfId="2852" priority="2849" operator="equal">
      <formula>"Catastrófico"</formula>
    </cfRule>
    <cfRule type="cellIs" dxfId="2851" priority="2850" operator="equal">
      <formula>"Mayor"</formula>
    </cfRule>
    <cfRule type="cellIs" dxfId="2850" priority="2851" operator="equal">
      <formula>"Moderado"</formula>
    </cfRule>
    <cfRule type="cellIs" dxfId="2849" priority="2852" operator="equal">
      <formula>"Menor"</formula>
    </cfRule>
    <cfRule type="cellIs" dxfId="2848" priority="2853" operator="equal">
      <formula>"Leve"</formula>
    </cfRule>
  </conditionalFormatting>
  <conditionalFormatting sqref="R179:S179">
    <cfRule type="cellIs" dxfId="2847" priority="2845" operator="equal">
      <formula>"Extremo"</formula>
    </cfRule>
    <cfRule type="cellIs" dxfId="2846" priority="2846" operator="equal">
      <formula>"Alto"</formula>
    </cfRule>
    <cfRule type="cellIs" dxfId="2845" priority="2847" operator="equal">
      <formula>"Moderado"</formula>
    </cfRule>
    <cfRule type="cellIs" dxfId="2844" priority="2848" operator="equal">
      <formula>"Bajo"</formula>
    </cfRule>
  </conditionalFormatting>
  <conditionalFormatting sqref="AL179">
    <cfRule type="cellIs" dxfId="2843" priority="2841" operator="equal">
      <formula>"Extremo"</formula>
    </cfRule>
    <cfRule type="cellIs" dxfId="2842" priority="2842" operator="equal">
      <formula>"Alto"</formula>
    </cfRule>
    <cfRule type="cellIs" dxfId="2841" priority="2843" operator="equal">
      <formula>"Moderado"</formula>
    </cfRule>
    <cfRule type="cellIs" dxfId="2840" priority="2844" operator="equal">
      <formula>"Bajo"</formula>
    </cfRule>
  </conditionalFormatting>
  <conditionalFormatting sqref="AG179">
    <cfRule type="cellIs" dxfId="2839" priority="2836" operator="equal">
      <formula>"Muy Alta"</formula>
    </cfRule>
    <cfRule type="cellIs" dxfId="2838" priority="2837" operator="equal">
      <formula>"Alta"</formula>
    </cfRule>
    <cfRule type="cellIs" dxfId="2837" priority="2838" operator="equal">
      <formula>"Media"</formula>
    </cfRule>
    <cfRule type="cellIs" dxfId="2836" priority="2839" operator="equal">
      <formula>"Baja"</formula>
    </cfRule>
    <cfRule type="cellIs" dxfId="2835" priority="2840" operator="equal">
      <formula>"Muy Baja"</formula>
    </cfRule>
  </conditionalFormatting>
  <conditionalFormatting sqref="AJ179">
    <cfRule type="cellIs" dxfId="2834" priority="2831" operator="equal">
      <formula>"Catastrófico"</formula>
    </cfRule>
    <cfRule type="cellIs" dxfId="2833" priority="2832" operator="equal">
      <formula>"Mayor"</formula>
    </cfRule>
    <cfRule type="cellIs" dxfId="2832" priority="2833" operator="equal">
      <formula>"Moderado"</formula>
    </cfRule>
    <cfRule type="cellIs" dxfId="2831" priority="2834" operator="equal">
      <formula>"Menor"</formula>
    </cfRule>
    <cfRule type="cellIs" dxfId="2830" priority="2835" operator="equal">
      <formula>"Leve"</formula>
    </cfRule>
  </conditionalFormatting>
  <conditionalFormatting sqref="M186 AH186">
    <cfRule type="cellIs" dxfId="2829" priority="2826" operator="equal">
      <formula>"Muy Alta"</formula>
    </cfRule>
    <cfRule type="cellIs" dxfId="2828" priority="2827" operator="equal">
      <formula>"Alta"</formula>
    </cfRule>
    <cfRule type="cellIs" dxfId="2827" priority="2828" operator="equal">
      <formula>"Media"</formula>
    </cfRule>
    <cfRule type="cellIs" dxfId="2826" priority="2829" operator="equal">
      <formula>"Baja"</formula>
    </cfRule>
    <cfRule type="cellIs" dxfId="2825" priority="2830" operator="equal">
      <formula>"Muy Baja"</formula>
    </cfRule>
  </conditionalFormatting>
  <conditionalFormatting sqref="P186">
    <cfRule type="cellIs" dxfId="2824" priority="2821" operator="equal">
      <formula>"Catastrófico"</formula>
    </cfRule>
    <cfRule type="cellIs" dxfId="2823" priority="2822" operator="equal">
      <formula>"Mayor"</formula>
    </cfRule>
    <cfRule type="cellIs" dxfId="2822" priority="2823" operator="equal">
      <formula>"Moderado"</formula>
    </cfRule>
    <cfRule type="cellIs" dxfId="2821" priority="2824" operator="equal">
      <formula>"Menor"</formula>
    </cfRule>
    <cfRule type="cellIs" dxfId="2820" priority="2825" operator="equal">
      <formula>"Leve"</formula>
    </cfRule>
  </conditionalFormatting>
  <conditionalFormatting sqref="R186:S186">
    <cfRule type="cellIs" dxfId="2819" priority="2817" operator="equal">
      <formula>"Extremo"</formula>
    </cfRule>
    <cfRule type="cellIs" dxfId="2818" priority="2818" operator="equal">
      <formula>"Alto"</formula>
    </cfRule>
    <cfRule type="cellIs" dxfId="2817" priority="2819" operator="equal">
      <formula>"Moderado"</formula>
    </cfRule>
    <cfRule type="cellIs" dxfId="2816" priority="2820" operator="equal">
      <formula>"Bajo"</formula>
    </cfRule>
  </conditionalFormatting>
  <conditionalFormatting sqref="AL186">
    <cfRule type="cellIs" dxfId="2815" priority="2813" operator="equal">
      <formula>"Extremo"</formula>
    </cfRule>
    <cfRule type="cellIs" dxfId="2814" priority="2814" operator="equal">
      <formula>"Alto"</formula>
    </cfRule>
    <cfRule type="cellIs" dxfId="2813" priority="2815" operator="equal">
      <formula>"Moderado"</formula>
    </cfRule>
    <cfRule type="cellIs" dxfId="2812" priority="2816" operator="equal">
      <formula>"Bajo"</formula>
    </cfRule>
  </conditionalFormatting>
  <conditionalFormatting sqref="AG186">
    <cfRule type="cellIs" dxfId="2811" priority="2808" operator="equal">
      <formula>"Muy Alta"</formula>
    </cfRule>
    <cfRule type="cellIs" dxfId="2810" priority="2809" operator="equal">
      <formula>"Alta"</formula>
    </cfRule>
    <cfRule type="cellIs" dxfId="2809" priority="2810" operator="equal">
      <formula>"Media"</formula>
    </cfRule>
    <cfRule type="cellIs" dxfId="2808" priority="2811" operator="equal">
      <formula>"Baja"</formula>
    </cfRule>
    <cfRule type="cellIs" dxfId="2807" priority="2812" operator="equal">
      <formula>"Muy Baja"</formula>
    </cfRule>
  </conditionalFormatting>
  <conditionalFormatting sqref="AJ186">
    <cfRule type="cellIs" dxfId="2806" priority="2803" operator="equal">
      <formula>"Catastrófico"</formula>
    </cfRule>
    <cfRule type="cellIs" dxfId="2805" priority="2804" operator="equal">
      <formula>"Mayor"</formula>
    </cfRule>
    <cfRule type="cellIs" dxfId="2804" priority="2805" operator="equal">
      <formula>"Moderado"</formula>
    </cfRule>
    <cfRule type="cellIs" dxfId="2803" priority="2806" operator="equal">
      <formula>"Menor"</formula>
    </cfRule>
    <cfRule type="cellIs" dxfId="2802" priority="2807" operator="equal">
      <formula>"Leve"</formula>
    </cfRule>
  </conditionalFormatting>
  <conditionalFormatting sqref="M193 AH193">
    <cfRule type="cellIs" dxfId="2801" priority="2798" operator="equal">
      <formula>"Muy Alta"</formula>
    </cfRule>
    <cfRule type="cellIs" dxfId="2800" priority="2799" operator="equal">
      <formula>"Alta"</formula>
    </cfRule>
    <cfRule type="cellIs" dxfId="2799" priority="2800" operator="equal">
      <formula>"Media"</formula>
    </cfRule>
    <cfRule type="cellIs" dxfId="2798" priority="2801" operator="equal">
      <formula>"Baja"</formula>
    </cfRule>
    <cfRule type="cellIs" dxfId="2797" priority="2802" operator="equal">
      <formula>"Muy Baja"</formula>
    </cfRule>
  </conditionalFormatting>
  <conditionalFormatting sqref="P193">
    <cfRule type="cellIs" dxfId="2796" priority="2793" operator="equal">
      <formula>"Catastrófico"</formula>
    </cfRule>
    <cfRule type="cellIs" dxfId="2795" priority="2794" operator="equal">
      <formula>"Mayor"</formula>
    </cfRule>
    <cfRule type="cellIs" dxfId="2794" priority="2795" operator="equal">
      <formula>"Moderado"</formula>
    </cfRule>
    <cfRule type="cellIs" dxfId="2793" priority="2796" operator="equal">
      <formula>"Menor"</formula>
    </cfRule>
    <cfRule type="cellIs" dxfId="2792" priority="2797" operator="equal">
      <formula>"Leve"</formula>
    </cfRule>
  </conditionalFormatting>
  <conditionalFormatting sqref="R193:S193">
    <cfRule type="cellIs" dxfId="2791" priority="2789" operator="equal">
      <formula>"Extremo"</formula>
    </cfRule>
    <cfRule type="cellIs" dxfId="2790" priority="2790" operator="equal">
      <formula>"Alto"</formula>
    </cfRule>
    <cfRule type="cellIs" dxfId="2789" priority="2791" operator="equal">
      <formula>"Moderado"</formula>
    </cfRule>
    <cfRule type="cellIs" dxfId="2788" priority="2792" operator="equal">
      <formula>"Bajo"</formula>
    </cfRule>
  </conditionalFormatting>
  <conditionalFormatting sqref="AL193">
    <cfRule type="cellIs" dxfId="2787" priority="2785" operator="equal">
      <formula>"Extremo"</formula>
    </cfRule>
    <cfRule type="cellIs" dxfId="2786" priority="2786" operator="equal">
      <formula>"Alto"</formula>
    </cfRule>
    <cfRule type="cellIs" dxfId="2785" priority="2787" operator="equal">
      <formula>"Moderado"</formula>
    </cfRule>
    <cfRule type="cellIs" dxfId="2784" priority="2788" operator="equal">
      <formula>"Bajo"</formula>
    </cfRule>
  </conditionalFormatting>
  <conditionalFormatting sqref="AG193">
    <cfRule type="cellIs" dxfId="2783" priority="2780" operator="equal">
      <formula>"Muy Alta"</formula>
    </cfRule>
    <cfRule type="cellIs" dxfId="2782" priority="2781" operator="equal">
      <formula>"Alta"</formula>
    </cfRule>
    <cfRule type="cellIs" dxfId="2781" priority="2782" operator="equal">
      <formula>"Media"</formula>
    </cfRule>
    <cfRule type="cellIs" dxfId="2780" priority="2783" operator="equal">
      <formula>"Baja"</formula>
    </cfRule>
    <cfRule type="cellIs" dxfId="2779" priority="2784" operator="equal">
      <formula>"Muy Baja"</formula>
    </cfRule>
  </conditionalFormatting>
  <conditionalFormatting sqref="AJ193">
    <cfRule type="cellIs" dxfId="2778" priority="2775" operator="equal">
      <formula>"Catastrófico"</formula>
    </cfRule>
    <cfRule type="cellIs" dxfId="2777" priority="2776" operator="equal">
      <formula>"Mayor"</formula>
    </cfRule>
    <cfRule type="cellIs" dxfId="2776" priority="2777" operator="equal">
      <formula>"Moderado"</formula>
    </cfRule>
    <cfRule type="cellIs" dxfId="2775" priority="2778" operator="equal">
      <formula>"Menor"</formula>
    </cfRule>
    <cfRule type="cellIs" dxfId="2774" priority="2779" operator="equal">
      <formula>"Leve"</formula>
    </cfRule>
  </conditionalFormatting>
  <conditionalFormatting sqref="M200 AH200">
    <cfRule type="cellIs" dxfId="2773" priority="2770" operator="equal">
      <formula>"Muy Alta"</formula>
    </cfRule>
    <cfRule type="cellIs" dxfId="2772" priority="2771" operator="equal">
      <formula>"Alta"</formula>
    </cfRule>
    <cfRule type="cellIs" dxfId="2771" priority="2772" operator="equal">
      <formula>"Media"</formula>
    </cfRule>
    <cfRule type="cellIs" dxfId="2770" priority="2773" operator="equal">
      <formula>"Baja"</formula>
    </cfRule>
    <cfRule type="cellIs" dxfId="2769" priority="2774" operator="equal">
      <formula>"Muy Baja"</formula>
    </cfRule>
  </conditionalFormatting>
  <conditionalFormatting sqref="P200">
    <cfRule type="cellIs" dxfId="2768" priority="2765" operator="equal">
      <formula>"Catastrófico"</formula>
    </cfRule>
    <cfRule type="cellIs" dxfId="2767" priority="2766" operator="equal">
      <formula>"Mayor"</formula>
    </cfRule>
    <cfRule type="cellIs" dxfId="2766" priority="2767" operator="equal">
      <formula>"Moderado"</formula>
    </cfRule>
    <cfRule type="cellIs" dxfId="2765" priority="2768" operator="equal">
      <formula>"Menor"</formula>
    </cfRule>
    <cfRule type="cellIs" dxfId="2764" priority="2769" operator="equal">
      <formula>"Leve"</formula>
    </cfRule>
  </conditionalFormatting>
  <conditionalFormatting sqref="R200:S200">
    <cfRule type="cellIs" dxfId="2763" priority="2761" operator="equal">
      <formula>"Extremo"</formula>
    </cfRule>
    <cfRule type="cellIs" dxfId="2762" priority="2762" operator="equal">
      <formula>"Alto"</formula>
    </cfRule>
    <cfRule type="cellIs" dxfId="2761" priority="2763" operator="equal">
      <formula>"Moderado"</formula>
    </cfRule>
    <cfRule type="cellIs" dxfId="2760" priority="2764" operator="equal">
      <formula>"Bajo"</formula>
    </cfRule>
  </conditionalFormatting>
  <conditionalFormatting sqref="AL200">
    <cfRule type="cellIs" dxfId="2759" priority="2757" operator="equal">
      <formula>"Extremo"</formula>
    </cfRule>
    <cfRule type="cellIs" dxfId="2758" priority="2758" operator="equal">
      <formula>"Alto"</formula>
    </cfRule>
    <cfRule type="cellIs" dxfId="2757" priority="2759" operator="equal">
      <formula>"Moderado"</formula>
    </cfRule>
    <cfRule type="cellIs" dxfId="2756" priority="2760" operator="equal">
      <formula>"Bajo"</formula>
    </cfRule>
  </conditionalFormatting>
  <conditionalFormatting sqref="AG200">
    <cfRule type="cellIs" dxfId="2755" priority="2752" operator="equal">
      <formula>"Muy Alta"</formula>
    </cfRule>
    <cfRule type="cellIs" dxfId="2754" priority="2753" operator="equal">
      <formula>"Alta"</formula>
    </cfRule>
    <cfRule type="cellIs" dxfId="2753" priority="2754" operator="equal">
      <formula>"Media"</formula>
    </cfRule>
    <cfRule type="cellIs" dxfId="2752" priority="2755" operator="equal">
      <formula>"Baja"</formula>
    </cfRule>
    <cfRule type="cellIs" dxfId="2751" priority="2756" operator="equal">
      <formula>"Muy Baja"</formula>
    </cfRule>
  </conditionalFormatting>
  <conditionalFormatting sqref="AJ200">
    <cfRule type="cellIs" dxfId="2750" priority="2747" operator="equal">
      <formula>"Catastrófico"</formula>
    </cfRule>
    <cfRule type="cellIs" dxfId="2749" priority="2748" operator="equal">
      <formula>"Mayor"</formula>
    </cfRule>
    <cfRule type="cellIs" dxfId="2748" priority="2749" operator="equal">
      <formula>"Moderado"</formula>
    </cfRule>
    <cfRule type="cellIs" dxfId="2747" priority="2750" operator="equal">
      <formula>"Menor"</formula>
    </cfRule>
    <cfRule type="cellIs" dxfId="2746" priority="2751" operator="equal">
      <formula>"Leve"</formula>
    </cfRule>
  </conditionalFormatting>
  <conditionalFormatting sqref="M207 AH207">
    <cfRule type="cellIs" dxfId="2745" priority="2742" operator="equal">
      <formula>"Muy Alta"</formula>
    </cfRule>
    <cfRule type="cellIs" dxfId="2744" priority="2743" operator="equal">
      <formula>"Alta"</formula>
    </cfRule>
    <cfRule type="cellIs" dxfId="2743" priority="2744" operator="equal">
      <formula>"Media"</formula>
    </cfRule>
    <cfRule type="cellIs" dxfId="2742" priority="2745" operator="equal">
      <formula>"Baja"</formula>
    </cfRule>
    <cfRule type="cellIs" dxfId="2741" priority="2746" operator="equal">
      <formula>"Muy Baja"</formula>
    </cfRule>
  </conditionalFormatting>
  <conditionalFormatting sqref="P207">
    <cfRule type="cellIs" dxfId="2740" priority="2737" operator="equal">
      <formula>"Catastrófico"</formula>
    </cfRule>
    <cfRule type="cellIs" dxfId="2739" priority="2738" operator="equal">
      <formula>"Mayor"</formula>
    </cfRule>
    <cfRule type="cellIs" dxfId="2738" priority="2739" operator="equal">
      <formula>"Moderado"</formula>
    </cfRule>
    <cfRule type="cellIs" dxfId="2737" priority="2740" operator="equal">
      <formula>"Menor"</formula>
    </cfRule>
    <cfRule type="cellIs" dxfId="2736" priority="2741" operator="equal">
      <formula>"Leve"</formula>
    </cfRule>
  </conditionalFormatting>
  <conditionalFormatting sqref="R207:S207">
    <cfRule type="cellIs" dxfId="2735" priority="2733" operator="equal">
      <formula>"Extremo"</formula>
    </cfRule>
    <cfRule type="cellIs" dxfId="2734" priority="2734" operator="equal">
      <formula>"Alto"</formula>
    </cfRule>
    <cfRule type="cellIs" dxfId="2733" priority="2735" operator="equal">
      <formula>"Moderado"</formula>
    </cfRule>
    <cfRule type="cellIs" dxfId="2732" priority="2736" operator="equal">
      <formula>"Bajo"</formula>
    </cfRule>
  </conditionalFormatting>
  <conditionalFormatting sqref="AL207">
    <cfRule type="cellIs" dxfId="2731" priority="2729" operator="equal">
      <formula>"Extremo"</formula>
    </cfRule>
    <cfRule type="cellIs" dxfId="2730" priority="2730" operator="equal">
      <formula>"Alto"</formula>
    </cfRule>
    <cfRule type="cellIs" dxfId="2729" priority="2731" operator="equal">
      <formula>"Moderado"</formula>
    </cfRule>
    <cfRule type="cellIs" dxfId="2728" priority="2732" operator="equal">
      <formula>"Bajo"</formula>
    </cfRule>
  </conditionalFormatting>
  <conditionalFormatting sqref="AG207">
    <cfRule type="cellIs" dxfId="2727" priority="2724" operator="equal">
      <formula>"Muy Alta"</formula>
    </cfRule>
    <cfRule type="cellIs" dxfId="2726" priority="2725" operator="equal">
      <formula>"Alta"</formula>
    </cfRule>
    <cfRule type="cellIs" dxfId="2725" priority="2726" operator="equal">
      <formula>"Media"</formula>
    </cfRule>
    <cfRule type="cellIs" dxfId="2724" priority="2727" operator="equal">
      <formula>"Baja"</formula>
    </cfRule>
    <cfRule type="cellIs" dxfId="2723" priority="2728" operator="equal">
      <formula>"Muy Baja"</formula>
    </cfRule>
  </conditionalFormatting>
  <conditionalFormatting sqref="AJ207">
    <cfRule type="cellIs" dxfId="2722" priority="2719" operator="equal">
      <formula>"Catastrófico"</formula>
    </cfRule>
    <cfRule type="cellIs" dxfId="2721" priority="2720" operator="equal">
      <formula>"Mayor"</formula>
    </cfRule>
    <cfRule type="cellIs" dxfId="2720" priority="2721" operator="equal">
      <formula>"Moderado"</formula>
    </cfRule>
    <cfRule type="cellIs" dxfId="2719" priority="2722" operator="equal">
      <formula>"Menor"</formula>
    </cfRule>
    <cfRule type="cellIs" dxfId="2718" priority="2723" operator="equal">
      <formula>"Leve"</formula>
    </cfRule>
  </conditionalFormatting>
  <conditionalFormatting sqref="M214 AH214">
    <cfRule type="cellIs" dxfId="2717" priority="2714" operator="equal">
      <formula>"Muy Alta"</formula>
    </cfRule>
    <cfRule type="cellIs" dxfId="2716" priority="2715" operator="equal">
      <formula>"Alta"</formula>
    </cfRule>
    <cfRule type="cellIs" dxfId="2715" priority="2716" operator="equal">
      <formula>"Media"</formula>
    </cfRule>
    <cfRule type="cellIs" dxfId="2714" priority="2717" operator="equal">
      <formula>"Baja"</formula>
    </cfRule>
    <cfRule type="cellIs" dxfId="2713" priority="2718" operator="equal">
      <formula>"Muy Baja"</formula>
    </cfRule>
  </conditionalFormatting>
  <conditionalFormatting sqref="P214">
    <cfRule type="cellIs" dxfId="2712" priority="2709" operator="equal">
      <formula>"Catastrófico"</formula>
    </cfRule>
    <cfRule type="cellIs" dxfId="2711" priority="2710" operator="equal">
      <formula>"Mayor"</formula>
    </cfRule>
    <cfRule type="cellIs" dxfId="2710" priority="2711" operator="equal">
      <formula>"Moderado"</formula>
    </cfRule>
    <cfRule type="cellIs" dxfId="2709" priority="2712" operator="equal">
      <formula>"Menor"</formula>
    </cfRule>
    <cfRule type="cellIs" dxfId="2708" priority="2713" operator="equal">
      <formula>"Leve"</formula>
    </cfRule>
  </conditionalFormatting>
  <conditionalFormatting sqref="R214:S214">
    <cfRule type="cellIs" dxfId="2707" priority="2705" operator="equal">
      <formula>"Extremo"</formula>
    </cfRule>
    <cfRule type="cellIs" dxfId="2706" priority="2706" operator="equal">
      <formula>"Alto"</formula>
    </cfRule>
    <cfRule type="cellIs" dxfId="2705" priority="2707" operator="equal">
      <formula>"Moderado"</formula>
    </cfRule>
    <cfRule type="cellIs" dxfId="2704" priority="2708" operator="equal">
      <formula>"Bajo"</formula>
    </cfRule>
  </conditionalFormatting>
  <conditionalFormatting sqref="AL214">
    <cfRule type="cellIs" dxfId="2703" priority="2701" operator="equal">
      <formula>"Extremo"</formula>
    </cfRule>
    <cfRule type="cellIs" dxfId="2702" priority="2702" operator="equal">
      <formula>"Alto"</formula>
    </cfRule>
    <cfRule type="cellIs" dxfId="2701" priority="2703" operator="equal">
      <formula>"Moderado"</formula>
    </cfRule>
    <cfRule type="cellIs" dxfId="2700" priority="2704" operator="equal">
      <formula>"Bajo"</formula>
    </cfRule>
  </conditionalFormatting>
  <conditionalFormatting sqref="AG214">
    <cfRule type="cellIs" dxfId="2699" priority="2696" operator="equal">
      <formula>"Muy Alta"</formula>
    </cfRule>
    <cfRule type="cellIs" dxfId="2698" priority="2697" operator="equal">
      <formula>"Alta"</formula>
    </cfRule>
    <cfRule type="cellIs" dxfId="2697" priority="2698" operator="equal">
      <formula>"Media"</formula>
    </cfRule>
    <cfRule type="cellIs" dxfId="2696" priority="2699" operator="equal">
      <formula>"Baja"</formula>
    </cfRule>
    <cfRule type="cellIs" dxfId="2695" priority="2700" operator="equal">
      <formula>"Muy Baja"</formula>
    </cfRule>
  </conditionalFormatting>
  <conditionalFormatting sqref="AJ214">
    <cfRule type="cellIs" dxfId="2694" priority="2691" operator="equal">
      <formula>"Catastrófico"</formula>
    </cfRule>
    <cfRule type="cellIs" dxfId="2693" priority="2692" operator="equal">
      <formula>"Mayor"</formula>
    </cfRule>
    <cfRule type="cellIs" dxfId="2692" priority="2693" operator="equal">
      <formula>"Moderado"</formula>
    </cfRule>
    <cfRule type="cellIs" dxfId="2691" priority="2694" operator="equal">
      <formula>"Menor"</formula>
    </cfRule>
    <cfRule type="cellIs" dxfId="2690" priority="2695" operator="equal">
      <formula>"Leve"</formula>
    </cfRule>
  </conditionalFormatting>
  <conditionalFormatting sqref="M221 AH221">
    <cfRule type="cellIs" dxfId="2689" priority="2686" operator="equal">
      <formula>"Muy Alta"</formula>
    </cfRule>
    <cfRule type="cellIs" dxfId="2688" priority="2687" operator="equal">
      <formula>"Alta"</formula>
    </cfRule>
    <cfRule type="cellIs" dxfId="2687" priority="2688" operator="equal">
      <formula>"Media"</formula>
    </cfRule>
    <cfRule type="cellIs" dxfId="2686" priority="2689" operator="equal">
      <formula>"Baja"</formula>
    </cfRule>
    <cfRule type="cellIs" dxfId="2685" priority="2690" operator="equal">
      <formula>"Muy Baja"</formula>
    </cfRule>
  </conditionalFormatting>
  <conditionalFormatting sqref="P221">
    <cfRule type="cellIs" dxfId="2684" priority="2681" operator="equal">
      <formula>"Catastrófico"</formula>
    </cfRule>
    <cfRule type="cellIs" dxfId="2683" priority="2682" operator="equal">
      <formula>"Mayor"</formula>
    </cfRule>
    <cfRule type="cellIs" dxfId="2682" priority="2683" operator="equal">
      <formula>"Moderado"</formula>
    </cfRule>
    <cfRule type="cellIs" dxfId="2681" priority="2684" operator="equal">
      <formula>"Menor"</formula>
    </cfRule>
    <cfRule type="cellIs" dxfId="2680" priority="2685" operator="equal">
      <formula>"Leve"</formula>
    </cfRule>
  </conditionalFormatting>
  <conditionalFormatting sqref="R221:S221">
    <cfRule type="cellIs" dxfId="2679" priority="2677" operator="equal">
      <formula>"Extremo"</formula>
    </cfRule>
    <cfRule type="cellIs" dxfId="2678" priority="2678" operator="equal">
      <formula>"Alto"</formula>
    </cfRule>
    <cfRule type="cellIs" dxfId="2677" priority="2679" operator="equal">
      <formula>"Moderado"</formula>
    </cfRule>
    <cfRule type="cellIs" dxfId="2676" priority="2680" operator="equal">
      <formula>"Bajo"</formula>
    </cfRule>
  </conditionalFormatting>
  <conditionalFormatting sqref="AL221">
    <cfRule type="cellIs" dxfId="2675" priority="2673" operator="equal">
      <formula>"Extremo"</formula>
    </cfRule>
    <cfRule type="cellIs" dxfId="2674" priority="2674" operator="equal">
      <formula>"Alto"</formula>
    </cfRule>
    <cfRule type="cellIs" dxfId="2673" priority="2675" operator="equal">
      <formula>"Moderado"</formula>
    </cfRule>
    <cfRule type="cellIs" dxfId="2672" priority="2676" operator="equal">
      <formula>"Bajo"</formula>
    </cfRule>
  </conditionalFormatting>
  <conditionalFormatting sqref="AG221">
    <cfRule type="cellIs" dxfId="2671" priority="2668" operator="equal">
      <formula>"Muy Alta"</formula>
    </cfRule>
    <cfRule type="cellIs" dxfId="2670" priority="2669" operator="equal">
      <formula>"Alta"</formula>
    </cfRule>
    <cfRule type="cellIs" dxfId="2669" priority="2670" operator="equal">
      <formula>"Media"</formula>
    </cfRule>
    <cfRule type="cellIs" dxfId="2668" priority="2671" operator="equal">
      <formula>"Baja"</formula>
    </cfRule>
    <cfRule type="cellIs" dxfId="2667" priority="2672" operator="equal">
      <formula>"Muy Baja"</formula>
    </cfRule>
  </conditionalFormatting>
  <conditionalFormatting sqref="AJ221">
    <cfRule type="cellIs" dxfId="2666" priority="2663" operator="equal">
      <formula>"Catastrófico"</formula>
    </cfRule>
    <cfRule type="cellIs" dxfId="2665" priority="2664" operator="equal">
      <formula>"Mayor"</formula>
    </cfRule>
    <cfRule type="cellIs" dxfId="2664" priority="2665" operator="equal">
      <formula>"Moderado"</formula>
    </cfRule>
    <cfRule type="cellIs" dxfId="2663" priority="2666" operator="equal">
      <formula>"Menor"</formula>
    </cfRule>
    <cfRule type="cellIs" dxfId="2662" priority="2667" operator="equal">
      <formula>"Leve"</formula>
    </cfRule>
  </conditionalFormatting>
  <conditionalFormatting sqref="M228 AH228">
    <cfRule type="cellIs" dxfId="2661" priority="2658" operator="equal">
      <formula>"Muy Alta"</formula>
    </cfRule>
    <cfRule type="cellIs" dxfId="2660" priority="2659" operator="equal">
      <formula>"Alta"</formula>
    </cfRule>
    <cfRule type="cellIs" dxfId="2659" priority="2660" operator="equal">
      <formula>"Media"</formula>
    </cfRule>
    <cfRule type="cellIs" dxfId="2658" priority="2661" operator="equal">
      <formula>"Baja"</formula>
    </cfRule>
    <cfRule type="cellIs" dxfId="2657" priority="2662" operator="equal">
      <formula>"Muy Baja"</formula>
    </cfRule>
  </conditionalFormatting>
  <conditionalFormatting sqref="P228">
    <cfRule type="cellIs" dxfId="2656" priority="2653" operator="equal">
      <formula>"Catastrófico"</formula>
    </cfRule>
    <cfRule type="cellIs" dxfId="2655" priority="2654" operator="equal">
      <formula>"Mayor"</formula>
    </cfRule>
    <cfRule type="cellIs" dxfId="2654" priority="2655" operator="equal">
      <formula>"Moderado"</formula>
    </cfRule>
    <cfRule type="cellIs" dxfId="2653" priority="2656" operator="equal">
      <formula>"Menor"</formula>
    </cfRule>
    <cfRule type="cellIs" dxfId="2652" priority="2657" operator="equal">
      <formula>"Leve"</formula>
    </cfRule>
  </conditionalFormatting>
  <conditionalFormatting sqref="R228:S228">
    <cfRule type="cellIs" dxfId="2651" priority="2649" operator="equal">
      <formula>"Extremo"</formula>
    </cfRule>
    <cfRule type="cellIs" dxfId="2650" priority="2650" operator="equal">
      <formula>"Alto"</formula>
    </cfRule>
    <cfRule type="cellIs" dxfId="2649" priority="2651" operator="equal">
      <formula>"Moderado"</formula>
    </cfRule>
    <cfRule type="cellIs" dxfId="2648" priority="2652" operator="equal">
      <formula>"Bajo"</formula>
    </cfRule>
  </conditionalFormatting>
  <conditionalFormatting sqref="AL228">
    <cfRule type="cellIs" dxfId="2647" priority="2645" operator="equal">
      <formula>"Extremo"</formula>
    </cfRule>
    <cfRule type="cellIs" dxfId="2646" priority="2646" operator="equal">
      <formula>"Alto"</formula>
    </cfRule>
    <cfRule type="cellIs" dxfId="2645" priority="2647" operator="equal">
      <formula>"Moderado"</formula>
    </cfRule>
    <cfRule type="cellIs" dxfId="2644" priority="2648" operator="equal">
      <formula>"Bajo"</formula>
    </cfRule>
  </conditionalFormatting>
  <conditionalFormatting sqref="AG228">
    <cfRule type="cellIs" dxfId="2643" priority="2640" operator="equal">
      <formula>"Muy Alta"</formula>
    </cfRule>
    <cfRule type="cellIs" dxfId="2642" priority="2641" operator="equal">
      <formula>"Alta"</formula>
    </cfRule>
    <cfRule type="cellIs" dxfId="2641" priority="2642" operator="equal">
      <formula>"Media"</formula>
    </cfRule>
    <cfRule type="cellIs" dxfId="2640" priority="2643" operator="equal">
      <formula>"Baja"</formula>
    </cfRule>
    <cfRule type="cellIs" dxfId="2639" priority="2644" operator="equal">
      <formula>"Muy Baja"</formula>
    </cfRule>
  </conditionalFormatting>
  <conditionalFormatting sqref="AJ228">
    <cfRule type="cellIs" dxfId="2638" priority="2635" operator="equal">
      <formula>"Catastrófico"</formula>
    </cfRule>
    <cfRule type="cellIs" dxfId="2637" priority="2636" operator="equal">
      <formula>"Mayor"</formula>
    </cfRule>
    <cfRule type="cellIs" dxfId="2636" priority="2637" operator="equal">
      <formula>"Moderado"</formula>
    </cfRule>
    <cfRule type="cellIs" dxfId="2635" priority="2638" operator="equal">
      <formula>"Menor"</formula>
    </cfRule>
    <cfRule type="cellIs" dxfId="2634" priority="2639" operator="equal">
      <formula>"Leve"</formula>
    </cfRule>
  </conditionalFormatting>
  <conditionalFormatting sqref="M235 AH235">
    <cfRule type="cellIs" dxfId="2633" priority="2630" operator="equal">
      <formula>"Muy Alta"</formula>
    </cfRule>
    <cfRule type="cellIs" dxfId="2632" priority="2631" operator="equal">
      <formula>"Alta"</formula>
    </cfRule>
    <cfRule type="cellIs" dxfId="2631" priority="2632" operator="equal">
      <formula>"Media"</formula>
    </cfRule>
    <cfRule type="cellIs" dxfId="2630" priority="2633" operator="equal">
      <formula>"Baja"</formula>
    </cfRule>
    <cfRule type="cellIs" dxfId="2629" priority="2634" operator="equal">
      <formula>"Muy Baja"</formula>
    </cfRule>
  </conditionalFormatting>
  <conditionalFormatting sqref="P235">
    <cfRule type="cellIs" dxfId="2628" priority="2625" operator="equal">
      <formula>"Catastrófico"</formula>
    </cfRule>
    <cfRule type="cellIs" dxfId="2627" priority="2626" operator="equal">
      <formula>"Mayor"</formula>
    </cfRule>
    <cfRule type="cellIs" dxfId="2626" priority="2627" operator="equal">
      <formula>"Moderado"</formula>
    </cfRule>
    <cfRule type="cellIs" dxfId="2625" priority="2628" operator="equal">
      <formula>"Menor"</formula>
    </cfRule>
    <cfRule type="cellIs" dxfId="2624" priority="2629" operator="equal">
      <formula>"Leve"</formula>
    </cfRule>
  </conditionalFormatting>
  <conditionalFormatting sqref="R235:S235">
    <cfRule type="cellIs" dxfId="2623" priority="2621" operator="equal">
      <formula>"Extremo"</formula>
    </cfRule>
    <cfRule type="cellIs" dxfId="2622" priority="2622" operator="equal">
      <formula>"Alto"</formula>
    </cfRule>
    <cfRule type="cellIs" dxfId="2621" priority="2623" operator="equal">
      <formula>"Moderado"</formula>
    </cfRule>
    <cfRule type="cellIs" dxfId="2620" priority="2624" operator="equal">
      <formula>"Bajo"</formula>
    </cfRule>
  </conditionalFormatting>
  <conditionalFormatting sqref="AL235">
    <cfRule type="cellIs" dxfId="2619" priority="2617" operator="equal">
      <formula>"Extremo"</formula>
    </cfRule>
    <cfRule type="cellIs" dxfId="2618" priority="2618" operator="equal">
      <formula>"Alto"</formula>
    </cfRule>
    <cfRule type="cellIs" dxfId="2617" priority="2619" operator="equal">
      <formula>"Moderado"</formula>
    </cfRule>
    <cfRule type="cellIs" dxfId="2616" priority="2620" operator="equal">
      <formula>"Bajo"</formula>
    </cfRule>
  </conditionalFormatting>
  <conditionalFormatting sqref="AG235">
    <cfRule type="cellIs" dxfId="2615" priority="2612" operator="equal">
      <formula>"Muy Alta"</formula>
    </cfRule>
    <cfRule type="cellIs" dxfId="2614" priority="2613" operator="equal">
      <formula>"Alta"</formula>
    </cfRule>
    <cfRule type="cellIs" dxfId="2613" priority="2614" operator="equal">
      <formula>"Media"</formula>
    </cfRule>
    <cfRule type="cellIs" dxfId="2612" priority="2615" operator="equal">
      <formula>"Baja"</formula>
    </cfRule>
    <cfRule type="cellIs" dxfId="2611" priority="2616" operator="equal">
      <formula>"Muy Baja"</formula>
    </cfRule>
  </conditionalFormatting>
  <conditionalFormatting sqref="AJ235">
    <cfRule type="cellIs" dxfId="2610" priority="2607" operator="equal">
      <formula>"Catastrófico"</formula>
    </cfRule>
    <cfRule type="cellIs" dxfId="2609" priority="2608" operator="equal">
      <formula>"Mayor"</formula>
    </cfRule>
    <cfRule type="cellIs" dxfId="2608" priority="2609" operator="equal">
      <formula>"Moderado"</formula>
    </cfRule>
    <cfRule type="cellIs" dxfId="2607" priority="2610" operator="equal">
      <formula>"Menor"</formula>
    </cfRule>
    <cfRule type="cellIs" dxfId="2606" priority="2611" operator="equal">
      <formula>"Leve"</formula>
    </cfRule>
  </conditionalFormatting>
  <conditionalFormatting sqref="M242 AH242">
    <cfRule type="cellIs" dxfId="2605" priority="2602" operator="equal">
      <formula>"Muy Alta"</formula>
    </cfRule>
    <cfRule type="cellIs" dxfId="2604" priority="2603" operator="equal">
      <formula>"Alta"</formula>
    </cfRule>
    <cfRule type="cellIs" dxfId="2603" priority="2604" operator="equal">
      <formula>"Media"</formula>
    </cfRule>
    <cfRule type="cellIs" dxfId="2602" priority="2605" operator="equal">
      <formula>"Baja"</formula>
    </cfRule>
    <cfRule type="cellIs" dxfId="2601" priority="2606" operator="equal">
      <formula>"Muy Baja"</formula>
    </cfRule>
  </conditionalFormatting>
  <conditionalFormatting sqref="P242">
    <cfRule type="cellIs" dxfId="2600" priority="2597" operator="equal">
      <formula>"Catastrófico"</formula>
    </cfRule>
    <cfRule type="cellIs" dxfId="2599" priority="2598" operator="equal">
      <formula>"Mayor"</formula>
    </cfRule>
    <cfRule type="cellIs" dxfId="2598" priority="2599" operator="equal">
      <formula>"Moderado"</formula>
    </cfRule>
    <cfRule type="cellIs" dxfId="2597" priority="2600" operator="equal">
      <formula>"Menor"</formula>
    </cfRule>
    <cfRule type="cellIs" dxfId="2596" priority="2601" operator="equal">
      <formula>"Leve"</formula>
    </cfRule>
  </conditionalFormatting>
  <conditionalFormatting sqref="R242:S242">
    <cfRule type="cellIs" dxfId="2595" priority="2593" operator="equal">
      <formula>"Extremo"</formula>
    </cfRule>
    <cfRule type="cellIs" dxfId="2594" priority="2594" operator="equal">
      <formula>"Alto"</formula>
    </cfRule>
    <cfRule type="cellIs" dxfId="2593" priority="2595" operator="equal">
      <formula>"Moderado"</formula>
    </cfRule>
    <cfRule type="cellIs" dxfId="2592" priority="2596" operator="equal">
      <formula>"Bajo"</formula>
    </cfRule>
  </conditionalFormatting>
  <conditionalFormatting sqref="AL242">
    <cfRule type="cellIs" dxfId="2591" priority="2589" operator="equal">
      <formula>"Extremo"</formula>
    </cfRule>
    <cfRule type="cellIs" dxfId="2590" priority="2590" operator="equal">
      <formula>"Alto"</formula>
    </cfRule>
    <cfRule type="cellIs" dxfId="2589" priority="2591" operator="equal">
      <formula>"Moderado"</formula>
    </cfRule>
    <cfRule type="cellIs" dxfId="2588" priority="2592" operator="equal">
      <formula>"Bajo"</formula>
    </cfRule>
  </conditionalFormatting>
  <conditionalFormatting sqref="AG242">
    <cfRule type="cellIs" dxfId="2587" priority="2584" operator="equal">
      <formula>"Muy Alta"</formula>
    </cfRule>
    <cfRule type="cellIs" dxfId="2586" priority="2585" operator="equal">
      <formula>"Alta"</formula>
    </cfRule>
    <cfRule type="cellIs" dxfId="2585" priority="2586" operator="equal">
      <formula>"Media"</formula>
    </cfRule>
    <cfRule type="cellIs" dxfId="2584" priority="2587" operator="equal">
      <formula>"Baja"</formula>
    </cfRule>
    <cfRule type="cellIs" dxfId="2583" priority="2588" operator="equal">
      <formula>"Muy Baja"</formula>
    </cfRule>
  </conditionalFormatting>
  <conditionalFormatting sqref="AJ242">
    <cfRule type="cellIs" dxfId="2582" priority="2579" operator="equal">
      <formula>"Catastrófico"</formula>
    </cfRule>
    <cfRule type="cellIs" dxfId="2581" priority="2580" operator="equal">
      <formula>"Mayor"</formula>
    </cfRule>
    <cfRule type="cellIs" dxfId="2580" priority="2581" operator="equal">
      <formula>"Moderado"</formula>
    </cfRule>
    <cfRule type="cellIs" dxfId="2579" priority="2582" operator="equal">
      <formula>"Menor"</formula>
    </cfRule>
    <cfRule type="cellIs" dxfId="2578" priority="2583" operator="equal">
      <formula>"Leve"</formula>
    </cfRule>
  </conditionalFormatting>
  <conditionalFormatting sqref="M249 AH249">
    <cfRule type="cellIs" dxfId="2577" priority="2574" operator="equal">
      <formula>"Muy Alta"</formula>
    </cfRule>
    <cfRule type="cellIs" dxfId="2576" priority="2575" operator="equal">
      <formula>"Alta"</formula>
    </cfRule>
    <cfRule type="cellIs" dxfId="2575" priority="2576" operator="equal">
      <formula>"Media"</formula>
    </cfRule>
    <cfRule type="cellIs" dxfId="2574" priority="2577" operator="equal">
      <formula>"Baja"</formula>
    </cfRule>
    <cfRule type="cellIs" dxfId="2573" priority="2578" operator="equal">
      <formula>"Muy Baja"</formula>
    </cfRule>
  </conditionalFormatting>
  <conditionalFormatting sqref="P249">
    <cfRule type="cellIs" dxfId="2572" priority="2569" operator="equal">
      <formula>"Catastrófico"</formula>
    </cfRule>
    <cfRule type="cellIs" dxfId="2571" priority="2570" operator="equal">
      <formula>"Mayor"</formula>
    </cfRule>
    <cfRule type="cellIs" dxfId="2570" priority="2571" operator="equal">
      <formula>"Moderado"</formula>
    </cfRule>
    <cfRule type="cellIs" dxfId="2569" priority="2572" operator="equal">
      <formula>"Menor"</formula>
    </cfRule>
    <cfRule type="cellIs" dxfId="2568" priority="2573" operator="equal">
      <formula>"Leve"</formula>
    </cfRule>
  </conditionalFormatting>
  <conditionalFormatting sqref="R249:S249">
    <cfRule type="cellIs" dxfId="2567" priority="2565" operator="equal">
      <formula>"Extremo"</formula>
    </cfRule>
    <cfRule type="cellIs" dxfId="2566" priority="2566" operator="equal">
      <formula>"Alto"</formula>
    </cfRule>
    <cfRule type="cellIs" dxfId="2565" priority="2567" operator="equal">
      <formula>"Moderado"</formula>
    </cfRule>
    <cfRule type="cellIs" dxfId="2564" priority="2568" operator="equal">
      <formula>"Bajo"</formula>
    </cfRule>
  </conditionalFormatting>
  <conditionalFormatting sqref="AL249">
    <cfRule type="cellIs" dxfId="2563" priority="2561" operator="equal">
      <formula>"Extremo"</formula>
    </cfRule>
    <cfRule type="cellIs" dxfId="2562" priority="2562" operator="equal">
      <formula>"Alto"</formula>
    </cfRule>
    <cfRule type="cellIs" dxfId="2561" priority="2563" operator="equal">
      <formula>"Moderado"</formula>
    </cfRule>
    <cfRule type="cellIs" dxfId="2560" priority="2564" operator="equal">
      <formula>"Bajo"</formula>
    </cfRule>
  </conditionalFormatting>
  <conditionalFormatting sqref="AG249">
    <cfRule type="cellIs" dxfId="2559" priority="2556" operator="equal">
      <formula>"Muy Alta"</formula>
    </cfRule>
    <cfRule type="cellIs" dxfId="2558" priority="2557" operator="equal">
      <formula>"Alta"</formula>
    </cfRule>
    <cfRule type="cellIs" dxfId="2557" priority="2558" operator="equal">
      <formula>"Media"</formula>
    </cfRule>
    <cfRule type="cellIs" dxfId="2556" priority="2559" operator="equal">
      <formula>"Baja"</formula>
    </cfRule>
    <cfRule type="cellIs" dxfId="2555" priority="2560" operator="equal">
      <formula>"Muy Baja"</formula>
    </cfRule>
  </conditionalFormatting>
  <conditionalFormatting sqref="AJ249">
    <cfRule type="cellIs" dxfId="2554" priority="2551" operator="equal">
      <formula>"Catastrófico"</formula>
    </cfRule>
    <cfRule type="cellIs" dxfId="2553" priority="2552" operator="equal">
      <formula>"Mayor"</formula>
    </cfRule>
    <cfRule type="cellIs" dxfId="2552" priority="2553" operator="equal">
      <formula>"Moderado"</formula>
    </cfRule>
    <cfRule type="cellIs" dxfId="2551" priority="2554" operator="equal">
      <formula>"Menor"</formula>
    </cfRule>
    <cfRule type="cellIs" dxfId="2550" priority="2555" operator="equal">
      <formula>"Leve"</formula>
    </cfRule>
  </conditionalFormatting>
  <conditionalFormatting sqref="M256 AH256">
    <cfRule type="cellIs" dxfId="2549" priority="2546" operator="equal">
      <formula>"Muy Alta"</formula>
    </cfRule>
    <cfRule type="cellIs" dxfId="2548" priority="2547" operator="equal">
      <formula>"Alta"</formula>
    </cfRule>
    <cfRule type="cellIs" dxfId="2547" priority="2548" operator="equal">
      <formula>"Media"</formula>
    </cfRule>
    <cfRule type="cellIs" dxfId="2546" priority="2549" operator="equal">
      <formula>"Baja"</formula>
    </cfRule>
    <cfRule type="cellIs" dxfId="2545" priority="2550" operator="equal">
      <formula>"Muy Baja"</formula>
    </cfRule>
  </conditionalFormatting>
  <conditionalFormatting sqref="P256">
    <cfRule type="cellIs" dxfId="2544" priority="2541" operator="equal">
      <formula>"Catastrófico"</formula>
    </cfRule>
    <cfRule type="cellIs" dxfId="2543" priority="2542" operator="equal">
      <formula>"Mayor"</formula>
    </cfRule>
    <cfRule type="cellIs" dxfId="2542" priority="2543" operator="equal">
      <formula>"Moderado"</formula>
    </cfRule>
    <cfRule type="cellIs" dxfId="2541" priority="2544" operator="equal">
      <formula>"Menor"</formula>
    </cfRule>
    <cfRule type="cellIs" dxfId="2540" priority="2545" operator="equal">
      <formula>"Leve"</formula>
    </cfRule>
  </conditionalFormatting>
  <conditionalFormatting sqref="R256:S256">
    <cfRule type="cellIs" dxfId="2539" priority="2537" operator="equal">
      <formula>"Extremo"</formula>
    </cfRule>
    <cfRule type="cellIs" dxfId="2538" priority="2538" operator="equal">
      <formula>"Alto"</formula>
    </cfRule>
    <cfRule type="cellIs" dxfId="2537" priority="2539" operator="equal">
      <formula>"Moderado"</formula>
    </cfRule>
    <cfRule type="cellIs" dxfId="2536" priority="2540" operator="equal">
      <formula>"Bajo"</formula>
    </cfRule>
  </conditionalFormatting>
  <conditionalFormatting sqref="AL256">
    <cfRule type="cellIs" dxfId="2535" priority="2533" operator="equal">
      <formula>"Extremo"</formula>
    </cfRule>
    <cfRule type="cellIs" dxfId="2534" priority="2534" operator="equal">
      <formula>"Alto"</formula>
    </cfRule>
    <cfRule type="cellIs" dxfId="2533" priority="2535" operator="equal">
      <formula>"Moderado"</formula>
    </cfRule>
    <cfRule type="cellIs" dxfId="2532" priority="2536" operator="equal">
      <formula>"Bajo"</formula>
    </cfRule>
  </conditionalFormatting>
  <conditionalFormatting sqref="AG256">
    <cfRule type="cellIs" dxfId="2531" priority="2528" operator="equal">
      <formula>"Muy Alta"</formula>
    </cfRule>
    <cfRule type="cellIs" dxfId="2530" priority="2529" operator="equal">
      <formula>"Alta"</formula>
    </cfRule>
    <cfRule type="cellIs" dxfId="2529" priority="2530" operator="equal">
      <formula>"Media"</formula>
    </cfRule>
    <cfRule type="cellIs" dxfId="2528" priority="2531" operator="equal">
      <formula>"Baja"</formula>
    </cfRule>
    <cfRule type="cellIs" dxfId="2527" priority="2532" operator="equal">
      <formula>"Muy Baja"</formula>
    </cfRule>
  </conditionalFormatting>
  <conditionalFormatting sqref="AJ256">
    <cfRule type="cellIs" dxfId="2526" priority="2523" operator="equal">
      <formula>"Catastrófico"</formula>
    </cfRule>
    <cfRule type="cellIs" dxfId="2525" priority="2524" operator="equal">
      <formula>"Mayor"</formula>
    </cfRule>
    <cfRule type="cellIs" dxfId="2524" priority="2525" operator="equal">
      <formula>"Moderado"</formula>
    </cfRule>
    <cfRule type="cellIs" dxfId="2523" priority="2526" operator="equal">
      <formula>"Menor"</formula>
    </cfRule>
    <cfRule type="cellIs" dxfId="2522" priority="2527" operator="equal">
      <formula>"Leve"</formula>
    </cfRule>
  </conditionalFormatting>
  <conditionalFormatting sqref="M263 AH263">
    <cfRule type="cellIs" dxfId="2521" priority="2518" operator="equal">
      <formula>"Muy Alta"</formula>
    </cfRule>
    <cfRule type="cellIs" dxfId="2520" priority="2519" operator="equal">
      <formula>"Alta"</formula>
    </cfRule>
    <cfRule type="cellIs" dxfId="2519" priority="2520" operator="equal">
      <formula>"Media"</formula>
    </cfRule>
    <cfRule type="cellIs" dxfId="2518" priority="2521" operator="equal">
      <formula>"Baja"</formula>
    </cfRule>
    <cfRule type="cellIs" dxfId="2517" priority="2522" operator="equal">
      <formula>"Muy Baja"</formula>
    </cfRule>
  </conditionalFormatting>
  <conditionalFormatting sqref="P263">
    <cfRule type="cellIs" dxfId="2516" priority="2513" operator="equal">
      <formula>"Catastrófico"</formula>
    </cfRule>
    <cfRule type="cellIs" dxfId="2515" priority="2514" operator="equal">
      <formula>"Mayor"</formula>
    </cfRule>
    <cfRule type="cellIs" dxfId="2514" priority="2515" operator="equal">
      <formula>"Moderado"</formula>
    </cfRule>
    <cfRule type="cellIs" dxfId="2513" priority="2516" operator="equal">
      <formula>"Menor"</formula>
    </cfRule>
    <cfRule type="cellIs" dxfId="2512" priority="2517" operator="equal">
      <formula>"Leve"</formula>
    </cfRule>
  </conditionalFormatting>
  <conditionalFormatting sqref="R263:S263">
    <cfRule type="cellIs" dxfId="2511" priority="2509" operator="equal">
      <formula>"Extremo"</formula>
    </cfRule>
    <cfRule type="cellIs" dxfId="2510" priority="2510" operator="equal">
      <formula>"Alto"</formula>
    </cfRule>
    <cfRule type="cellIs" dxfId="2509" priority="2511" operator="equal">
      <formula>"Moderado"</formula>
    </cfRule>
    <cfRule type="cellIs" dxfId="2508" priority="2512" operator="equal">
      <formula>"Bajo"</formula>
    </cfRule>
  </conditionalFormatting>
  <conditionalFormatting sqref="AL263">
    <cfRule type="cellIs" dxfId="2507" priority="2505" operator="equal">
      <formula>"Extremo"</formula>
    </cfRule>
    <cfRule type="cellIs" dxfId="2506" priority="2506" operator="equal">
      <formula>"Alto"</formula>
    </cfRule>
    <cfRule type="cellIs" dxfId="2505" priority="2507" operator="equal">
      <formula>"Moderado"</formula>
    </cfRule>
    <cfRule type="cellIs" dxfId="2504" priority="2508" operator="equal">
      <formula>"Bajo"</formula>
    </cfRule>
  </conditionalFormatting>
  <conditionalFormatting sqref="AG263">
    <cfRule type="cellIs" dxfId="2503" priority="2500" operator="equal">
      <formula>"Muy Alta"</formula>
    </cfRule>
    <cfRule type="cellIs" dxfId="2502" priority="2501" operator="equal">
      <formula>"Alta"</formula>
    </cfRule>
    <cfRule type="cellIs" dxfId="2501" priority="2502" operator="equal">
      <formula>"Media"</formula>
    </cfRule>
    <cfRule type="cellIs" dxfId="2500" priority="2503" operator="equal">
      <formula>"Baja"</formula>
    </cfRule>
    <cfRule type="cellIs" dxfId="2499" priority="2504" operator="equal">
      <formula>"Muy Baja"</formula>
    </cfRule>
  </conditionalFormatting>
  <conditionalFormatting sqref="AJ263">
    <cfRule type="cellIs" dxfId="2498" priority="2495" operator="equal">
      <formula>"Catastrófico"</formula>
    </cfRule>
    <cfRule type="cellIs" dxfId="2497" priority="2496" operator="equal">
      <formula>"Mayor"</formula>
    </cfRule>
    <cfRule type="cellIs" dxfId="2496" priority="2497" operator="equal">
      <formula>"Moderado"</formula>
    </cfRule>
    <cfRule type="cellIs" dxfId="2495" priority="2498" operator="equal">
      <formula>"Menor"</formula>
    </cfRule>
    <cfRule type="cellIs" dxfId="2494" priority="2499" operator="equal">
      <formula>"Leve"</formula>
    </cfRule>
  </conditionalFormatting>
  <conditionalFormatting sqref="M270 AH270">
    <cfRule type="cellIs" dxfId="2493" priority="2490" operator="equal">
      <formula>"Muy Alta"</formula>
    </cfRule>
    <cfRule type="cellIs" dxfId="2492" priority="2491" operator="equal">
      <formula>"Alta"</formula>
    </cfRule>
    <cfRule type="cellIs" dxfId="2491" priority="2492" operator="equal">
      <formula>"Media"</formula>
    </cfRule>
    <cfRule type="cellIs" dxfId="2490" priority="2493" operator="equal">
      <formula>"Baja"</formula>
    </cfRule>
    <cfRule type="cellIs" dxfId="2489" priority="2494" operator="equal">
      <formula>"Muy Baja"</formula>
    </cfRule>
  </conditionalFormatting>
  <conditionalFormatting sqref="P270">
    <cfRule type="cellIs" dxfId="2488" priority="2485" operator="equal">
      <formula>"Catastrófico"</formula>
    </cfRule>
    <cfRule type="cellIs" dxfId="2487" priority="2486" operator="equal">
      <formula>"Mayor"</formula>
    </cfRule>
    <cfRule type="cellIs" dxfId="2486" priority="2487" operator="equal">
      <formula>"Moderado"</formula>
    </cfRule>
    <cfRule type="cellIs" dxfId="2485" priority="2488" operator="equal">
      <formula>"Menor"</formula>
    </cfRule>
    <cfRule type="cellIs" dxfId="2484" priority="2489" operator="equal">
      <formula>"Leve"</formula>
    </cfRule>
  </conditionalFormatting>
  <conditionalFormatting sqref="R270:S270">
    <cfRule type="cellIs" dxfId="2483" priority="2481" operator="equal">
      <formula>"Extremo"</formula>
    </cfRule>
    <cfRule type="cellIs" dxfId="2482" priority="2482" operator="equal">
      <formula>"Alto"</formula>
    </cfRule>
    <cfRule type="cellIs" dxfId="2481" priority="2483" operator="equal">
      <formula>"Moderado"</formula>
    </cfRule>
    <cfRule type="cellIs" dxfId="2480" priority="2484" operator="equal">
      <formula>"Bajo"</formula>
    </cfRule>
  </conditionalFormatting>
  <conditionalFormatting sqref="AL270">
    <cfRule type="cellIs" dxfId="2479" priority="2477" operator="equal">
      <formula>"Extremo"</formula>
    </cfRule>
    <cfRule type="cellIs" dxfId="2478" priority="2478" operator="equal">
      <formula>"Alto"</formula>
    </cfRule>
    <cfRule type="cellIs" dxfId="2477" priority="2479" operator="equal">
      <formula>"Moderado"</formula>
    </cfRule>
    <cfRule type="cellIs" dxfId="2476" priority="2480" operator="equal">
      <formula>"Bajo"</formula>
    </cfRule>
  </conditionalFormatting>
  <conditionalFormatting sqref="AG270">
    <cfRule type="cellIs" dxfId="2475" priority="2472" operator="equal">
      <formula>"Muy Alta"</formula>
    </cfRule>
    <cfRule type="cellIs" dxfId="2474" priority="2473" operator="equal">
      <formula>"Alta"</formula>
    </cfRule>
    <cfRule type="cellIs" dxfId="2473" priority="2474" operator="equal">
      <formula>"Media"</formula>
    </cfRule>
    <cfRule type="cellIs" dxfId="2472" priority="2475" operator="equal">
      <formula>"Baja"</formula>
    </cfRule>
    <cfRule type="cellIs" dxfId="2471" priority="2476" operator="equal">
      <formula>"Muy Baja"</formula>
    </cfRule>
  </conditionalFormatting>
  <conditionalFormatting sqref="AJ270">
    <cfRule type="cellIs" dxfId="2470" priority="2467" operator="equal">
      <formula>"Catastrófico"</formula>
    </cfRule>
    <cfRule type="cellIs" dxfId="2469" priority="2468" operator="equal">
      <formula>"Mayor"</formula>
    </cfRule>
    <cfRule type="cellIs" dxfId="2468" priority="2469" operator="equal">
      <formula>"Moderado"</formula>
    </cfRule>
    <cfRule type="cellIs" dxfId="2467" priority="2470" operator="equal">
      <formula>"Menor"</formula>
    </cfRule>
    <cfRule type="cellIs" dxfId="2466" priority="2471" operator="equal">
      <formula>"Leve"</formula>
    </cfRule>
  </conditionalFormatting>
  <conditionalFormatting sqref="M277 AH277">
    <cfRule type="cellIs" dxfId="2465" priority="2462" operator="equal">
      <formula>"Muy Alta"</formula>
    </cfRule>
    <cfRule type="cellIs" dxfId="2464" priority="2463" operator="equal">
      <formula>"Alta"</formula>
    </cfRule>
    <cfRule type="cellIs" dxfId="2463" priority="2464" operator="equal">
      <formula>"Media"</formula>
    </cfRule>
    <cfRule type="cellIs" dxfId="2462" priority="2465" operator="equal">
      <formula>"Baja"</formula>
    </cfRule>
    <cfRule type="cellIs" dxfId="2461" priority="2466" operator="equal">
      <formula>"Muy Baja"</formula>
    </cfRule>
  </conditionalFormatting>
  <conditionalFormatting sqref="P277">
    <cfRule type="cellIs" dxfId="2460" priority="2457" operator="equal">
      <formula>"Catastrófico"</formula>
    </cfRule>
    <cfRule type="cellIs" dxfId="2459" priority="2458" operator="equal">
      <formula>"Mayor"</formula>
    </cfRule>
    <cfRule type="cellIs" dxfId="2458" priority="2459" operator="equal">
      <formula>"Moderado"</formula>
    </cfRule>
    <cfRule type="cellIs" dxfId="2457" priority="2460" operator="equal">
      <formula>"Menor"</formula>
    </cfRule>
    <cfRule type="cellIs" dxfId="2456" priority="2461" operator="equal">
      <formula>"Leve"</formula>
    </cfRule>
  </conditionalFormatting>
  <conditionalFormatting sqref="R277:S277">
    <cfRule type="cellIs" dxfId="2455" priority="2453" operator="equal">
      <formula>"Extremo"</formula>
    </cfRule>
    <cfRule type="cellIs" dxfId="2454" priority="2454" operator="equal">
      <formula>"Alto"</formula>
    </cfRule>
    <cfRule type="cellIs" dxfId="2453" priority="2455" operator="equal">
      <formula>"Moderado"</formula>
    </cfRule>
    <cfRule type="cellIs" dxfId="2452" priority="2456" operator="equal">
      <formula>"Bajo"</formula>
    </cfRule>
  </conditionalFormatting>
  <conditionalFormatting sqref="AL277">
    <cfRule type="cellIs" dxfId="2451" priority="2449" operator="equal">
      <formula>"Extremo"</formula>
    </cfRule>
    <cfRule type="cellIs" dxfId="2450" priority="2450" operator="equal">
      <formula>"Alto"</formula>
    </cfRule>
    <cfRule type="cellIs" dxfId="2449" priority="2451" operator="equal">
      <formula>"Moderado"</formula>
    </cfRule>
    <cfRule type="cellIs" dxfId="2448" priority="2452" operator="equal">
      <formula>"Bajo"</formula>
    </cfRule>
  </conditionalFormatting>
  <conditionalFormatting sqref="AG277">
    <cfRule type="cellIs" dxfId="2447" priority="2444" operator="equal">
      <formula>"Muy Alta"</formula>
    </cfRule>
    <cfRule type="cellIs" dxfId="2446" priority="2445" operator="equal">
      <formula>"Alta"</formula>
    </cfRule>
    <cfRule type="cellIs" dxfId="2445" priority="2446" operator="equal">
      <formula>"Media"</formula>
    </cfRule>
    <cfRule type="cellIs" dxfId="2444" priority="2447" operator="equal">
      <formula>"Baja"</formula>
    </cfRule>
    <cfRule type="cellIs" dxfId="2443" priority="2448" operator="equal">
      <formula>"Muy Baja"</formula>
    </cfRule>
  </conditionalFormatting>
  <conditionalFormatting sqref="AJ277">
    <cfRule type="cellIs" dxfId="2442" priority="2439" operator="equal">
      <formula>"Catastrófico"</formula>
    </cfRule>
    <cfRule type="cellIs" dxfId="2441" priority="2440" operator="equal">
      <formula>"Mayor"</formula>
    </cfRule>
    <cfRule type="cellIs" dxfId="2440" priority="2441" operator="equal">
      <formula>"Moderado"</formula>
    </cfRule>
    <cfRule type="cellIs" dxfId="2439" priority="2442" operator="equal">
      <formula>"Menor"</formula>
    </cfRule>
    <cfRule type="cellIs" dxfId="2438" priority="2443" operator="equal">
      <formula>"Leve"</formula>
    </cfRule>
  </conditionalFormatting>
  <conditionalFormatting sqref="M284 AH284">
    <cfRule type="cellIs" dxfId="2437" priority="2434" operator="equal">
      <formula>"Muy Alta"</formula>
    </cfRule>
    <cfRule type="cellIs" dxfId="2436" priority="2435" operator="equal">
      <formula>"Alta"</formula>
    </cfRule>
    <cfRule type="cellIs" dxfId="2435" priority="2436" operator="equal">
      <formula>"Media"</formula>
    </cfRule>
    <cfRule type="cellIs" dxfId="2434" priority="2437" operator="equal">
      <formula>"Baja"</formula>
    </cfRule>
    <cfRule type="cellIs" dxfId="2433" priority="2438" operator="equal">
      <formula>"Muy Baja"</formula>
    </cfRule>
  </conditionalFormatting>
  <conditionalFormatting sqref="P284">
    <cfRule type="cellIs" dxfId="2432" priority="2429" operator="equal">
      <formula>"Catastrófico"</formula>
    </cfRule>
    <cfRule type="cellIs" dxfId="2431" priority="2430" operator="equal">
      <formula>"Mayor"</formula>
    </cfRule>
    <cfRule type="cellIs" dxfId="2430" priority="2431" operator="equal">
      <formula>"Moderado"</formula>
    </cfRule>
    <cfRule type="cellIs" dxfId="2429" priority="2432" operator="equal">
      <formula>"Menor"</formula>
    </cfRule>
    <cfRule type="cellIs" dxfId="2428" priority="2433" operator="equal">
      <formula>"Leve"</formula>
    </cfRule>
  </conditionalFormatting>
  <conditionalFormatting sqref="R284:S284">
    <cfRule type="cellIs" dxfId="2427" priority="2425" operator="equal">
      <formula>"Extremo"</formula>
    </cfRule>
    <cfRule type="cellIs" dxfId="2426" priority="2426" operator="equal">
      <formula>"Alto"</formula>
    </cfRule>
    <cfRule type="cellIs" dxfId="2425" priority="2427" operator="equal">
      <formula>"Moderado"</formula>
    </cfRule>
    <cfRule type="cellIs" dxfId="2424" priority="2428" operator="equal">
      <formula>"Bajo"</formula>
    </cfRule>
  </conditionalFormatting>
  <conditionalFormatting sqref="AL284">
    <cfRule type="cellIs" dxfId="2423" priority="2421" operator="equal">
      <formula>"Extremo"</formula>
    </cfRule>
    <cfRule type="cellIs" dxfId="2422" priority="2422" operator="equal">
      <formula>"Alto"</formula>
    </cfRule>
    <cfRule type="cellIs" dxfId="2421" priority="2423" operator="equal">
      <formula>"Moderado"</formula>
    </cfRule>
    <cfRule type="cellIs" dxfId="2420" priority="2424" operator="equal">
      <formula>"Bajo"</formula>
    </cfRule>
  </conditionalFormatting>
  <conditionalFormatting sqref="AG284">
    <cfRule type="cellIs" dxfId="2419" priority="2416" operator="equal">
      <formula>"Muy Alta"</formula>
    </cfRule>
    <cfRule type="cellIs" dxfId="2418" priority="2417" operator="equal">
      <formula>"Alta"</formula>
    </cfRule>
    <cfRule type="cellIs" dxfId="2417" priority="2418" operator="equal">
      <formula>"Media"</formula>
    </cfRule>
    <cfRule type="cellIs" dxfId="2416" priority="2419" operator="equal">
      <formula>"Baja"</formula>
    </cfRule>
    <cfRule type="cellIs" dxfId="2415" priority="2420" operator="equal">
      <formula>"Muy Baja"</formula>
    </cfRule>
  </conditionalFormatting>
  <conditionalFormatting sqref="AJ284">
    <cfRule type="cellIs" dxfId="2414" priority="2411" operator="equal">
      <formula>"Catastrófico"</formula>
    </cfRule>
    <cfRule type="cellIs" dxfId="2413" priority="2412" operator="equal">
      <formula>"Mayor"</formula>
    </cfRule>
    <cfRule type="cellIs" dxfId="2412" priority="2413" operator="equal">
      <formula>"Moderado"</formula>
    </cfRule>
    <cfRule type="cellIs" dxfId="2411" priority="2414" operator="equal">
      <formula>"Menor"</formula>
    </cfRule>
    <cfRule type="cellIs" dxfId="2410" priority="2415" operator="equal">
      <formula>"Leve"</formula>
    </cfRule>
  </conditionalFormatting>
  <conditionalFormatting sqref="M291 AH291">
    <cfRule type="cellIs" dxfId="2409" priority="2406" operator="equal">
      <formula>"Muy Alta"</formula>
    </cfRule>
    <cfRule type="cellIs" dxfId="2408" priority="2407" operator="equal">
      <formula>"Alta"</formula>
    </cfRule>
    <cfRule type="cellIs" dxfId="2407" priority="2408" operator="equal">
      <formula>"Media"</formula>
    </cfRule>
    <cfRule type="cellIs" dxfId="2406" priority="2409" operator="equal">
      <formula>"Baja"</formula>
    </cfRule>
    <cfRule type="cellIs" dxfId="2405" priority="2410" operator="equal">
      <formula>"Muy Baja"</formula>
    </cfRule>
  </conditionalFormatting>
  <conditionalFormatting sqref="P291">
    <cfRule type="cellIs" dxfId="2404" priority="2401" operator="equal">
      <formula>"Catastrófico"</formula>
    </cfRule>
    <cfRule type="cellIs" dxfId="2403" priority="2402" operator="equal">
      <formula>"Mayor"</formula>
    </cfRule>
    <cfRule type="cellIs" dxfId="2402" priority="2403" operator="equal">
      <formula>"Moderado"</formula>
    </cfRule>
    <cfRule type="cellIs" dxfId="2401" priority="2404" operator="equal">
      <formula>"Menor"</formula>
    </cfRule>
    <cfRule type="cellIs" dxfId="2400" priority="2405" operator="equal">
      <formula>"Leve"</formula>
    </cfRule>
  </conditionalFormatting>
  <conditionalFormatting sqref="R291:S291">
    <cfRule type="cellIs" dxfId="2399" priority="2397" operator="equal">
      <formula>"Extremo"</formula>
    </cfRule>
    <cfRule type="cellIs" dxfId="2398" priority="2398" operator="equal">
      <formula>"Alto"</formula>
    </cfRule>
    <cfRule type="cellIs" dxfId="2397" priority="2399" operator="equal">
      <formula>"Moderado"</formula>
    </cfRule>
    <cfRule type="cellIs" dxfId="2396" priority="2400" operator="equal">
      <formula>"Bajo"</formula>
    </cfRule>
  </conditionalFormatting>
  <conditionalFormatting sqref="AL291">
    <cfRule type="cellIs" dxfId="2395" priority="2393" operator="equal">
      <formula>"Extremo"</formula>
    </cfRule>
    <cfRule type="cellIs" dxfId="2394" priority="2394" operator="equal">
      <formula>"Alto"</formula>
    </cfRule>
    <cfRule type="cellIs" dxfId="2393" priority="2395" operator="equal">
      <formula>"Moderado"</formula>
    </cfRule>
    <cfRule type="cellIs" dxfId="2392" priority="2396" operator="equal">
      <formula>"Bajo"</formula>
    </cfRule>
  </conditionalFormatting>
  <conditionalFormatting sqref="AG291">
    <cfRule type="cellIs" dxfId="2391" priority="2388" operator="equal">
      <formula>"Muy Alta"</formula>
    </cfRule>
    <cfRule type="cellIs" dxfId="2390" priority="2389" operator="equal">
      <formula>"Alta"</formula>
    </cfRule>
    <cfRule type="cellIs" dxfId="2389" priority="2390" operator="equal">
      <formula>"Media"</formula>
    </cfRule>
    <cfRule type="cellIs" dxfId="2388" priority="2391" operator="equal">
      <formula>"Baja"</formula>
    </cfRule>
    <cfRule type="cellIs" dxfId="2387" priority="2392" operator="equal">
      <formula>"Muy Baja"</formula>
    </cfRule>
  </conditionalFormatting>
  <conditionalFormatting sqref="AJ291">
    <cfRule type="cellIs" dxfId="2386" priority="2383" operator="equal">
      <formula>"Catastrófico"</formula>
    </cfRule>
    <cfRule type="cellIs" dxfId="2385" priority="2384" operator="equal">
      <formula>"Mayor"</formula>
    </cfRule>
    <cfRule type="cellIs" dxfId="2384" priority="2385" operator="equal">
      <formula>"Moderado"</formula>
    </cfRule>
    <cfRule type="cellIs" dxfId="2383" priority="2386" operator="equal">
      <formula>"Menor"</formula>
    </cfRule>
    <cfRule type="cellIs" dxfId="2382" priority="2387" operator="equal">
      <formula>"Leve"</formula>
    </cfRule>
  </conditionalFormatting>
  <conditionalFormatting sqref="M298 AH298">
    <cfRule type="cellIs" dxfId="2381" priority="2378" operator="equal">
      <formula>"Muy Alta"</formula>
    </cfRule>
    <cfRule type="cellIs" dxfId="2380" priority="2379" operator="equal">
      <formula>"Alta"</formula>
    </cfRule>
    <cfRule type="cellIs" dxfId="2379" priority="2380" operator="equal">
      <formula>"Media"</formula>
    </cfRule>
    <cfRule type="cellIs" dxfId="2378" priority="2381" operator="equal">
      <formula>"Baja"</formula>
    </cfRule>
    <cfRule type="cellIs" dxfId="2377" priority="2382" operator="equal">
      <formula>"Muy Baja"</formula>
    </cfRule>
  </conditionalFormatting>
  <conditionalFormatting sqref="P298">
    <cfRule type="cellIs" dxfId="2376" priority="2373" operator="equal">
      <formula>"Catastrófico"</formula>
    </cfRule>
    <cfRule type="cellIs" dxfId="2375" priority="2374" operator="equal">
      <formula>"Mayor"</formula>
    </cfRule>
    <cfRule type="cellIs" dxfId="2374" priority="2375" operator="equal">
      <formula>"Moderado"</formula>
    </cfRule>
    <cfRule type="cellIs" dxfId="2373" priority="2376" operator="equal">
      <formula>"Menor"</formula>
    </cfRule>
    <cfRule type="cellIs" dxfId="2372" priority="2377" operator="equal">
      <formula>"Leve"</formula>
    </cfRule>
  </conditionalFormatting>
  <conditionalFormatting sqref="R298:S298">
    <cfRule type="cellIs" dxfId="2371" priority="2369" operator="equal">
      <formula>"Extremo"</formula>
    </cfRule>
    <cfRule type="cellIs" dxfId="2370" priority="2370" operator="equal">
      <formula>"Alto"</formula>
    </cfRule>
    <cfRule type="cellIs" dxfId="2369" priority="2371" operator="equal">
      <formula>"Moderado"</formula>
    </cfRule>
    <cfRule type="cellIs" dxfId="2368" priority="2372" operator="equal">
      <formula>"Bajo"</formula>
    </cfRule>
  </conditionalFormatting>
  <conditionalFormatting sqref="AL298">
    <cfRule type="cellIs" dxfId="2367" priority="2365" operator="equal">
      <formula>"Extremo"</formula>
    </cfRule>
    <cfRule type="cellIs" dxfId="2366" priority="2366" operator="equal">
      <formula>"Alto"</formula>
    </cfRule>
    <cfRule type="cellIs" dxfId="2365" priority="2367" operator="equal">
      <formula>"Moderado"</formula>
    </cfRule>
    <cfRule type="cellIs" dxfId="2364" priority="2368" operator="equal">
      <formula>"Bajo"</formula>
    </cfRule>
  </conditionalFormatting>
  <conditionalFormatting sqref="AG298">
    <cfRule type="cellIs" dxfId="2363" priority="2360" operator="equal">
      <formula>"Muy Alta"</formula>
    </cfRule>
    <cfRule type="cellIs" dxfId="2362" priority="2361" operator="equal">
      <formula>"Alta"</formula>
    </cfRule>
    <cfRule type="cellIs" dxfId="2361" priority="2362" operator="equal">
      <formula>"Media"</formula>
    </cfRule>
    <cfRule type="cellIs" dxfId="2360" priority="2363" operator="equal">
      <formula>"Baja"</formula>
    </cfRule>
    <cfRule type="cellIs" dxfId="2359" priority="2364" operator="equal">
      <formula>"Muy Baja"</formula>
    </cfRule>
  </conditionalFormatting>
  <conditionalFormatting sqref="AJ298">
    <cfRule type="cellIs" dxfId="2358" priority="2355" operator="equal">
      <formula>"Catastrófico"</formula>
    </cfRule>
    <cfRule type="cellIs" dxfId="2357" priority="2356" operator="equal">
      <formula>"Mayor"</formula>
    </cfRule>
    <cfRule type="cellIs" dxfId="2356" priority="2357" operator="equal">
      <formula>"Moderado"</formula>
    </cfRule>
    <cfRule type="cellIs" dxfId="2355" priority="2358" operator="equal">
      <formula>"Menor"</formula>
    </cfRule>
    <cfRule type="cellIs" dxfId="2354" priority="2359" operator="equal">
      <formula>"Leve"</formula>
    </cfRule>
  </conditionalFormatting>
  <conditionalFormatting sqref="M305 AH305">
    <cfRule type="cellIs" dxfId="2353" priority="2350" operator="equal">
      <formula>"Muy Alta"</formula>
    </cfRule>
    <cfRule type="cellIs" dxfId="2352" priority="2351" operator="equal">
      <formula>"Alta"</formula>
    </cfRule>
    <cfRule type="cellIs" dxfId="2351" priority="2352" operator="equal">
      <formula>"Media"</formula>
    </cfRule>
    <cfRule type="cellIs" dxfId="2350" priority="2353" operator="equal">
      <formula>"Baja"</formula>
    </cfRule>
    <cfRule type="cellIs" dxfId="2349" priority="2354" operator="equal">
      <formula>"Muy Baja"</formula>
    </cfRule>
  </conditionalFormatting>
  <conditionalFormatting sqref="P305">
    <cfRule type="cellIs" dxfId="2348" priority="2345" operator="equal">
      <formula>"Catastrófico"</formula>
    </cfRule>
    <cfRule type="cellIs" dxfId="2347" priority="2346" operator="equal">
      <formula>"Mayor"</formula>
    </cfRule>
    <cfRule type="cellIs" dxfId="2346" priority="2347" operator="equal">
      <formula>"Moderado"</formula>
    </cfRule>
    <cfRule type="cellIs" dxfId="2345" priority="2348" operator="equal">
      <formula>"Menor"</formula>
    </cfRule>
    <cfRule type="cellIs" dxfId="2344" priority="2349" operator="equal">
      <formula>"Leve"</formula>
    </cfRule>
  </conditionalFormatting>
  <conditionalFormatting sqref="R305:S305">
    <cfRule type="cellIs" dxfId="2343" priority="2341" operator="equal">
      <formula>"Extremo"</formula>
    </cfRule>
    <cfRule type="cellIs" dxfId="2342" priority="2342" operator="equal">
      <formula>"Alto"</formula>
    </cfRule>
    <cfRule type="cellIs" dxfId="2341" priority="2343" operator="equal">
      <formula>"Moderado"</formula>
    </cfRule>
    <cfRule type="cellIs" dxfId="2340" priority="2344" operator="equal">
      <formula>"Bajo"</formula>
    </cfRule>
  </conditionalFormatting>
  <conditionalFormatting sqref="AL305">
    <cfRule type="cellIs" dxfId="2339" priority="2337" operator="equal">
      <formula>"Extremo"</formula>
    </cfRule>
    <cfRule type="cellIs" dxfId="2338" priority="2338" operator="equal">
      <formula>"Alto"</formula>
    </cfRule>
    <cfRule type="cellIs" dxfId="2337" priority="2339" operator="equal">
      <formula>"Moderado"</formula>
    </cfRule>
    <cfRule type="cellIs" dxfId="2336" priority="2340" operator="equal">
      <formula>"Bajo"</formula>
    </cfRule>
  </conditionalFormatting>
  <conditionalFormatting sqref="AG305">
    <cfRule type="cellIs" dxfId="2335" priority="2332" operator="equal">
      <formula>"Muy Alta"</formula>
    </cfRule>
    <cfRule type="cellIs" dxfId="2334" priority="2333" operator="equal">
      <formula>"Alta"</formula>
    </cfRule>
    <cfRule type="cellIs" dxfId="2333" priority="2334" operator="equal">
      <formula>"Media"</formula>
    </cfRule>
    <cfRule type="cellIs" dxfId="2332" priority="2335" operator="equal">
      <formula>"Baja"</formula>
    </cfRule>
    <cfRule type="cellIs" dxfId="2331" priority="2336" operator="equal">
      <formula>"Muy Baja"</formula>
    </cfRule>
  </conditionalFormatting>
  <conditionalFormatting sqref="AJ305">
    <cfRule type="cellIs" dxfId="2330" priority="2327" operator="equal">
      <formula>"Catastrófico"</formula>
    </cfRule>
    <cfRule type="cellIs" dxfId="2329" priority="2328" operator="equal">
      <formula>"Mayor"</formula>
    </cfRule>
    <cfRule type="cellIs" dxfId="2328" priority="2329" operator="equal">
      <formula>"Moderado"</formula>
    </cfRule>
    <cfRule type="cellIs" dxfId="2327" priority="2330" operator="equal">
      <formula>"Menor"</formula>
    </cfRule>
    <cfRule type="cellIs" dxfId="2326" priority="2331" operator="equal">
      <formula>"Leve"</formula>
    </cfRule>
  </conditionalFormatting>
  <conditionalFormatting sqref="M312 AH312">
    <cfRule type="cellIs" dxfId="2325" priority="2322" operator="equal">
      <formula>"Muy Alta"</formula>
    </cfRule>
    <cfRule type="cellIs" dxfId="2324" priority="2323" operator="equal">
      <formula>"Alta"</formula>
    </cfRule>
    <cfRule type="cellIs" dxfId="2323" priority="2324" operator="equal">
      <formula>"Media"</formula>
    </cfRule>
    <cfRule type="cellIs" dxfId="2322" priority="2325" operator="equal">
      <formula>"Baja"</formula>
    </cfRule>
    <cfRule type="cellIs" dxfId="2321" priority="2326" operator="equal">
      <formula>"Muy Baja"</formula>
    </cfRule>
  </conditionalFormatting>
  <conditionalFormatting sqref="P312">
    <cfRule type="cellIs" dxfId="2320" priority="2317" operator="equal">
      <formula>"Catastrófico"</formula>
    </cfRule>
    <cfRule type="cellIs" dxfId="2319" priority="2318" operator="equal">
      <formula>"Mayor"</formula>
    </cfRule>
    <cfRule type="cellIs" dxfId="2318" priority="2319" operator="equal">
      <formula>"Moderado"</formula>
    </cfRule>
    <cfRule type="cellIs" dxfId="2317" priority="2320" operator="equal">
      <formula>"Menor"</formula>
    </cfRule>
    <cfRule type="cellIs" dxfId="2316" priority="2321" operator="equal">
      <formula>"Leve"</formula>
    </cfRule>
  </conditionalFormatting>
  <conditionalFormatting sqref="R312:S312">
    <cfRule type="cellIs" dxfId="2315" priority="2313" operator="equal">
      <formula>"Extremo"</formula>
    </cfRule>
    <cfRule type="cellIs" dxfId="2314" priority="2314" operator="equal">
      <formula>"Alto"</formula>
    </cfRule>
    <cfRule type="cellIs" dxfId="2313" priority="2315" operator="equal">
      <formula>"Moderado"</formula>
    </cfRule>
    <cfRule type="cellIs" dxfId="2312" priority="2316" operator="equal">
      <formula>"Bajo"</formula>
    </cfRule>
  </conditionalFormatting>
  <conditionalFormatting sqref="AL312">
    <cfRule type="cellIs" dxfId="2311" priority="2309" operator="equal">
      <formula>"Extremo"</formula>
    </cfRule>
    <cfRule type="cellIs" dxfId="2310" priority="2310" operator="equal">
      <formula>"Alto"</formula>
    </cfRule>
    <cfRule type="cellIs" dxfId="2309" priority="2311" operator="equal">
      <formula>"Moderado"</formula>
    </cfRule>
    <cfRule type="cellIs" dxfId="2308" priority="2312" operator="equal">
      <formula>"Bajo"</formula>
    </cfRule>
  </conditionalFormatting>
  <conditionalFormatting sqref="AG312">
    <cfRule type="cellIs" dxfId="2307" priority="2304" operator="equal">
      <formula>"Muy Alta"</formula>
    </cfRule>
    <cfRule type="cellIs" dxfId="2306" priority="2305" operator="equal">
      <formula>"Alta"</formula>
    </cfRule>
    <cfRule type="cellIs" dxfId="2305" priority="2306" operator="equal">
      <formula>"Media"</formula>
    </cfRule>
    <cfRule type="cellIs" dxfId="2304" priority="2307" operator="equal">
      <formula>"Baja"</formula>
    </cfRule>
    <cfRule type="cellIs" dxfId="2303" priority="2308" operator="equal">
      <formula>"Muy Baja"</formula>
    </cfRule>
  </conditionalFormatting>
  <conditionalFormatting sqref="AJ312">
    <cfRule type="cellIs" dxfId="2302" priority="2299" operator="equal">
      <formula>"Catastrófico"</formula>
    </cfRule>
    <cfRule type="cellIs" dxfId="2301" priority="2300" operator="equal">
      <formula>"Mayor"</formula>
    </cfRule>
    <cfRule type="cellIs" dxfId="2300" priority="2301" operator="equal">
      <formula>"Moderado"</formula>
    </cfRule>
    <cfRule type="cellIs" dxfId="2299" priority="2302" operator="equal">
      <formula>"Menor"</formula>
    </cfRule>
    <cfRule type="cellIs" dxfId="2298" priority="2303" operator="equal">
      <formula>"Leve"</formula>
    </cfRule>
  </conditionalFormatting>
  <conditionalFormatting sqref="M319 AH319">
    <cfRule type="cellIs" dxfId="2297" priority="2294" operator="equal">
      <formula>"Muy Alta"</formula>
    </cfRule>
    <cfRule type="cellIs" dxfId="2296" priority="2295" operator="equal">
      <formula>"Alta"</formula>
    </cfRule>
    <cfRule type="cellIs" dxfId="2295" priority="2296" operator="equal">
      <formula>"Media"</formula>
    </cfRule>
    <cfRule type="cellIs" dxfId="2294" priority="2297" operator="equal">
      <formula>"Baja"</formula>
    </cfRule>
    <cfRule type="cellIs" dxfId="2293" priority="2298" operator="equal">
      <formula>"Muy Baja"</formula>
    </cfRule>
  </conditionalFormatting>
  <conditionalFormatting sqref="P319">
    <cfRule type="cellIs" dxfId="2292" priority="2289" operator="equal">
      <formula>"Catastrófico"</formula>
    </cfRule>
    <cfRule type="cellIs" dxfId="2291" priority="2290" operator="equal">
      <formula>"Mayor"</formula>
    </cfRule>
    <cfRule type="cellIs" dxfId="2290" priority="2291" operator="equal">
      <formula>"Moderado"</formula>
    </cfRule>
    <cfRule type="cellIs" dxfId="2289" priority="2292" operator="equal">
      <formula>"Menor"</formula>
    </cfRule>
    <cfRule type="cellIs" dxfId="2288" priority="2293" operator="equal">
      <formula>"Leve"</formula>
    </cfRule>
  </conditionalFormatting>
  <conditionalFormatting sqref="R319:S319">
    <cfRule type="cellIs" dxfId="2287" priority="2285" operator="equal">
      <formula>"Extremo"</formula>
    </cfRule>
    <cfRule type="cellIs" dxfId="2286" priority="2286" operator="equal">
      <formula>"Alto"</formula>
    </cfRule>
    <cfRule type="cellIs" dxfId="2285" priority="2287" operator="equal">
      <formula>"Moderado"</formula>
    </cfRule>
    <cfRule type="cellIs" dxfId="2284" priority="2288" operator="equal">
      <formula>"Bajo"</formula>
    </cfRule>
  </conditionalFormatting>
  <conditionalFormatting sqref="AL319">
    <cfRule type="cellIs" dxfId="2283" priority="2281" operator="equal">
      <formula>"Extremo"</formula>
    </cfRule>
    <cfRule type="cellIs" dxfId="2282" priority="2282" operator="equal">
      <formula>"Alto"</formula>
    </cfRule>
    <cfRule type="cellIs" dxfId="2281" priority="2283" operator="equal">
      <formula>"Moderado"</formula>
    </cfRule>
    <cfRule type="cellIs" dxfId="2280" priority="2284" operator="equal">
      <formula>"Bajo"</formula>
    </cfRule>
  </conditionalFormatting>
  <conditionalFormatting sqref="AG319">
    <cfRule type="cellIs" dxfId="2279" priority="2276" operator="equal">
      <formula>"Muy Alta"</formula>
    </cfRule>
    <cfRule type="cellIs" dxfId="2278" priority="2277" operator="equal">
      <formula>"Alta"</formula>
    </cfRule>
    <cfRule type="cellIs" dxfId="2277" priority="2278" operator="equal">
      <formula>"Media"</formula>
    </cfRule>
    <cfRule type="cellIs" dxfId="2276" priority="2279" operator="equal">
      <formula>"Baja"</formula>
    </cfRule>
    <cfRule type="cellIs" dxfId="2275" priority="2280" operator="equal">
      <formula>"Muy Baja"</formula>
    </cfRule>
  </conditionalFormatting>
  <conditionalFormatting sqref="AJ319">
    <cfRule type="cellIs" dxfId="2274" priority="2271" operator="equal">
      <formula>"Catastrófico"</formula>
    </cfRule>
    <cfRule type="cellIs" dxfId="2273" priority="2272" operator="equal">
      <formula>"Mayor"</formula>
    </cfRule>
    <cfRule type="cellIs" dxfId="2272" priority="2273" operator="equal">
      <formula>"Moderado"</formula>
    </cfRule>
    <cfRule type="cellIs" dxfId="2271" priority="2274" operator="equal">
      <formula>"Menor"</formula>
    </cfRule>
    <cfRule type="cellIs" dxfId="2270" priority="2275" operator="equal">
      <formula>"Leve"</formula>
    </cfRule>
  </conditionalFormatting>
  <conditionalFormatting sqref="M326 AH326">
    <cfRule type="cellIs" dxfId="2269" priority="2266" operator="equal">
      <formula>"Muy Alta"</formula>
    </cfRule>
    <cfRule type="cellIs" dxfId="2268" priority="2267" operator="equal">
      <formula>"Alta"</formula>
    </cfRule>
    <cfRule type="cellIs" dxfId="2267" priority="2268" operator="equal">
      <formula>"Media"</formula>
    </cfRule>
    <cfRule type="cellIs" dxfId="2266" priority="2269" operator="equal">
      <formula>"Baja"</formula>
    </cfRule>
    <cfRule type="cellIs" dxfId="2265" priority="2270" operator="equal">
      <formula>"Muy Baja"</formula>
    </cfRule>
  </conditionalFormatting>
  <conditionalFormatting sqref="P326">
    <cfRule type="cellIs" dxfId="2264" priority="2261" operator="equal">
      <formula>"Catastrófico"</formula>
    </cfRule>
    <cfRule type="cellIs" dxfId="2263" priority="2262" operator="equal">
      <formula>"Mayor"</formula>
    </cfRule>
    <cfRule type="cellIs" dxfId="2262" priority="2263" operator="equal">
      <formula>"Moderado"</formula>
    </cfRule>
    <cfRule type="cellIs" dxfId="2261" priority="2264" operator="equal">
      <formula>"Menor"</formula>
    </cfRule>
    <cfRule type="cellIs" dxfId="2260" priority="2265" operator="equal">
      <formula>"Leve"</formula>
    </cfRule>
  </conditionalFormatting>
  <conditionalFormatting sqref="R326:S326">
    <cfRule type="cellIs" dxfId="2259" priority="2257" operator="equal">
      <formula>"Extremo"</formula>
    </cfRule>
    <cfRule type="cellIs" dxfId="2258" priority="2258" operator="equal">
      <formula>"Alto"</formula>
    </cfRule>
    <cfRule type="cellIs" dxfId="2257" priority="2259" operator="equal">
      <formula>"Moderado"</formula>
    </cfRule>
    <cfRule type="cellIs" dxfId="2256" priority="2260" operator="equal">
      <formula>"Bajo"</formula>
    </cfRule>
  </conditionalFormatting>
  <conditionalFormatting sqref="AL326">
    <cfRule type="cellIs" dxfId="2255" priority="2253" operator="equal">
      <formula>"Extremo"</formula>
    </cfRule>
    <cfRule type="cellIs" dxfId="2254" priority="2254" operator="equal">
      <formula>"Alto"</formula>
    </cfRule>
    <cfRule type="cellIs" dxfId="2253" priority="2255" operator="equal">
      <formula>"Moderado"</formula>
    </cfRule>
    <cfRule type="cellIs" dxfId="2252" priority="2256" operator="equal">
      <formula>"Bajo"</formula>
    </cfRule>
  </conditionalFormatting>
  <conditionalFormatting sqref="AG326">
    <cfRule type="cellIs" dxfId="2251" priority="2248" operator="equal">
      <formula>"Muy Alta"</formula>
    </cfRule>
    <cfRule type="cellIs" dxfId="2250" priority="2249" operator="equal">
      <formula>"Alta"</formula>
    </cfRule>
    <cfRule type="cellIs" dxfId="2249" priority="2250" operator="equal">
      <formula>"Media"</formula>
    </cfRule>
    <cfRule type="cellIs" dxfId="2248" priority="2251" operator="equal">
      <formula>"Baja"</formula>
    </cfRule>
    <cfRule type="cellIs" dxfId="2247" priority="2252" operator="equal">
      <formula>"Muy Baja"</formula>
    </cfRule>
  </conditionalFormatting>
  <conditionalFormatting sqref="AJ326">
    <cfRule type="cellIs" dxfId="2246" priority="2243" operator="equal">
      <formula>"Catastrófico"</formula>
    </cfRule>
    <cfRule type="cellIs" dxfId="2245" priority="2244" operator="equal">
      <formula>"Mayor"</formula>
    </cfRule>
    <cfRule type="cellIs" dxfId="2244" priority="2245" operator="equal">
      <formula>"Moderado"</formula>
    </cfRule>
    <cfRule type="cellIs" dxfId="2243" priority="2246" operator="equal">
      <formula>"Menor"</formula>
    </cfRule>
    <cfRule type="cellIs" dxfId="2242" priority="2247" operator="equal">
      <formula>"Leve"</formula>
    </cfRule>
  </conditionalFormatting>
  <conditionalFormatting sqref="M333 AH333">
    <cfRule type="cellIs" dxfId="2241" priority="2238" operator="equal">
      <formula>"Muy Alta"</formula>
    </cfRule>
    <cfRule type="cellIs" dxfId="2240" priority="2239" operator="equal">
      <formula>"Alta"</formula>
    </cfRule>
    <cfRule type="cellIs" dxfId="2239" priority="2240" operator="equal">
      <formula>"Media"</formula>
    </cfRule>
    <cfRule type="cellIs" dxfId="2238" priority="2241" operator="equal">
      <formula>"Baja"</formula>
    </cfRule>
    <cfRule type="cellIs" dxfId="2237" priority="2242" operator="equal">
      <formula>"Muy Baja"</formula>
    </cfRule>
  </conditionalFormatting>
  <conditionalFormatting sqref="P333">
    <cfRule type="cellIs" dxfId="2236" priority="2233" operator="equal">
      <formula>"Catastrófico"</formula>
    </cfRule>
    <cfRule type="cellIs" dxfId="2235" priority="2234" operator="equal">
      <formula>"Mayor"</formula>
    </cfRule>
    <cfRule type="cellIs" dxfId="2234" priority="2235" operator="equal">
      <formula>"Moderado"</formula>
    </cfRule>
    <cfRule type="cellIs" dxfId="2233" priority="2236" operator="equal">
      <formula>"Menor"</formula>
    </cfRule>
    <cfRule type="cellIs" dxfId="2232" priority="2237" operator="equal">
      <formula>"Leve"</formula>
    </cfRule>
  </conditionalFormatting>
  <conditionalFormatting sqref="R333:S333">
    <cfRule type="cellIs" dxfId="2231" priority="2229" operator="equal">
      <formula>"Extremo"</formula>
    </cfRule>
    <cfRule type="cellIs" dxfId="2230" priority="2230" operator="equal">
      <formula>"Alto"</formula>
    </cfRule>
    <cfRule type="cellIs" dxfId="2229" priority="2231" operator="equal">
      <formula>"Moderado"</formula>
    </cfRule>
    <cfRule type="cellIs" dxfId="2228" priority="2232" operator="equal">
      <formula>"Bajo"</formula>
    </cfRule>
  </conditionalFormatting>
  <conditionalFormatting sqref="AL333">
    <cfRule type="cellIs" dxfId="2227" priority="2225" operator="equal">
      <formula>"Extremo"</formula>
    </cfRule>
    <cfRule type="cellIs" dxfId="2226" priority="2226" operator="equal">
      <formula>"Alto"</formula>
    </cfRule>
    <cfRule type="cellIs" dxfId="2225" priority="2227" operator="equal">
      <formula>"Moderado"</formula>
    </cfRule>
    <cfRule type="cellIs" dxfId="2224" priority="2228" operator="equal">
      <formula>"Bajo"</formula>
    </cfRule>
  </conditionalFormatting>
  <conditionalFormatting sqref="AG333">
    <cfRule type="cellIs" dxfId="2223" priority="2220" operator="equal">
      <formula>"Muy Alta"</formula>
    </cfRule>
    <cfRule type="cellIs" dxfId="2222" priority="2221" operator="equal">
      <formula>"Alta"</formula>
    </cfRule>
    <cfRule type="cellIs" dxfId="2221" priority="2222" operator="equal">
      <formula>"Media"</formula>
    </cfRule>
    <cfRule type="cellIs" dxfId="2220" priority="2223" operator="equal">
      <formula>"Baja"</formula>
    </cfRule>
    <cfRule type="cellIs" dxfId="2219" priority="2224" operator="equal">
      <formula>"Muy Baja"</formula>
    </cfRule>
  </conditionalFormatting>
  <conditionalFormatting sqref="AJ333">
    <cfRule type="cellIs" dxfId="2218" priority="2215" operator="equal">
      <formula>"Catastrófico"</formula>
    </cfRule>
    <cfRule type="cellIs" dxfId="2217" priority="2216" operator="equal">
      <formula>"Mayor"</formula>
    </cfRule>
    <cfRule type="cellIs" dxfId="2216" priority="2217" operator="equal">
      <formula>"Moderado"</formula>
    </cfRule>
    <cfRule type="cellIs" dxfId="2215" priority="2218" operator="equal">
      <formula>"Menor"</formula>
    </cfRule>
    <cfRule type="cellIs" dxfId="2214" priority="2219" operator="equal">
      <formula>"Leve"</formula>
    </cfRule>
  </conditionalFormatting>
  <conditionalFormatting sqref="M340 AH340">
    <cfRule type="cellIs" dxfId="2213" priority="2210" operator="equal">
      <formula>"Muy Alta"</formula>
    </cfRule>
    <cfRule type="cellIs" dxfId="2212" priority="2211" operator="equal">
      <formula>"Alta"</formula>
    </cfRule>
    <cfRule type="cellIs" dxfId="2211" priority="2212" operator="equal">
      <formula>"Media"</formula>
    </cfRule>
    <cfRule type="cellIs" dxfId="2210" priority="2213" operator="equal">
      <formula>"Baja"</formula>
    </cfRule>
    <cfRule type="cellIs" dxfId="2209" priority="2214" operator="equal">
      <formula>"Muy Baja"</formula>
    </cfRule>
  </conditionalFormatting>
  <conditionalFormatting sqref="P340">
    <cfRule type="cellIs" dxfId="2208" priority="2205" operator="equal">
      <formula>"Catastrófico"</formula>
    </cfRule>
    <cfRule type="cellIs" dxfId="2207" priority="2206" operator="equal">
      <formula>"Mayor"</formula>
    </cfRule>
    <cfRule type="cellIs" dxfId="2206" priority="2207" operator="equal">
      <formula>"Moderado"</formula>
    </cfRule>
    <cfRule type="cellIs" dxfId="2205" priority="2208" operator="equal">
      <formula>"Menor"</formula>
    </cfRule>
    <cfRule type="cellIs" dxfId="2204" priority="2209" operator="equal">
      <formula>"Leve"</formula>
    </cfRule>
  </conditionalFormatting>
  <conditionalFormatting sqref="R340:S340">
    <cfRule type="cellIs" dxfId="2203" priority="2201" operator="equal">
      <formula>"Extremo"</formula>
    </cfRule>
    <cfRule type="cellIs" dxfId="2202" priority="2202" operator="equal">
      <formula>"Alto"</formula>
    </cfRule>
    <cfRule type="cellIs" dxfId="2201" priority="2203" operator="equal">
      <formula>"Moderado"</formula>
    </cfRule>
    <cfRule type="cellIs" dxfId="2200" priority="2204" operator="equal">
      <formula>"Bajo"</formula>
    </cfRule>
  </conditionalFormatting>
  <conditionalFormatting sqref="AL340">
    <cfRule type="cellIs" dxfId="2199" priority="2197" operator="equal">
      <formula>"Extremo"</formula>
    </cfRule>
    <cfRule type="cellIs" dxfId="2198" priority="2198" operator="equal">
      <formula>"Alto"</formula>
    </cfRule>
    <cfRule type="cellIs" dxfId="2197" priority="2199" operator="equal">
      <formula>"Moderado"</formula>
    </cfRule>
    <cfRule type="cellIs" dxfId="2196" priority="2200" operator="equal">
      <formula>"Bajo"</formula>
    </cfRule>
  </conditionalFormatting>
  <conditionalFormatting sqref="AG340">
    <cfRule type="cellIs" dxfId="2195" priority="2192" operator="equal">
      <formula>"Muy Alta"</formula>
    </cfRule>
    <cfRule type="cellIs" dxfId="2194" priority="2193" operator="equal">
      <formula>"Alta"</formula>
    </cfRule>
    <cfRule type="cellIs" dxfId="2193" priority="2194" operator="equal">
      <formula>"Media"</formula>
    </cfRule>
    <cfRule type="cellIs" dxfId="2192" priority="2195" operator="equal">
      <formula>"Baja"</formula>
    </cfRule>
    <cfRule type="cellIs" dxfId="2191" priority="2196" operator="equal">
      <formula>"Muy Baja"</formula>
    </cfRule>
  </conditionalFormatting>
  <conditionalFormatting sqref="AJ340">
    <cfRule type="cellIs" dxfId="2190" priority="2187" operator="equal">
      <formula>"Catastrófico"</formula>
    </cfRule>
    <cfRule type="cellIs" dxfId="2189" priority="2188" operator="equal">
      <formula>"Mayor"</formula>
    </cfRule>
    <cfRule type="cellIs" dxfId="2188" priority="2189" operator="equal">
      <formula>"Moderado"</formula>
    </cfRule>
    <cfRule type="cellIs" dxfId="2187" priority="2190" operator="equal">
      <formula>"Menor"</formula>
    </cfRule>
    <cfRule type="cellIs" dxfId="2186" priority="2191" operator="equal">
      <formula>"Leve"</formula>
    </cfRule>
  </conditionalFormatting>
  <conditionalFormatting sqref="M347 AH347">
    <cfRule type="cellIs" dxfId="2185" priority="2182" operator="equal">
      <formula>"Muy Alta"</formula>
    </cfRule>
    <cfRule type="cellIs" dxfId="2184" priority="2183" operator="equal">
      <formula>"Alta"</formula>
    </cfRule>
    <cfRule type="cellIs" dxfId="2183" priority="2184" operator="equal">
      <formula>"Media"</formula>
    </cfRule>
    <cfRule type="cellIs" dxfId="2182" priority="2185" operator="equal">
      <formula>"Baja"</formula>
    </cfRule>
    <cfRule type="cellIs" dxfId="2181" priority="2186" operator="equal">
      <formula>"Muy Baja"</formula>
    </cfRule>
  </conditionalFormatting>
  <conditionalFormatting sqref="P347">
    <cfRule type="cellIs" dxfId="2180" priority="2177" operator="equal">
      <formula>"Catastrófico"</formula>
    </cfRule>
    <cfRule type="cellIs" dxfId="2179" priority="2178" operator="equal">
      <formula>"Mayor"</formula>
    </cfRule>
    <cfRule type="cellIs" dxfId="2178" priority="2179" operator="equal">
      <formula>"Moderado"</formula>
    </cfRule>
    <cfRule type="cellIs" dxfId="2177" priority="2180" operator="equal">
      <formula>"Menor"</formula>
    </cfRule>
    <cfRule type="cellIs" dxfId="2176" priority="2181" operator="equal">
      <formula>"Leve"</formula>
    </cfRule>
  </conditionalFormatting>
  <conditionalFormatting sqref="R347:S347">
    <cfRule type="cellIs" dxfId="2175" priority="2173" operator="equal">
      <formula>"Extremo"</formula>
    </cfRule>
    <cfRule type="cellIs" dxfId="2174" priority="2174" operator="equal">
      <formula>"Alto"</formula>
    </cfRule>
    <cfRule type="cellIs" dxfId="2173" priority="2175" operator="equal">
      <formula>"Moderado"</formula>
    </cfRule>
    <cfRule type="cellIs" dxfId="2172" priority="2176" operator="equal">
      <formula>"Bajo"</formula>
    </cfRule>
  </conditionalFormatting>
  <conditionalFormatting sqref="AL347">
    <cfRule type="cellIs" dxfId="2171" priority="2169" operator="equal">
      <formula>"Extremo"</formula>
    </cfRule>
    <cfRule type="cellIs" dxfId="2170" priority="2170" operator="equal">
      <formula>"Alto"</formula>
    </cfRule>
    <cfRule type="cellIs" dxfId="2169" priority="2171" operator="equal">
      <formula>"Moderado"</formula>
    </cfRule>
    <cfRule type="cellIs" dxfId="2168" priority="2172" operator="equal">
      <formula>"Bajo"</formula>
    </cfRule>
  </conditionalFormatting>
  <conditionalFormatting sqref="AG347">
    <cfRule type="cellIs" dxfId="2167" priority="2164" operator="equal">
      <formula>"Muy Alta"</formula>
    </cfRule>
    <cfRule type="cellIs" dxfId="2166" priority="2165" operator="equal">
      <formula>"Alta"</formula>
    </cfRule>
    <cfRule type="cellIs" dxfId="2165" priority="2166" operator="equal">
      <formula>"Media"</formula>
    </cfRule>
    <cfRule type="cellIs" dxfId="2164" priority="2167" operator="equal">
      <formula>"Baja"</formula>
    </cfRule>
    <cfRule type="cellIs" dxfId="2163" priority="2168" operator="equal">
      <formula>"Muy Baja"</formula>
    </cfRule>
  </conditionalFormatting>
  <conditionalFormatting sqref="AJ347">
    <cfRule type="cellIs" dxfId="2162" priority="2159" operator="equal">
      <formula>"Catastrófico"</formula>
    </cfRule>
    <cfRule type="cellIs" dxfId="2161" priority="2160" operator="equal">
      <formula>"Mayor"</formula>
    </cfRule>
    <cfRule type="cellIs" dxfId="2160" priority="2161" operator="equal">
      <formula>"Moderado"</formula>
    </cfRule>
    <cfRule type="cellIs" dxfId="2159" priority="2162" operator="equal">
      <formula>"Menor"</formula>
    </cfRule>
    <cfRule type="cellIs" dxfId="2158" priority="2163" operator="equal">
      <formula>"Leve"</formula>
    </cfRule>
  </conditionalFormatting>
  <conditionalFormatting sqref="M354 AH354">
    <cfRule type="cellIs" dxfId="2157" priority="2154" operator="equal">
      <formula>"Muy Alta"</formula>
    </cfRule>
    <cfRule type="cellIs" dxfId="2156" priority="2155" operator="equal">
      <formula>"Alta"</formula>
    </cfRule>
    <cfRule type="cellIs" dxfId="2155" priority="2156" operator="equal">
      <formula>"Media"</formula>
    </cfRule>
    <cfRule type="cellIs" dxfId="2154" priority="2157" operator="equal">
      <formula>"Baja"</formula>
    </cfRule>
    <cfRule type="cellIs" dxfId="2153" priority="2158" operator="equal">
      <formula>"Muy Baja"</formula>
    </cfRule>
  </conditionalFormatting>
  <conditionalFormatting sqref="P354">
    <cfRule type="cellIs" dxfId="2152" priority="2149" operator="equal">
      <formula>"Catastrófico"</formula>
    </cfRule>
    <cfRule type="cellIs" dxfId="2151" priority="2150" operator="equal">
      <formula>"Mayor"</formula>
    </cfRule>
    <cfRule type="cellIs" dxfId="2150" priority="2151" operator="equal">
      <formula>"Moderado"</formula>
    </cfRule>
    <cfRule type="cellIs" dxfId="2149" priority="2152" operator="equal">
      <formula>"Menor"</formula>
    </cfRule>
    <cfRule type="cellIs" dxfId="2148" priority="2153" operator="equal">
      <formula>"Leve"</formula>
    </cfRule>
  </conditionalFormatting>
  <conditionalFormatting sqref="R354:S354">
    <cfRule type="cellIs" dxfId="2147" priority="2145" operator="equal">
      <formula>"Extremo"</formula>
    </cfRule>
    <cfRule type="cellIs" dxfId="2146" priority="2146" operator="equal">
      <formula>"Alto"</formula>
    </cfRule>
    <cfRule type="cellIs" dxfId="2145" priority="2147" operator="equal">
      <formula>"Moderado"</formula>
    </cfRule>
    <cfRule type="cellIs" dxfId="2144" priority="2148" operator="equal">
      <formula>"Bajo"</formula>
    </cfRule>
  </conditionalFormatting>
  <conditionalFormatting sqref="AL354">
    <cfRule type="cellIs" dxfId="2143" priority="2141" operator="equal">
      <formula>"Extremo"</formula>
    </cfRule>
    <cfRule type="cellIs" dxfId="2142" priority="2142" operator="equal">
      <formula>"Alto"</formula>
    </cfRule>
    <cfRule type="cellIs" dxfId="2141" priority="2143" operator="equal">
      <formula>"Moderado"</formula>
    </cfRule>
    <cfRule type="cellIs" dxfId="2140" priority="2144" operator="equal">
      <formula>"Bajo"</formula>
    </cfRule>
  </conditionalFormatting>
  <conditionalFormatting sqref="AG354">
    <cfRule type="cellIs" dxfId="2139" priority="2136" operator="equal">
      <formula>"Muy Alta"</formula>
    </cfRule>
    <cfRule type="cellIs" dxfId="2138" priority="2137" operator="equal">
      <formula>"Alta"</formula>
    </cfRule>
    <cfRule type="cellIs" dxfId="2137" priority="2138" operator="equal">
      <formula>"Media"</formula>
    </cfRule>
    <cfRule type="cellIs" dxfId="2136" priority="2139" operator="equal">
      <formula>"Baja"</formula>
    </cfRule>
    <cfRule type="cellIs" dxfId="2135" priority="2140" operator="equal">
      <formula>"Muy Baja"</formula>
    </cfRule>
  </conditionalFormatting>
  <conditionalFormatting sqref="AJ354">
    <cfRule type="cellIs" dxfId="2134" priority="2131" operator="equal">
      <formula>"Catastrófico"</formula>
    </cfRule>
    <cfRule type="cellIs" dxfId="2133" priority="2132" operator="equal">
      <formula>"Mayor"</formula>
    </cfRule>
    <cfRule type="cellIs" dxfId="2132" priority="2133" operator="equal">
      <formula>"Moderado"</formula>
    </cfRule>
    <cfRule type="cellIs" dxfId="2131" priority="2134" operator="equal">
      <formula>"Menor"</formula>
    </cfRule>
    <cfRule type="cellIs" dxfId="2130" priority="2135" operator="equal">
      <formula>"Leve"</formula>
    </cfRule>
  </conditionalFormatting>
  <conditionalFormatting sqref="M361 AH361">
    <cfRule type="cellIs" dxfId="2129" priority="2126" operator="equal">
      <formula>"Muy Alta"</formula>
    </cfRule>
    <cfRule type="cellIs" dxfId="2128" priority="2127" operator="equal">
      <formula>"Alta"</formula>
    </cfRule>
    <cfRule type="cellIs" dxfId="2127" priority="2128" operator="equal">
      <formula>"Media"</formula>
    </cfRule>
    <cfRule type="cellIs" dxfId="2126" priority="2129" operator="equal">
      <formula>"Baja"</formula>
    </cfRule>
    <cfRule type="cellIs" dxfId="2125" priority="2130" operator="equal">
      <formula>"Muy Baja"</formula>
    </cfRule>
  </conditionalFormatting>
  <conditionalFormatting sqref="P361">
    <cfRule type="cellIs" dxfId="2124" priority="2121" operator="equal">
      <formula>"Catastrófico"</formula>
    </cfRule>
    <cfRule type="cellIs" dxfId="2123" priority="2122" operator="equal">
      <formula>"Mayor"</formula>
    </cfRule>
    <cfRule type="cellIs" dxfId="2122" priority="2123" operator="equal">
      <formula>"Moderado"</formula>
    </cfRule>
    <cfRule type="cellIs" dxfId="2121" priority="2124" operator="equal">
      <formula>"Menor"</formula>
    </cfRule>
    <cfRule type="cellIs" dxfId="2120" priority="2125" operator="equal">
      <formula>"Leve"</formula>
    </cfRule>
  </conditionalFormatting>
  <conditionalFormatting sqref="R361:S361">
    <cfRule type="cellIs" dxfId="2119" priority="2117" operator="equal">
      <formula>"Extremo"</formula>
    </cfRule>
    <cfRule type="cellIs" dxfId="2118" priority="2118" operator="equal">
      <formula>"Alto"</formula>
    </cfRule>
    <cfRule type="cellIs" dxfId="2117" priority="2119" operator="equal">
      <formula>"Moderado"</formula>
    </cfRule>
    <cfRule type="cellIs" dxfId="2116" priority="2120" operator="equal">
      <formula>"Bajo"</formula>
    </cfRule>
  </conditionalFormatting>
  <conditionalFormatting sqref="AL361">
    <cfRule type="cellIs" dxfId="2115" priority="2113" operator="equal">
      <formula>"Extremo"</formula>
    </cfRule>
    <cfRule type="cellIs" dxfId="2114" priority="2114" operator="equal">
      <formula>"Alto"</formula>
    </cfRule>
    <cfRule type="cellIs" dxfId="2113" priority="2115" operator="equal">
      <formula>"Moderado"</formula>
    </cfRule>
    <cfRule type="cellIs" dxfId="2112" priority="2116" operator="equal">
      <formula>"Bajo"</formula>
    </cfRule>
  </conditionalFormatting>
  <conditionalFormatting sqref="AG361">
    <cfRule type="cellIs" dxfId="2111" priority="2108" operator="equal">
      <formula>"Muy Alta"</formula>
    </cfRule>
    <cfRule type="cellIs" dxfId="2110" priority="2109" operator="equal">
      <formula>"Alta"</formula>
    </cfRule>
    <cfRule type="cellIs" dxfId="2109" priority="2110" operator="equal">
      <formula>"Media"</formula>
    </cfRule>
    <cfRule type="cellIs" dxfId="2108" priority="2111" operator="equal">
      <formula>"Baja"</formula>
    </cfRule>
    <cfRule type="cellIs" dxfId="2107" priority="2112" operator="equal">
      <formula>"Muy Baja"</formula>
    </cfRule>
  </conditionalFormatting>
  <conditionalFormatting sqref="AJ361">
    <cfRule type="cellIs" dxfId="2106" priority="2103" operator="equal">
      <formula>"Catastrófico"</formula>
    </cfRule>
    <cfRule type="cellIs" dxfId="2105" priority="2104" operator="equal">
      <formula>"Mayor"</formula>
    </cfRule>
    <cfRule type="cellIs" dxfId="2104" priority="2105" operator="equal">
      <formula>"Moderado"</formula>
    </cfRule>
    <cfRule type="cellIs" dxfId="2103" priority="2106" operator="equal">
      <formula>"Menor"</formula>
    </cfRule>
    <cfRule type="cellIs" dxfId="2102" priority="2107" operator="equal">
      <formula>"Leve"</formula>
    </cfRule>
  </conditionalFormatting>
  <conditionalFormatting sqref="M368 AH368">
    <cfRule type="cellIs" dxfId="2101" priority="2098" operator="equal">
      <formula>"Muy Alta"</formula>
    </cfRule>
    <cfRule type="cellIs" dxfId="2100" priority="2099" operator="equal">
      <formula>"Alta"</formula>
    </cfRule>
    <cfRule type="cellIs" dxfId="2099" priority="2100" operator="equal">
      <formula>"Media"</formula>
    </cfRule>
    <cfRule type="cellIs" dxfId="2098" priority="2101" operator="equal">
      <formula>"Baja"</formula>
    </cfRule>
    <cfRule type="cellIs" dxfId="2097" priority="2102" operator="equal">
      <formula>"Muy Baja"</formula>
    </cfRule>
  </conditionalFormatting>
  <conditionalFormatting sqref="P368">
    <cfRule type="cellIs" dxfId="2096" priority="2093" operator="equal">
      <formula>"Catastrófico"</formula>
    </cfRule>
    <cfRule type="cellIs" dxfId="2095" priority="2094" operator="equal">
      <formula>"Mayor"</formula>
    </cfRule>
    <cfRule type="cellIs" dxfId="2094" priority="2095" operator="equal">
      <formula>"Moderado"</formula>
    </cfRule>
    <cfRule type="cellIs" dxfId="2093" priority="2096" operator="equal">
      <formula>"Menor"</formula>
    </cfRule>
    <cfRule type="cellIs" dxfId="2092" priority="2097" operator="equal">
      <formula>"Leve"</formula>
    </cfRule>
  </conditionalFormatting>
  <conditionalFormatting sqref="R368:S368">
    <cfRule type="cellIs" dxfId="2091" priority="2089" operator="equal">
      <formula>"Extremo"</formula>
    </cfRule>
    <cfRule type="cellIs" dxfId="2090" priority="2090" operator="equal">
      <formula>"Alto"</formula>
    </cfRule>
    <cfRule type="cellIs" dxfId="2089" priority="2091" operator="equal">
      <formula>"Moderado"</formula>
    </cfRule>
    <cfRule type="cellIs" dxfId="2088" priority="2092" operator="equal">
      <formula>"Bajo"</formula>
    </cfRule>
  </conditionalFormatting>
  <conditionalFormatting sqref="AL368">
    <cfRule type="cellIs" dxfId="2087" priority="2085" operator="equal">
      <formula>"Extremo"</formula>
    </cfRule>
    <cfRule type="cellIs" dxfId="2086" priority="2086" operator="equal">
      <formula>"Alto"</formula>
    </cfRule>
    <cfRule type="cellIs" dxfId="2085" priority="2087" operator="equal">
      <formula>"Moderado"</formula>
    </cfRule>
    <cfRule type="cellIs" dxfId="2084" priority="2088" operator="equal">
      <formula>"Bajo"</formula>
    </cfRule>
  </conditionalFormatting>
  <conditionalFormatting sqref="AG368">
    <cfRule type="cellIs" dxfId="2083" priority="2080" operator="equal">
      <formula>"Muy Alta"</formula>
    </cfRule>
    <cfRule type="cellIs" dxfId="2082" priority="2081" operator="equal">
      <formula>"Alta"</formula>
    </cfRule>
    <cfRule type="cellIs" dxfId="2081" priority="2082" operator="equal">
      <formula>"Media"</formula>
    </cfRule>
    <cfRule type="cellIs" dxfId="2080" priority="2083" operator="equal">
      <formula>"Baja"</formula>
    </cfRule>
    <cfRule type="cellIs" dxfId="2079" priority="2084" operator="equal">
      <formula>"Muy Baja"</formula>
    </cfRule>
  </conditionalFormatting>
  <conditionalFormatting sqref="AJ368">
    <cfRule type="cellIs" dxfId="2078" priority="2075" operator="equal">
      <formula>"Catastrófico"</formula>
    </cfRule>
    <cfRule type="cellIs" dxfId="2077" priority="2076" operator="equal">
      <formula>"Mayor"</formula>
    </cfRule>
    <cfRule type="cellIs" dxfId="2076" priority="2077" operator="equal">
      <formula>"Moderado"</formula>
    </cfRule>
    <cfRule type="cellIs" dxfId="2075" priority="2078" operator="equal">
      <formula>"Menor"</formula>
    </cfRule>
    <cfRule type="cellIs" dxfId="2074" priority="2079" operator="equal">
      <formula>"Leve"</formula>
    </cfRule>
  </conditionalFormatting>
  <conditionalFormatting sqref="M375 AH375">
    <cfRule type="cellIs" dxfId="2073" priority="2070" operator="equal">
      <formula>"Muy Alta"</formula>
    </cfRule>
    <cfRule type="cellIs" dxfId="2072" priority="2071" operator="equal">
      <formula>"Alta"</formula>
    </cfRule>
    <cfRule type="cellIs" dxfId="2071" priority="2072" operator="equal">
      <formula>"Media"</formula>
    </cfRule>
    <cfRule type="cellIs" dxfId="2070" priority="2073" operator="equal">
      <formula>"Baja"</formula>
    </cfRule>
    <cfRule type="cellIs" dxfId="2069" priority="2074" operator="equal">
      <formula>"Muy Baja"</formula>
    </cfRule>
  </conditionalFormatting>
  <conditionalFormatting sqref="P375">
    <cfRule type="cellIs" dxfId="2068" priority="2065" operator="equal">
      <formula>"Catastrófico"</formula>
    </cfRule>
    <cfRule type="cellIs" dxfId="2067" priority="2066" operator="equal">
      <formula>"Mayor"</formula>
    </cfRule>
    <cfRule type="cellIs" dxfId="2066" priority="2067" operator="equal">
      <formula>"Moderado"</formula>
    </cfRule>
    <cfRule type="cellIs" dxfId="2065" priority="2068" operator="equal">
      <formula>"Menor"</formula>
    </cfRule>
    <cfRule type="cellIs" dxfId="2064" priority="2069" operator="equal">
      <formula>"Leve"</formula>
    </cfRule>
  </conditionalFormatting>
  <conditionalFormatting sqref="R375:S375">
    <cfRule type="cellIs" dxfId="2063" priority="2061" operator="equal">
      <formula>"Extremo"</formula>
    </cfRule>
    <cfRule type="cellIs" dxfId="2062" priority="2062" operator="equal">
      <formula>"Alto"</formula>
    </cfRule>
    <cfRule type="cellIs" dxfId="2061" priority="2063" operator="equal">
      <formula>"Moderado"</formula>
    </cfRule>
    <cfRule type="cellIs" dxfId="2060" priority="2064" operator="equal">
      <formula>"Bajo"</formula>
    </cfRule>
  </conditionalFormatting>
  <conditionalFormatting sqref="AL375">
    <cfRule type="cellIs" dxfId="2059" priority="2057" operator="equal">
      <formula>"Extremo"</formula>
    </cfRule>
    <cfRule type="cellIs" dxfId="2058" priority="2058" operator="equal">
      <formula>"Alto"</formula>
    </cfRule>
    <cfRule type="cellIs" dxfId="2057" priority="2059" operator="equal">
      <formula>"Moderado"</formula>
    </cfRule>
    <cfRule type="cellIs" dxfId="2056" priority="2060" operator="equal">
      <formula>"Bajo"</formula>
    </cfRule>
  </conditionalFormatting>
  <conditionalFormatting sqref="AG375">
    <cfRule type="cellIs" dxfId="2055" priority="2052" operator="equal">
      <formula>"Muy Alta"</formula>
    </cfRule>
    <cfRule type="cellIs" dxfId="2054" priority="2053" operator="equal">
      <formula>"Alta"</formula>
    </cfRule>
    <cfRule type="cellIs" dxfId="2053" priority="2054" operator="equal">
      <formula>"Media"</formula>
    </cfRule>
    <cfRule type="cellIs" dxfId="2052" priority="2055" operator="equal">
      <formula>"Baja"</formula>
    </cfRule>
    <cfRule type="cellIs" dxfId="2051" priority="2056" operator="equal">
      <formula>"Muy Baja"</formula>
    </cfRule>
  </conditionalFormatting>
  <conditionalFormatting sqref="AJ375">
    <cfRule type="cellIs" dxfId="2050" priority="2047" operator="equal">
      <formula>"Catastrófico"</formula>
    </cfRule>
    <cfRule type="cellIs" dxfId="2049" priority="2048" operator="equal">
      <formula>"Mayor"</formula>
    </cfRule>
    <cfRule type="cellIs" dxfId="2048" priority="2049" operator="equal">
      <formula>"Moderado"</formula>
    </cfRule>
    <cfRule type="cellIs" dxfId="2047" priority="2050" operator="equal">
      <formula>"Menor"</formula>
    </cfRule>
    <cfRule type="cellIs" dxfId="2046" priority="2051" operator="equal">
      <formula>"Leve"</formula>
    </cfRule>
  </conditionalFormatting>
  <conditionalFormatting sqref="M382 AH382">
    <cfRule type="cellIs" dxfId="2045" priority="2042" operator="equal">
      <formula>"Muy Alta"</formula>
    </cfRule>
    <cfRule type="cellIs" dxfId="2044" priority="2043" operator="equal">
      <formula>"Alta"</formula>
    </cfRule>
    <cfRule type="cellIs" dxfId="2043" priority="2044" operator="equal">
      <formula>"Media"</formula>
    </cfRule>
    <cfRule type="cellIs" dxfId="2042" priority="2045" operator="equal">
      <formula>"Baja"</formula>
    </cfRule>
    <cfRule type="cellIs" dxfId="2041" priority="2046" operator="equal">
      <formula>"Muy Baja"</formula>
    </cfRule>
  </conditionalFormatting>
  <conditionalFormatting sqref="P382">
    <cfRule type="cellIs" dxfId="2040" priority="2037" operator="equal">
      <formula>"Catastrófico"</formula>
    </cfRule>
    <cfRule type="cellIs" dxfId="2039" priority="2038" operator="equal">
      <formula>"Mayor"</formula>
    </cfRule>
    <cfRule type="cellIs" dxfId="2038" priority="2039" operator="equal">
      <formula>"Moderado"</formula>
    </cfRule>
    <cfRule type="cellIs" dxfId="2037" priority="2040" operator="equal">
      <formula>"Menor"</formula>
    </cfRule>
    <cfRule type="cellIs" dxfId="2036" priority="2041" operator="equal">
      <formula>"Leve"</formula>
    </cfRule>
  </conditionalFormatting>
  <conditionalFormatting sqref="R382:S382">
    <cfRule type="cellIs" dxfId="2035" priority="2033" operator="equal">
      <formula>"Extremo"</formula>
    </cfRule>
    <cfRule type="cellIs" dxfId="2034" priority="2034" operator="equal">
      <formula>"Alto"</formula>
    </cfRule>
    <cfRule type="cellIs" dxfId="2033" priority="2035" operator="equal">
      <formula>"Moderado"</formula>
    </cfRule>
    <cfRule type="cellIs" dxfId="2032" priority="2036" operator="equal">
      <formula>"Bajo"</formula>
    </cfRule>
  </conditionalFormatting>
  <conditionalFormatting sqref="AL382">
    <cfRule type="cellIs" dxfId="2031" priority="2029" operator="equal">
      <formula>"Extremo"</formula>
    </cfRule>
    <cfRule type="cellIs" dxfId="2030" priority="2030" operator="equal">
      <formula>"Alto"</formula>
    </cfRule>
    <cfRule type="cellIs" dxfId="2029" priority="2031" operator="equal">
      <formula>"Moderado"</formula>
    </cfRule>
    <cfRule type="cellIs" dxfId="2028" priority="2032" operator="equal">
      <formula>"Bajo"</formula>
    </cfRule>
  </conditionalFormatting>
  <conditionalFormatting sqref="AG382">
    <cfRule type="cellIs" dxfId="2027" priority="2024" operator="equal">
      <formula>"Muy Alta"</formula>
    </cfRule>
    <cfRule type="cellIs" dxfId="2026" priority="2025" operator="equal">
      <formula>"Alta"</formula>
    </cfRule>
    <cfRule type="cellIs" dxfId="2025" priority="2026" operator="equal">
      <formula>"Media"</formula>
    </cfRule>
    <cfRule type="cellIs" dxfId="2024" priority="2027" operator="equal">
      <formula>"Baja"</formula>
    </cfRule>
    <cfRule type="cellIs" dxfId="2023" priority="2028" operator="equal">
      <formula>"Muy Baja"</formula>
    </cfRule>
  </conditionalFormatting>
  <conditionalFormatting sqref="AJ382">
    <cfRule type="cellIs" dxfId="2022" priority="2019" operator="equal">
      <formula>"Catastrófico"</formula>
    </cfRule>
    <cfRule type="cellIs" dxfId="2021" priority="2020" operator="equal">
      <formula>"Mayor"</formula>
    </cfRule>
    <cfRule type="cellIs" dxfId="2020" priority="2021" operator="equal">
      <formula>"Moderado"</formula>
    </cfRule>
    <cfRule type="cellIs" dxfId="2019" priority="2022" operator="equal">
      <formula>"Menor"</formula>
    </cfRule>
    <cfRule type="cellIs" dxfId="2018" priority="2023" operator="equal">
      <formula>"Leve"</formula>
    </cfRule>
  </conditionalFormatting>
  <conditionalFormatting sqref="M389 AH389">
    <cfRule type="cellIs" dxfId="2017" priority="2014" operator="equal">
      <formula>"Muy Alta"</formula>
    </cfRule>
    <cfRule type="cellIs" dxfId="2016" priority="2015" operator="equal">
      <formula>"Alta"</formula>
    </cfRule>
    <cfRule type="cellIs" dxfId="2015" priority="2016" operator="equal">
      <formula>"Media"</formula>
    </cfRule>
    <cfRule type="cellIs" dxfId="2014" priority="2017" operator="equal">
      <formula>"Baja"</formula>
    </cfRule>
    <cfRule type="cellIs" dxfId="2013" priority="2018" operator="equal">
      <formula>"Muy Baja"</formula>
    </cfRule>
  </conditionalFormatting>
  <conditionalFormatting sqref="P389">
    <cfRule type="cellIs" dxfId="2012" priority="2009" operator="equal">
      <formula>"Catastrófico"</formula>
    </cfRule>
    <cfRule type="cellIs" dxfId="2011" priority="2010" operator="equal">
      <formula>"Mayor"</formula>
    </cfRule>
    <cfRule type="cellIs" dxfId="2010" priority="2011" operator="equal">
      <formula>"Moderado"</formula>
    </cfRule>
    <cfRule type="cellIs" dxfId="2009" priority="2012" operator="equal">
      <formula>"Menor"</formula>
    </cfRule>
    <cfRule type="cellIs" dxfId="2008" priority="2013" operator="equal">
      <formula>"Leve"</formula>
    </cfRule>
  </conditionalFormatting>
  <conditionalFormatting sqref="R389:S389">
    <cfRule type="cellIs" dxfId="2007" priority="2005" operator="equal">
      <formula>"Extremo"</formula>
    </cfRule>
    <cfRule type="cellIs" dxfId="2006" priority="2006" operator="equal">
      <formula>"Alto"</formula>
    </cfRule>
    <cfRule type="cellIs" dxfId="2005" priority="2007" operator="equal">
      <formula>"Moderado"</formula>
    </cfRule>
    <cfRule type="cellIs" dxfId="2004" priority="2008" operator="equal">
      <formula>"Bajo"</formula>
    </cfRule>
  </conditionalFormatting>
  <conditionalFormatting sqref="AL389">
    <cfRule type="cellIs" dxfId="2003" priority="2001" operator="equal">
      <formula>"Extremo"</formula>
    </cfRule>
    <cfRule type="cellIs" dxfId="2002" priority="2002" operator="equal">
      <formula>"Alto"</formula>
    </cfRule>
    <cfRule type="cellIs" dxfId="2001" priority="2003" operator="equal">
      <formula>"Moderado"</formula>
    </cfRule>
    <cfRule type="cellIs" dxfId="2000" priority="2004" operator="equal">
      <formula>"Bajo"</formula>
    </cfRule>
  </conditionalFormatting>
  <conditionalFormatting sqref="AG389">
    <cfRule type="cellIs" dxfId="1999" priority="1996" operator="equal">
      <formula>"Muy Alta"</formula>
    </cfRule>
    <cfRule type="cellIs" dxfId="1998" priority="1997" operator="equal">
      <formula>"Alta"</formula>
    </cfRule>
    <cfRule type="cellIs" dxfId="1997" priority="1998" operator="equal">
      <formula>"Media"</formula>
    </cfRule>
    <cfRule type="cellIs" dxfId="1996" priority="1999" operator="equal">
      <formula>"Baja"</formula>
    </cfRule>
    <cfRule type="cellIs" dxfId="1995" priority="2000" operator="equal">
      <formula>"Muy Baja"</formula>
    </cfRule>
  </conditionalFormatting>
  <conditionalFormatting sqref="AJ389">
    <cfRule type="cellIs" dxfId="1994" priority="1991" operator="equal">
      <formula>"Catastrófico"</formula>
    </cfRule>
    <cfRule type="cellIs" dxfId="1993" priority="1992" operator="equal">
      <formula>"Mayor"</formula>
    </cfRule>
    <cfRule type="cellIs" dxfId="1992" priority="1993" operator="equal">
      <formula>"Moderado"</formula>
    </cfRule>
    <cfRule type="cellIs" dxfId="1991" priority="1994" operator="equal">
      <formula>"Menor"</formula>
    </cfRule>
    <cfRule type="cellIs" dxfId="1990" priority="1995" operator="equal">
      <formula>"Leve"</formula>
    </cfRule>
  </conditionalFormatting>
  <conditionalFormatting sqref="M396 AH396">
    <cfRule type="cellIs" dxfId="1989" priority="1986" operator="equal">
      <formula>"Muy Alta"</formula>
    </cfRule>
    <cfRule type="cellIs" dxfId="1988" priority="1987" operator="equal">
      <formula>"Alta"</formula>
    </cfRule>
    <cfRule type="cellIs" dxfId="1987" priority="1988" operator="equal">
      <formula>"Media"</formula>
    </cfRule>
    <cfRule type="cellIs" dxfId="1986" priority="1989" operator="equal">
      <formula>"Baja"</formula>
    </cfRule>
    <cfRule type="cellIs" dxfId="1985" priority="1990" operator="equal">
      <formula>"Muy Baja"</formula>
    </cfRule>
  </conditionalFormatting>
  <conditionalFormatting sqref="P396">
    <cfRule type="cellIs" dxfId="1984" priority="1981" operator="equal">
      <formula>"Catastrófico"</formula>
    </cfRule>
    <cfRule type="cellIs" dxfId="1983" priority="1982" operator="equal">
      <formula>"Mayor"</formula>
    </cfRule>
    <cfRule type="cellIs" dxfId="1982" priority="1983" operator="equal">
      <formula>"Moderado"</formula>
    </cfRule>
    <cfRule type="cellIs" dxfId="1981" priority="1984" operator="equal">
      <formula>"Menor"</formula>
    </cfRule>
    <cfRule type="cellIs" dxfId="1980" priority="1985" operator="equal">
      <formula>"Leve"</formula>
    </cfRule>
  </conditionalFormatting>
  <conditionalFormatting sqref="R396:S396">
    <cfRule type="cellIs" dxfId="1979" priority="1977" operator="equal">
      <formula>"Extremo"</formula>
    </cfRule>
    <cfRule type="cellIs" dxfId="1978" priority="1978" operator="equal">
      <formula>"Alto"</formula>
    </cfRule>
    <cfRule type="cellIs" dxfId="1977" priority="1979" operator="equal">
      <formula>"Moderado"</formula>
    </cfRule>
    <cfRule type="cellIs" dxfId="1976" priority="1980" operator="equal">
      <formula>"Bajo"</formula>
    </cfRule>
  </conditionalFormatting>
  <conditionalFormatting sqref="AL396">
    <cfRule type="cellIs" dxfId="1975" priority="1973" operator="equal">
      <formula>"Extremo"</formula>
    </cfRule>
    <cfRule type="cellIs" dxfId="1974" priority="1974" operator="equal">
      <formula>"Alto"</formula>
    </cfRule>
    <cfRule type="cellIs" dxfId="1973" priority="1975" operator="equal">
      <formula>"Moderado"</formula>
    </cfRule>
    <cfRule type="cellIs" dxfId="1972" priority="1976" operator="equal">
      <formula>"Bajo"</formula>
    </cfRule>
  </conditionalFormatting>
  <conditionalFormatting sqref="AG396">
    <cfRule type="cellIs" dxfId="1971" priority="1968" operator="equal">
      <formula>"Muy Alta"</formula>
    </cfRule>
    <cfRule type="cellIs" dxfId="1970" priority="1969" operator="equal">
      <formula>"Alta"</formula>
    </cfRule>
    <cfRule type="cellIs" dxfId="1969" priority="1970" operator="equal">
      <formula>"Media"</formula>
    </cfRule>
    <cfRule type="cellIs" dxfId="1968" priority="1971" operator="equal">
      <formula>"Baja"</formula>
    </cfRule>
    <cfRule type="cellIs" dxfId="1967" priority="1972" operator="equal">
      <formula>"Muy Baja"</formula>
    </cfRule>
  </conditionalFormatting>
  <conditionalFormatting sqref="AJ396">
    <cfRule type="cellIs" dxfId="1966" priority="1963" operator="equal">
      <formula>"Catastrófico"</formula>
    </cfRule>
    <cfRule type="cellIs" dxfId="1965" priority="1964" operator="equal">
      <formula>"Mayor"</formula>
    </cfRule>
    <cfRule type="cellIs" dxfId="1964" priority="1965" operator="equal">
      <formula>"Moderado"</formula>
    </cfRule>
    <cfRule type="cellIs" dxfId="1963" priority="1966" operator="equal">
      <formula>"Menor"</formula>
    </cfRule>
    <cfRule type="cellIs" dxfId="1962" priority="1967" operator="equal">
      <formula>"Leve"</formula>
    </cfRule>
  </conditionalFormatting>
  <conditionalFormatting sqref="M403 AH403">
    <cfRule type="cellIs" dxfId="1961" priority="1958" operator="equal">
      <formula>"Muy Alta"</formula>
    </cfRule>
    <cfRule type="cellIs" dxfId="1960" priority="1959" operator="equal">
      <formula>"Alta"</formula>
    </cfRule>
    <cfRule type="cellIs" dxfId="1959" priority="1960" operator="equal">
      <formula>"Media"</formula>
    </cfRule>
    <cfRule type="cellIs" dxfId="1958" priority="1961" operator="equal">
      <formula>"Baja"</formula>
    </cfRule>
    <cfRule type="cellIs" dxfId="1957" priority="1962" operator="equal">
      <formula>"Muy Baja"</formula>
    </cfRule>
  </conditionalFormatting>
  <conditionalFormatting sqref="P403">
    <cfRule type="cellIs" dxfId="1956" priority="1953" operator="equal">
      <formula>"Catastrófico"</formula>
    </cfRule>
    <cfRule type="cellIs" dxfId="1955" priority="1954" operator="equal">
      <formula>"Mayor"</formula>
    </cfRule>
    <cfRule type="cellIs" dxfId="1954" priority="1955" operator="equal">
      <formula>"Moderado"</formula>
    </cfRule>
    <cfRule type="cellIs" dxfId="1953" priority="1956" operator="equal">
      <formula>"Menor"</formula>
    </cfRule>
    <cfRule type="cellIs" dxfId="1952" priority="1957" operator="equal">
      <formula>"Leve"</formula>
    </cfRule>
  </conditionalFormatting>
  <conditionalFormatting sqref="R403:S403">
    <cfRule type="cellIs" dxfId="1951" priority="1949" operator="equal">
      <formula>"Extremo"</formula>
    </cfRule>
    <cfRule type="cellIs" dxfId="1950" priority="1950" operator="equal">
      <formula>"Alto"</formula>
    </cfRule>
    <cfRule type="cellIs" dxfId="1949" priority="1951" operator="equal">
      <formula>"Moderado"</formula>
    </cfRule>
    <cfRule type="cellIs" dxfId="1948" priority="1952" operator="equal">
      <formula>"Bajo"</formula>
    </cfRule>
  </conditionalFormatting>
  <conditionalFormatting sqref="AL403">
    <cfRule type="cellIs" dxfId="1947" priority="1945" operator="equal">
      <formula>"Extremo"</formula>
    </cfRule>
    <cfRule type="cellIs" dxfId="1946" priority="1946" operator="equal">
      <formula>"Alto"</formula>
    </cfRule>
    <cfRule type="cellIs" dxfId="1945" priority="1947" operator="equal">
      <formula>"Moderado"</formula>
    </cfRule>
    <cfRule type="cellIs" dxfId="1944" priority="1948" operator="equal">
      <formula>"Bajo"</formula>
    </cfRule>
  </conditionalFormatting>
  <conditionalFormatting sqref="AG403">
    <cfRule type="cellIs" dxfId="1943" priority="1940" operator="equal">
      <formula>"Muy Alta"</formula>
    </cfRule>
    <cfRule type="cellIs" dxfId="1942" priority="1941" operator="equal">
      <formula>"Alta"</formula>
    </cfRule>
    <cfRule type="cellIs" dxfId="1941" priority="1942" operator="equal">
      <formula>"Media"</formula>
    </cfRule>
    <cfRule type="cellIs" dxfId="1940" priority="1943" operator="equal">
      <formula>"Baja"</formula>
    </cfRule>
    <cfRule type="cellIs" dxfId="1939" priority="1944" operator="equal">
      <formula>"Muy Baja"</formula>
    </cfRule>
  </conditionalFormatting>
  <conditionalFormatting sqref="AJ403">
    <cfRule type="cellIs" dxfId="1938" priority="1935" operator="equal">
      <formula>"Catastrófico"</formula>
    </cfRule>
    <cfRule type="cellIs" dxfId="1937" priority="1936" operator="equal">
      <formula>"Mayor"</formula>
    </cfRule>
    <cfRule type="cellIs" dxfId="1936" priority="1937" operator="equal">
      <formula>"Moderado"</formula>
    </cfRule>
    <cfRule type="cellIs" dxfId="1935" priority="1938" operator="equal">
      <formula>"Menor"</formula>
    </cfRule>
    <cfRule type="cellIs" dxfId="1934" priority="1939" operator="equal">
      <formula>"Leve"</formula>
    </cfRule>
  </conditionalFormatting>
  <conditionalFormatting sqref="M410 AH410">
    <cfRule type="cellIs" dxfId="1933" priority="1930" operator="equal">
      <formula>"Muy Alta"</formula>
    </cfRule>
    <cfRule type="cellIs" dxfId="1932" priority="1931" operator="equal">
      <formula>"Alta"</formula>
    </cfRule>
    <cfRule type="cellIs" dxfId="1931" priority="1932" operator="equal">
      <formula>"Media"</formula>
    </cfRule>
    <cfRule type="cellIs" dxfId="1930" priority="1933" operator="equal">
      <formula>"Baja"</formula>
    </cfRule>
    <cfRule type="cellIs" dxfId="1929" priority="1934" operator="equal">
      <formula>"Muy Baja"</formula>
    </cfRule>
  </conditionalFormatting>
  <conditionalFormatting sqref="P410">
    <cfRule type="cellIs" dxfId="1928" priority="1925" operator="equal">
      <formula>"Catastrófico"</formula>
    </cfRule>
    <cfRule type="cellIs" dxfId="1927" priority="1926" operator="equal">
      <formula>"Mayor"</formula>
    </cfRule>
    <cfRule type="cellIs" dxfId="1926" priority="1927" operator="equal">
      <formula>"Moderado"</formula>
    </cfRule>
    <cfRule type="cellIs" dxfId="1925" priority="1928" operator="equal">
      <formula>"Menor"</formula>
    </cfRule>
    <cfRule type="cellIs" dxfId="1924" priority="1929" operator="equal">
      <formula>"Leve"</formula>
    </cfRule>
  </conditionalFormatting>
  <conditionalFormatting sqref="R410:S410">
    <cfRule type="cellIs" dxfId="1923" priority="1921" operator="equal">
      <formula>"Extremo"</formula>
    </cfRule>
    <cfRule type="cellIs" dxfId="1922" priority="1922" operator="equal">
      <formula>"Alto"</formula>
    </cfRule>
    <cfRule type="cellIs" dxfId="1921" priority="1923" operator="equal">
      <formula>"Moderado"</formula>
    </cfRule>
    <cfRule type="cellIs" dxfId="1920" priority="1924" operator="equal">
      <formula>"Bajo"</formula>
    </cfRule>
  </conditionalFormatting>
  <conditionalFormatting sqref="AL410">
    <cfRule type="cellIs" dxfId="1919" priority="1917" operator="equal">
      <formula>"Extremo"</formula>
    </cfRule>
    <cfRule type="cellIs" dxfId="1918" priority="1918" operator="equal">
      <formula>"Alto"</formula>
    </cfRule>
    <cfRule type="cellIs" dxfId="1917" priority="1919" operator="equal">
      <formula>"Moderado"</formula>
    </cfRule>
    <cfRule type="cellIs" dxfId="1916" priority="1920" operator="equal">
      <formula>"Bajo"</formula>
    </cfRule>
  </conditionalFormatting>
  <conditionalFormatting sqref="AG410">
    <cfRule type="cellIs" dxfId="1915" priority="1912" operator="equal">
      <formula>"Muy Alta"</formula>
    </cfRule>
    <cfRule type="cellIs" dxfId="1914" priority="1913" operator="equal">
      <formula>"Alta"</formula>
    </cfRule>
    <cfRule type="cellIs" dxfId="1913" priority="1914" operator="equal">
      <formula>"Media"</formula>
    </cfRule>
    <cfRule type="cellIs" dxfId="1912" priority="1915" operator="equal">
      <formula>"Baja"</formula>
    </cfRule>
    <cfRule type="cellIs" dxfId="1911" priority="1916" operator="equal">
      <formula>"Muy Baja"</formula>
    </cfRule>
  </conditionalFormatting>
  <conditionalFormatting sqref="AJ410">
    <cfRule type="cellIs" dxfId="1910" priority="1907" operator="equal">
      <formula>"Catastrófico"</formula>
    </cfRule>
    <cfRule type="cellIs" dxfId="1909" priority="1908" operator="equal">
      <formula>"Mayor"</formula>
    </cfRule>
    <cfRule type="cellIs" dxfId="1908" priority="1909" operator="equal">
      <formula>"Moderado"</formula>
    </cfRule>
    <cfRule type="cellIs" dxfId="1907" priority="1910" operator="equal">
      <formula>"Menor"</formula>
    </cfRule>
    <cfRule type="cellIs" dxfId="1906" priority="1911" operator="equal">
      <formula>"Leve"</formula>
    </cfRule>
  </conditionalFormatting>
  <conditionalFormatting sqref="M417 AH417">
    <cfRule type="cellIs" dxfId="1905" priority="1902" operator="equal">
      <formula>"Muy Alta"</formula>
    </cfRule>
    <cfRule type="cellIs" dxfId="1904" priority="1903" operator="equal">
      <formula>"Alta"</formula>
    </cfRule>
    <cfRule type="cellIs" dxfId="1903" priority="1904" operator="equal">
      <formula>"Media"</formula>
    </cfRule>
    <cfRule type="cellIs" dxfId="1902" priority="1905" operator="equal">
      <formula>"Baja"</formula>
    </cfRule>
    <cfRule type="cellIs" dxfId="1901" priority="1906" operator="equal">
      <formula>"Muy Baja"</formula>
    </cfRule>
  </conditionalFormatting>
  <conditionalFormatting sqref="P417">
    <cfRule type="cellIs" dxfId="1900" priority="1897" operator="equal">
      <formula>"Catastrófico"</formula>
    </cfRule>
    <cfRule type="cellIs" dxfId="1899" priority="1898" operator="equal">
      <formula>"Mayor"</formula>
    </cfRule>
    <cfRule type="cellIs" dxfId="1898" priority="1899" operator="equal">
      <formula>"Moderado"</formula>
    </cfRule>
    <cfRule type="cellIs" dxfId="1897" priority="1900" operator="equal">
      <formula>"Menor"</formula>
    </cfRule>
    <cfRule type="cellIs" dxfId="1896" priority="1901" operator="equal">
      <formula>"Leve"</formula>
    </cfRule>
  </conditionalFormatting>
  <conditionalFormatting sqref="R417:S417">
    <cfRule type="cellIs" dxfId="1895" priority="1893" operator="equal">
      <formula>"Extremo"</formula>
    </cfRule>
    <cfRule type="cellIs" dxfId="1894" priority="1894" operator="equal">
      <formula>"Alto"</formula>
    </cfRule>
    <cfRule type="cellIs" dxfId="1893" priority="1895" operator="equal">
      <formula>"Moderado"</formula>
    </cfRule>
    <cfRule type="cellIs" dxfId="1892" priority="1896" operator="equal">
      <formula>"Bajo"</formula>
    </cfRule>
  </conditionalFormatting>
  <conditionalFormatting sqref="AL417">
    <cfRule type="cellIs" dxfId="1891" priority="1889" operator="equal">
      <formula>"Extremo"</formula>
    </cfRule>
    <cfRule type="cellIs" dxfId="1890" priority="1890" operator="equal">
      <formula>"Alto"</formula>
    </cfRule>
    <cfRule type="cellIs" dxfId="1889" priority="1891" operator="equal">
      <formula>"Moderado"</formula>
    </cfRule>
    <cfRule type="cellIs" dxfId="1888" priority="1892" operator="equal">
      <formula>"Bajo"</formula>
    </cfRule>
  </conditionalFormatting>
  <conditionalFormatting sqref="AG417">
    <cfRule type="cellIs" dxfId="1887" priority="1884" operator="equal">
      <formula>"Muy Alta"</formula>
    </cfRule>
    <cfRule type="cellIs" dxfId="1886" priority="1885" operator="equal">
      <formula>"Alta"</formula>
    </cfRule>
    <cfRule type="cellIs" dxfId="1885" priority="1886" operator="equal">
      <formula>"Media"</formula>
    </cfRule>
    <cfRule type="cellIs" dxfId="1884" priority="1887" operator="equal">
      <formula>"Baja"</formula>
    </cfRule>
    <cfRule type="cellIs" dxfId="1883" priority="1888" operator="equal">
      <formula>"Muy Baja"</formula>
    </cfRule>
  </conditionalFormatting>
  <conditionalFormatting sqref="AJ417">
    <cfRule type="cellIs" dxfId="1882" priority="1879" operator="equal">
      <formula>"Catastrófico"</formula>
    </cfRule>
    <cfRule type="cellIs" dxfId="1881" priority="1880" operator="equal">
      <formula>"Mayor"</formula>
    </cfRule>
    <cfRule type="cellIs" dxfId="1880" priority="1881" operator="equal">
      <formula>"Moderado"</formula>
    </cfRule>
    <cfRule type="cellIs" dxfId="1879" priority="1882" operator="equal">
      <formula>"Menor"</formula>
    </cfRule>
    <cfRule type="cellIs" dxfId="1878" priority="1883" operator="equal">
      <formula>"Leve"</formula>
    </cfRule>
  </conditionalFormatting>
  <conditionalFormatting sqref="M424 AH424">
    <cfRule type="cellIs" dxfId="1877" priority="1874" operator="equal">
      <formula>"Muy Alta"</formula>
    </cfRule>
    <cfRule type="cellIs" dxfId="1876" priority="1875" operator="equal">
      <formula>"Alta"</formula>
    </cfRule>
    <cfRule type="cellIs" dxfId="1875" priority="1876" operator="equal">
      <formula>"Media"</formula>
    </cfRule>
    <cfRule type="cellIs" dxfId="1874" priority="1877" operator="equal">
      <formula>"Baja"</formula>
    </cfRule>
    <cfRule type="cellIs" dxfId="1873" priority="1878" operator="equal">
      <formula>"Muy Baja"</formula>
    </cfRule>
  </conditionalFormatting>
  <conditionalFormatting sqref="P424">
    <cfRule type="cellIs" dxfId="1872" priority="1869" operator="equal">
      <formula>"Catastrófico"</formula>
    </cfRule>
    <cfRule type="cellIs" dxfId="1871" priority="1870" operator="equal">
      <formula>"Mayor"</formula>
    </cfRule>
    <cfRule type="cellIs" dxfId="1870" priority="1871" operator="equal">
      <formula>"Moderado"</formula>
    </cfRule>
    <cfRule type="cellIs" dxfId="1869" priority="1872" operator="equal">
      <formula>"Menor"</formula>
    </cfRule>
    <cfRule type="cellIs" dxfId="1868" priority="1873" operator="equal">
      <formula>"Leve"</formula>
    </cfRule>
  </conditionalFormatting>
  <conditionalFormatting sqref="R424:S424">
    <cfRule type="cellIs" dxfId="1867" priority="1865" operator="equal">
      <formula>"Extremo"</formula>
    </cfRule>
    <cfRule type="cellIs" dxfId="1866" priority="1866" operator="equal">
      <formula>"Alto"</formula>
    </cfRule>
    <cfRule type="cellIs" dxfId="1865" priority="1867" operator="equal">
      <formula>"Moderado"</formula>
    </cfRule>
    <cfRule type="cellIs" dxfId="1864" priority="1868" operator="equal">
      <formula>"Bajo"</formula>
    </cfRule>
  </conditionalFormatting>
  <conditionalFormatting sqref="AL424">
    <cfRule type="cellIs" dxfId="1863" priority="1861" operator="equal">
      <formula>"Extremo"</formula>
    </cfRule>
    <cfRule type="cellIs" dxfId="1862" priority="1862" operator="equal">
      <formula>"Alto"</formula>
    </cfRule>
    <cfRule type="cellIs" dxfId="1861" priority="1863" operator="equal">
      <formula>"Moderado"</formula>
    </cfRule>
    <cfRule type="cellIs" dxfId="1860" priority="1864" operator="equal">
      <formula>"Bajo"</formula>
    </cfRule>
  </conditionalFormatting>
  <conditionalFormatting sqref="AG424">
    <cfRule type="cellIs" dxfId="1859" priority="1856" operator="equal">
      <formula>"Muy Alta"</formula>
    </cfRule>
    <cfRule type="cellIs" dxfId="1858" priority="1857" operator="equal">
      <formula>"Alta"</formula>
    </cfRule>
    <cfRule type="cellIs" dxfId="1857" priority="1858" operator="equal">
      <formula>"Media"</formula>
    </cfRule>
    <cfRule type="cellIs" dxfId="1856" priority="1859" operator="equal">
      <formula>"Baja"</formula>
    </cfRule>
    <cfRule type="cellIs" dxfId="1855" priority="1860" operator="equal">
      <formula>"Muy Baja"</formula>
    </cfRule>
  </conditionalFormatting>
  <conditionalFormatting sqref="AJ424">
    <cfRule type="cellIs" dxfId="1854" priority="1851" operator="equal">
      <formula>"Catastrófico"</formula>
    </cfRule>
    <cfRule type="cellIs" dxfId="1853" priority="1852" operator="equal">
      <formula>"Mayor"</formula>
    </cfRule>
    <cfRule type="cellIs" dxfId="1852" priority="1853" operator="equal">
      <formula>"Moderado"</formula>
    </cfRule>
    <cfRule type="cellIs" dxfId="1851" priority="1854" operator="equal">
      <formula>"Menor"</formula>
    </cfRule>
    <cfRule type="cellIs" dxfId="1850" priority="1855" operator="equal">
      <formula>"Leve"</formula>
    </cfRule>
  </conditionalFormatting>
  <conditionalFormatting sqref="M431 AH431">
    <cfRule type="cellIs" dxfId="1849" priority="1846" operator="equal">
      <formula>"Muy Alta"</formula>
    </cfRule>
    <cfRule type="cellIs" dxfId="1848" priority="1847" operator="equal">
      <formula>"Alta"</formula>
    </cfRule>
    <cfRule type="cellIs" dxfId="1847" priority="1848" operator="equal">
      <formula>"Media"</formula>
    </cfRule>
    <cfRule type="cellIs" dxfId="1846" priority="1849" operator="equal">
      <formula>"Baja"</formula>
    </cfRule>
    <cfRule type="cellIs" dxfId="1845" priority="1850" operator="equal">
      <formula>"Muy Baja"</formula>
    </cfRule>
  </conditionalFormatting>
  <conditionalFormatting sqref="P431">
    <cfRule type="cellIs" dxfId="1844" priority="1841" operator="equal">
      <formula>"Catastrófico"</formula>
    </cfRule>
    <cfRule type="cellIs" dxfId="1843" priority="1842" operator="equal">
      <formula>"Mayor"</formula>
    </cfRule>
    <cfRule type="cellIs" dxfId="1842" priority="1843" operator="equal">
      <formula>"Moderado"</formula>
    </cfRule>
    <cfRule type="cellIs" dxfId="1841" priority="1844" operator="equal">
      <formula>"Menor"</formula>
    </cfRule>
    <cfRule type="cellIs" dxfId="1840" priority="1845" operator="equal">
      <formula>"Leve"</formula>
    </cfRule>
  </conditionalFormatting>
  <conditionalFormatting sqref="R431:S431">
    <cfRule type="cellIs" dxfId="1839" priority="1837" operator="equal">
      <formula>"Extremo"</formula>
    </cfRule>
    <cfRule type="cellIs" dxfId="1838" priority="1838" operator="equal">
      <formula>"Alto"</formula>
    </cfRule>
    <cfRule type="cellIs" dxfId="1837" priority="1839" operator="equal">
      <formula>"Moderado"</formula>
    </cfRule>
    <cfRule type="cellIs" dxfId="1836" priority="1840" operator="equal">
      <formula>"Bajo"</formula>
    </cfRule>
  </conditionalFormatting>
  <conditionalFormatting sqref="AL431">
    <cfRule type="cellIs" dxfId="1835" priority="1833" operator="equal">
      <formula>"Extremo"</formula>
    </cfRule>
    <cfRule type="cellIs" dxfId="1834" priority="1834" operator="equal">
      <formula>"Alto"</formula>
    </cfRule>
    <cfRule type="cellIs" dxfId="1833" priority="1835" operator="equal">
      <formula>"Moderado"</formula>
    </cfRule>
    <cfRule type="cellIs" dxfId="1832" priority="1836" operator="equal">
      <formula>"Bajo"</formula>
    </cfRule>
  </conditionalFormatting>
  <conditionalFormatting sqref="AG431">
    <cfRule type="cellIs" dxfId="1831" priority="1828" operator="equal">
      <formula>"Muy Alta"</formula>
    </cfRule>
    <cfRule type="cellIs" dxfId="1830" priority="1829" operator="equal">
      <formula>"Alta"</formula>
    </cfRule>
    <cfRule type="cellIs" dxfId="1829" priority="1830" operator="equal">
      <formula>"Media"</formula>
    </cfRule>
    <cfRule type="cellIs" dxfId="1828" priority="1831" operator="equal">
      <formula>"Baja"</formula>
    </cfRule>
    <cfRule type="cellIs" dxfId="1827" priority="1832" operator="equal">
      <formula>"Muy Baja"</formula>
    </cfRule>
  </conditionalFormatting>
  <conditionalFormatting sqref="AJ431">
    <cfRule type="cellIs" dxfId="1826" priority="1823" operator="equal">
      <formula>"Catastrófico"</formula>
    </cfRule>
    <cfRule type="cellIs" dxfId="1825" priority="1824" operator="equal">
      <formula>"Mayor"</formula>
    </cfRule>
    <cfRule type="cellIs" dxfId="1824" priority="1825" operator="equal">
      <formula>"Moderado"</formula>
    </cfRule>
    <cfRule type="cellIs" dxfId="1823" priority="1826" operator="equal">
      <formula>"Menor"</formula>
    </cfRule>
    <cfRule type="cellIs" dxfId="1822" priority="1827" operator="equal">
      <formula>"Leve"</formula>
    </cfRule>
  </conditionalFormatting>
  <conditionalFormatting sqref="M438 AH438">
    <cfRule type="cellIs" dxfId="1821" priority="1818" operator="equal">
      <formula>"Muy Alta"</formula>
    </cfRule>
    <cfRule type="cellIs" dxfId="1820" priority="1819" operator="equal">
      <formula>"Alta"</formula>
    </cfRule>
    <cfRule type="cellIs" dxfId="1819" priority="1820" operator="equal">
      <formula>"Media"</formula>
    </cfRule>
    <cfRule type="cellIs" dxfId="1818" priority="1821" operator="equal">
      <formula>"Baja"</formula>
    </cfRule>
    <cfRule type="cellIs" dxfId="1817" priority="1822" operator="equal">
      <formula>"Muy Baja"</formula>
    </cfRule>
  </conditionalFormatting>
  <conditionalFormatting sqref="P438">
    <cfRule type="cellIs" dxfId="1816" priority="1813" operator="equal">
      <formula>"Catastrófico"</formula>
    </cfRule>
    <cfRule type="cellIs" dxfId="1815" priority="1814" operator="equal">
      <formula>"Mayor"</formula>
    </cfRule>
    <cfRule type="cellIs" dxfId="1814" priority="1815" operator="equal">
      <formula>"Moderado"</formula>
    </cfRule>
    <cfRule type="cellIs" dxfId="1813" priority="1816" operator="equal">
      <formula>"Menor"</formula>
    </cfRule>
    <cfRule type="cellIs" dxfId="1812" priority="1817" operator="equal">
      <formula>"Leve"</formula>
    </cfRule>
  </conditionalFormatting>
  <conditionalFormatting sqref="R438:S438">
    <cfRule type="cellIs" dxfId="1811" priority="1809" operator="equal">
      <formula>"Extremo"</formula>
    </cfRule>
    <cfRule type="cellIs" dxfId="1810" priority="1810" operator="equal">
      <formula>"Alto"</formula>
    </cfRule>
    <cfRule type="cellIs" dxfId="1809" priority="1811" operator="equal">
      <formula>"Moderado"</formula>
    </cfRule>
    <cfRule type="cellIs" dxfId="1808" priority="1812" operator="equal">
      <formula>"Bajo"</formula>
    </cfRule>
  </conditionalFormatting>
  <conditionalFormatting sqref="AL438">
    <cfRule type="cellIs" dxfId="1807" priority="1805" operator="equal">
      <formula>"Extremo"</formula>
    </cfRule>
    <cfRule type="cellIs" dxfId="1806" priority="1806" operator="equal">
      <formula>"Alto"</formula>
    </cfRule>
    <cfRule type="cellIs" dxfId="1805" priority="1807" operator="equal">
      <formula>"Moderado"</formula>
    </cfRule>
    <cfRule type="cellIs" dxfId="1804" priority="1808" operator="equal">
      <formula>"Bajo"</formula>
    </cfRule>
  </conditionalFormatting>
  <conditionalFormatting sqref="AG438">
    <cfRule type="cellIs" dxfId="1803" priority="1800" operator="equal">
      <formula>"Muy Alta"</formula>
    </cfRule>
    <cfRule type="cellIs" dxfId="1802" priority="1801" operator="equal">
      <formula>"Alta"</formula>
    </cfRule>
    <cfRule type="cellIs" dxfId="1801" priority="1802" operator="equal">
      <formula>"Media"</formula>
    </cfRule>
    <cfRule type="cellIs" dxfId="1800" priority="1803" operator="equal">
      <formula>"Baja"</formula>
    </cfRule>
    <cfRule type="cellIs" dxfId="1799" priority="1804" operator="equal">
      <formula>"Muy Baja"</formula>
    </cfRule>
  </conditionalFormatting>
  <conditionalFormatting sqref="AJ438">
    <cfRule type="cellIs" dxfId="1798" priority="1795" operator="equal">
      <formula>"Catastrófico"</formula>
    </cfRule>
    <cfRule type="cellIs" dxfId="1797" priority="1796" operator="equal">
      <formula>"Mayor"</formula>
    </cfRule>
    <cfRule type="cellIs" dxfId="1796" priority="1797" operator="equal">
      <formula>"Moderado"</formula>
    </cfRule>
    <cfRule type="cellIs" dxfId="1795" priority="1798" operator="equal">
      <formula>"Menor"</formula>
    </cfRule>
    <cfRule type="cellIs" dxfId="1794" priority="1799" operator="equal">
      <formula>"Leve"</formula>
    </cfRule>
  </conditionalFormatting>
  <conditionalFormatting sqref="M445 AH445">
    <cfRule type="cellIs" dxfId="1793" priority="1790" operator="equal">
      <formula>"Muy Alta"</formula>
    </cfRule>
    <cfRule type="cellIs" dxfId="1792" priority="1791" operator="equal">
      <formula>"Alta"</formula>
    </cfRule>
    <cfRule type="cellIs" dxfId="1791" priority="1792" operator="equal">
      <formula>"Media"</formula>
    </cfRule>
    <cfRule type="cellIs" dxfId="1790" priority="1793" operator="equal">
      <formula>"Baja"</formula>
    </cfRule>
    <cfRule type="cellIs" dxfId="1789" priority="1794" operator="equal">
      <formula>"Muy Baja"</formula>
    </cfRule>
  </conditionalFormatting>
  <conditionalFormatting sqref="P445">
    <cfRule type="cellIs" dxfId="1788" priority="1785" operator="equal">
      <formula>"Catastrófico"</formula>
    </cfRule>
    <cfRule type="cellIs" dxfId="1787" priority="1786" operator="equal">
      <formula>"Mayor"</formula>
    </cfRule>
    <cfRule type="cellIs" dxfId="1786" priority="1787" operator="equal">
      <formula>"Moderado"</formula>
    </cfRule>
    <cfRule type="cellIs" dxfId="1785" priority="1788" operator="equal">
      <formula>"Menor"</formula>
    </cfRule>
    <cfRule type="cellIs" dxfId="1784" priority="1789" operator="equal">
      <formula>"Leve"</formula>
    </cfRule>
  </conditionalFormatting>
  <conditionalFormatting sqref="R445:S445">
    <cfRule type="cellIs" dxfId="1783" priority="1781" operator="equal">
      <formula>"Extremo"</formula>
    </cfRule>
    <cfRule type="cellIs" dxfId="1782" priority="1782" operator="equal">
      <formula>"Alto"</formula>
    </cfRule>
    <cfRule type="cellIs" dxfId="1781" priority="1783" operator="equal">
      <formula>"Moderado"</formula>
    </cfRule>
    <cfRule type="cellIs" dxfId="1780" priority="1784" operator="equal">
      <formula>"Bajo"</formula>
    </cfRule>
  </conditionalFormatting>
  <conditionalFormatting sqref="AL445">
    <cfRule type="cellIs" dxfId="1779" priority="1777" operator="equal">
      <formula>"Extremo"</formula>
    </cfRule>
    <cfRule type="cellIs" dxfId="1778" priority="1778" operator="equal">
      <formula>"Alto"</formula>
    </cfRule>
    <cfRule type="cellIs" dxfId="1777" priority="1779" operator="equal">
      <formula>"Moderado"</formula>
    </cfRule>
    <cfRule type="cellIs" dxfId="1776" priority="1780" operator="equal">
      <formula>"Bajo"</formula>
    </cfRule>
  </conditionalFormatting>
  <conditionalFormatting sqref="AG445">
    <cfRule type="cellIs" dxfId="1775" priority="1772" operator="equal">
      <formula>"Muy Alta"</formula>
    </cfRule>
    <cfRule type="cellIs" dxfId="1774" priority="1773" operator="equal">
      <formula>"Alta"</formula>
    </cfRule>
    <cfRule type="cellIs" dxfId="1773" priority="1774" operator="equal">
      <formula>"Media"</formula>
    </cfRule>
    <cfRule type="cellIs" dxfId="1772" priority="1775" operator="equal">
      <formula>"Baja"</formula>
    </cfRule>
    <cfRule type="cellIs" dxfId="1771" priority="1776" operator="equal">
      <formula>"Muy Baja"</formula>
    </cfRule>
  </conditionalFormatting>
  <conditionalFormatting sqref="AJ445">
    <cfRule type="cellIs" dxfId="1770" priority="1767" operator="equal">
      <formula>"Catastrófico"</formula>
    </cfRule>
    <cfRule type="cellIs" dxfId="1769" priority="1768" operator="equal">
      <formula>"Mayor"</formula>
    </cfRule>
    <cfRule type="cellIs" dxfId="1768" priority="1769" operator="equal">
      <formula>"Moderado"</formula>
    </cfRule>
    <cfRule type="cellIs" dxfId="1767" priority="1770" operator="equal">
      <formula>"Menor"</formula>
    </cfRule>
    <cfRule type="cellIs" dxfId="1766" priority="1771" operator="equal">
      <formula>"Leve"</formula>
    </cfRule>
  </conditionalFormatting>
  <conditionalFormatting sqref="M452 AH452">
    <cfRule type="cellIs" dxfId="1765" priority="1762" operator="equal">
      <formula>"Muy Alta"</formula>
    </cfRule>
    <cfRule type="cellIs" dxfId="1764" priority="1763" operator="equal">
      <formula>"Alta"</formula>
    </cfRule>
    <cfRule type="cellIs" dxfId="1763" priority="1764" operator="equal">
      <formula>"Media"</formula>
    </cfRule>
    <cfRule type="cellIs" dxfId="1762" priority="1765" operator="equal">
      <formula>"Baja"</formula>
    </cfRule>
    <cfRule type="cellIs" dxfId="1761" priority="1766" operator="equal">
      <formula>"Muy Baja"</formula>
    </cfRule>
  </conditionalFormatting>
  <conditionalFormatting sqref="P452">
    <cfRule type="cellIs" dxfId="1760" priority="1757" operator="equal">
      <formula>"Catastrófico"</formula>
    </cfRule>
    <cfRule type="cellIs" dxfId="1759" priority="1758" operator="equal">
      <formula>"Mayor"</formula>
    </cfRule>
    <cfRule type="cellIs" dxfId="1758" priority="1759" operator="equal">
      <formula>"Moderado"</formula>
    </cfRule>
    <cfRule type="cellIs" dxfId="1757" priority="1760" operator="equal">
      <formula>"Menor"</formula>
    </cfRule>
    <cfRule type="cellIs" dxfId="1756" priority="1761" operator="equal">
      <formula>"Leve"</formula>
    </cfRule>
  </conditionalFormatting>
  <conditionalFormatting sqref="R452:S452">
    <cfRule type="cellIs" dxfId="1755" priority="1753" operator="equal">
      <formula>"Extremo"</formula>
    </cfRule>
    <cfRule type="cellIs" dxfId="1754" priority="1754" operator="equal">
      <formula>"Alto"</formula>
    </cfRule>
    <cfRule type="cellIs" dxfId="1753" priority="1755" operator="equal">
      <formula>"Moderado"</formula>
    </cfRule>
    <cfRule type="cellIs" dxfId="1752" priority="1756" operator="equal">
      <formula>"Bajo"</formula>
    </cfRule>
  </conditionalFormatting>
  <conditionalFormatting sqref="AL452">
    <cfRule type="cellIs" dxfId="1751" priority="1749" operator="equal">
      <formula>"Extremo"</formula>
    </cfRule>
    <cfRule type="cellIs" dxfId="1750" priority="1750" operator="equal">
      <formula>"Alto"</formula>
    </cfRule>
    <cfRule type="cellIs" dxfId="1749" priority="1751" operator="equal">
      <formula>"Moderado"</formula>
    </cfRule>
    <cfRule type="cellIs" dxfId="1748" priority="1752" operator="equal">
      <formula>"Bajo"</formula>
    </cfRule>
  </conditionalFormatting>
  <conditionalFormatting sqref="AG452">
    <cfRule type="cellIs" dxfId="1747" priority="1744" operator="equal">
      <formula>"Muy Alta"</formula>
    </cfRule>
    <cfRule type="cellIs" dxfId="1746" priority="1745" operator="equal">
      <formula>"Alta"</formula>
    </cfRule>
    <cfRule type="cellIs" dxfId="1745" priority="1746" operator="equal">
      <formula>"Media"</formula>
    </cfRule>
    <cfRule type="cellIs" dxfId="1744" priority="1747" operator="equal">
      <formula>"Baja"</formula>
    </cfRule>
    <cfRule type="cellIs" dxfId="1743" priority="1748" operator="equal">
      <formula>"Muy Baja"</formula>
    </cfRule>
  </conditionalFormatting>
  <conditionalFormatting sqref="AJ452">
    <cfRule type="cellIs" dxfId="1742" priority="1739" operator="equal">
      <formula>"Catastrófico"</formula>
    </cfRule>
    <cfRule type="cellIs" dxfId="1741" priority="1740" operator="equal">
      <formula>"Mayor"</formula>
    </cfRule>
    <cfRule type="cellIs" dxfId="1740" priority="1741" operator="equal">
      <formula>"Moderado"</formula>
    </cfRule>
    <cfRule type="cellIs" dxfId="1739" priority="1742" operator="equal">
      <formula>"Menor"</formula>
    </cfRule>
    <cfRule type="cellIs" dxfId="1738" priority="1743" operator="equal">
      <formula>"Leve"</formula>
    </cfRule>
  </conditionalFormatting>
  <conditionalFormatting sqref="M459 AH459">
    <cfRule type="cellIs" dxfId="1737" priority="1734" operator="equal">
      <formula>"Muy Alta"</formula>
    </cfRule>
    <cfRule type="cellIs" dxfId="1736" priority="1735" operator="equal">
      <formula>"Alta"</formula>
    </cfRule>
    <cfRule type="cellIs" dxfId="1735" priority="1736" operator="equal">
      <formula>"Media"</formula>
    </cfRule>
    <cfRule type="cellIs" dxfId="1734" priority="1737" operator="equal">
      <formula>"Baja"</formula>
    </cfRule>
    <cfRule type="cellIs" dxfId="1733" priority="1738" operator="equal">
      <formula>"Muy Baja"</formula>
    </cfRule>
  </conditionalFormatting>
  <conditionalFormatting sqref="P459">
    <cfRule type="cellIs" dxfId="1732" priority="1729" operator="equal">
      <formula>"Catastrófico"</formula>
    </cfRule>
    <cfRule type="cellIs" dxfId="1731" priority="1730" operator="equal">
      <formula>"Mayor"</formula>
    </cfRule>
    <cfRule type="cellIs" dxfId="1730" priority="1731" operator="equal">
      <formula>"Moderado"</formula>
    </cfRule>
    <cfRule type="cellIs" dxfId="1729" priority="1732" operator="equal">
      <formula>"Menor"</formula>
    </cfRule>
    <cfRule type="cellIs" dxfId="1728" priority="1733" operator="equal">
      <formula>"Leve"</formula>
    </cfRule>
  </conditionalFormatting>
  <conditionalFormatting sqref="R459:S459">
    <cfRule type="cellIs" dxfId="1727" priority="1725" operator="equal">
      <formula>"Extremo"</formula>
    </cfRule>
    <cfRule type="cellIs" dxfId="1726" priority="1726" operator="equal">
      <formula>"Alto"</formula>
    </cfRule>
    <cfRule type="cellIs" dxfId="1725" priority="1727" operator="equal">
      <formula>"Moderado"</formula>
    </cfRule>
    <cfRule type="cellIs" dxfId="1724" priority="1728" operator="equal">
      <formula>"Bajo"</formula>
    </cfRule>
  </conditionalFormatting>
  <conditionalFormatting sqref="AL459">
    <cfRule type="cellIs" dxfId="1723" priority="1721" operator="equal">
      <formula>"Extremo"</formula>
    </cfRule>
    <cfRule type="cellIs" dxfId="1722" priority="1722" operator="equal">
      <formula>"Alto"</formula>
    </cfRule>
    <cfRule type="cellIs" dxfId="1721" priority="1723" operator="equal">
      <formula>"Moderado"</formula>
    </cfRule>
    <cfRule type="cellIs" dxfId="1720" priority="1724" operator="equal">
      <formula>"Bajo"</formula>
    </cfRule>
  </conditionalFormatting>
  <conditionalFormatting sqref="AG459">
    <cfRule type="cellIs" dxfId="1719" priority="1716" operator="equal">
      <formula>"Muy Alta"</formula>
    </cfRule>
    <cfRule type="cellIs" dxfId="1718" priority="1717" operator="equal">
      <formula>"Alta"</formula>
    </cfRule>
    <cfRule type="cellIs" dxfId="1717" priority="1718" operator="equal">
      <formula>"Media"</formula>
    </cfRule>
    <cfRule type="cellIs" dxfId="1716" priority="1719" operator="equal">
      <formula>"Baja"</formula>
    </cfRule>
    <cfRule type="cellIs" dxfId="1715" priority="1720" operator="equal">
      <formula>"Muy Baja"</formula>
    </cfRule>
  </conditionalFormatting>
  <conditionalFormatting sqref="AJ459">
    <cfRule type="cellIs" dxfId="1714" priority="1711" operator="equal">
      <formula>"Catastrófico"</formula>
    </cfRule>
    <cfRule type="cellIs" dxfId="1713" priority="1712" operator="equal">
      <formula>"Mayor"</formula>
    </cfRule>
    <cfRule type="cellIs" dxfId="1712" priority="1713" operator="equal">
      <formula>"Moderado"</formula>
    </cfRule>
    <cfRule type="cellIs" dxfId="1711" priority="1714" operator="equal">
      <formula>"Menor"</formula>
    </cfRule>
    <cfRule type="cellIs" dxfId="1710" priority="1715" operator="equal">
      <formula>"Leve"</formula>
    </cfRule>
  </conditionalFormatting>
  <conditionalFormatting sqref="M466 AH466">
    <cfRule type="cellIs" dxfId="1709" priority="1706" operator="equal">
      <formula>"Muy Alta"</formula>
    </cfRule>
    <cfRule type="cellIs" dxfId="1708" priority="1707" operator="equal">
      <formula>"Alta"</formula>
    </cfRule>
    <cfRule type="cellIs" dxfId="1707" priority="1708" operator="equal">
      <formula>"Media"</formula>
    </cfRule>
    <cfRule type="cellIs" dxfId="1706" priority="1709" operator="equal">
      <formula>"Baja"</formula>
    </cfRule>
    <cfRule type="cellIs" dxfId="1705" priority="1710" operator="equal">
      <formula>"Muy Baja"</formula>
    </cfRule>
  </conditionalFormatting>
  <conditionalFormatting sqref="P466">
    <cfRule type="cellIs" dxfId="1704" priority="1701" operator="equal">
      <formula>"Catastrófico"</formula>
    </cfRule>
    <cfRule type="cellIs" dxfId="1703" priority="1702" operator="equal">
      <formula>"Mayor"</formula>
    </cfRule>
    <cfRule type="cellIs" dxfId="1702" priority="1703" operator="equal">
      <formula>"Moderado"</formula>
    </cfRule>
    <cfRule type="cellIs" dxfId="1701" priority="1704" operator="equal">
      <formula>"Menor"</formula>
    </cfRule>
    <cfRule type="cellIs" dxfId="1700" priority="1705" operator="equal">
      <formula>"Leve"</formula>
    </cfRule>
  </conditionalFormatting>
  <conditionalFormatting sqref="R466:S466">
    <cfRule type="cellIs" dxfId="1699" priority="1697" operator="equal">
      <formula>"Extremo"</formula>
    </cfRule>
    <cfRule type="cellIs" dxfId="1698" priority="1698" operator="equal">
      <formula>"Alto"</formula>
    </cfRule>
    <cfRule type="cellIs" dxfId="1697" priority="1699" operator="equal">
      <formula>"Moderado"</formula>
    </cfRule>
    <cfRule type="cellIs" dxfId="1696" priority="1700" operator="equal">
      <formula>"Bajo"</formula>
    </cfRule>
  </conditionalFormatting>
  <conditionalFormatting sqref="AL466">
    <cfRule type="cellIs" dxfId="1695" priority="1693" operator="equal">
      <formula>"Extremo"</formula>
    </cfRule>
    <cfRule type="cellIs" dxfId="1694" priority="1694" operator="equal">
      <formula>"Alto"</formula>
    </cfRule>
    <cfRule type="cellIs" dxfId="1693" priority="1695" operator="equal">
      <formula>"Moderado"</formula>
    </cfRule>
    <cfRule type="cellIs" dxfId="1692" priority="1696" operator="equal">
      <formula>"Bajo"</formula>
    </cfRule>
  </conditionalFormatting>
  <conditionalFormatting sqref="AG466">
    <cfRule type="cellIs" dxfId="1691" priority="1688" operator="equal">
      <formula>"Muy Alta"</formula>
    </cfRule>
    <cfRule type="cellIs" dxfId="1690" priority="1689" operator="equal">
      <formula>"Alta"</formula>
    </cfRule>
    <cfRule type="cellIs" dxfId="1689" priority="1690" operator="equal">
      <formula>"Media"</formula>
    </cfRule>
    <cfRule type="cellIs" dxfId="1688" priority="1691" operator="equal">
      <formula>"Baja"</formula>
    </cfRule>
    <cfRule type="cellIs" dxfId="1687" priority="1692" operator="equal">
      <formula>"Muy Baja"</formula>
    </cfRule>
  </conditionalFormatting>
  <conditionalFormatting sqref="AJ466">
    <cfRule type="cellIs" dxfId="1686" priority="1683" operator="equal">
      <formula>"Catastrófico"</formula>
    </cfRule>
    <cfRule type="cellIs" dxfId="1685" priority="1684" operator="equal">
      <formula>"Mayor"</formula>
    </cfRule>
    <cfRule type="cellIs" dxfId="1684" priority="1685" operator="equal">
      <formula>"Moderado"</formula>
    </cfRule>
    <cfRule type="cellIs" dxfId="1683" priority="1686" operator="equal">
      <formula>"Menor"</formula>
    </cfRule>
    <cfRule type="cellIs" dxfId="1682" priority="1687" operator="equal">
      <formula>"Leve"</formula>
    </cfRule>
  </conditionalFormatting>
  <conditionalFormatting sqref="M473 AH473">
    <cfRule type="cellIs" dxfId="1681" priority="1678" operator="equal">
      <formula>"Muy Alta"</formula>
    </cfRule>
    <cfRule type="cellIs" dxfId="1680" priority="1679" operator="equal">
      <formula>"Alta"</formula>
    </cfRule>
    <cfRule type="cellIs" dxfId="1679" priority="1680" operator="equal">
      <formula>"Media"</formula>
    </cfRule>
    <cfRule type="cellIs" dxfId="1678" priority="1681" operator="equal">
      <formula>"Baja"</formula>
    </cfRule>
    <cfRule type="cellIs" dxfId="1677" priority="1682" operator="equal">
      <formula>"Muy Baja"</formula>
    </cfRule>
  </conditionalFormatting>
  <conditionalFormatting sqref="P473">
    <cfRule type="cellIs" dxfId="1676" priority="1673" operator="equal">
      <formula>"Catastrófico"</formula>
    </cfRule>
    <cfRule type="cellIs" dxfId="1675" priority="1674" operator="equal">
      <formula>"Mayor"</formula>
    </cfRule>
    <cfRule type="cellIs" dxfId="1674" priority="1675" operator="equal">
      <formula>"Moderado"</formula>
    </cfRule>
    <cfRule type="cellIs" dxfId="1673" priority="1676" operator="equal">
      <formula>"Menor"</formula>
    </cfRule>
    <cfRule type="cellIs" dxfId="1672" priority="1677" operator="equal">
      <formula>"Leve"</formula>
    </cfRule>
  </conditionalFormatting>
  <conditionalFormatting sqref="R473:S473">
    <cfRule type="cellIs" dxfId="1671" priority="1669" operator="equal">
      <formula>"Extremo"</formula>
    </cfRule>
    <cfRule type="cellIs" dxfId="1670" priority="1670" operator="equal">
      <formula>"Alto"</formula>
    </cfRule>
    <cfRule type="cellIs" dxfId="1669" priority="1671" operator="equal">
      <formula>"Moderado"</formula>
    </cfRule>
    <cfRule type="cellIs" dxfId="1668" priority="1672" operator="equal">
      <formula>"Bajo"</formula>
    </cfRule>
  </conditionalFormatting>
  <conditionalFormatting sqref="AL473">
    <cfRule type="cellIs" dxfId="1667" priority="1665" operator="equal">
      <formula>"Extremo"</formula>
    </cfRule>
    <cfRule type="cellIs" dxfId="1666" priority="1666" operator="equal">
      <formula>"Alto"</formula>
    </cfRule>
    <cfRule type="cellIs" dxfId="1665" priority="1667" operator="equal">
      <formula>"Moderado"</formula>
    </cfRule>
    <cfRule type="cellIs" dxfId="1664" priority="1668" operator="equal">
      <formula>"Bajo"</formula>
    </cfRule>
  </conditionalFormatting>
  <conditionalFormatting sqref="AG473">
    <cfRule type="cellIs" dxfId="1663" priority="1660" operator="equal">
      <formula>"Muy Alta"</formula>
    </cfRule>
    <cfRule type="cellIs" dxfId="1662" priority="1661" operator="equal">
      <formula>"Alta"</formula>
    </cfRule>
    <cfRule type="cellIs" dxfId="1661" priority="1662" operator="equal">
      <formula>"Media"</formula>
    </cfRule>
    <cfRule type="cellIs" dxfId="1660" priority="1663" operator="equal">
      <formula>"Baja"</formula>
    </cfRule>
    <cfRule type="cellIs" dxfId="1659" priority="1664" operator="equal">
      <formula>"Muy Baja"</formula>
    </cfRule>
  </conditionalFormatting>
  <conditionalFormatting sqref="AJ473">
    <cfRule type="cellIs" dxfId="1658" priority="1655" operator="equal">
      <formula>"Catastrófico"</formula>
    </cfRule>
    <cfRule type="cellIs" dxfId="1657" priority="1656" operator="equal">
      <formula>"Mayor"</formula>
    </cfRule>
    <cfRule type="cellIs" dxfId="1656" priority="1657" operator="equal">
      <formula>"Moderado"</formula>
    </cfRule>
    <cfRule type="cellIs" dxfId="1655" priority="1658" operator="equal">
      <formula>"Menor"</formula>
    </cfRule>
    <cfRule type="cellIs" dxfId="1654" priority="1659" operator="equal">
      <formula>"Leve"</formula>
    </cfRule>
  </conditionalFormatting>
  <conditionalFormatting sqref="M480 AH480">
    <cfRule type="cellIs" dxfId="1653" priority="1650" operator="equal">
      <formula>"Muy Alta"</formula>
    </cfRule>
    <cfRule type="cellIs" dxfId="1652" priority="1651" operator="equal">
      <formula>"Alta"</formula>
    </cfRule>
    <cfRule type="cellIs" dxfId="1651" priority="1652" operator="equal">
      <formula>"Media"</formula>
    </cfRule>
    <cfRule type="cellIs" dxfId="1650" priority="1653" operator="equal">
      <formula>"Baja"</formula>
    </cfRule>
    <cfRule type="cellIs" dxfId="1649" priority="1654" operator="equal">
      <formula>"Muy Baja"</formula>
    </cfRule>
  </conditionalFormatting>
  <conditionalFormatting sqref="P480">
    <cfRule type="cellIs" dxfId="1648" priority="1645" operator="equal">
      <formula>"Catastrófico"</formula>
    </cfRule>
    <cfRule type="cellIs" dxfId="1647" priority="1646" operator="equal">
      <formula>"Mayor"</formula>
    </cfRule>
    <cfRule type="cellIs" dxfId="1646" priority="1647" operator="equal">
      <formula>"Moderado"</formula>
    </cfRule>
    <cfRule type="cellIs" dxfId="1645" priority="1648" operator="equal">
      <formula>"Menor"</formula>
    </cfRule>
    <cfRule type="cellIs" dxfId="1644" priority="1649" operator="equal">
      <formula>"Leve"</formula>
    </cfRule>
  </conditionalFormatting>
  <conditionalFormatting sqref="R480:S480">
    <cfRule type="cellIs" dxfId="1643" priority="1641" operator="equal">
      <formula>"Extremo"</formula>
    </cfRule>
    <cfRule type="cellIs" dxfId="1642" priority="1642" operator="equal">
      <formula>"Alto"</formula>
    </cfRule>
    <cfRule type="cellIs" dxfId="1641" priority="1643" operator="equal">
      <formula>"Moderado"</formula>
    </cfRule>
    <cfRule type="cellIs" dxfId="1640" priority="1644" operator="equal">
      <formula>"Bajo"</formula>
    </cfRule>
  </conditionalFormatting>
  <conditionalFormatting sqref="AL480">
    <cfRule type="cellIs" dxfId="1639" priority="1637" operator="equal">
      <formula>"Extremo"</formula>
    </cfRule>
    <cfRule type="cellIs" dxfId="1638" priority="1638" operator="equal">
      <formula>"Alto"</formula>
    </cfRule>
    <cfRule type="cellIs" dxfId="1637" priority="1639" operator="equal">
      <formula>"Moderado"</formula>
    </cfRule>
    <cfRule type="cellIs" dxfId="1636" priority="1640" operator="equal">
      <formula>"Bajo"</formula>
    </cfRule>
  </conditionalFormatting>
  <conditionalFormatting sqref="AG480">
    <cfRule type="cellIs" dxfId="1635" priority="1632" operator="equal">
      <formula>"Muy Alta"</formula>
    </cfRule>
    <cfRule type="cellIs" dxfId="1634" priority="1633" operator="equal">
      <formula>"Alta"</formula>
    </cfRule>
    <cfRule type="cellIs" dxfId="1633" priority="1634" operator="equal">
      <formula>"Media"</formula>
    </cfRule>
    <cfRule type="cellIs" dxfId="1632" priority="1635" operator="equal">
      <formula>"Baja"</formula>
    </cfRule>
    <cfRule type="cellIs" dxfId="1631" priority="1636" operator="equal">
      <formula>"Muy Baja"</formula>
    </cfRule>
  </conditionalFormatting>
  <conditionalFormatting sqref="AJ480">
    <cfRule type="cellIs" dxfId="1630" priority="1627" operator="equal">
      <formula>"Catastrófico"</formula>
    </cfRule>
    <cfRule type="cellIs" dxfId="1629" priority="1628" operator="equal">
      <formula>"Mayor"</formula>
    </cfRule>
    <cfRule type="cellIs" dxfId="1628" priority="1629" operator="equal">
      <formula>"Moderado"</formula>
    </cfRule>
    <cfRule type="cellIs" dxfId="1627" priority="1630" operator="equal">
      <formula>"Menor"</formula>
    </cfRule>
    <cfRule type="cellIs" dxfId="1626" priority="1631" operator="equal">
      <formula>"Leve"</formula>
    </cfRule>
  </conditionalFormatting>
  <conditionalFormatting sqref="M487 AH487">
    <cfRule type="cellIs" dxfId="1625" priority="1622" operator="equal">
      <formula>"Muy Alta"</formula>
    </cfRule>
    <cfRule type="cellIs" dxfId="1624" priority="1623" operator="equal">
      <formula>"Alta"</formula>
    </cfRule>
    <cfRule type="cellIs" dxfId="1623" priority="1624" operator="equal">
      <formula>"Media"</formula>
    </cfRule>
    <cfRule type="cellIs" dxfId="1622" priority="1625" operator="equal">
      <formula>"Baja"</formula>
    </cfRule>
    <cfRule type="cellIs" dxfId="1621" priority="1626" operator="equal">
      <formula>"Muy Baja"</formula>
    </cfRule>
  </conditionalFormatting>
  <conditionalFormatting sqref="P487">
    <cfRule type="cellIs" dxfId="1620" priority="1617" operator="equal">
      <formula>"Catastrófico"</formula>
    </cfRule>
    <cfRule type="cellIs" dxfId="1619" priority="1618" operator="equal">
      <formula>"Mayor"</formula>
    </cfRule>
    <cfRule type="cellIs" dxfId="1618" priority="1619" operator="equal">
      <formula>"Moderado"</formula>
    </cfRule>
    <cfRule type="cellIs" dxfId="1617" priority="1620" operator="equal">
      <formula>"Menor"</formula>
    </cfRule>
    <cfRule type="cellIs" dxfId="1616" priority="1621" operator="equal">
      <formula>"Leve"</formula>
    </cfRule>
  </conditionalFormatting>
  <conditionalFormatting sqref="R487:S487">
    <cfRule type="cellIs" dxfId="1615" priority="1613" operator="equal">
      <formula>"Extremo"</formula>
    </cfRule>
    <cfRule type="cellIs" dxfId="1614" priority="1614" operator="equal">
      <formula>"Alto"</formula>
    </cfRule>
    <cfRule type="cellIs" dxfId="1613" priority="1615" operator="equal">
      <formula>"Moderado"</formula>
    </cfRule>
    <cfRule type="cellIs" dxfId="1612" priority="1616" operator="equal">
      <formula>"Bajo"</formula>
    </cfRule>
  </conditionalFormatting>
  <conditionalFormatting sqref="AL487">
    <cfRule type="cellIs" dxfId="1611" priority="1609" operator="equal">
      <formula>"Extremo"</formula>
    </cfRule>
    <cfRule type="cellIs" dxfId="1610" priority="1610" operator="equal">
      <formula>"Alto"</formula>
    </cfRule>
    <cfRule type="cellIs" dxfId="1609" priority="1611" operator="equal">
      <formula>"Moderado"</formula>
    </cfRule>
    <cfRule type="cellIs" dxfId="1608" priority="1612" operator="equal">
      <formula>"Bajo"</formula>
    </cfRule>
  </conditionalFormatting>
  <conditionalFormatting sqref="AG487">
    <cfRule type="cellIs" dxfId="1607" priority="1604" operator="equal">
      <formula>"Muy Alta"</formula>
    </cfRule>
    <cfRule type="cellIs" dxfId="1606" priority="1605" operator="equal">
      <formula>"Alta"</formula>
    </cfRule>
    <cfRule type="cellIs" dxfId="1605" priority="1606" operator="equal">
      <formula>"Media"</formula>
    </cfRule>
    <cfRule type="cellIs" dxfId="1604" priority="1607" operator="equal">
      <formula>"Baja"</formula>
    </cfRule>
    <cfRule type="cellIs" dxfId="1603" priority="1608" operator="equal">
      <formula>"Muy Baja"</formula>
    </cfRule>
  </conditionalFormatting>
  <conditionalFormatting sqref="AJ487">
    <cfRule type="cellIs" dxfId="1602" priority="1599" operator="equal">
      <formula>"Catastrófico"</formula>
    </cfRule>
    <cfRule type="cellIs" dxfId="1601" priority="1600" operator="equal">
      <formula>"Mayor"</formula>
    </cfRule>
    <cfRule type="cellIs" dxfId="1600" priority="1601" operator="equal">
      <formula>"Moderado"</formula>
    </cfRule>
    <cfRule type="cellIs" dxfId="1599" priority="1602" operator="equal">
      <formula>"Menor"</formula>
    </cfRule>
    <cfRule type="cellIs" dxfId="1598" priority="1603" operator="equal">
      <formula>"Leve"</formula>
    </cfRule>
  </conditionalFormatting>
  <conditionalFormatting sqref="M494 AH494">
    <cfRule type="cellIs" dxfId="1597" priority="1594" operator="equal">
      <formula>"Muy Alta"</formula>
    </cfRule>
    <cfRule type="cellIs" dxfId="1596" priority="1595" operator="equal">
      <formula>"Alta"</formula>
    </cfRule>
    <cfRule type="cellIs" dxfId="1595" priority="1596" operator="equal">
      <formula>"Media"</formula>
    </cfRule>
    <cfRule type="cellIs" dxfId="1594" priority="1597" operator="equal">
      <formula>"Baja"</formula>
    </cfRule>
    <cfRule type="cellIs" dxfId="1593" priority="1598" operator="equal">
      <formula>"Muy Baja"</formula>
    </cfRule>
  </conditionalFormatting>
  <conditionalFormatting sqref="P494">
    <cfRule type="cellIs" dxfId="1592" priority="1589" operator="equal">
      <formula>"Catastrófico"</formula>
    </cfRule>
    <cfRule type="cellIs" dxfId="1591" priority="1590" operator="equal">
      <formula>"Mayor"</formula>
    </cfRule>
    <cfRule type="cellIs" dxfId="1590" priority="1591" operator="equal">
      <formula>"Moderado"</formula>
    </cfRule>
    <cfRule type="cellIs" dxfId="1589" priority="1592" operator="equal">
      <formula>"Menor"</formula>
    </cfRule>
    <cfRule type="cellIs" dxfId="1588" priority="1593" operator="equal">
      <formula>"Leve"</formula>
    </cfRule>
  </conditionalFormatting>
  <conditionalFormatting sqref="R494:S494">
    <cfRule type="cellIs" dxfId="1587" priority="1585" operator="equal">
      <formula>"Extremo"</formula>
    </cfRule>
    <cfRule type="cellIs" dxfId="1586" priority="1586" operator="equal">
      <formula>"Alto"</formula>
    </cfRule>
    <cfRule type="cellIs" dxfId="1585" priority="1587" operator="equal">
      <formula>"Moderado"</formula>
    </cfRule>
    <cfRule type="cellIs" dxfId="1584" priority="1588" operator="equal">
      <formula>"Bajo"</formula>
    </cfRule>
  </conditionalFormatting>
  <conditionalFormatting sqref="AL494">
    <cfRule type="cellIs" dxfId="1583" priority="1581" operator="equal">
      <formula>"Extremo"</formula>
    </cfRule>
    <cfRule type="cellIs" dxfId="1582" priority="1582" operator="equal">
      <formula>"Alto"</formula>
    </cfRule>
    <cfRule type="cellIs" dxfId="1581" priority="1583" operator="equal">
      <formula>"Moderado"</formula>
    </cfRule>
    <cfRule type="cellIs" dxfId="1580" priority="1584" operator="equal">
      <formula>"Bajo"</formula>
    </cfRule>
  </conditionalFormatting>
  <conditionalFormatting sqref="AG494">
    <cfRule type="cellIs" dxfId="1579" priority="1576" operator="equal">
      <formula>"Muy Alta"</formula>
    </cfRule>
    <cfRule type="cellIs" dxfId="1578" priority="1577" operator="equal">
      <formula>"Alta"</formula>
    </cfRule>
    <cfRule type="cellIs" dxfId="1577" priority="1578" operator="equal">
      <formula>"Media"</formula>
    </cfRule>
    <cfRule type="cellIs" dxfId="1576" priority="1579" operator="equal">
      <formula>"Baja"</formula>
    </cfRule>
    <cfRule type="cellIs" dxfId="1575" priority="1580" operator="equal">
      <formula>"Muy Baja"</formula>
    </cfRule>
  </conditionalFormatting>
  <conditionalFormatting sqref="AJ494">
    <cfRule type="cellIs" dxfId="1574" priority="1571" operator="equal">
      <formula>"Catastrófico"</formula>
    </cfRule>
    <cfRule type="cellIs" dxfId="1573" priority="1572" operator="equal">
      <formula>"Mayor"</formula>
    </cfRule>
    <cfRule type="cellIs" dxfId="1572" priority="1573" operator="equal">
      <formula>"Moderado"</formula>
    </cfRule>
    <cfRule type="cellIs" dxfId="1571" priority="1574" operator="equal">
      <formula>"Menor"</formula>
    </cfRule>
    <cfRule type="cellIs" dxfId="1570" priority="1575" operator="equal">
      <formula>"Leve"</formula>
    </cfRule>
  </conditionalFormatting>
  <conditionalFormatting sqref="M501 AH501">
    <cfRule type="cellIs" dxfId="1569" priority="1566" operator="equal">
      <formula>"Muy Alta"</formula>
    </cfRule>
    <cfRule type="cellIs" dxfId="1568" priority="1567" operator="equal">
      <formula>"Alta"</formula>
    </cfRule>
    <cfRule type="cellIs" dxfId="1567" priority="1568" operator="equal">
      <formula>"Media"</formula>
    </cfRule>
    <cfRule type="cellIs" dxfId="1566" priority="1569" operator="equal">
      <formula>"Baja"</formula>
    </cfRule>
    <cfRule type="cellIs" dxfId="1565" priority="1570" operator="equal">
      <formula>"Muy Baja"</formula>
    </cfRule>
  </conditionalFormatting>
  <conditionalFormatting sqref="P501">
    <cfRule type="cellIs" dxfId="1564" priority="1561" operator="equal">
      <formula>"Catastrófico"</formula>
    </cfRule>
    <cfRule type="cellIs" dxfId="1563" priority="1562" operator="equal">
      <formula>"Mayor"</formula>
    </cfRule>
    <cfRule type="cellIs" dxfId="1562" priority="1563" operator="equal">
      <formula>"Moderado"</formula>
    </cfRule>
    <cfRule type="cellIs" dxfId="1561" priority="1564" operator="equal">
      <formula>"Menor"</formula>
    </cfRule>
    <cfRule type="cellIs" dxfId="1560" priority="1565" operator="equal">
      <formula>"Leve"</formula>
    </cfRule>
  </conditionalFormatting>
  <conditionalFormatting sqref="R501:S501">
    <cfRule type="cellIs" dxfId="1559" priority="1557" operator="equal">
      <formula>"Extremo"</formula>
    </cfRule>
    <cfRule type="cellIs" dxfId="1558" priority="1558" operator="equal">
      <formula>"Alto"</formula>
    </cfRule>
    <cfRule type="cellIs" dxfId="1557" priority="1559" operator="equal">
      <formula>"Moderado"</formula>
    </cfRule>
    <cfRule type="cellIs" dxfId="1556" priority="1560" operator="equal">
      <formula>"Bajo"</formula>
    </cfRule>
  </conditionalFormatting>
  <conditionalFormatting sqref="AL501">
    <cfRule type="cellIs" dxfId="1555" priority="1553" operator="equal">
      <formula>"Extremo"</formula>
    </cfRule>
    <cfRule type="cellIs" dxfId="1554" priority="1554" operator="equal">
      <formula>"Alto"</formula>
    </cfRule>
    <cfRule type="cellIs" dxfId="1553" priority="1555" operator="equal">
      <formula>"Moderado"</formula>
    </cfRule>
    <cfRule type="cellIs" dxfId="1552" priority="1556" operator="equal">
      <formula>"Bajo"</formula>
    </cfRule>
  </conditionalFormatting>
  <conditionalFormatting sqref="AG501">
    <cfRule type="cellIs" dxfId="1551" priority="1548" operator="equal">
      <formula>"Muy Alta"</formula>
    </cfRule>
    <cfRule type="cellIs" dxfId="1550" priority="1549" operator="equal">
      <formula>"Alta"</formula>
    </cfRule>
    <cfRule type="cellIs" dxfId="1549" priority="1550" operator="equal">
      <formula>"Media"</formula>
    </cfRule>
    <cfRule type="cellIs" dxfId="1548" priority="1551" operator="equal">
      <formula>"Baja"</formula>
    </cfRule>
    <cfRule type="cellIs" dxfId="1547" priority="1552" operator="equal">
      <formula>"Muy Baja"</formula>
    </cfRule>
  </conditionalFormatting>
  <conditionalFormatting sqref="AJ501">
    <cfRule type="cellIs" dxfId="1546" priority="1543" operator="equal">
      <formula>"Catastrófico"</formula>
    </cfRule>
    <cfRule type="cellIs" dxfId="1545" priority="1544" operator="equal">
      <formula>"Mayor"</formula>
    </cfRule>
    <cfRule type="cellIs" dxfId="1544" priority="1545" operator="equal">
      <formula>"Moderado"</formula>
    </cfRule>
    <cfRule type="cellIs" dxfId="1543" priority="1546" operator="equal">
      <formula>"Menor"</formula>
    </cfRule>
    <cfRule type="cellIs" dxfId="1542" priority="1547" operator="equal">
      <formula>"Leve"</formula>
    </cfRule>
  </conditionalFormatting>
  <conditionalFormatting sqref="M508 AH508">
    <cfRule type="cellIs" dxfId="1541" priority="1538" operator="equal">
      <formula>"Muy Alta"</formula>
    </cfRule>
    <cfRule type="cellIs" dxfId="1540" priority="1539" operator="equal">
      <formula>"Alta"</formula>
    </cfRule>
    <cfRule type="cellIs" dxfId="1539" priority="1540" operator="equal">
      <formula>"Media"</formula>
    </cfRule>
    <cfRule type="cellIs" dxfId="1538" priority="1541" operator="equal">
      <formula>"Baja"</formula>
    </cfRule>
    <cfRule type="cellIs" dxfId="1537" priority="1542" operator="equal">
      <formula>"Muy Baja"</formula>
    </cfRule>
  </conditionalFormatting>
  <conditionalFormatting sqref="P508">
    <cfRule type="cellIs" dxfId="1536" priority="1533" operator="equal">
      <formula>"Catastrófico"</formula>
    </cfRule>
    <cfRule type="cellIs" dxfId="1535" priority="1534" operator="equal">
      <formula>"Mayor"</formula>
    </cfRule>
    <cfRule type="cellIs" dxfId="1534" priority="1535" operator="equal">
      <formula>"Moderado"</formula>
    </cfRule>
    <cfRule type="cellIs" dxfId="1533" priority="1536" operator="equal">
      <formula>"Menor"</formula>
    </cfRule>
    <cfRule type="cellIs" dxfId="1532" priority="1537" operator="equal">
      <formula>"Leve"</formula>
    </cfRule>
  </conditionalFormatting>
  <conditionalFormatting sqref="R508:S508">
    <cfRule type="cellIs" dxfId="1531" priority="1529" operator="equal">
      <formula>"Extremo"</formula>
    </cfRule>
    <cfRule type="cellIs" dxfId="1530" priority="1530" operator="equal">
      <formula>"Alto"</formula>
    </cfRule>
    <cfRule type="cellIs" dxfId="1529" priority="1531" operator="equal">
      <formula>"Moderado"</formula>
    </cfRule>
    <cfRule type="cellIs" dxfId="1528" priority="1532" operator="equal">
      <formula>"Bajo"</formula>
    </cfRule>
  </conditionalFormatting>
  <conditionalFormatting sqref="AL508">
    <cfRule type="cellIs" dxfId="1527" priority="1525" operator="equal">
      <formula>"Extremo"</formula>
    </cfRule>
    <cfRule type="cellIs" dxfId="1526" priority="1526" operator="equal">
      <formula>"Alto"</formula>
    </cfRule>
    <cfRule type="cellIs" dxfId="1525" priority="1527" operator="equal">
      <formula>"Moderado"</formula>
    </cfRule>
    <cfRule type="cellIs" dxfId="1524" priority="1528" operator="equal">
      <formula>"Bajo"</formula>
    </cfRule>
  </conditionalFormatting>
  <conditionalFormatting sqref="AG508">
    <cfRule type="cellIs" dxfId="1523" priority="1520" operator="equal">
      <formula>"Muy Alta"</formula>
    </cfRule>
    <cfRule type="cellIs" dxfId="1522" priority="1521" operator="equal">
      <formula>"Alta"</formula>
    </cfRule>
    <cfRule type="cellIs" dxfId="1521" priority="1522" operator="equal">
      <formula>"Media"</formula>
    </cfRule>
    <cfRule type="cellIs" dxfId="1520" priority="1523" operator="equal">
      <formula>"Baja"</formula>
    </cfRule>
    <cfRule type="cellIs" dxfId="1519" priority="1524" operator="equal">
      <formula>"Muy Baja"</formula>
    </cfRule>
  </conditionalFormatting>
  <conditionalFormatting sqref="AJ508">
    <cfRule type="cellIs" dxfId="1518" priority="1515" operator="equal">
      <formula>"Catastrófico"</formula>
    </cfRule>
    <cfRule type="cellIs" dxfId="1517" priority="1516" operator="equal">
      <formula>"Mayor"</formula>
    </cfRule>
    <cfRule type="cellIs" dxfId="1516" priority="1517" operator="equal">
      <formula>"Moderado"</formula>
    </cfRule>
    <cfRule type="cellIs" dxfId="1515" priority="1518" operator="equal">
      <formula>"Menor"</formula>
    </cfRule>
    <cfRule type="cellIs" dxfId="1514" priority="1519" operator="equal">
      <formula>"Leve"</formula>
    </cfRule>
  </conditionalFormatting>
  <conditionalFormatting sqref="M515 AH515">
    <cfRule type="cellIs" dxfId="1513" priority="1510" operator="equal">
      <formula>"Muy Alta"</formula>
    </cfRule>
    <cfRule type="cellIs" dxfId="1512" priority="1511" operator="equal">
      <formula>"Alta"</formula>
    </cfRule>
    <cfRule type="cellIs" dxfId="1511" priority="1512" operator="equal">
      <formula>"Media"</formula>
    </cfRule>
    <cfRule type="cellIs" dxfId="1510" priority="1513" operator="equal">
      <formula>"Baja"</formula>
    </cfRule>
    <cfRule type="cellIs" dxfId="1509" priority="1514" operator="equal">
      <formula>"Muy Baja"</formula>
    </cfRule>
  </conditionalFormatting>
  <conditionalFormatting sqref="P515">
    <cfRule type="cellIs" dxfId="1508" priority="1505" operator="equal">
      <formula>"Catastrófico"</formula>
    </cfRule>
    <cfRule type="cellIs" dxfId="1507" priority="1506" operator="equal">
      <formula>"Mayor"</formula>
    </cfRule>
    <cfRule type="cellIs" dxfId="1506" priority="1507" operator="equal">
      <formula>"Moderado"</formula>
    </cfRule>
    <cfRule type="cellIs" dxfId="1505" priority="1508" operator="equal">
      <formula>"Menor"</formula>
    </cfRule>
    <cfRule type="cellIs" dxfId="1504" priority="1509" operator="equal">
      <formula>"Leve"</formula>
    </cfRule>
  </conditionalFormatting>
  <conditionalFormatting sqref="R515:S515">
    <cfRule type="cellIs" dxfId="1503" priority="1501" operator="equal">
      <formula>"Extremo"</formula>
    </cfRule>
    <cfRule type="cellIs" dxfId="1502" priority="1502" operator="equal">
      <formula>"Alto"</formula>
    </cfRule>
    <cfRule type="cellIs" dxfId="1501" priority="1503" operator="equal">
      <formula>"Moderado"</formula>
    </cfRule>
    <cfRule type="cellIs" dxfId="1500" priority="1504" operator="equal">
      <formula>"Bajo"</formula>
    </cfRule>
  </conditionalFormatting>
  <conditionalFormatting sqref="AL515">
    <cfRule type="cellIs" dxfId="1499" priority="1497" operator="equal">
      <formula>"Extremo"</formula>
    </cfRule>
    <cfRule type="cellIs" dxfId="1498" priority="1498" operator="equal">
      <formula>"Alto"</formula>
    </cfRule>
    <cfRule type="cellIs" dxfId="1497" priority="1499" operator="equal">
      <formula>"Moderado"</formula>
    </cfRule>
    <cfRule type="cellIs" dxfId="1496" priority="1500" operator="equal">
      <formula>"Bajo"</formula>
    </cfRule>
  </conditionalFormatting>
  <conditionalFormatting sqref="AG515">
    <cfRule type="cellIs" dxfId="1495" priority="1492" operator="equal">
      <formula>"Muy Alta"</formula>
    </cfRule>
    <cfRule type="cellIs" dxfId="1494" priority="1493" operator="equal">
      <formula>"Alta"</formula>
    </cfRule>
    <cfRule type="cellIs" dxfId="1493" priority="1494" operator="equal">
      <formula>"Media"</formula>
    </cfRule>
    <cfRule type="cellIs" dxfId="1492" priority="1495" operator="equal">
      <formula>"Baja"</formula>
    </cfRule>
    <cfRule type="cellIs" dxfId="1491" priority="1496" operator="equal">
      <formula>"Muy Baja"</formula>
    </cfRule>
  </conditionalFormatting>
  <conditionalFormatting sqref="AJ515">
    <cfRule type="cellIs" dxfId="1490" priority="1487" operator="equal">
      <formula>"Catastrófico"</formula>
    </cfRule>
    <cfRule type="cellIs" dxfId="1489" priority="1488" operator="equal">
      <formula>"Mayor"</formula>
    </cfRule>
    <cfRule type="cellIs" dxfId="1488" priority="1489" operator="equal">
      <formula>"Moderado"</formula>
    </cfRule>
    <cfRule type="cellIs" dxfId="1487" priority="1490" operator="equal">
      <formula>"Menor"</formula>
    </cfRule>
    <cfRule type="cellIs" dxfId="1486" priority="1491" operator="equal">
      <formula>"Leve"</formula>
    </cfRule>
  </conditionalFormatting>
  <conditionalFormatting sqref="M522 AH522">
    <cfRule type="cellIs" dxfId="1485" priority="1482" operator="equal">
      <formula>"Muy Alta"</formula>
    </cfRule>
    <cfRule type="cellIs" dxfId="1484" priority="1483" operator="equal">
      <formula>"Alta"</formula>
    </cfRule>
    <cfRule type="cellIs" dxfId="1483" priority="1484" operator="equal">
      <formula>"Media"</formula>
    </cfRule>
    <cfRule type="cellIs" dxfId="1482" priority="1485" operator="equal">
      <formula>"Baja"</formula>
    </cfRule>
    <cfRule type="cellIs" dxfId="1481" priority="1486" operator="equal">
      <formula>"Muy Baja"</formula>
    </cfRule>
  </conditionalFormatting>
  <conditionalFormatting sqref="P522">
    <cfRule type="cellIs" dxfId="1480" priority="1477" operator="equal">
      <formula>"Catastrófico"</formula>
    </cfRule>
    <cfRule type="cellIs" dxfId="1479" priority="1478" operator="equal">
      <formula>"Mayor"</formula>
    </cfRule>
    <cfRule type="cellIs" dxfId="1478" priority="1479" operator="equal">
      <formula>"Moderado"</formula>
    </cfRule>
    <cfRule type="cellIs" dxfId="1477" priority="1480" operator="equal">
      <formula>"Menor"</formula>
    </cfRule>
    <cfRule type="cellIs" dxfId="1476" priority="1481" operator="equal">
      <formula>"Leve"</formula>
    </cfRule>
  </conditionalFormatting>
  <conditionalFormatting sqref="R522:S522">
    <cfRule type="cellIs" dxfId="1475" priority="1473" operator="equal">
      <formula>"Extremo"</formula>
    </cfRule>
    <cfRule type="cellIs" dxfId="1474" priority="1474" operator="equal">
      <formula>"Alto"</formula>
    </cfRule>
    <cfRule type="cellIs" dxfId="1473" priority="1475" operator="equal">
      <formula>"Moderado"</formula>
    </cfRule>
    <cfRule type="cellIs" dxfId="1472" priority="1476" operator="equal">
      <formula>"Bajo"</formula>
    </cfRule>
  </conditionalFormatting>
  <conditionalFormatting sqref="AL522">
    <cfRule type="cellIs" dxfId="1471" priority="1469" operator="equal">
      <formula>"Extremo"</formula>
    </cfRule>
    <cfRule type="cellIs" dxfId="1470" priority="1470" operator="equal">
      <formula>"Alto"</formula>
    </cfRule>
    <cfRule type="cellIs" dxfId="1469" priority="1471" operator="equal">
      <formula>"Moderado"</formula>
    </cfRule>
    <cfRule type="cellIs" dxfId="1468" priority="1472" operator="equal">
      <formula>"Bajo"</formula>
    </cfRule>
  </conditionalFormatting>
  <conditionalFormatting sqref="AG522">
    <cfRule type="cellIs" dxfId="1467" priority="1464" operator="equal">
      <formula>"Muy Alta"</formula>
    </cfRule>
    <cfRule type="cellIs" dxfId="1466" priority="1465" operator="equal">
      <formula>"Alta"</formula>
    </cfRule>
    <cfRule type="cellIs" dxfId="1465" priority="1466" operator="equal">
      <formula>"Media"</formula>
    </cfRule>
    <cfRule type="cellIs" dxfId="1464" priority="1467" operator="equal">
      <formula>"Baja"</formula>
    </cfRule>
    <cfRule type="cellIs" dxfId="1463" priority="1468" operator="equal">
      <formula>"Muy Baja"</formula>
    </cfRule>
  </conditionalFormatting>
  <conditionalFormatting sqref="AJ522">
    <cfRule type="cellIs" dxfId="1462" priority="1459" operator="equal">
      <formula>"Catastrófico"</formula>
    </cfRule>
    <cfRule type="cellIs" dxfId="1461" priority="1460" operator="equal">
      <formula>"Mayor"</formula>
    </cfRule>
    <cfRule type="cellIs" dxfId="1460" priority="1461" operator="equal">
      <formula>"Moderado"</formula>
    </cfRule>
    <cfRule type="cellIs" dxfId="1459" priority="1462" operator="equal">
      <formula>"Menor"</formula>
    </cfRule>
    <cfRule type="cellIs" dxfId="1458" priority="1463" operator="equal">
      <formula>"Leve"</formula>
    </cfRule>
  </conditionalFormatting>
  <conditionalFormatting sqref="M529 AH529">
    <cfRule type="cellIs" dxfId="1457" priority="1454" operator="equal">
      <formula>"Muy Alta"</formula>
    </cfRule>
    <cfRule type="cellIs" dxfId="1456" priority="1455" operator="equal">
      <formula>"Alta"</formula>
    </cfRule>
    <cfRule type="cellIs" dxfId="1455" priority="1456" operator="equal">
      <formula>"Media"</formula>
    </cfRule>
    <cfRule type="cellIs" dxfId="1454" priority="1457" operator="equal">
      <formula>"Baja"</formula>
    </cfRule>
    <cfRule type="cellIs" dxfId="1453" priority="1458" operator="equal">
      <formula>"Muy Baja"</formula>
    </cfRule>
  </conditionalFormatting>
  <conditionalFormatting sqref="P529">
    <cfRule type="cellIs" dxfId="1452" priority="1449" operator="equal">
      <formula>"Catastrófico"</formula>
    </cfRule>
    <cfRule type="cellIs" dxfId="1451" priority="1450" operator="equal">
      <formula>"Mayor"</formula>
    </cfRule>
    <cfRule type="cellIs" dxfId="1450" priority="1451" operator="equal">
      <formula>"Moderado"</formula>
    </cfRule>
    <cfRule type="cellIs" dxfId="1449" priority="1452" operator="equal">
      <formula>"Menor"</formula>
    </cfRule>
    <cfRule type="cellIs" dxfId="1448" priority="1453" operator="equal">
      <formula>"Leve"</formula>
    </cfRule>
  </conditionalFormatting>
  <conditionalFormatting sqref="R529:S529">
    <cfRule type="cellIs" dxfId="1447" priority="1445" operator="equal">
      <formula>"Extremo"</formula>
    </cfRule>
    <cfRule type="cellIs" dxfId="1446" priority="1446" operator="equal">
      <formula>"Alto"</formula>
    </cfRule>
    <cfRule type="cellIs" dxfId="1445" priority="1447" operator="equal">
      <formula>"Moderado"</formula>
    </cfRule>
    <cfRule type="cellIs" dxfId="1444" priority="1448" operator="equal">
      <formula>"Bajo"</formula>
    </cfRule>
  </conditionalFormatting>
  <conditionalFormatting sqref="AL529">
    <cfRule type="cellIs" dxfId="1443" priority="1441" operator="equal">
      <formula>"Extremo"</formula>
    </cfRule>
    <cfRule type="cellIs" dxfId="1442" priority="1442" operator="equal">
      <formula>"Alto"</formula>
    </cfRule>
    <cfRule type="cellIs" dxfId="1441" priority="1443" operator="equal">
      <formula>"Moderado"</formula>
    </cfRule>
    <cfRule type="cellIs" dxfId="1440" priority="1444" operator="equal">
      <formula>"Bajo"</formula>
    </cfRule>
  </conditionalFormatting>
  <conditionalFormatting sqref="AG529">
    <cfRule type="cellIs" dxfId="1439" priority="1436" operator="equal">
      <formula>"Muy Alta"</formula>
    </cfRule>
    <cfRule type="cellIs" dxfId="1438" priority="1437" operator="equal">
      <formula>"Alta"</formula>
    </cfRule>
    <cfRule type="cellIs" dxfId="1437" priority="1438" operator="equal">
      <formula>"Media"</formula>
    </cfRule>
    <cfRule type="cellIs" dxfId="1436" priority="1439" operator="equal">
      <formula>"Baja"</formula>
    </cfRule>
    <cfRule type="cellIs" dxfId="1435" priority="1440" operator="equal">
      <formula>"Muy Baja"</formula>
    </cfRule>
  </conditionalFormatting>
  <conditionalFormatting sqref="AJ529">
    <cfRule type="cellIs" dxfId="1434" priority="1431" operator="equal">
      <formula>"Catastrófico"</formula>
    </cfRule>
    <cfRule type="cellIs" dxfId="1433" priority="1432" operator="equal">
      <formula>"Mayor"</formula>
    </cfRule>
    <cfRule type="cellIs" dxfId="1432" priority="1433" operator="equal">
      <formula>"Moderado"</formula>
    </cfRule>
    <cfRule type="cellIs" dxfId="1431" priority="1434" operator="equal">
      <formula>"Menor"</formula>
    </cfRule>
    <cfRule type="cellIs" dxfId="1430" priority="1435" operator="equal">
      <formula>"Leve"</formula>
    </cfRule>
  </conditionalFormatting>
  <conditionalFormatting sqref="M536 AH536">
    <cfRule type="cellIs" dxfId="1429" priority="1426" operator="equal">
      <formula>"Muy Alta"</formula>
    </cfRule>
    <cfRule type="cellIs" dxfId="1428" priority="1427" operator="equal">
      <formula>"Alta"</formula>
    </cfRule>
    <cfRule type="cellIs" dxfId="1427" priority="1428" operator="equal">
      <formula>"Media"</formula>
    </cfRule>
    <cfRule type="cellIs" dxfId="1426" priority="1429" operator="equal">
      <formula>"Baja"</formula>
    </cfRule>
    <cfRule type="cellIs" dxfId="1425" priority="1430" operator="equal">
      <formula>"Muy Baja"</formula>
    </cfRule>
  </conditionalFormatting>
  <conditionalFormatting sqref="P536">
    <cfRule type="cellIs" dxfId="1424" priority="1421" operator="equal">
      <formula>"Catastrófico"</formula>
    </cfRule>
    <cfRule type="cellIs" dxfId="1423" priority="1422" operator="equal">
      <formula>"Mayor"</formula>
    </cfRule>
    <cfRule type="cellIs" dxfId="1422" priority="1423" operator="equal">
      <formula>"Moderado"</formula>
    </cfRule>
    <cfRule type="cellIs" dxfId="1421" priority="1424" operator="equal">
      <formula>"Menor"</formula>
    </cfRule>
    <cfRule type="cellIs" dxfId="1420" priority="1425" operator="equal">
      <formula>"Leve"</formula>
    </cfRule>
  </conditionalFormatting>
  <conditionalFormatting sqref="R536:S536">
    <cfRule type="cellIs" dxfId="1419" priority="1417" operator="equal">
      <formula>"Extremo"</formula>
    </cfRule>
    <cfRule type="cellIs" dxfId="1418" priority="1418" operator="equal">
      <formula>"Alto"</formula>
    </cfRule>
    <cfRule type="cellIs" dxfId="1417" priority="1419" operator="equal">
      <formula>"Moderado"</formula>
    </cfRule>
    <cfRule type="cellIs" dxfId="1416" priority="1420" operator="equal">
      <formula>"Bajo"</formula>
    </cfRule>
  </conditionalFormatting>
  <conditionalFormatting sqref="AL536">
    <cfRule type="cellIs" dxfId="1415" priority="1413" operator="equal">
      <formula>"Extremo"</formula>
    </cfRule>
    <cfRule type="cellIs" dxfId="1414" priority="1414" operator="equal">
      <formula>"Alto"</formula>
    </cfRule>
    <cfRule type="cellIs" dxfId="1413" priority="1415" operator="equal">
      <formula>"Moderado"</formula>
    </cfRule>
    <cfRule type="cellIs" dxfId="1412" priority="1416" operator="equal">
      <formula>"Bajo"</formula>
    </cfRule>
  </conditionalFormatting>
  <conditionalFormatting sqref="AG536">
    <cfRule type="cellIs" dxfId="1411" priority="1408" operator="equal">
      <formula>"Muy Alta"</formula>
    </cfRule>
    <cfRule type="cellIs" dxfId="1410" priority="1409" operator="equal">
      <formula>"Alta"</formula>
    </cfRule>
    <cfRule type="cellIs" dxfId="1409" priority="1410" operator="equal">
      <formula>"Media"</formula>
    </cfRule>
    <cfRule type="cellIs" dxfId="1408" priority="1411" operator="equal">
      <formula>"Baja"</formula>
    </cfRule>
    <cfRule type="cellIs" dxfId="1407" priority="1412" operator="equal">
      <formula>"Muy Baja"</formula>
    </cfRule>
  </conditionalFormatting>
  <conditionalFormatting sqref="AJ536">
    <cfRule type="cellIs" dxfId="1406" priority="1403" operator="equal">
      <formula>"Catastrófico"</formula>
    </cfRule>
    <cfRule type="cellIs" dxfId="1405" priority="1404" operator="equal">
      <formula>"Mayor"</formula>
    </cfRule>
    <cfRule type="cellIs" dxfId="1404" priority="1405" operator="equal">
      <formula>"Moderado"</formula>
    </cfRule>
    <cfRule type="cellIs" dxfId="1403" priority="1406" operator="equal">
      <formula>"Menor"</formula>
    </cfRule>
    <cfRule type="cellIs" dxfId="1402" priority="1407" operator="equal">
      <formula>"Leve"</formula>
    </cfRule>
  </conditionalFormatting>
  <conditionalFormatting sqref="M543 AH543">
    <cfRule type="cellIs" dxfId="1401" priority="1398" operator="equal">
      <formula>"Muy Alta"</formula>
    </cfRule>
    <cfRule type="cellIs" dxfId="1400" priority="1399" operator="equal">
      <formula>"Alta"</formula>
    </cfRule>
    <cfRule type="cellIs" dxfId="1399" priority="1400" operator="equal">
      <formula>"Media"</formula>
    </cfRule>
    <cfRule type="cellIs" dxfId="1398" priority="1401" operator="equal">
      <formula>"Baja"</formula>
    </cfRule>
    <cfRule type="cellIs" dxfId="1397" priority="1402" operator="equal">
      <formula>"Muy Baja"</formula>
    </cfRule>
  </conditionalFormatting>
  <conditionalFormatting sqref="P543">
    <cfRule type="cellIs" dxfId="1396" priority="1393" operator="equal">
      <formula>"Catastrófico"</formula>
    </cfRule>
    <cfRule type="cellIs" dxfId="1395" priority="1394" operator="equal">
      <formula>"Mayor"</formula>
    </cfRule>
    <cfRule type="cellIs" dxfId="1394" priority="1395" operator="equal">
      <formula>"Moderado"</formula>
    </cfRule>
    <cfRule type="cellIs" dxfId="1393" priority="1396" operator="equal">
      <formula>"Menor"</formula>
    </cfRule>
    <cfRule type="cellIs" dxfId="1392" priority="1397" operator="equal">
      <formula>"Leve"</formula>
    </cfRule>
  </conditionalFormatting>
  <conditionalFormatting sqref="R543:S543">
    <cfRule type="cellIs" dxfId="1391" priority="1389" operator="equal">
      <formula>"Extremo"</formula>
    </cfRule>
    <cfRule type="cellIs" dxfId="1390" priority="1390" operator="equal">
      <formula>"Alto"</formula>
    </cfRule>
    <cfRule type="cellIs" dxfId="1389" priority="1391" operator="equal">
      <formula>"Moderado"</formula>
    </cfRule>
    <cfRule type="cellIs" dxfId="1388" priority="1392" operator="equal">
      <formula>"Bajo"</formula>
    </cfRule>
  </conditionalFormatting>
  <conditionalFormatting sqref="AL543">
    <cfRule type="cellIs" dxfId="1387" priority="1385" operator="equal">
      <formula>"Extremo"</formula>
    </cfRule>
    <cfRule type="cellIs" dxfId="1386" priority="1386" operator="equal">
      <formula>"Alto"</formula>
    </cfRule>
    <cfRule type="cellIs" dxfId="1385" priority="1387" operator="equal">
      <formula>"Moderado"</formula>
    </cfRule>
    <cfRule type="cellIs" dxfId="1384" priority="1388" operator="equal">
      <formula>"Bajo"</formula>
    </cfRule>
  </conditionalFormatting>
  <conditionalFormatting sqref="AG543">
    <cfRule type="cellIs" dxfId="1383" priority="1380" operator="equal">
      <formula>"Muy Alta"</formula>
    </cfRule>
    <cfRule type="cellIs" dxfId="1382" priority="1381" operator="equal">
      <formula>"Alta"</formula>
    </cfRule>
    <cfRule type="cellIs" dxfId="1381" priority="1382" operator="equal">
      <formula>"Media"</formula>
    </cfRule>
    <cfRule type="cellIs" dxfId="1380" priority="1383" operator="equal">
      <formula>"Baja"</formula>
    </cfRule>
    <cfRule type="cellIs" dxfId="1379" priority="1384" operator="equal">
      <formula>"Muy Baja"</formula>
    </cfRule>
  </conditionalFormatting>
  <conditionalFormatting sqref="AJ543">
    <cfRule type="cellIs" dxfId="1378" priority="1375" operator="equal">
      <formula>"Catastrófico"</formula>
    </cfRule>
    <cfRule type="cellIs" dxfId="1377" priority="1376" operator="equal">
      <formula>"Mayor"</formula>
    </cfRule>
    <cfRule type="cellIs" dxfId="1376" priority="1377" operator="equal">
      <formula>"Moderado"</formula>
    </cfRule>
    <cfRule type="cellIs" dxfId="1375" priority="1378" operator="equal">
      <formula>"Menor"</formula>
    </cfRule>
    <cfRule type="cellIs" dxfId="1374" priority="1379" operator="equal">
      <formula>"Leve"</formula>
    </cfRule>
  </conditionalFormatting>
  <conditionalFormatting sqref="M550 AH550">
    <cfRule type="cellIs" dxfId="1373" priority="1370" operator="equal">
      <formula>"Muy Alta"</formula>
    </cfRule>
    <cfRule type="cellIs" dxfId="1372" priority="1371" operator="equal">
      <formula>"Alta"</formula>
    </cfRule>
    <cfRule type="cellIs" dxfId="1371" priority="1372" operator="equal">
      <formula>"Media"</formula>
    </cfRule>
    <cfRule type="cellIs" dxfId="1370" priority="1373" operator="equal">
      <formula>"Baja"</formula>
    </cfRule>
    <cfRule type="cellIs" dxfId="1369" priority="1374" operator="equal">
      <formula>"Muy Baja"</formula>
    </cfRule>
  </conditionalFormatting>
  <conditionalFormatting sqref="P550">
    <cfRule type="cellIs" dxfId="1368" priority="1365" operator="equal">
      <formula>"Catastrófico"</formula>
    </cfRule>
    <cfRule type="cellIs" dxfId="1367" priority="1366" operator="equal">
      <formula>"Mayor"</formula>
    </cfRule>
    <cfRule type="cellIs" dxfId="1366" priority="1367" operator="equal">
      <formula>"Moderado"</formula>
    </cfRule>
    <cfRule type="cellIs" dxfId="1365" priority="1368" operator="equal">
      <formula>"Menor"</formula>
    </cfRule>
    <cfRule type="cellIs" dxfId="1364" priority="1369" operator="equal">
      <formula>"Leve"</formula>
    </cfRule>
  </conditionalFormatting>
  <conditionalFormatting sqref="R550:S550">
    <cfRule type="cellIs" dxfId="1363" priority="1361" operator="equal">
      <formula>"Extremo"</formula>
    </cfRule>
    <cfRule type="cellIs" dxfId="1362" priority="1362" operator="equal">
      <formula>"Alto"</formula>
    </cfRule>
    <cfRule type="cellIs" dxfId="1361" priority="1363" operator="equal">
      <formula>"Moderado"</formula>
    </cfRule>
    <cfRule type="cellIs" dxfId="1360" priority="1364" operator="equal">
      <formula>"Bajo"</formula>
    </cfRule>
  </conditionalFormatting>
  <conditionalFormatting sqref="AL550">
    <cfRule type="cellIs" dxfId="1359" priority="1357" operator="equal">
      <formula>"Extremo"</formula>
    </cfRule>
    <cfRule type="cellIs" dxfId="1358" priority="1358" operator="equal">
      <formula>"Alto"</formula>
    </cfRule>
    <cfRule type="cellIs" dxfId="1357" priority="1359" operator="equal">
      <formula>"Moderado"</formula>
    </cfRule>
    <cfRule type="cellIs" dxfId="1356" priority="1360" operator="equal">
      <formula>"Bajo"</formula>
    </cfRule>
  </conditionalFormatting>
  <conditionalFormatting sqref="AG550">
    <cfRule type="cellIs" dxfId="1355" priority="1352" operator="equal">
      <formula>"Muy Alta"</formula>
    </cfRule>
    <cfRule type="cellIs" dxfId="1354" priority="1353" operator="equal">
      <formula>"Alta"</formula>
    </cfRule>
    <cfRule type="cellIs" dxfId="1353" priority="1354" operator="equal">
      <formula>"Media"</formula>
    </cfRule>
    <cfRule type="cellIs" dxfId="1352" priority="1355" operator="equal">
      <formula>"Baja"</formula>
    </cfRule>
    <cfRule type="cellIs" dxfId="1351" priority="1356" operator="equal">
      <formula>"Muy Baja"</formula>
    </cfRule>
  </conditionalFormatting>
  <conditionalFormatting sqref="AJ550">
    <cfRule type="cellIs" dxfId="1350" priority="1347" operator="equal">
      <formula>"Catastrófico"</formula>
    </cfRule>
    <cfRule type="cellIs" dxfId="1349" priority="1348" operator="equal">
      <formula>"Mayor"</formula>
    </cfRule>
    <cfRule type="cellIs" dxfId="1348" priority="1349" operator="equal">
      <formula>"Moderado"</formula>
    </cfRule>
    <cfRule type="cellIs" dxfId="1347" priority="1350" operator="equal">
      <formula>"Menor"</formula>
    </cfRule>
    <cfRule type="cellIs" dxfId="1346" priority="1351" operator="equal">
      <formula>"Leve"</formula>
    </cfRule>
  </conditionalFormatting>
  <conditionalFormatting sqref="M557 AH557">
    <cfRule type="cellIs" dxfId="1345" priority="1342" operator="equal">
      <formula>"Muy Alta"</formula>
    </cfRule>
    <cfRule type="cellIs" dxfId="1344" priority="1343" operator="equal">
      <formula>"Alta"</formula>
    </cfRule>
    <cfRule type="cellIs" dxfId="1343" priority="1344" operator="equal">
      <formula>"Media"</formula>
    </cfRule>
    <cfRule type="cellIs" dxfId="1342" priority="1345" operator="equal">
      <formula>"Baja"</formula>
    </cfRule>
    <cfRule type="cellIs" dxfId="1341" priority="1346" operator="equal">
      <formula>"Muy Baja"</formula>
    </cfRule>
  </conditionalFormatting>
  <conditionalFormatting sqref="P557">
    <cfRule type="cellIs" dxfId="1340" priority="1337" operator="equal">
      <formula>"Catastrófico"</formula>
    </cfRule>
    <cfRule type="cellIs" dxfId="1339" priority="1338" operator="equal">
      <formula>"Mayor"</formula>
    </cfRule>
    <cfRule type="cellIs" dxfId="1338" priority="1339" operator="equal">
      <formula>"Moderado"</formula>
    </cfRule>
    <cfRule type="cellIs" dxfId="1337" priority="1340" operator="equal">
      <formula>"Menor"</formula>
    </cfRule>
    <cfRule type="cellIs" dxfId="1336" priority="1341" operator="equal">
      <formula>"Leve"</formula>
    </cfRule>
  </conditionalFormatting>
  <conditionalFormatting sqref="R557:S557">
    <cfRule type="cellIs" dxfId="1335" priority="1333" operator="equal">
      <formula>"Extremo"</formula>
    </cfRule>
    <cfRule type="cellIs" dxfId="1334" priority="1334" operator="equal">
      <formula>"Alto"</formula>
    </cfRule>
    <cfRule type="cellIs" dxfId="1333" priority="1335" operator="equal">
      <formula>"Moderado"</formula>
    </cfRule>
    <cfRule type="cellIs" dxfId="1332" priority="1336" operator="equal">
      <formula>"Bajo"</formula>
    </cfRule>
  </conditionalFormatting>
  <conditionalFormatting sqref="AL557">
    <cfRule type="cellIs" dxfId="1331" priority="1329" operator="equal">
      <formula>"Extremo"</formula>
    </cfRule>
    <cfRule type="cellIs" dxfId="1330" priority="1330" operator="equal">
      <formula>"Alto"</formula>
    </cfRule>
    <cfRule type="cellIs" dxfId="1329" priority="1331" operator="equal">
      <formula>"Moderado"</formula>
    </cfRule>
    <cfRule type="cellIs" dxfId="1328" priority="1332" operator="equal">
      <formula>"Bajo"</formula>
    </cfRule>
  </conditionalFormatting>
  <conditionalFormatting sqref="AG557">
    <cfRule type="cellIs" dxfId="1327" priority="1324" operator="equal">
      <formula>"Muy Alta"</formula>
    </cfRule>
    <cfRule type="cellIs" dxfId="1326" priority="1325" operator="equal">
      <formula>"Alta"</formula>
    </cfRule>
    <cfRule type="cellIs" dxfId="1325" priority="1326" operator="equal">
      <formula>"Media"</formula>
    </cfRule>
    <cfRule type="cellIs" dxfId="1324" priority="1327" operator="equal">
      <formula>"Baja"</formula>
    </cfRule>
    <cfRule type="cellIs" dxfId="1323" priority="1328" operator="equal">
      <formula>"Muy Baja"</formula>
    </cfRule>
  </conditionalFormatting>
  <conditionalFormatting sqref="AJ557">
    <cfRule type="cellIs" dxfId="1322" priority="1319" operator="equal">
      <formula>"Catastrófico"</formula>
    </cfRule>
    <cfRule type="cellIs" dxfId="1321" priority="1320" operator="equal">
      <formula>"Mayor"</formula>
    </cfRule>
    <cfRule type="cellIs" dxfId="1320" priority="1321" operator="equal">
      <formula>"Moderado"</formula>
    </cfRule>
    <cfRule type="cellIs" dxfId="1319" priority="1322" operator="equal">
      <formula>"Menor"</formula>
    </cfRule>
    <cfRule type="cellIs" dxfId="1318" priority="1323" operator="equal">
      <formula>"Leve"</formula>
    </cfRule>
  </conditionalFormatting>
  <conditionalFormatting sqref="M564 AH564">
    <cfRule type="cellIs" dxfId="1317" priority="1314" operator="equal">
      <formula>"Muy Alta"</formula>
    </cfRule>
    <cfRule type="cellIs" dxfId="1316" priority="1315" operator="equal">
      <formula>"Alta"</formula>
    </cfRule>
    <cfRule type="cellIs" dxfId="1315" priority="1316" operator="equal">
      <formula>"Media"</formula>
    </cfRule>
    <cfRule type="cellIs" dxfId="1314" priority="1317" operator="equal">
      <formula>"Baja"</formula>
    </cfRule>
    <cfRule type="cellIs" dxfId="1313" priority="1318" operator="equal">
      <formula>"Muy Baja"</formula>
    </cfRule>
  </conditionalFormatting>
  <conditionalFormatting sqref="P564">
    <cfRule type="cellIs" dxfId="1312" priority="1309" operator="equal">
      <formula>"Catastrófico"</formula>
    </cfRule>
    <cfRule type="cellIs" dxfId="1311" priority="1310" operator="equal">
      <formula>"Mayor"</formula>
    </cfRule>
    <cfRule type="cellIs" dxfId="1310" priority="1311" operator="equal">
      <formula>"Moderado"</formula>
    </cfRule>
    <cfRule type="cellIs" dxfId="1309" priority="1312" operator="equal">
      <formula>"Menor"</formula>
    </cfRule>
    <cfRule type="cellIs" dxfId="1308" priority="1313" operator="equal">
      <formula>"Leve"</formula>
    </cfRule>
  </conditionalFormatting>
  <conditionalFormatting sqref="R564:S564">
    <cfRule type="cellIs" dxfId="1307" priority="1305" operator="equal">
      <formula>"Extremo"</formula>
    </cfRule>
    <cfRule type="cellIs" dxfId="1306" priority="1306" operator="equal">
      <formula>"Alto"</formula>
    </cfRule>
    <cfRule type="cellIs" dxfId="1305" priority="1307" operator="equal">
      <formula>"Moderado"</formula>
    </cfRule>
    <cfRule type="cellIs" dxfId="1304" priority="1308" operator="equal">
      <formula>"Bajo"</formula>
    </cfRule>
  </conditionalFormatting>
  <conditionalFormatting sqref="AL564">
    <cfRule type="cellIs" dxfId="1303" priority="1301" operator="equal">
      <formula>"Extremo"</formula>
    </cfRule>
    <cfRule type="cellIs" dxfId="1302" priority="1302" operator="equal">
      <formula>"Alto"</formula>
    </cfRule>
    <cfRule type="cellIs" dxfId="1301" priority="1303" operator="equal">
      <formula>"Moderado"</formula>
    </cfRule>
    <cfRule type="cellIs" dxfId="1300" priority="1304" operator="equal">
      <formula>"Bajo"</formula>
    </cfRule>
  </conditionalFormatting>
  <conditionalFormatting sqref="AG564">
    <cfRule type="cellIs" dxfId="1299" priority="1296" operator="equal">
      <formula>"Muy Alta"</formula>
    </cfRule>
    <cfRule type="cellIs" dxfId="1298" priority="1297" operator="equal">
      <formula>"Alta"</formula>
    </cfRule>
    <cfRule type="cellIs" dxfId="1297" priority="1298" operator="equal">
      <formula>"Media"</formula>
    </cfRule>
    <cfRule type="cellIs" dxfId="1296" priority="1299" operator="equal">
      <formula>"Baja"</formula>
    </cfRule>
    <cfRule type="cellIs" dxfId="1295" priority="1300" operator="equal">
      <formula>"Muy Baja"</formula>
    </cfRule>
  </conditionalFormatting>
  <conditionalFormatting sqref="AJ564">
    <cfRule type="cellIs" dxfId="1294" priority="1291" operator="equal">
      <formula>"Catastrófico"</formula>
    </cfRule>
    <cfRule type="cellIs" dxfId="1293" priority="1292" operator="equal">
      <formula>"Mayor"</formula>
    </cfRule>
    <cfRule type="cellIs" dxfId="1292" priority="1293" operator="equal">
      <formula>"Moderado"</formula>
    </cfRule>
    <cfRule type="cellIs" dxfId="1291" priority="1294" operator="equal">
      <formula>"Menor"</formula>
    </cfRule>
    <cfRule type="cellIs" dxfId="1290" priority="1295" operator="equal">
      <formula>"Leve"</formula>
    </cfRule>
  </conditionalFormatting>
  <conditionalFormatting sqref="M571 AH571">
    <cfRule type="cellIs" dxfId="1289" priority="1286" operator="equal">
      <formula>"Muy Alta"</formula>
    </cfRule>
    <cfRule type="cellIs" dxfId="1288" priority="1287" operator="equal">
      <formula>"Alta"</formula>
    </cfRule>
    <cfRule type="cellIs" dxfId="1287" priority="1288" operator="equal">
      <formula>"Media"</formula>
    </cfRule>
    <cfRule type="cellIs" dxfId="1286" priority="1289" operator="equal">
      <formula>"Baja"</formula>
    </cfRule>
    <cfRule type="cellIs" dxfId="1285" priority="1290" operator="equal">
      <formula>"Muy Baja"</formula>
    </cfRule>
  </conditionalFormatting>
  <conditionalFormatting sqref="P571">
    <cfRule type="cellIs" dxfId="1284" priority="1281" operator="equal">
      <formula>"Catastrófico"</formula>
    </cfRule>
    <cfRule type="cellIs" dxfId="1283" priority="1282" operator="equal">
      <formula>"Mayor"</formula>
    </cfRule>
    <cfRule type="cellIs" dxfId="1282" priority="1283" operator="equal">
      <formula>"Moderado"</formula>
    </cfRule>
    <cfRule type="cellIs" dxfId="1281" priority="1284" operator="equal">
      <formula>"Menor"</formula>
    </cfRule>
    <cfRule type="cellIs" dxfId="1280" priority="1285" operator="equal">
      <formula>"Leve"</formula>
    </cfRule>
  </conditionalFormatting>
  <conditionalFormatting sqref="R571:S571">
    <cfRule type="cellIs" dxfId="1279" priority="1277" operator="equal">
      <formula>"Extremo"</formula>
    </cfRule>
    <cfRule type="cellIs" dxfId="1278" priority="1278" operator="equal">
      <formula>"Alto"</formula>
    </cfRule>
    <cfRule type="cellIs" dxfId="1277" priority="1279" operator="equal">
      <formula>"Moderado"</formula>
    </cfRule>
    <cfRule type="cellIs" dxfId="1276" priority="1280" operator="equal">
      <formula>"Bajo"</formula>
    </cfRule>
  </conditionalFormatting>
  <conditionalFormatting sqref="AL571">
    <cfRule type="cellIs" dxfId="1275" priority="1273" operator="equal">
      <formula>"Extremo"</formula>
    </cfRule>
    <cfRule type="cellIs" dxfId="1274" priority="1274" operator="equal">
      <formula>"Alto"</formula>
    </cfRule>
    <cfRule type="cellIs" dxfId="1273" priority="1275" operator="equal">
      <formula>"Moderado"</formula>
    </cfRule>
    <cfRule type="cellIs" dxfId="1272" priority="1276" operator="equal">
      <formula>"Bajo"</formula>
    </cfRule>
  </conditionalFormatting>
  <conditionalFormatting sqref="AG571">
    <cfRule type="cellIs" dxfId="1271" priority="1268" operator="equal">
      <formula>"Muy Alta"</formula>
    </cfRule>
    <cfRule type="cellIs" dxfId="1270" priority="1269" operator="equal">
      <formula>"Alta"</formula>
    </cfRule>
    <cfRule type="cellIs" dxfId="1269" priority="1270" operator="equal">
      <formula>"Media"</formula>
    </cfRule>
    <cfRule type="cellIs" dxfId="1268" priority="1271" operator="equal">
      <formula>"Baja"</formula>
    </cfRule>
    <cfRule type="cellIs" dxfId="1267" priority="1272" operator="equal">
      <formula>"Muy Baja"</formula>
    </cfRule>
  </conditionalFormatting>
  <conditionalFormatting sqref="AJ571">
    <cfRule type="cellIs" dxfId="1266" priority="1263" operator="equal">
      <formula>"Catastrófico"</formula>
    </cfRule>
    <cfRule type="cellIs" dxfId="1265" priority="1264" operator="equal">
      <formula>"Mayor"</formula>
    </cfRule>
    <cfRule type="cellIs" dxfId="1264" priority="1265" operator="equal">
      <formula>"Moderado"</formula>
    </cfRule>
    <cfRule type="cellIs" dxfId="1263" priority="1266" operator="equal">
      <formula>"Menor"</formula>
    </cfRule>
    <cfRule type="cellIs" dxfId="1262" priority="1267" operator="equal">
      <formula>"Leve"</formula>
    </cfRule>
  </conditionalFormatting>
  <conditionalFormatting sqref="M578 AH578">
    <cfRule type="cellIs" dxfId="1261" priority="1258" operator="equal">
      <formula>"Muy Alta"</formula>
    </cfRule>
    <cfRule type="cellIs" dxfId="1260" priority="1259" operator="equal">
      <formula>"Alta"</formula>
    </cfRule>
    <cfRule type="cellIs" dxfId="1259" priority="1260" operator="equal">
      <formula>"Media"</formula>
    </cfRule>
    <cfRule type="cellIs" dxfId="1258" priority="1261" operator="equal">
      <formula>"Baja"</formula>
    </cfRule>
    <cfRule type="cellIs" dxfId="1257" priority="1262" operator="equal">
      <formula>"Muy Baja"</formula>
    </cfRule>
  </conditionalFormatting>
  <conditionalFormatting sqref="P578">
    <cfRule type="cellIs" dxfId="1256" priority="1253" operator="equal">
      <formula>"Catastrófico"</formula>
    </cfRule>
    <cfRule type="cellIs" dxfId="1255" priority="1254" operator="equal">
      <formula>"Mayor"</formula>
    </cfRule>
    <cfRule type="cellIs" dxfId="1254" priority="1255" operator="equal">
      <formula>"Moderado"</formula>
    </cfRule>
    <cfRule type="cellIs" dxfId="1253" priority="1256" operator="equal">
      <formula>"Menor"</formula>
    </cfRule>
    <cfRule type="cellIs" dxfId="1252" priority="1257" operator="equal">
      <formula>"Leve"</formula>
    </cfRule>
  </conditionalFormatting>
  <conditionalFormatting sqref="R578:S578">
    <cfRule type="cellIs" dxfId="1251" priority="1249" operator="equal">
      <formula>"Extremo"</formula>
    </cfRule>
    <cfRule type="cellIs" dxfId="1250" priority="1250" operator="equal">
      <formula>"Alto"</formula>
    </cfRule>
    <cfRule type="cellIs" dxfId="1249" priority="1251" operator="equal">
      <formula>"Moderado"</formula>
    </cfRule>
    <cfRule type="cellIs" dxfId="1248" priority="1252" operator="equal">
      <formula>"Bajo"</formula>
    </cfRule>
  </conditionalFormatting>
  <conditionalFormatting sqref="AL578">
    <cfRule type="cellIs" dxfId="1247" priority="1245" operator="equal">
      <formula>"Extremo"</formula>
    </cfRule>
    <cfRule type="cellIs" dxfId="1246" priority="1246" operator="equal">
      <formula>"Alto"</formula>
    </cfRule>
    <cfRule type="cellIs" dxfId="1245" priority="1247" operator="equal">
      <formula>"Moderado"</formula>
    </cfRule>
    <cfRule type="cellIs" dxfId="1244" priority="1248" operator="equal">
      <formula>"Bajo"</formula>
    </cfRule>
  </conditionalFormatting>
  <conditionalFormatting sqref="AG578">
    <cfRule type="cellIs" dxfId="1243" priority="1240" operator="equal">
      <formula>"Muy Alta"</formula>
    </cfRule>
    <cfRule type="cellIs" dxfId="1242" priority="1241" operator="equal">
      <formula>"Alta"</formula>
    </cfRule>
    <cfRule type="cellIs" dxfId="1241" priority="1242" operator="equal">
      <formula>"Media"</formula>
    </cfRule>
    <cfRule type="cellIs" dxfId="1240" priority="1243" operator="equal">
      <formula>"Baja"</formula>
    </cfRule>
    <cfRule type="cellIs" dxfId="1239" priority="1244" operator="equal">
      <formula>"Muy Baja"</formula>
    </cfRule>
  </conditionalFormatting>
  <conditionalFormatting sqref="AJ578">
    <cfRule type="cellIs" dxfId="1238" priority="1235" operator="equal">
      <formula>"Catastrófico"</formula>
    </cfRule>
    <cfRule type="cellIs" dxfId="1237" priority="1236" operator="equal">
      <formula>"Mayor"</formula>
    </cfRule>
    <cfRule type="cellIs" dxfId="1236" priority="1237" operator="equal">
      <formula>"Moderado"</formula>
    </cfRule>
    <cfRule type="cellIs" dxfId="1235" priority="1238" operator="equal">
      <formula>"Menor"</formula>
    </cfRule>
    <cfRule type="cellIs" dxfId="1234" priority="1239" operator="equal">
      <formula>"Leve"</formula>
    </cfRule>
  </conditionalFormatting>
  <conditionalFormatting sqref="M585 AH585">
    <cfRule type="cellIs" dxfId="1233" priority="1230" operator="equal">
      <formula>"Muy Alta"</formula>
    </cfRule>
    <cfRule type="cellIs" dxfId="1232" priority="1231" operator="equal">
      <formula>"Alta"</formula>
    </cfRule>
    <cfRule type="cellIs" dxfId="1231" priority="1232" operator="equal">
      <formula>"Media"</formula>
    </cfRule>
    <cfRule type="cellIs" dxfId="1230" priority="1233" operator="equal">
      <formula>"Baja"</formula>
    </cfRule>
    <cfRule type="cellIs" dxfId="1229" priority="1234" operator="equal">
      <formula>"Muy Baja"</formula>
    </cfRule>
  </conditionalFormatting>
  <conditionalFormatting sqref="P585">
    <cfRule type="cellIs" dxfId="1228" priority="1225" operator="equal">
      <formula>"Catastrófico"</formula>
    </cfRule>
    <cfRule type="cellIs" dxfId="1227" priority="1226" operator="equal">
      <formula>"Mayor"</formula>
    </cfRule>
    <cfRule type="cellIs" dxfId="1226" priority="1227" operator="equal">
      <formula>"Moderado"</formula>
    </cfRule>
    <cfRule type="cellIs" dxfId="1225" priority="1228" operator="equal">
      <formula>"Menor"</formula>
    </cfRule>
    <cfRule type="cellIs" dxfId="1224" priority="1229" operator="equal">
      <formula>"Leve"</formula>
    </cfRule>
  </conditionalFormatting>
  <conditionalFormatting sqref="R585:S585">
    <cfRule type="cellIs" dxfId="1223" priority="1221" operator="equal">
      <formula>"Extremo"</formula>
    </cfRule>
    <cfRule type="cellIs" dxfId="1222" priority="1222" operator="equal">
      <formula>"Alto"</formula>
    </cfRule>
    <cfRule type="cellIs" dxfId="1221" priority="1223" operator="equal">
      <formula>"Moderado"</formula>
    </cfRule>
    <cfRule type="cellIs" dxfId="1220" priority="1224" operator="equal">
      <formula>"Bajo"</formula>
    </cfRule>
  </conditionalFormatting>
  <conditionalFormatting sqref="AL585">
    <cfRule type="cellIs" dxfId="1219" priority="1217" operator="equal">
      <formula>"Extremo"</formula>
    </cfRule>
    <cfRule type="cellIs" dxfId="1218" priority="1218" operator="equal">
      <formula>"Alto"</formula>
    </cfRule>
    <cfRule type="cellIs" dxfId="1217" priority="1219" operator="equal">
      <formula>"Moderado"</formula>
    </cfRule>
    <cfRule type="cellIs" dxfId="1216" priority="1220" operator="equal">
      <formula>"Bajo"</formula>
    </cfRule>
  </conditionalFormatting>
  <conditionalFormatting sqref="AG585">
    <cfRule type="cellIs" dxfId="1215" priority="1212" operator="equal">
      <formula>"Muy Alta"</formula>
    </cfRule>
    <cfRule type="cellIs" dxfId="1214" priority="1213" operator="equal">
      <formula>"Alta"</formula>
    </cfRule>
    <cfRule type="cellIs" dxfId="1213" priority="1214" operator="equal">
      <formula>"Media"</formula>
    </cfRule>
    <cfRule type="cellIs" dxfId="1212" priority="1215" operator="equal">
      <formula>"Baja"</formula>
    </cfRule>
    <cfRule type="cellIs" dxfId="1211" priority="1216" operator="equal">
      <formula>"Muy Baja"</formula>
    </cfRule>
  </conditionalFormatting>
  <conditionalFormatting sqref="AJ585">
    <cfRule type="cellIs" dxfId="1210" priority="1207" operator="equal">
      <formula>"Catastrófico"</formula>
    </cfRule>
    <cfRule type="cellIs" dxfId="1209" priority="1208" operator="equal">
      <formula>"Mayor"</formula>
    </cfRule>
    <cfRule type="cellIs" dxfId="1208" priority="1209" operator="equal">
      <formula>"Moderado"</formula>
    </cfRule>
    <cfRule type="cellIs" dxfId="1207" priority="1210" operator="equal">
      <formula>"Menor"</formula>
    </cfRule>
    <cfRule type="cellIs" dxfId="1206" priority="1211" operator="equal">
      <formula>"Leve"</formula>
    </cfRule>
  </conditionalFormatting>
  <conditionalFormatting sqref="M592 AH592">
    <cfRule type="cellIs" dxfId="1205" priority="1202" operator="equal">
      <formula>"Muy Alta"</formula>
    </cfRule>
    <cfRule type="cellIs" dxfId="1204" priority="1203" operator="equal">
      <formula>"Alta"</formula>
    </cfRule>
    <cfRule type="cellIs" dxfId="1203" priority="1204" operator="equal">
      <formula>"Media"</formula>
    </cfRule>
    <cfRule type="cellIs" dxfId="1202" priority="1205" operator="equal">
      <formula>"Baja"</formula>
    </cfRule>
    <cfRule type="cellIs" dxfId="1201" priority="1206" operator="equal">
      <formula>"Muy Baja"</formula>
    </cfRule>
  </conditionalFormatting>
  <conditionalFormatting sqref="P592">
    <cfRule type="cellIs" dxfId="1200" priority="1197" operator="equal">
      <formula>"Catastrófico"</formula>
    </cfRule>
    <cfRule type="cellIs" dxfId="1199" priority="1198" operator="equal">
      <formula>"Mayor"</formula>
    </cfRule>
    <cfRule type="cellIs" dxfId="1198" priority="1199" operator="equal">
      <formula>"Moderado"</formula>
    </cfRule>
    <cfRule type="cellIs" dxfId="1197" priority="1200" operator="equal">
      <formula>"Menor"</formula>
    </cfRule>
    <cfRule type="cellIs" dxfId="1196" priority="1201" operator="equal">
      <formula>"Leve"</formula>
    </cfRule>
  </conditionalFormatting>
  <conditionalFormatting sqref="R592:S592">
    <cfRule type="cellIs" dxfId="1195" priority="1193" operator="equal">
      <formula>"Extremo"</formula>
    </cfRule>
    <cfRule type="cellIs" dxfId="1194" priority="1194" operator="equal">
      <formula>"Alto"</formula>
    </cfRule>
    <cfRule type="cellIs" dxfId="1193" priority="1195" operator="equal">
      <formula>"Moderado"</formula>
    </cfRule>
    <cfRule type="cellIs" dxfId="1192" priority="1196" operator="equal">
      <formula>"Bajo"</formula>
    </cfRule>
  </conditionalFormatting>
  <conditionalFormatting sqref="AL592">
    <cfRule type="cellIs" dxfId="1191" priority="1189" operator="equal">
      <formula>"Extremo"</formula>
    </cfRule>
    <cfRule type="cellIs" dxfId="1190" priority="1190" operator="equal">
      <formula>"Alto"</formula>
    </cfRule>
    <cfRule type="cellIs" dxfId="1189" priority="1191" operator="equal">
      <formula>"Moderado"</formula>
    </cfRule>
    <cfRule type="cellIs" dxfId="1188" priority="1192" operator="equal">
      <formula>"Bajo"</formula>
    </cfRule>
  </conditionalFormatting>
  <conditionalFormatting sqref="AG592">
    <cfRule type="cellIs" dxfId="1187" priority="1184" operator="equal">
      <formula>"Muy Alta"</formula>
    </cfRule>
    <cfRule type="cellIs" dxfId="1186" priority="1185" operator="equal">
      <formula>"Alta"</formula>
    </cfRule>
    <cfRule type="cellIs" dxfId="1185" priority="1186" operator="equal">
      <formula>"Media"</formula>
    </cfRule>
    <cfRule type="cellIs" dxfId="1184" priority="1187" operator="equal">
      <formula>"Baja"</formula>
    </cfRule>
    <cfRule type="cellIs" dxfId="1183" priority="1188" operator="equal">
      <formula>"Muy Baja"</formula>
    </cfRule>
  </conditionalFormatting>
  <conditionalFormatting sqref="AJ592">
    <cfRule type="cellIs" dxfId="1182" priority="1179" operator="equal">
      <formula>"Catastrófico"</formula>
    </cfRule>
    <cfRule type="cellIs" dxfId="1181" priority="1180" operator="equal">
      <formula>"Mayor"</formula>
    </cfRule>
    <cfRule type="cellIs" dxfId="1180" priority="1181" operator="equal">
      <formula>"Moderado"</formula>
    </cfRule>
    <cfRule type="cellIs" dxfId="1179" priority="1182" operator="equal">
      <formula>"Menor"</formula>
    </cfRule>
    <cfRule type="cellIs" dxfId="1178" priority="1183" operator="equal">
      <formula>"Leve"</formula>
    </cfRule>
  </conditionalFormatting>
  <conditionalFormatting sqref="M599 AH599">
    <cfRule type="cellIs" dxfId="1177" priority="1174" operator="equal">
      <formula>"Muy Alta"</formula>
    </cfRule>
    <cfRule type="cellIs" dxfId="1176" priority="1175" operator="equal">
      <formula>"Alta"</formula>
    </cfRule>
    <cfRule type="cellIs" dxfId="1175" priority="1176" operator="equal">
      <formula>"Media"</formula>
    </cfRule>
    <cfRule type="cellIs" dxfId="1174" priority="1177" operator="equal">
      <formula>"Baja"</formula>
    </cfRule>
    <cfRule type="cellIs" dxfId="1173" priority="1178" operator="equal">
      <formula>"Muy Baja"</formula>
    </cfRule>
  </conditionalFormatting>
  <conditionalFormatting sqref="P599">
    <cfRule type="cellIs" dxfId="1172" priority="1169" operator="equal">
      <formula>"Catastrófico"</formula>
    </cfRule>
    <cfRule type="cellIs" dxfId="1171" priority="1170" operator="equal">
      <formula>"Mayor"</formula>
    </cfRule>
    <cfRule type="cellIs" dxfId="1170" priority="1171" operator="equal">
      <formula>"Moderado"</formula>
    </cfRule>
    <cfRule type="cellIs" dxfId="1169" priority="1172" operator="equal">
      <formula>"Menor"</formula>
    </cfRule>
    <cfRule type="cellIs" dxfId="1168" priority="1173" operator="equal">
      <formula>"Leve"</formula>
    </cfRule>
  </conditionalFormatting>
  <conditionalFormatting sqref="R599:S599">
    <cfRule type="cellIs" dxfId="1167" priority="1165" operator="equal">
      <formula>"Extremo"</formula>
    </cfRule>
    <cfRule type="cellIs" dxfId="1166" priority="1166" operator="equal">
      <formula>"Alto"</formula>
    </cfRule>
    <cfRule type="cellIs" dxfId="1165" priority="1167" operator="equal">
      <formula>"Moderado"</formula>
    </cfRule>
    <cfRule type="cellIs" dxfId="1164" priority="1168" operator="equal">
      <formula>"Bajo"</formula>
    </cfRule>
  </conditionalFormatting>
  <conditionalFormatting sqref="AL599">
    <cfRule type="cellIs" dxfId="1163" priority="1161" operator="equal">
      <formula>"Extremo"</formula>
    </cfRule>
    <cfRule type="cellIs" dxfId="1162" priority="1162" operator="equal">
      <formula>"Alto"</formula>
    </cfRule>
    <cfRule type="cellIs" dxfId="1161" priority="1163" operator="equal">
      <formula>"Moderado"</formula>
    </cfRule>
    <cfRule type="cellIs" dxfId="1160" priority="1164" operator="equal">
      <formula>"Bajo"</formula>
    </cfRule>
  </conditionalFormatting>
  <conditionalFormatting sqref="AG599">
    <cfRule type="cellIs" dxfId="1159" priority="1156" operator="equal">
      <formula>"Muy Alta"</formula>
    </cfRule>
    <cfRule type="cellIs" dxfId="1158" priority="1157" operator="equal">
      <formula>"Alta"</formula>
    </cfRule>
    <cfRule type="cellIs" dxfId="1157" priority="1158" operator="equal">
      <formula>"Media"</formula>
    </cfRule>
    <cfRule type="cellIs" dxfId="1156" priority="1159" operator="equal">
      <formula>"Baja"</formula>
    </cfRule>
    <cfRule type="cellIs" dxfId="1155" priority="1160" operator="equal">
      <formula>"Muy Baja"</formula>
    </cfRule>
  </conditionalFormatting>
  <conditionalFormatting sqref="AJ599">
    <cfRule type="cellIs" dxfId="1154" priority="1151" operator="equal">
      <formula>"Catastrófico"</formula>
    </cfRule>
    <cfRule type="cellIs" dxfId="1153" priority="1152" operator="equal">
      <formula>"Mayor"</formula>
    </cfRule>
    <cfRule type="cellIs" dxfId="1152" priority="1153" operator="equal">
      <formula>"Moderado"</formula>
    </cfRule>
    <cfRule type="cellIs" dxfId="1151" priority="1154" operator="equal">
      <formula>"Menor"</formula>
    </cfRule>
    <cfRule type="cellIs" dxfId="1150" priority="1155" operator="equal">
      <formula>"Leve"</formula>
    </cfRule>
  </conditionalFormatting>
  <conditionalFormatting sqref="M606 AH606">
    <cfRule type="cellIs" dxfId="1149" priority="1146" operator="equal">
      <formula>"Muy Alta"</formula>
    </cfRule>
    <cfRule type="cellIs" dxfId="1148" priority="1147" operator="equal">
      <formula>"Alta"</formula>
    </cfRule>
    <cfRule type="cellIs" dxfId="1147" priority="1148" operator="equal">
      <formula>"Media"</formula>
    </cfRule>
    <cfRule type="cellIs" dxfId="1146" priority="1149" operator="equal">
      <formula>"Baja"</formula>
    </cfRule>
    <cfRule type="cellIs" dxfId="1145" priority="1150" operator="equal">
      <formula>"Muy Baja"</formula>
    </cfRule>
  </conditionalFormatting>
  <conditionalFormatting sqref="P606">
    <cfRule type="cellIs" dxfId="1144" priority="1141" operator="equal">
      <formula>"Catastrófico"</formula>
    </cfRule>
    <cfRule type="cellIs" dxfId="1143" priority="1142" operator="equal">
      <formula>"Mayor"</formula>
    </cfRule>
    <cfRule type="cellIs" dxfId="1142" priority="1143" operator="equal">
      <formula>"Moderado"</formula>
    </cfRule>
    <cfRule type="cellIs" dxfId="1141" priority="1144" operator="equal">
      <formula>"Menor"</formula>
    </cfRule>
    <cfRule type="cellIs" dxfId="1140" priority="1145" operator="equal">
      <formula>"Leve"</formula>
    </cfRule>
  </conditionalFormatting>
  <conditionalFormatting sqref="R606:S606">
    <cfRule type="cellIs" dxfId="1139" priority="1137" operator="equal">
      <formula>"Extremo"</formula>
    </cfRule>
    <cfRule type="cellIs" dxfId="1138" priority="1138" operator="equal">
      <formula>"Alto"</formula>
    </cfRule>
    <cfRule type="cellIs" dxfId="1137" priority="1139" operator="equal">
      <formula>"Moderado"</formula>
    </cfRule>
    <cfRule type="cellIs" dxfId="1136" priority="1140" operator="equal">
      <formula>"Bajo"</formula>
    </cfRule>
  </conditionalFormatting>
  <conditionalFormatting sqref="AL606">
    <cfRule type="cellIs" dxfId="1135" priority="1133" operator="equal">
      <formula>"Extremo"</formula>
    </cfRule>
    <cfRule type="cellIs" dxfId="1134" priority="1134" operator="equal">
      <formula>"Alto"</formula>
    </cfRule>
    <cfRule type="cellIs" dxfId="1133" priority="1135" operator="equal">
      <formula>"Moderado"</formula>
    </cfRule>
    <cfRule type="cellIs" dxfId="1132" priority="1136" operator="equal">
      <formula>"Bajo"</formula>
    </cfRule>
  </conditionalFormatting>
  <conditionalFormatting sqref="AG606">
    <cfRule type="cellIs" dxfId="1131" priority="1128" operator="equal">
      <formula>"Muy Alta"</formula>
    </cfRule>
    <cfRule type="cellIs" dxfId="1130" priority="1129" operator="equal">
      <formula>"Alta"</formula>
    </cfRule>
    <cfRule type="cellIs" dxfId="1129" priority="1130" operator="equal">
      <formula>"Media"</formula>
    </cfRule>
    <cfRule type="cellIs" dxfId="1128" priority="1131" operator="equal">
      <formula>"Baja"</formula>
    </cfRule>
    <cfRule type="cellIs" dxfId="1127" priority="1132" operator="equal">
      <formula>"Muy Baja"</formula>
    </cfRule>
  </conditionalFormatting>
  <conditionalFormatting sqref="AJ606">
    <cfRule type="cellIs" dxfId="1126" priority="1123" operator="equal">
      <formula>"Catastrófico"</formula>
    </cfRule>
    <cfRule type="cellIs" dxfId="1125" priority="1124" operator="equal">
      <formula>"Mayor"</formula>
    </cfRule>
    <cfRule type="cellIs" dxfId="1124" priority="1125" operator="equal">
      <formula>"Moderado"</formula>
    </cfRule>
    <cfRule type="cellIs" dxfId="1123" priority="1126" operator="equal">
      <formula>"Menor"</formula>
    </cfRule>
    <cfRule type="cellIs" dxfId="1122" priority="1127" operator="equal">
      <formula>"Leve"</formula>
    </cfRule>
  </conditionalFormatting>
  <conditionalFormatting sqref="M613 AH613">
    <cfRule type="cellIs" dxfId="1121" priority="1118" operator="equal">
      <formula>"Muy Alta"</formula>
    </cfRule>
    <cfRule type="cellIs" dxfId="1120" priority="1119" operator="equal">
      <formula>"Alta"</formula>
    </cfRule>
    <cfRule type="cellIs" dxfId="1119" priority="1120" operator="equal">
      <formula>"Media"</formula>
    </cfRule>
    <cfRule type="cellIs" dxfId="1118" priority="1121" operator="equal">
      <formula>"Baja"</formula>
    </cfRule>
    <cfRule type="cellIs" dxfId="1117" priority="1122" operator="equal">
      <formula>"Muy Baja"</formula>
    </cfRule>
  </conditionalFormatting>
  <conditionalFormatting sqref="P613">
    <cfRule type="cellIs" dxfId="1116" priority="1113" operator="equal">
      <formula>"Catastrófico"</formula>
    </cfRule>
    <cfRule type="cellIs" dxfId="1115" priority="1114" operator="equal">
      <formula>"Mayor"</formula>
    </cfRule>
    <cfRule type="cellIs" dxfId="1114" priority="1115" operator="equal">
      <formula>"Moderado"</formula>
    </cfRule>
    <cfRule type="cellIs" dxfId="1113" priority="1116" operator="equal">
      <formula>"Menor"</formula>
    </cfRule>
    <cfRule type="cellIs" dxfId="1112" priority="1117" operator="equal">
      <formula>"Leve"</formula>
    </cfRule>
  </conditionalFormatting>
  <conditionalFormatting sqref="R613:S613">
    <cfRule type="cellIs" dxfId="1111" priority="1109" operator="equal">
      <formula>"Extremo"</formula>
    </cfRule>
    <cfRule type="cellIs" dxfId="1110" priority="1110" operator="equal">
      <formula>"Alto"</formula>
    </cfRule>
    <cfRule type="cellIs" dxfId="1109" priority="1111" operator="equal">
      <formula>"Moderado"</formula>
    </cfRule>
    <cfRule type="cellIs" dxfId="1108" priority="1112" operator="equal">
      <formula>"Bajo"</formula>
    </cfRule>
  </conditionalFormatting>
  <conditionalFormatting sqref="AL613">
    <cfRule type="cellIs" dxfId="1107" priority="1105" operator="equal">
      <formula>"Extremo"</formula>
    </cfRule>
    <cfRule type="cellIs" dxfId="1106" priority="1106" operator="equal">
      <formula>"Alto"</formula>
    </cfRule>
    <cfRule type="cellIs" dxfId="1105" priority="1107" operator="equal">
      <formula>"Moderado"</formula>
    </cfRule>
    <cfRule type="cellIs" dxfId="1104" priority="1108" operator="equal">
      <formula>"Bajo"</formula>
    </cfRule>
  </conditionalFormatting>
  <conditionalFormatting sqref="AG613">
    <cfRule type="cellIs" dxfId="1103" priority="1100" operator="equal">
      <formula>"Muy Alta"</formula>
    </cfRule>
    <cfRule type="cellIs" dxfId="1102" priority="1101" operator="equal">
      <formula>"Alta"</formula>
    </cfRule>
    <cfRule type="cellIs" dxfId="1101" priority="1102" operator="equal">
      <formula>"Media"</formula>
    </cfRule>
    <cfRule type="cellIs" dxfId="1100" priority="1103" operator="equal">
      <formula>"Baja"</formula>
    </cfRule>
    <cfRule type="cellIs" dxfId="1099" priority="1104" operator="equal">
      <formula>"Muy Baja"</formula>
    </cfRule>
  </conditionalFormatting>
  <conditionalFormatting sqref="AJ613">
    <cfRule type="cellIs" dxfId="1098" priority="1095" operator="equal">
      <formula>"Catastrófico"</formula>
    </cfRule>
    <cfRule type="cellIs" dxfId="1097" priority="1096" operator="equal">
      <formula>"Mayor"</formula>
    </cfRule>
    <cfRule type="cellIs" dxfId="1096" priority="1097" operator="equal">
      <formula>"Moderado"</formula>
    </cfRule>
    <cfRule type="cellIs" dxfId="1095" priority="1098" operator="equal">
      <formula>"Menor"</formula>
    </cfRule>
    <cfRule type="cellIs" dxfId="1094" priority="1099" operator="equal">
      <formula>"Leve"</formula>
    </cfRule>
  </conditionalFormatting>
  <conditionalFormatting sqref="M620 AH620">
    <cfRule type="cellIs" dxfId="1093" priority="1090" operator="equal">
      <formula>"Muy Alta"</formula>
    </cfRule>
    <cfRule type="cellIs" dxfId="1092" priority="1091" operator="equal">
      <formula>"Alta"</formula>
    </cfRule>
    <cfRule type="cellIs" dxfId="1091" priority="1092" operator="equal">
      <formula>"Media"</formula>
    </cfRule>
    <cfRule type="cellIs" dxfId="1090" priority="1093" operator="equal">
      <formula>"Baja"</formula>
    </cfRule>
    <cfRule type="cellIs" dxfId="1089" priority="1094" operator="equal">
      <formula>"Muy Baja"</formula>
    </cfRule>
  </conditionalFormatting>
  <conditionalFormatting sqref="P620">
    <cfRule type="cellIs" dxfId="1088" priority="1085" operator="equal">
      <formula>"Catastrófico"</formula>
    </cfRule>
    <cfRule type="cellIs" dxfId="1087" priority="1086" operator="equal">
      <formula>"Mayor"</formula>
    </cfRule>
    <cfRule type="cellIs" dxfId="1086" priority="1087" operator="equal">
      <formula>"Moderado"</formula>
    </cfRule>
    <cfRule type="cellIs" dxfId="1085" priority="1088" operator="equal">
      <formula>"Menor"</formula>
    </cfRule>
    <cfRule type="cellIs" dxfId="1084" priority="1089" operator="equal">
      <formula>"Leve"</formula>
    </cfRule>
  </conditionalFormatting>
  <conditionalFormatting sqref="R620:S620">
    <cfRule type="cellIs" dxfId="1083" priority="1081" operator="equal">
      <formula>"Extremo"</formula>
    </cfRule>
    <cfRule type="cellIs" dxfId="1082" priority="1082" operator="equal">
      <formula>"Alto"</formula>
    </cfRule>
    <cfRule type="cellIs" dxfId="1081" priority="1083" operator="equal">
      <formula>"Moderado"</formula>
    </cfRule>
    <cfRule type="cellIs" dxfId="1080" priority="1084" operator="equal">
      <formula>"Bajo"</formula>
    </cfRule>
  </conditionalFormatting>
  <conditionalFormatting sqref="AL620">
    <cfRule type="cellIs" dxfId="1079" priority="1077" operator="equal">
      <formula>"Extremo"</formula>
    </cfRule>
    <cfRule type="cellIs" dxfId="1078" priority="1078" operator="equal">
      <formula>"Alto"</formula>
    </cfRule>
    <cfRule type="cellIs" dxfId="1077" priority="1079" operator="equal">
      <formula>"Moderado"</formula>
    </cfRule>
    <cfRule type="cellIs" dxfId="1076" priority="1080" operator="equal">
      <formula>"Bajo"</formula>
    </cfRule>
  </conditionalFormatting>
  <conditionalFormatting sqref="AG620">
    <cfRule type="cellIs" dxfId="1075" priority="1072" operator="equal">
      <formula>"Muy Alta"</formula>
    </cfRule>
    <cfRule type="cellIs" dxfId="1074" priority="1073" operator="equal">
      <formula>"Alta"</formula>
    </cfRule>
    <cfRule type="cellIs" dxfId="1073" priority="1074" operator="equal">
      <formula>"Media"</formula>
    </cfRule>
    <cfRule type="cellIs" dxfId="1072" priority="1075" operator="equal">
      <formula>"Baja"</formula>
    </cfRule>
    <cfRule type="cellIs" dxfId="1071" priority="1076" operator="equal">
      <formula>"Muy Baja"</formula>
    </cfRule>
  </conditionalFormatting>
  <conditionalFormatting sqref="AJ620">
    <cfRule type="cellIs" dxfId="1070" priority="1067" operator="equal">
      <formula>"Catastrófico"</formula>
    </cfRule>
    <cfRule type="cellIs" dxfId="1069" priority="1068" operator="equal">
      <formula>"Mayor"</formula>
    </cfRule>
    <cfRule type="cellIs" dxfId="1068" priority="1069" operator="equal">
      <formula>"Moderado"</formula>
    </cfRule>
    <cfRule type="cellIs" dxfId="1067" priority="1070" operator="equal">
      <formula>"Menor"</formula>
    </cfRule>
    <cfRule type="cellIs" dxfId="1066" priority="1071" operator="equal">
      <formula>"Leve"</formula>
    </cfRule>
  </conditionalFormatting>
  <conditionalFormatting sqref="M627 AH627">
    <cfRule type="cellIs" dxfId="1065" priority="1062" operator="equal">
      <formula>"Muy Alta"</formula>
    </cfRule>
    <cfRule type="cellIs" dxfId="1064" priority="1063" operator="equal">
      <formula>"Alta"</formula>
    </cfRule>
    <cfRule type="cellIs" dxfId="1063" priority="1064" operator="equal">
      <formula>"Media"</formula>
    </cfRule>
    <cfRule type="cellIs" dxfId="1062" priority="1065" operator="equal">
      <formula>"Baja"</formula>
    </cfRule>
    <cfRule type="cellIs" dxfId="1061" priority="1066" operator="equal">
      <formula>"Muy Baja"</formula>
    </cfRule>
  </conditionalFormatting>
  <conditionalFormatting sqref="P627">
    <cfRule type="cellIs" dxfId="1060" priority="1057" operator="equal">
      <formula>"Catastrófico"</formula>
    </cfRule>
    <cfRule type="cellIs" dxfId="1059" priority="1058" operator="equal">
      <formula>"Mayor"</formula>
    </cfRule>
    <cfRule type="cellIs" dxfId="1058" priority="1059" operator="equal">
      <formula>"Moderado"</formula>
    </cfRule>
    <cfRule type="cellIs" dxfId="1057" priority="1060" operator="equal">
      <formula>"Menor"</formula>
    </cfRule>
    <cfRule type="cellIs" dxfId="1056" priority="1061" operator="equal">
      <formula>"Leve"</formula>
    </cfRule>
  </conditionalFormatting>
  <conditionalFormatting sqref="R627:S627">
    <cfRule type="cellIs" dxfId="1055" priority="1053" operator="equal">
      <formula>"Extremo"</formula>
    </cfRule>
    <cfRule type="cellIs" dxfId="1054" priority="1054" operator="equal">
      <formula>"Alto"</formula>
    </cfRule>
    <cfRule type="cellIs" dxfId="1053" priority="1055" operator="equal">
      <formula>"Moderado"</formula>
    </cfRule>
    <cfRule type="cellIs" dxfId="1052" priority="1056" operator="equal">
      <formula>"Bajo"</formula>
    </cfRule>
  </conditionalFormatting>
  <conditionalFormatting sqref="AL627">
    <cfRule type="cellIs" dxfId="1051" priority="1049" operator="equal">
      <formula>"Extremo"</formula>
    </cfRule>
    <cfRule type="cellIs" dxfId="1050" priority="1050" operator="equal">
      <formula>"Alto"</formula>
    </cfRule>
    <cfRule type="cellIs" dxfId="1049" priority="1051" operator="equal">
      <formula>"Moderado"</formula>
    </cfRule>
    <cfRule type="cellIs" dxfId="1048" priority="1052" operator="equal">
      <formula>"Bajo"</formula>
    </cfRule>
  </conditionalFormatting>
  <conditionalFormatting sqref="AG627">
    <cfRule type="cellIs" dxfId="1047" priority="1044" operator="equal">
      <formula>"Muy Alta"</formula>
    </cfRule>
    <cfRule type="cellIs" dxfId="1046" priority="1045" operator="equal">
      <formula>"Alta"</formula>
    </cfRule>
    <cfRule type="cellIs" dxfId="1045" priority="1046" operator="equal">
      <formula>"Media"</formula>
    </cfRule>
    <cfRule type="cellIs" dxfId="1044" priority="1047" operator="equal">
      <formula>"Baja"</formula>
    </cfRule>
    <cfRule type="cellIs" dxfId="1043" priority="1048" operator="equal">
      <formula>"Muy Baja"</formula>
    </cfRule>
  </conditionalFormatting>
  <conditionalFormatting sqref="AJ627">
    <cfRule type="cellIs" dxfId="1042" priority="1039" operator="equal">
      <formula>"Catastrófico"</formula>
    </cfRule>
    <cfRule type="cellIs" dxfId="1041" priority="1040" operator="equal">
      <formula>"Mayor"</formula>
    </cfRule>
    <cfRule type="cellIs" dxfId="1040" priority="1041" operator="equal">
      <formula>"Moderado"</formula>
    </cfRule>
    <cfRule type="cellIs" dxfId="1039" priority="1042" operator="equal">
      <formula>"Menor"</formula>
    </cfRule>
    <cfRule type="cellIs" dxfId="1038" priority="1043" operator="equal">
      <formula>"Leve"</formula>
    </cfRule>
  </conditionalFormatting>
  <conditionalFormatting sqref="M634 AH634">
    <cfRule type="cellIs" dxfId="1037" priority="1034" operator="equal">
      <formula>"Muy Alta"</formula>
    </cfRule>
    <cfRule type="cellIs" dxfId="1036" priority="1035" operator="equal">
      <formula>"Alta"</formula>
    </cfRule>
    <cfRule type="cellIs" dxfId="1035" priority="1036" operator="equal">
      <formula>"Media"</formula>
    </cfRule>
    <cfRule type="cellIs" dxfId="1034" priority="1037" operator="equal">
      <formula>"Baja"</formula>
    </cfRule>
    <cfRule type="cellIs" dxfId="1033" priority="1038" operator="equal">
      <formula>"Muy Baja"</formula>
    </cfRule>
  </conditionalFormatting>
  <conditionalFormatting sqref="P634">
    <cfRule type="cellIs" dxfId="1032" priority="1029" operator="equal">
      <formula>"Catastrófico"</formula>
    </cfRule>
    <cfRule type="cellIs" dxfId="1031" priority="1030" operator="equal">
      <formula>"Mayor"</formula>
    </cfRule>
    <cfRule type="cellIs" dxfId="1030" priority="1031" operator="equal">
      <formula>"Moderado"</formula>
    </cfRule>
    <cfRule type="cellIs" dxfId="1029" priority="1032" operator="equal">
      <formula>"Menor"</formula>
    </cfRule>
    <cfRule type="cellIs" dxfId="1028" priority="1033" operator="equal">
      <formula>"Leve"</formula>
    </cfRule>
  </conditionalFormatting>
  <conditionalFormatting sqref="R634:S634">
    <cfRule type="cellIs" dxfId="1027" priority="1025" operator="equal">
      <formula>"Extremo"</formula>
    </cfRule>
    <cfRule type="cellIs" dxfId="1026" priority="1026" operator="equal">
      <formula>"Alto"</formula>
    </cfRule>
    <cfRule type="cellIs" dxfId="1025" priority="1027" operator="equal">
      <formula>"Moderado"</formula>
    </cfRule>
    <cfRule type="cellIs" dxfId="1024" priority="1028" operator="equal">
      <formula>"Bajo"</formula>
    </cfRule>
  </conditionalFormatting>
  <conditionalFormatting sqref="AL634">
    <cfRule type="cellIs" dxfId="1023" priority="1021" operator="equal">
      <formula>"Extremo"</formula>
    </cfRule>
    <cfRule type="cellIs" dxfId="1022" priority="1022" operator="equal">
      <formula>"Alto"</formula>
    </cfRule>
    <cfRule type="cellIs" dxfId="1021" priority="1023" operator="equal">
      <formula>"Moderado"</formula>
    </cfRule>
    <cfRule type="cellIs" dxfId="1020" priority="1024" operator="equal">
      <formula>"Bajo"</formula>
    </cfRule>
  </conditionalFormatting>
  <conditionalFormatting sqref="AG634">
    <cfRule type="cellIs" dxfId="1019" priority="1016" operator="equal">
      <formula>"Muy Alta"</formula>
    </cfRule>
    <cfRule type="cellIs" dxfId="1018" priority="1017" operator="equal">
      <formula>"Alta"</formula>
    </cfRule>
    <cfRule type="cellIs" dxfId="1017" priority="1018" operator="equal">
      <formula>"Media"</formula>
    </cfRule>
    <cfRule type="cellIs" dxfId="1016" priority="1019" operator="equal">
      <formula>"Baja"</formula>
    </cfRule>
    <cfRule type="cellIs" dxfId="1015" priority="1020" operator="equal">
      <formula>"Muy Baja"</formula>
    </cfRule>
  </conditionalFormatting>
  <conditionalFormatting sqref="AJ634">
    <cfRule type="cellIs" dxfId="1014" priority="1011" operator="equal">
      <formula>"Catastrófico"</formula>
    </cfRule>
    <cfRule type="cellIs" dxfId="1013" priority="1012" operator="equal">
      <formula>"Mayor"</formula>
    </cfRule>
    <cfRule type="cellIs" dxfId="1012" priority="1013" operator="equal">
      <formula>"Moderado"</formula>
    </cfRule>
    <cfRule type="cellIs" dxfId="1011" priority="1014" operator="equal">
      <formula>"Menor"</formula>
    </cfRule>
    <cfRule type="cellIs" dxfId="1010" priority="1015" operator="equal">
      <formula>"Leve"</formula>
    </cfRule>
  </conditionalFormatting>
  <conditionalFormatting sqref="M641 AH641">
    <cfRule type="cellIs" dxfId="1009" priority="1006" operator="equal">
      <formula>"Muy Alta"</formula>
    </cfRule>
    <cfRule type="cellIs" dxfId="1008" priority="1007" operator="equal">
      <formula>"Alta"</formula>
    </cfRule>
    <cfRule type="cellIs" dxfId="1007" priority="1008" operator="equal">
      <formula>"Media"</formula>
    </cfRule>
    <cfRule type="cellIs" dxfId="1006" priority="1009" operator="equal">
      <formula>"Baja"</formula>
    </cfRule>
    <cfRule type="cellIs" dxfId="1005" priority="1010" operator="equal">
      <formula>"Muy Baja"</formula>
    </cfRule>
  </conditionalFormatting>
  <conditionalFormatting sqref="P641">
    <cfRule type="cellIs" dxfId="1004" priority="1001" operator="equal">
      <formula>"Catastrófico"</formula>
    </cfRule>
    <cfRule type="cellIs" dxfId="1003" priority="1002" operator="equal">
      <formula>"Mayor"</formula>
    </cfRule>
    <cfRule type="cellIs" dxfId="1002" priority="1003" operator="equal">
      <formula>"Moderado"</formula>
    </cfRule>
    <cfRule type="cellIs" dxfId="1001" priority="1004" operator="equal">
      <formula>"Menor"</formula>
    </cfRule>
    <cfRule type="cellIs" dxfId="1000" priority="1005" operator="equal">
      <formula>"Leve"</formula>
    </cfRule>
  </conditionalFormatting>
  <conditionalFormatting sqref="R641:S641">
    <cfRule type="cellIs" dxfId="999" priority="997" operator="equal">
      <formula>"Extremo"</formula>
    </cfRule>
    <cfRule type="cellIs" dxfId="998" priority="998" operator="equal">
      <formula>"Alto"</formula>
    </cfRule>
    <cfRule type="cellIs" dxfId="997" priority="999" operator="equal">
      <formula>"Moderado"</formula>
    </cfRule>
    <cfRule type="cellIs" dxfId="996" priority="1000" operator="equal">
      <formula>"Bajo"</formula>
    </cfRule>
  </conditionalFormatting>
  <conditionalFormatting sqref="AL641">
    <cfRule type="cellIs" dxfId="995" priority="993" operator="equal">
      <formula>"Extremo"</formula>
    </cfRule>
    <cfRule type="cellIs" dxfId="994" priority="994" operator="equal">
      <formula>"Alto"</formula>
    </cfRule>
    <cfRule type="cellIs" dxfId="993" priority="995" operator="equal">
      <formula>"Moderado"</formula>
    </cfRule>
    <cfRule type="cellIs" dxfId="992" priority="996" operator="equal">
      <formula>"Bajo"</formula>
    </cfRule>
  </conditionalFormatting>
  <conditionalFormatting sqref="AG641">
    <cfRule type="cellIs" dxfId="991" priority="988" operator="equal">
      <formula>"Muy Alta"</formula>
    </cfRule>
    <cfRule type="cellIs" dxfId="990" priority="989" operator="equal">
      <formula>"Alta"</formula>
    </cfRule>
    <cfRule type="cellIs" dxfId="989" priority="990" operator="equal">
      <formula>"Media"</formula>
    </cfRule>
    <cfRule type="cellIs" dxfId="988" priority="991" operator="equal">
      <formula>"Baja"</formula>
    </cfRule>
    <cfRule type="cellIs" dxfId="987" priority="992" operator="equal">
      <formula>"Muy Baja"</formula>
    </cfRule>
  </conditionalFormatting>
  <conditionalFormatting sqref="AJ641">
    <cfRule type="cellIs" dxfId="986" priority="983" operator="equal">
      <formula>"Catastrófico"</formula>
    </cfRule>
    <cfRule type="cellIs" dxfId="985" priority="984" operator="equal">
      <formula>"Mayor"</formula>
    </cfRule>
    <cfRule type="cellIs" dxfId="984" priority="985" operator="equal">
      <formula>"Moderado"</formula>
    </cfRule>
    <cfRule type="cellIs" dxfId="983" priority="986" operator="equal">
      <formula>"Menor"</formula>
    </cfRule>
    <cfRule type="cellIs" dxfId="982" priority="987" operator="equal">
      <formula>"Leve"</formula>
    </cfRule>
  </conditionalFormatting>
  <conditionalFormatting sqref="M648 AH648">
    <cfRule type="cellIs" dxfId="981" priority="978" operator="equal">
      <formula>"Muy Alta"</formula>
    </cfRule>
    <cfRule type="cellIs" dxfId="980" priority="979" operator="equal">
      <formula>"Alta"</formula>
    </cfRule>
    <cfRule type="cellIs" dxfId="979" priority="980" operator="equal">
      <formula>"Media"</formula>
    </cfRule>
    <cfRule type="cellIs" dxfId="978" priority="981" operator="equal">
      <formula>"Baja"</formula>
    </cfRule>
    <cfRule type="cellIs" dxfId="977" priority="982" operator="equal">
      <formula>"Muy Baja"</formula>
    </cfRule>
  </conditionalFormatting>
  <conditionalFormatting sqref="P648">
    <cfRule type="cellIs" dxfId="976" priority="973" operator="equal">
      <formula>"Catastrófico"</formula>
    </cfRule>
    <cfRule type="cellIs" dxfId="975" priority="974" operator="equal">
      <formula>"Mayor"</formula>
    </cfRule>
    <cfRule type="cellIs" dxfId="974" priority="975" operator="equal">
      <formula>"Moderado"</formula>
    </cfRule>
    <cfRule type="cellIs" dxfId="973" priority="976" operator="equal">
      <formula>"Menor"</formula>
    </cfRule>
    <cfRule type="cellIs" dxfId="972" priority="977" operator="equal">
      <formula>"Leve"</formula>
    </cfRule>
  </conditionalFormatting>
  <conditionalFormatting sqref="R648:S648">
    <cfRule type="cellIs" dxfId="971" priority="969" operator="equal">
      <formula>"Extremo"</formula>
    </cfRule>
    <cfRule type="cellIs" dxfId="970" priority="970" operator="equal">
      <formula>"Alto"</formula>
    </cfRule>
    <cfRule type="cellIs" dxfId="969" priority="971" operator="equal">
      <formula>"Moderado"</formula>
    </cfRule>
    <cfRule type="cellIs" dxfId="968" priority="972" operator="equal">
      <formula>"Bajo"</formula>
    </cfRule>
  </conditionalFormatting>
  <conditionalFormatting sqref="AL648">
    <cfRule type="cellIs" dxfId="967" priority="965" operator="equal">
      <formula>"Extremo"</formula>
    </cfRule>
    <cfRule type="cellIs" dxfId="966" priority="966" operator="equal">
      <formula>"Alto"</formula>
    </cfRule>
    <cfRule type="cellIs" dxfId="965" priority="967" operator="equal">
      <formula>"Moderado"</formula>
    </cfRule>
    <cfRule type="cellIs" dxfId="964" priority="968" operator="equal">
      <formula>"Bajo"</formula>
    </cfRule>
  </conditionalFormatting>
  <conditionalFormatting sqref="AG648">
    <cfRule type="cellIs" dxfId="963" priority="960" operator="equal">
      <formula>"Muy Alta"</formula>
    </cfRule>
    <cfRule type="cellIs" dxfId="962" priority="961" operator="equal">
      <formula>"Alta"</formula>
    </cfRule>
    <cfRule type="cellIs" dxfId="961" priority="962" operator="equal">
      <formula>"Media"</formula>
    </cfRule>
    <cfRule type="cellIs" dxfId="960" priority="963" operator="equal">
      <formula>"Baja"</formula>
    </cfRule>
    <cfRule type="cellIs" dxfId="959" priority="964" operator="equal">
      <formula>"Muy Baja"</formula>
    </cfRule>
  </conditionalFormatting>
  <conditionalFormatting sqref="AJ648">
    <cfRule type="cellIs" dxfId="958" priority="955" operator="equal">
      <formula>"Catastrófico"</formula>
    </cfRule>
    <cfRule type="cellIs" dxfId="957" priority="956" operator="equal">
      <formula>"Mayor"</formula>
    </cfRule>
    <cfRule type="cellIs" dxfId="956" priority="957" operator="equal">
      <formula>"Moderado"</formula>
    </cfRule>
    <cfRule type="cellIs" dxfId="955" priority="958" operator="equal">
      <formula>"Menor"</formula>
    </cfRule>
    <cfRule type="cellIs" dxfId="954" priority="959" operator="equal">
      <formula>"Leve"</formula>
    </cfRule>
  </conditionalFormatting>
  <conditionalFormatting sqref="M655 AH655">
    <cfRule type="cellIs" dxfId="953" priority="950" operator="equal">
      <formula>"Muy Alta"</formula>
    </cfRule>
    <cfRule type="cellIs" dxfId="952" priority="951" operator="equal">
      <formula>"Alta"</formula>
    </cfRule>
    <cfRule type="cellIs" dxfId="951" priority="952" operator="equal">
      <formula>"Media"</formula>
    </cfRule>
    <cfRule type="cellIs" dxfId="950" priority="953" operator="equal">
      <formula>"Baja"</formula>
    </cfRule>
    <cfRule type="cellIs" dxfId="949" priority="954" operator="equal">
      <formula>"Muy Baja"</formula>
    </cfRule>
  </conditionalFormatting>
  <conditionalFormatting sqref="P655">
    <cfRule type="cellIs" dxfId="948" priority="945" operator="equal">
      <formula>"Catastrófico"</formula>
    </cfRule>
    <cfRule type="cellIs" dxfId="947" priority="946" operator="equal">
      <formula>"Mayor"</formula>
    </cfRule>
    <cfRule type="cellIs" dxfId="946" priority="947" operator="equal">
      <formula>"Moderado"</formula>
    </cfRule>
    <cfRule type="cellIs" dxfId="945" priority="948" operator="equal">
      <formula>"Menor"</formula>
    </cfRule>
    <cfRule type="cellIs" dxfId="944" priority="949" operator="equal">
      <formula>"Leve"</formula>
    </cfRule>
  </conditionalFormatting>
  <conditionalFormatting sqref="R655:S655">
    <cfRule type="cellIs" dxfId="943" priority="941" operator="equal">
      <formula>"Extremo"</formula>
    </cfRule>
    <cfRule type="cellIs" dxfId="942" priority="942" operator="equal">
      <formula>"Alto"</formula>
    </cfRule>
    <cfRule type="cellIs" dxfId="941" priority="943" operator="equal">
      <formula>"Moderado"</formula>
    </cfRule>
    <cfRule type="cellIs" dxfId="940" priority="944" operator="equal">
      <formula>"Bajo"</formula>
    </cfRule>
  </conditionalFormatting>
  <conditionalFormatting sqref="AL655">
    <cfRule type="cellIs" dxfId="939" priority="937" operator="equal">
      <formula>"Extremo"</formula>
    </cfRule>
    <cfRule type="cellIs" dxfId="938" priority="938" operator="equal">
      <formula>"Alto"</formula>
    </cfRule>
    <cfRule type="cellIs" dxfId="937" priority="939" operator="equal">
      <formula>"Moderado"</formula>
    </cfRule>
    <cfRule type="cellIs" dxfId="936" priority="940" operator="equal">
      <formula>"Bajo"</formula>
    </cfRule>
  </conditionalFormatting>
  <conditionalFormatting sqref="AG655">
    <cfRule type="cellIs" dxfId="935" priority="932" operator="equal">
      <formula>"Muy Alta"</formula>
    </cfRule>
    <cfRule type="cellIs" dxfId="934" priority="933" operator="equal">
      <formula>"Alta"</formula>
    </cfRule>
    <cfRule type="cellIs" dxfId="933" priority="934" operator="equal">
      <formula>"Media"</formula>
    </cfRule>
    <cfRule type="cellIs" dxfId="932" priority="935" operator="equal">
      <formula>"Baja"</formula>
    </cfRule>
    <cfRule type="cellIs" dxfId="931" priority="936" operator="equal">
      <formula>"Muy Baja"</formula>
    </cfRule>
  </conditionalFormatting>
  <conditionalFormatting sqref="AJ655">
    <cfRule type="cellIs" dxfId="930" priority="927" operator="equal">
      <formula>"Catastrófico"</formula>
    </cfRule>
    <cfRule type="cellIs" dxfId="929" priority="928" operator="equal">
      <formula>"Mayor"</formula>
    </cfRule>
    <cfRule type="cellIs" dxfId="928" priority="929" operator="equal">
      <formula>"Moderado"</formula>
    </cfRule>
    <cfRule type="cellIs" dxfId="927" priority="930" operator="equal">
      <formula>"Menor"</formula>
    </cfRule>
    <cfRule type="cellIs" dxfId="926" priority="931" operator="equal">
      <formula>"Leve"</formula>
    </cfRule>
  </conditionalFormatting>
  <conditionalFormatting sqref="M662 AH662">
    <cfRule type="cellIs" dxfId="925" priority="922" operator="equal">
      <formula>"Muy Alta"</formula>
    </cfRule>
    <cfRule type="cellIs" dxfId="924" priority="923" operator="equal">
      <formula>"Alta"</formula>
    </cfRule>
    <cfRule type="cellIs" dxfId="923" priority="924" operator="equal">
      <formula>"Media"</formula>
    </cfRule>
    <cfRule type="cellIs" dxfId="922" priority="925" operator="equal">
      <formula>"Baja"</formula>
    </cfRule>
    <cfRule type="cellIs" dxfId="921" priority="926" operator="equal">
      <formula>"Muy Baja"</formula>
    </cfRule>
  </conditionalFormatting>
  <conditionalFormatting sqref="P662">
    <cfRule type="cellIs" dxfId="920" priority="917" operator="equal">
      <formula>"Catastrófico"</formula>
    </cfRule>
    <cfRule type="cellIs" dxfId="919" priority="918" operator="equal">
      <formula>"Mayor"</formula>
    </cfRule>
    <cfRule type="cellIs" dxfId="918" priority="919" operator="equal">
      <formula>"Moderado"</formula>
    </cfRule>
    <cfRule type="cellIs" dxfId="917" priority="920" operator="equal">
      <formula>"Menor"</formula>
    </cfRule>
    <cfRule type="cellIs" dxfId="916" priority="921" operator="equal">
      <formula>"Leve"</formula>
    </cfRule>
  </conditionalFormatting>
  <conditionalFormatting sqref="R662:S662">
    <cfRule type="cellIs" dxfId="915" priority="913" operator="equal">
      <formula>"Extremo"</formula>
    </cfRule>
    <cfRule type="cellIs" dxfId="914" priority="914" operator="equal">
      <formula>"Alto"</formula>
    </cfRule>
    <cfRule type="cellIs" dxfId="913" priority="915" operator="equal">
      <formula>"Moderado"</formula>
    </cfRule>
    <cfRule type="cellIs" dxfId="912" priority="916" operator="equal">
      <formula>"Bajo"</formula>
    </cfRule>
  </conditionalFormatting>
  <conditionalFormatting sqref="AL662">
    <cfRule type="cellIs" dxfId="911" priority="909" operator="equal">
      <formula>"Extremo"</formula>
    </cfRule>
    <cfRule type="cellIs" dxfId="910" priority="910" operator="equal">
      <formula>"Alto"</formula>
    </cfRule>
    <cfRule type="cellIs" dxfId="909" priority="911" operator="equal">
      <formula>"Moderado"</formula>
    </cfRule>
    <cfRule type="cellIs" dxfId="908" priority="912" operator="equal">
      <formula>"Bajo"</formula>
    </cfRule>
  </conditionalFormatting>
  <conditionalFormatting sqref="AG662">
    <cfRule type="cellIs" dxfId="907" priority="904" operator="equal">
      <formula>"Muy Alta"</formula>
    </cfRule>
    <cfRule type="cellIs" dxfId="906" priority="905" operator="equal">
      <formula>"Alta"</formula>
    </cfRule>
    <cfRule type="cellIs" dxfId="905" priority="906" operator="equal">
      <formula>"Media"</formula>
    </cfRule>
    <cfRule type="cellIs" dxfId="904" priority="907" operator="equal">
      <formula>"Baja"</formula>
    </cfRule>
    <cfRule type="cellIs" dxfId="903" priority="908" operator="equal">
      <formula>"Muy Baja"</formula>
    </cfRule>
  </conditionalFormatting>
  <conditionalFormatting sqref="AJ662">
    <cfRule type="cellIs" dxfId="902" priority="899" operator="equal">
      <formula>"Catastrófico"</formula>
    </cfRule>
    <cfRule type="cellIs" dxfId="901" priority="900" operator="equal">
      <formula>"Mayor"</formula>
    </cfRule>
    <cfRule type="cellIs" dxfId="900" priority="901" operator="equal">
      <formula>"Moderado"</formula>
    </cfRule>
    <cfRule type="cellIs" dxfId="899" priority="902" operator="equal">
      <formula>"Menor"</formula>
    </cfRule>
    <cfRule type="cellIs" dxfId="898" priority="903" operator="equal">
      <formula>"Leve"</formula>
    </cfRule>
  </conditionalFormatting>
  <conditionalFormatting sqref="M669 AH669">
    <cfRule type="cellIs" dxfId="897" priority="894" operator="equal">
      <formula>"Muy Alta"</formula>
    </cfRule>
    <cfRule type="cellIs" dxfId="896" priority="895" operator="equal">
      <formula>"Alta"</formula>
    </cfRule>
    <cfRule type="cellIs" dxfId="895" priority="896" operator="equal">
      <formula>"Media"</formula>
    </cfRule>
    <cfRule type="cellIs" dxfId="894" priority="897" operator="equal">
      <formula>"Baja"</formula>
    </cfRule>
    <cfRule type="cellIs" dxfId="893" priority="898" operator="equal">
      <formula>"Muy Baja"</formula>
    </cfRule>
  </conditionalFormatting>
  <conditionalFormatting sqref="P669">
    <cfRule type="cellIs" dxfId="892" priority="889" operator="equal">
      <formula>"Catastrófico"</formula>
    </cfRule>
    <cfRule type="cellIs" dxfId="891" priority="890" operator="equal">
      <formula>"Mayor"</formula>
    </cfRule>
    <cfRule type="cellIs" dxfId="890" priority="891" operator="equal">
      <formula>"Moderado"</formula>
    </cfRule>
    <cfRule type="cellIs" dxfId="889" priority="892" operator="equal">
      <formula>"Menor"</formula>
    </cfRule>
    <cfRule type="cellIs" dxfId="888" priority="893" operator="equal">
      <formula>"Leve"</formula>
    </cfRule>
  </conditionalFormatting>
  <conditionalFormatting sqref="R669:S669">
    <cfRule type="cellIs" dxfId="887" priority="885" operator="equal">
      <formula>"Extremo"</formula>
    </cfRule>
    <cfRule type="cellIs" dxfId="886" priority="886" operator="equal">
      <formula>"Alto"</formula>
    </cfRule>
    <cfRule type="cellIs" dxfId="885" priority="887" operator="equal">
      <formula>"Moderado"</formula>
    </cfRule>
    <cfRule type="cellIs" dxfId="884" priority="888" operator="equal">
      <formula>"Bajo"</formula>
    </cfRule>
  </conditionalFormatting>
  <conditionalFormatting sqref="AL669">
    <cfRule type="cellIs" dxfId="883" priority="881" operator="equal">
      <formula>"Extremo"</formula>
    </cfRule>
    <cfRule type="cellIs" dxfId="882" priority="882" operator="equal">
      <formula>"Alto"</formula>
    </cfRule>
    <cfRule type="cellIs" dxfId="881" priority="883" operator="equal">
      <formula>"Moderado"</formula>
    </cfRule>
    <cfRule type="cellIs" dxfId="880" priority="884" operator="equal">
      <formula>"Bajo"</formula>
    </cfRule>
  </conditionalFormatting>
  <conditionalFormatting sqref="AG669">
    <cfRule type="cellIs" dxfId="879" priority="876" operator="equal">
      <formula>"Muy Alta"</formula>
    </cfRule>
    <cfRule type="cellIs" dxfId="878" priority="877" operator="equal">
      <formula>"Alta"</formula>
    </cfRule>
    <cfRule type="cellIs" dxfId="877" priority="878" operator="equal">
      <formula>"Media"</formula>
    </cfRule>
    <cfRule type="cellIs" dxfId="876" priority="879" operator="equal">
      <formula>"Baja"</formula>
    </cfRule>
    <cfRule type="cellIs" dxfId="875" priority="880" operator="equal">
      <formula>"Muy Baja"</formula>
    </cfRule>
  </conditionalFormatting>
  <conditionalFormatting sqref="AJ669">
    <cfRule type="cellIs" dxfId="874" priority="871" operator="equal">
      <formula>"Catastrófico"</formula>
    </cfRule>
    <cfRule type="cellIs" dxfId="873" priority="872" operator="equal">
      <formula>"Mayor"</formula>
    </cfRule>
    <cfRule type="cellIs" dxfId="872" priority="873" operator="equal">
      <formula>"Moderado"</formula>
    </cfRule>
    <cfRule type="cellIs" dxfId="871" priority="874" operator="equal">
      <formula>"Menor"</formula>
    </cfRule>
    <cfRule type="cellIs" dxfId="870" priority="875" operator="equal">
      <formula>"Leve"</formula>
    </cfRule>
  </conditionalFormatting>
  <conditionalFormatting sqref="M676 AH676">
    <cfRule type="cellIs" dxfId="869" priority="866" operator="equal">
      <formula>"Muy Alta"</formula>
    </cfRule>
    <cfRule type="cellIs" dxfId="868" priority="867" operator="equal">
      <formula>"Alta"</formula>
    </cfRule>
    <cfRule type="cellIs" dxfId="867" priority="868" operator="equal">
      <formula>"Media"</formula>
    </cfRule>
    <cfRule type="cellIs" dxfId="866" priority="869" operator="equal">
      <formula>"Baja"</formula>
    </cfRule>
    <cfRule type="cellIs" dxfId="865" priority="870" operator="equal">
      <formula>"Muy Baja"</formula>
    </cfRule>
  </conditionalFormatting>
  <conditionalFormatting sqref="P676">
    <cfRule type="cellIs" dxfId="864" priority="861" operator="equal">
      <formula>"Catastrófico"</formula>
    </cfRule>
    <cfRule type="cellIs" dxfId="863" priority="862" operator="equal">
      <formula>"Mayor"</formula>
    </cfRule>
    <cfRule type="cellIs" dxfId="862" priority="863" operator="equal">
      <formula>"Moderado"</formula>
    </cfRule>
    <cfRule type="cellIs" dxfId="861" priority="864" operator="equal">
      <formula>"Menor"</formula>
    </cfRule>
    <cfRule type="cellIs" dxfId="860" priority="865" operator="equal">
      <formula>"Leve"</formula>
    </cfRule>
  </conditionalFormatting>
  <conditionalFormatting sqref="R676:S676">
    <cfRule type="cellIs" dxfId="859" priority="857" operator="equal">
      <formula>"Extremo"</formula>
    </cfRule>
    <cfRule type="cellIs" dxfId="858" priority="858" operator="equal">
      <formula>"Alto"</formula>
    </cfRule>
    <cfRule type="cellIs" dxfId="857" priority="859" operator="equal">
      <formula>"Moderado"</formula>
    </cfRule>
    <cfRule type="cellIs" dxfId="856" priority="860" operator="equal">
      <formula>"Bajo"</formula>
    </cfRule>
  </conditionalFormatting>
  <conditionalFormatting sqref="AL676">
    <cfRule type="cellIs" dxfId="855" priority="853" operator="equal">
      <formula>"Extremo"</formula>
    </cfRule>
    <cfRule type="cellIs" dxfId="854" priority="854" operator="equal">
      <formula>"Alto"</formula>
    </cfRule>
    <cfRule type="cellIs" dxfId="853" priority="855" operator="equal">
      <formula>"Moderado"</formula>
    </cfRule>
    <cfRule type="cellIs" dxfId="852" priority="856" operator="equal">
      <formula>"Bajo"</formula>
    </cfRule>
  </conditionalFormatting>
  <conditionalFormatting sqref="AG676">
    <cfRule type="cellIs" dxfId="851" priority="848" operator="equal">
      <formula>"Muy Alta"</formula>
    </cfRule>
    <cfRule type="cellIs" dxfId="850" priority="849" operator="equal">
      <formula>"Alta"</formula>
    </cfRule>
    <cfRule type="cellIs" dxfId="849" priority="850" operator="equal">
      <formula>"Media"</formula>
    </cfRule>
    <cfRule type="cellIs" dxfId="848" priority="851" operator="equal">
      <formula>"Baja"</formula>
    </cfRule>
    <cfRule type="cellIs" dxfId="847" priority="852" operator="equal">
      <formula>"Muy Baja"</formula>
    </cfRule>
  </conditionalFormatting>
  <conditionalFormatting sqref="AJ676">
    <cfRule type="cellIs" dxfId="846" priority="843" operator="equal">
      <formula>"Catastrófico"</formula>
    </cfRule>
    <cfRule type="cellIs" dxfId="845" priority="844" operator="equal">
      <formula>"Mayor"</formula>
    </cfRule>
    <cfRule type="cellIs" dxfId="844" priority="845" operator="equal">
      <formula>"Moderado"</formula>
    </cfRule>
    <cfRule type="cellIs" dxfId="843" priority="846" operator="equal">
      <formula>"Menor"</formula>
    </cfRule>
    <cfRule type="cellIs" dxfId="842" priority="847" operator="equal">
      <formula>"Leve"</formula>
    </cfRule>
  </conditionalFormatting>
  <conditionalFormatting sqref="M683 AH683">
    <cfRule type="cellIs" dxfId="841" priority="838" operator="equal">
      <formula>"Muy Alta"</formula>
    </cfRule>
    <cfRule type="cellIs" dxfId="840" priority="839" operator="equal">
      <formula>"Alta"</formula>
    </cfRule>
    <cfRule type="cellIs" dxfId="839" priority="840" operator="equal">
      <formula>"Media"</formula>
    </cfRule>
    <cfRule type="cellIs" dxfId="838" priority="841" operator="equal">
      <formula>"Baja"</formula>
    </cfRule>
    <cfRule type="cellIs" dxfId="837" priority="842" operator="equal">
      <formula>"Muy Baja"</formula>
    </cfRule>
  </conditionalFormatting>
  <conditionalFormatting sqref="P683">
    <cfRule type="cellIs" dxfId="836" priority="833" operator="equal">
      <formula>"Catastrófico"</formula>
    </cfRule>
    <cfRule type="cellIs" dxfId="835" priority="834" operator="equal">
      <formula>"Mayor"</formula>
    </cfRule>
    <cfRule type="cellIs" dxfId="834" priority="835" operator="equal">
      <formula>"Moderado"</formula>
    </cfRule>
    <cfRule type="cellIs" dxfId="833" priority="836" operator="equal">
      <formula>"Menor"</formula>
    </cfRule>
    <cfRule type="cellIs" dxfId="832" priority="837" operator="equal">
      <formula>"Leve"</formula>
    </cfRule>
  </conditionalFormatting>
  <conditionalFormatting sqref="R683:S683">
    <cfRule type="cellIs" dxfId="831" priority="829" operator="equal">
      <formula>"Extremo"</formula>
    </cfRule>
    <cfRule type="cellIs" dxfId="830" priority="830" operator="equal">
      <formula>"Alto"</formula>
    </cfRule>
    <cfRule type="cellIs" dxfId="829" priority="831" operator="equal">
      <formula>"Moderado"</formula>
    </cfRule>
    <cfRule type="cellIs" dxfId="828" priority="832" operator="equal">
      <formula>"Bajo"</formula>
    </cfRule>
  </conditionalFormatting>
  <conditionalFormatting sqref="AL683">
    <cfRule type="cellIs" dxfId="827" priority="825" operator="equal">
      <formula>"Extremo"</formula>
    </cfRule>
    <cfRule type="cellIs" dxfId="826" priority="826" operator="equal">
      <formula>"Alto"</formula>
    </cfRule>
    <cfRule type="cellIs" dxfId="825" priority="827" operator="equal">
      <formula>"Moderado"</formula>
    </cfRule>
    <cfRule type="cellIs" dxfId="824" priority="828" operator="equal">
      <formula>"Bajo"</formula>
    </cfRule>
  </conditionalFormatting>
  <conditionalFormatting sqref="AG683">
    <cfRule type="cellIs" dxfId="823" priority="820" operator="equal">
      <formula>"Muy Alta"</formula>
    </cfRule>
    <cfRule type="cellIs" dxfId="822" priority="821" operator="equal">
      <formula>"Alta"</formula>
    </cfRule>
    <cfRule type="cellIs" dxfId="821" priority="822" operator="equal">
      <formula>"Media"</formula>
    </cfRule>
    <cfRule type="cellIs" dxfId="820" priority="823" operator="equal">
      <formula>"Baja"</formula>
    </cfRule>
    <cfRule type="cellIs" dxfId="819" priority="824" operator="equal">
      <formula>"Muy Baja"</formula>
    </cfRule>
  </conditionalFormatting>
  <conditionalFormatting sqref="AJ683">
    <cfRule type="cellIs" dxfId="818" priority="815" operator="equal">
      <formula>"Catastrófico"</formula>
    </cfRule>
    <cfRule type="cellIs" dxfId="817" priority="816" operator="equal">
      <formula>"Mayor"</formula>
    </cfRule>
    <cfRule type="cellIs" dxfId="816" priority="817" operator="equal">
      <formula>"Moderado"</formula>
    </cfRule>
    <cfRule type="cellIs" dxfId="815" priority="818" operator="equal">
      <formula>"Menor"</formula>
    </cfRule>
    <cfRule type="cellIs" dxfId="814" priority="819" operator="equal">
      <formula>"Leve"</formula>
    </cfRule>
  </conditionalFormatting>
  <conditionalFormatting sqref="M690 AH690">
    <cfRule type="cellIs" dxfId="813" priority="810" operator="equal">
      <formula>"Muy Alta"</formula>
    </cfRule>
    <cfRule type="cellIs" dxfId="812" priority="811" operator="equal">
      <formula>"Alta"</formula>
    </cfRule>
    <cfRule type="cellIs" dxfId="811" priority="812" operator="equal">
      <formula>"Media"</formula>
    </cfRule>
    <cfRule type="cellIs" dxfId="810" priority="813" operator="equal">
      <formula>"Baja"</formula>
    </cfRule>
    <cfRule type="cellIs" dxfId="809" priority="814" operator="equal">
      <formula>"Muy Baja"</formula>
    </cfRule>
  </conditionalFormatting>
  <conditionalFormatting sqref="P690">
    <cfRule type="cellIs" dxfId="808" priority="805" operator="equal">
      <formula>"Catastrófico"</formula>
    </cfRule>
    <cfRule type="cellIs" dxfId="807" priority="806" operator="equal">
      <formula>"Mayor"</formula>
    </cfRule>
    <cfRule type="cellIs" dxfId="806" priority="807" operator="equal">
      <formula>"Moderado"</formula>
    </cfRule>
    <cfRule type="cellIs" dxfId="805" priority="808" operator="equal">
      <formula>"Menor"</formula>
    </cfRule>
    <cfRule type="cellIs" dxfId="804" priority="809" operator="equal">
      <formula>"Leve"</formula>
    </cfRule>
  </conditionalFormatting>
  <conditionalFormatting sqref="R690:S690">
    <cfRule type="cellIs" dxfId="803" priority="801" operator="equal">
      <formula>"Extremo"</formula>
    </cfRule>
    <cfRule type="cellIs" dxfId="802" priority="802" operator="equal">
      <formula>"Alto"</formula>
    </cfRule>
    <cfRule type="cellIs" dxfId="801" priority="803" operator="equal">
      <formula>"Moderado"</formula>
    </cfRule>
    <cfRule type="cellIs" dxfId="800" priority="804" operator="equal">
      <formula>"Bajo"</formula>
    </cfRule>
  </conditionalFormatting>
  <conditionalFormatting sqref="AL690">
    <cfRule type="cellIs" dxfId="799" priority="797" operator="equal">
      <formula>"Extremo"</formula>
    </cfRule>
    <cfRule type="cellIs" dxfId="798" priority="798" operator="equal">
      <formula>"Alto"</formula>
    </cfRule>
    <cfRule type="cellIs" dxfId="797" priority="799" operator="equal">
      <formula>"Moderado"</formula>
    </cfRule>
    <cfRule type="cellIs" dxfId="796" priority="800" operator="equal">
      <formula>"Bajo"</formula>
    </cfRule>
  </conditionalFormatting>
  <conditionalFormatting sqref="AG690">
    <cfRule type="cellIs" dxfId="795" priority="792" operator="equal">
      <formula>"Muy Alta"</formula>
    </cfRule>
    <cfRule type="cellIs" dxfId="794" priority="793" operator="equal">
      <formula>"Alta"</formula>
    </cfRule>
    <cfRule type="cellIs" dxfId="793" priority="794" operator="equal">
      <formula>"Media"</formula>
    </cfRule>
    <cfRule type="cellIs" dxfId="792" priority="795" operator="equal">
      <formula>"Baja"</formula>
    </cfRule>
    <cfRule type="cellIs" dxfId="791" priority="796" operator="equal">
      <formula>"Muy Baja"</formula>
    </cfRule>
  </conditionalFormatting>
  <conditionalFormatting sqref="AJ690">
    <cfRule type="cellIs" dxfId="790" priority="787" operator="equal">
      <formula>"Catastrófico"</formula>
    </cfRule>
    <cfRule type="cellIs" dxfId="789" priority="788" operator="equal">
      <formula>"Mayor"</formula>
    </cfRule>
    <cfRule type="cellIs" dxfId="788" priority="789" operator="equal">
      <formula>"Moderado"</formula>
    </cfRule>
    <cfRule type="cellIs" dxfId="787" priority="790" operator="equal">
      <formula>"Menor"</formula>
    </cfRule>
    <cfRule type="cellIs" dxfId="786" priority="791" operator="equal">
      <formula>"Leve"</formula>
    </cfRule>
  </conditionalFormatting>
  <conditionalFormatting sqref="AI39:AI45">
    <cfRule type="cellIs" dxfId="785" priority="782" operator="equal">
      <formula>"Muy Alta"</formula>
    </cfRule>
    <cfRule type="cellIs" dxfId="784" priority="783" operator="equal">
      <formula>"Alta"</formula>
    </cfRule>
    <cfRule type="cellIs" dxfId="783" priority="784" operator="equal">
      <formula>"Media"</formula>
    </cfRule>
    <cfRule type="cellIs" dxfId="782" priority="785" operator="equal">
      <formula>"Baja"</formula>
    </cfRule>
    <cfRule type="cellIs" dxfId="781" priority="786" operator="equal">
      <formula>"Muy Baja"</formula>
    </cfRule>
  </conditionalFormatting>
  <conditionalFormatting sqref="AI32:AI38">
    <cfRule type="cellIs" dxfId="780" priority="777" operator="equal">
      <formula>"Muy Alta"</formula>
    </cfRule>
    <cfRule type="cellIs" dxfId="779" priority="778" operator="equal">
      <formula>"Alta"</formula>
    </cfRule>
    <cfRule type="cellIs" dxfId="778" priority="779" operator="equal">
      <formula>"Media"</formula>
    </cfRule>
    <cfRule type="cellIs" dxfId="777" priority="780" operator="equal">
      <formula>"Baja"</formula>
    </cfRule>
    <cfRule type="cellIs" dxfId="776" priority="781" operator="equal">
      <formula>"Muy Baja"</formula>
    </cfRule>
  </conditionalFormatting>
  <conditionalFormatting sqref="AI46:AI52">
    <cfRule type="cellIs" dxfId="775" priority="772" operator="equal">
      <formula>"Muy Alta"</formula>
    </cfRule>
    <cfRule type="cellIs" dxfId="774" priority="773" operator="equal">
      <formula>"Alta"</formula>
    </cfRule>
    <cfRule type="cellIs" dxfId="773" priority="774" operator="equal">
      <formula>"Media"</formula>
    </cfRule>
    <cfRule type="cellIs" dxfId="772" priority="775" operator="equal">
      <formula>"Baja"</formula>
    </cfRule>
    <cfRule type="cellIs" dxfId="771" priority="776" operator="equal">
      <formula>"Muy Baja"</formula>
    </cfRule>
  </conditionalFormatting>
  <conditionalFormatting sqref="AI53:AI59">
    <cfRule type="cellIs" dxfId="770" priority="767" operator="equal">
      <formula>"Muy Alta"</formula>
    </cfRule>
    <cfRule type="cellIs" dxfId="769" priority="768" operator="equal">
      <formula>"Alta"</formula>
    </cfRule>
    <cfRule type="cellIs" dxfId="768" priority="769" operator="equal">
      <formula>"Media"</formula>
    </cfRule>
    <cfRule type="cellIs" dxfId="767" priority="770" operator="equal">
      <formula>"Baja"</formula>
    </cfRule>
    <cfRule type="cellIs" dxfId="766" priority="771" operator="equal">
      <formula>"Muy Baja"</formula>
    </cfRule>
  </conditionalFormatting>
  <conditionalFormatting sqref="AI60:AI66">
    <cfRule type="cellIs" dxfId="765" priority="762" operator="equal">
      <formula>"Muy Alta"</formula>
    </cfRule>
    <cfRule type="cellIs" dxfId="764" priority="763" operator="equal">
      <formula>"Alta"</formula>
    </cfRule>
    <cfRule type="cellIs" dxfId="763" priority="764" operator="equal">
      <formula>"Media"</formula>
    </cfRule>
    <cfRule type="cellIs" dxfId="762" priority="765" operator="equal">
      <formula>"Baja"</formula>
    </cfRule>
    <cfRule type="cellIs" dxfId="761" priority="766" operator="equal">
      <formula>"Muy Baja"</formula>
    </cfRule>
  </conditionalFormatting>
  <conditionalFormatting sqref="AI67:AI73">
    <cfRule type="cellIs" dxfId="760" priority="757" operator="equal">
      <formula>"Muy Alta"</formula>
    </cfRule>
    <cfRule type="cellIs" dxfId="759" priority="758" operator="equal">
      <formula>"Alta"</formula>
    </cfRule>
    <cfRule type="cellIs" dxfId="758" priority="759" operator="equal">
      <formula>"Media"</formula>
    </cfRule>
    <cfRule type="cellIs" dxfId="757" priority="760" operator="equal">
      <formula>"Baja"</formula>
    </cfRule>
    <cfRule type="cellIs" dxfId="756" priority="761" operator="equal">
      <formula>"Muy Baja"</formula>
    </cfRule>
  </conditionalFormatting>
  <conditionalFormatting sqref="AI11:AI17">
    <cfRule type="cellIs" dxfId="755" priority="752" operator="equal">
      <formula>"Muy Alta"</formula>
    </cfRule>
    <cfRule type="cellIs" dxfId="754" priority="753" operator="equal">
      <formula>"Alta"</formula>
    </cfRule>
    <cfRule type="cellIs" dxfId="753" priority="754" operator="equal">
      <formula>"Media"</formula>
    </cfRule>
    <cfRule type="cellIs" dxfId="752" priority="755" operator="equal">
      <formula>"Baja"</formula>
    </cfRule>
    <cfRule type="cellIs" dxfId="751" priority="756" operator="equal">
      <formula>"Muy Baja"</formula>
    </cfRule>
  </conditionalFormatting>
  <conditionalFormatting sqref="AI18:AI24">
    <cfRule type="cellIs" dxfId="750" priority="747" operator="equal">
      <formula>"Muy Alta"</formula>
    </cfRule>
    <cfRule type="cellIs" dxfId="749" priority="748" operator="equal">
      <formula>"Alta"</formula>
    </cfRule>
    <cfRule type="cellIs" dxfId="748" priority="749" operator="equal">
      <formula>"Media"</formula>
    </cfRule>
    <cfRule type="cellIs" dxfId="747" priority="750" operator="equal">
      <formula>"Baja"</formula>
    </cfRule>
    <cfRule type="cellIs" dxfId="746" priority="751" operator="equal">
      <formula>"Muy Baja"</formula>
    </cfRule>
  </conditionalFormatting>
  <conditionalFormatting sqref="AI25:AI38">
    <cfRule type="cellIs" dxfId="745" priority="742" operator="equal">
      <formula>"Muy Alta"</formula>
    </cfRule>
    <cfRule type="cellIs" dxfId="744" priority="743" operator="equal">
      <formula>"Alta"</formula>
    </cfRule>
    <cfRule type="cellIs" dxfId="743" priority="744" operator="equal">
      <formula>"Media"</formula>
    </cfRule>
    <cfRule type="cellIs" dxfId="742" priority="745" operator="equal">
      <formula>"Baja"</formula>
    </cfRule>
    <cfRule type="cellIs" dxfId="741" priority="746" operator="equal">
      <formula>"Muy Baja"</formula>
    </cfRule>
  </conditionalFormatting>
  <conditionalFormatting sqref="AI74:AI80">
    <cfRule type="cellIs" dxfId="740" priority="737" operator="equal">
      <formula>"Muy Alta"</formula>
    </cfRule>
    <cfRule type="cellIs" dxfId="739" priority="738" operator="equal">
      <formula>"Alta"</formula>
    </cfRule>
    <cfRule type="cellIs" dxfId="738" priority="739" operator="equal">
      <formula>"Media"</formula>
    </cfRule>
    <cfRule type="cellIs" dxfId="737" priority="740" operator="equal">
      <formula>"Baja"</formula>
    </cfRule>
    <cfRule type="cellIs" dxfId="736" priority="741" operator="equal">
      <formula>"Muy Baja"</formula>
    </cfRule>
  </conditionalFormatting>
  <conditionalFormatting sqref="AI81:AI87">
    <cfRule type="cellIs" dxfId="735" priority="732" operator="equal">
      <formula>"Muy Alta"</formula>
    </cfRule>
    <cfRule type="cellIs" dxfId="734" priority="733" operator="equal">
      <formula>"Alta"</formula>
    </cfRule>
    <cfRule type="cellIs" dxfId="733" priority="734" operator="equal">
      <formula>"Media"</formula>
    </cfRule>
    <cfRule type="cellIs" dxfId="732" priority="735" operator="equal">
      <formula>"Baja"</formula>
    </cfRule>
    <cfRule type="cellIs" dxfId="731" priority="736" operator="equal">
      <formula>"Muy Baja"</formula>
    </cfRule>
  </conditionalFormatting>
  <conditionalFormatting sqref="AI88:AI94">
    <cfRule type="cellIs" dxfId="730" priority="727" operator="equal">
      <formula>"Muy Alta"</formula>
    </cfRule>
    <cfRule type="cellIs" dxfId="729" priority="728" operator="equal">
      <formula>"Alta"</formula>
    </cfRule>
    <cfRule type="cellIs" dxfId="728" priority="729" operator="equal">
      <formula>"Media"</formula>
    </cfRule>
    <cfRule type="cellIs" dxfId="727" priority="730" operator="equal">
      <formula>"Baja"</formula>
    </cfRule>
    <cfRule type="cellIs" dxfId="726" priority="731" operator="equal">
      <formula>"Muy Baja"</formula>
    </cfRule>
  </conditionalFormatting>
  <conditionalFormatting sqref="AI95:AI101">
    <cfRule type="cellIs" dxfId="725" priority="722" operator="equal">
      <formula>"Muy Alta"</formula>
    </cfRule>
    <cfRule type="cellIs" dxfId="724" priority="723" operator="equal">
      <formula>"Alta"</formula>
    </cfRule>
    <cfRule type="cellIs" dxfId="723" priority="724" operator="equal">
      <formula>"Media"</formula>
    </cfRule>
    <cfRule type="cellIs" dxfId="722" priority="725" operator="equal">
      <formula>"Baja"</formula>
    </cfRule>
    <cfRule type="cellIs" dxfId="721" priority="726" operator="equal">
      <formula>"Muy Baja"</formula>
    </cfRule>
  </conditionalFormatting>
  <conditionalFormatting sqref="AI102:AI108">
    <cfRule type="cellIs" dxfId="720" priority="717" operator="equal">
      <formula>"Muy Alta"</formula>
    </cfRule>
    <cfRule type="cellIs" dxfId="719" priority="718" operator="equal">
      <formula>"Alta"</formula>
    </cfRule>
    <cfRule type="cellIs" dxfId="718" priority="719" operator="equal">
      <formula>"Media"</formula>
    </cfRule>
    <cfRule type="cellIs" dxfId="717" priority="720" operator="equal">
      <formula>"Baja"</formula>
    </cfRule>
    <cfRule type="cellIs" dxfId="716" priority="721" operator="equal">
      <formula>"Muy Baja"</formula>
    </cfRule>
  </conditionalFormatting>
  <conditionalFormatting sqref="AI109:AI115">
    <cfRule type="cellIs" dxfId="715" priority="712" operator="equal">
      <formula>"Muy Alta"</formula>
    </cfRule>
    <cfRule type="cellIs" dxfId="714" priority="713" operator="equal">
      <formula>"Alta"</formula>
    </cfRule>
    <cfRule type="cellIs" dxfId="713" priority="714" operator="equal">
      <formula>"Media"</formula>
    </cfRule>
    <cfRule type="cellIs" dxfId="712" priority="715" operator="equal">
      <formula>"Baja"</formula>
    </cfRule>
    <cfRule type="cellIs" dxfId="711" priority="716" operator="equal">
      <formula>"Muy Baja"</formula>
    </cfRule>
  </conditionalFormatting>
  <conditionalFormatting sqref="AI116:AI122">
    <cfRule type="cellIs" dxfId="710" priority="707" operator="equal">
      <formula>"Muy Alta"</formula>
    </cfRule>
    <cfRule type="cellIs" dxfId="709" priority="708" operator="equal">
      <formula>"Alta"</formula>
    </cfRule>
    <cfRule type="cellIs" dxfId="708" priority="709" operator="equal">
      <formula>"Media"</formula>
    </cfRule>
    <cfRule type="cellIs" dxfId="707" priority="710" operator="equal">
      <formula>"Baja"</formula>
    </cfRule>
    <cfRule type="cellIs" dxfId="706" priority="711" operator="equal">
      <formula>"Muy Baja"</formula>
    </cfRule>
  </conditionalFormatting>
  <conditionalFormatting sqref="AI123:AI129">
    <cfRule type="cellIs" dxfId="705" priority="702" operator="equal">
      <formula>"Muy Alta"</formula>
    </cfRule>
    <cfRule type="cellIs" dxfId="704" priority="703" operator="equal">
      <formula>"Alta"</formula>
    </cfRule>
    <cfRule type="cellIs" dxfId="703" priority="704" operator="equal">
      <formula>"Media"</formula>
    </cfRule>
    <cfRule type="cellIs" dxfId="702" priority="705" operator="equal">
      <formula>"Baja"</formula>
    </cfRule>
    <cfRule type="cellIs" dxfId="701" priority="706" operator="equal">
      <formula>"Muy Baja"</formula>
    </cfRule>
  </conditionalFormatting>
  <conditionalFormatting sqref="AI130:AI136">
    <cfRule type="cellIs" dxfId="700" priority="697" operator="equal">
      <formula>"Muy Alta"</formula>
    </cfRule>
    <cfRule type="cellIs" dxfId="699" priority="698" operator="equal">
      <formula>"Alta"</formula>
    </cfRule>
    <cfRule type="cellIs" dxfId="698" priority="699" operator="equal">
      <formula>"Media"</formula>
    </cfRule>
    <cfRule type="cellIs" dxfId="697" priority="700" operator="equal">
      <formula>"Baja"</formula>
    </cfRule>
    <cfRule type="cellIs" dxfId="696" priority="701" operator="equal">
      <formula>"Muy Baja"</formula>
    </cfRule>
  </conditionalFormatting>
  <conditionalFormatting sqref="AI137:AI143">
    <cfRule type="cellIs" dxfId="695" priority="692" operator="equal">
      <formula>"Muy Alta"</formula>
    </cfRule>
    <cfRule type="cellIs" dxfId="694" priority="693" operator="equal">
      <formula>"Alta"</formula>
    </cfRule>
    <cfRule type="cellIs" dxfId="693" priority="694" operator="equal">
      <formula>"Media"</formula>
    </cfRule>
    <cfRule type="cellIs" dxfId="692" priority="695" operator="equal">
      <formula>"Baja"</formula>
    </cfRule>
    <cfRule type="cellIs" dxfId="691" priority="696" operator="equal">
      <formula>"Muy Baja"</formula>
    </cfRule>
  </conditionalFormatting>
  <conditionalFormatting sqref="AI144:AI150">
    <cfRule type="cellIs" dxfId="690" priority="687" operator="equal">
      <formula>"Muy Alta"</formula>
    </cfRule>
    <cfRule type="cellIs" dxfId="689" priority="688" operator="equal">
      <formula>"Alta"</formula>
    </cfRule>
    <cfRule type="cellIs" dxfId="688" priority="689" operator="equal">
      <formula>"Media"</formula>
    </cfRule>
    <cfRule type="cellIs" dxfId="687" priority="690" operator="equal">
      <formula>"Baja"</formula>
    </cfRule>
    <cfRule type="cellIs" dxfId="686" priority="691" operator="equal">
      <formula>"Muy Baja"</formula>
    </cfRule>
  </conditionalFormatting>
  <conditionalFormatting sqref="AI151:AI157">
    <cfRule type="cellIs" dxfId="685" priority="682" operator="equal">
      <formula>"Muy Alta"</formula>
    </cfRule>
    <cfRule type="cellIs" dxfId="684" priority="683" operator="equal">
      <formula>"Alta"</formula>
    </cfRule>
    <cfRule type="cellIs" dxfId="683" priority="684" operator="equal">
      <formula>"Media"</formula>
    </cfRule>
    <cfRule type="cellIs" dxfId="682" priority="685" operator="equal">
      <formula>"Baja"</formula>
    </cfRule>
    <cfRule type="cellIs" dxfId="681" priority="686" operator="equal">
      <formula>"Muy Baja"</formula>
    </cfRule>
  </conditionalFormatting>
  <conditionalFormatting sqref="AI158:AI164">
    <cfRule type="cellIs" dxfId="680" priority="677" operator="equal">
      <formula>"Muy Alta"</formula>
    </cfRule>
    <cfRule type="cellIs" dxfId="679" priority="678" operator="equal">
      <formula>"Alta"</formula>
    </cfRule>
    <cfRule type="cellIs" dxfId="678" priority="679" operator="equal">
      <formula>"Media"</formula>
    </cfRule>
    <cfRule type="cellIs" dxfId="677" priority="680" operator="equal">
      <formula>"Baja"</formula>
    </cfRule>
    <cfRule type="cellIs" dxfId="676" priority="681" operator="equal">
      <formula>"Muy Baja"</formula>
    </cfRule>
  </conditionalFormatting>
  <conditionalFormatting sqref="AI165:AI171">
    <cfRule type="cellIs" dxfId="675" priority="672" operator="equal">
      <formula>"Muy Alta"</formula>
    </cfRule>
    <cfRule type="cellIs" dxfId="674" priority="673" operator="equal">
      <formula>"Alta"</formula>
    </cfRule>
    <cfRule type="cellIs" dxfId="673" priority="674" operator="equal">
      <formula>"Media"</formula>
    </cfRule>
    <cfRule type="cellIs" dxfId="672" priority="675" operator="equal">
      <formula>"Baja"</formula>
    </cfRule>
    <cfRule type="cellIs" dxfId="671" priority="676" operator="equal">
      <formula>"Muy Baja"</formula>
    </cfRule>
  </conditionalFormatting>
  <conditionalFormatting sqref="AI172:AI178">
    <cfRule type="cellIs" dxfId="670" priority="667" operator="equal">
      <formula>"Muy Alta"</formula>
    </cfRule>
    <cfRule type="cellIs" dxfId="669" priority="668" operator="equal">
      <formula>"Alta"</formula>
    </cfRule>
    <cfRule type="cellIs" dxfId="668" priority="669" operator="equal">
      <formula>"Media"</formula>
    </cfRule>
    <cfRule type="cellIs" dxfId="667" priority="670" operator="equal">
      <formula>"Baja"</formula>
    </cfRule>
    <cfRule type="cellIs" dxfId="666" priority="671" operator="equal">
      <formula>"Muy Baja"</formula>
    </cfRule>
  </conditionalFormatting>
  <conditionalFormatting sqref="AI179:AI185">
    <cfRule type="cellIs" dxfId="665" priority="662" operator="equal">
      <formula>"Muy Alta"</formula>
    </cfRule>
    <cfRule type="cellIs" dxfId="664" priority="663" operator="equal">
      <formula>"Alta"</formula>
    </cfRule>
    <cfRule type="cellIs" dxfId="663" priority="664" operator="equal">
      <formula>"Media"</formula>
    </cfRule>
    <cfRule type="cellIs" dxfId="662" priority="665" operator="equal">
      <formula>"Baja"</formula>
    </cfRule>
    <cfRule type="cellIs" dxfId="661" priority="666" operator="equal">
      <formula>"Muy Baja"</formula>
    </cfRule>
  </conditionalFormatting>
  <conditionalFormatting sqref="AI186:AI192">
    <cfRule type="cellIs" dxfId="660" priority="657" operator="equal">
      <formula>"Muy Alta"</formula>
    </cfRule>
    <cfRule type="cellIs" dxfId="659" priority="658" operator="equal">
      <formula>"Alta"</formula>
    </cfRule>
    <cfRule type="cellIs" dxfId="658" priority="659" operator="equal">
      <formula>"Media"</formula>
    </cfRule>
    <cfRule type="cellIs" dxfId="657" priority="660" operator="equal">
      <formula>"Baja"</formula>
    </cfRule>
    <cfRule type="cellIs" dxfId="656" priority="661" operator="equal">
      <formula>"Muy Baja"</formula>
    </cfRule>
  </conditionalFormatting>
  <conditionalFormatting sqref="AI193:AI199">
    <cfRule type="cellIs" dxfId="655" priority="652" operator="equal">
      <formula>"Muy Alta"</formula>
    </cfRule>
    <cfRule type="cellIs" dxfId="654" priority="653" operator="equal">
      <formula>"Alta"</formula>
    </cfRule>
    <cfRule type="cellIs" dxfId="653" priority="654" operator="equal">
      <formula>"Media"</formula>
    </cfRule>
    <cfRule type="cellIs" dxfId="652" priority="655" operator="equal">
      <formula>"Baja"</formula>
    </cfRule>
    <cfRule type="cellIs" dxfId="651" priority="656" operator="equal">
      <formula>"Muy Baja"</formula>
    </cfRule>
  </conditionalFormatting>
  <conditionalFormatting sqref="AI200:AI206">
    <cfRule type="cellIs" dxfId="650" priority="647" operator="equal">
      <formula>"Muy Alta"</formula>
    </cfRule>
    <cfRule type="cellIs" dxfId="649" priority="648" operator="equal">
      <formula>"Alta"</formula>
    </cfRule>
    <cfRule type="cellIs" dxfId="648" priority="649" operator="equal">
      <formula>"Media"</formula>
    </cfRule>
    <cfRule type="cellIs" dxfId="647" priority="650" operator="equal">
      <formula>"Baja"</formula>
    </cfRule>
    <cfRule type="cellIs" dxfId="646" priority="651" operator="equal">
      <formula>"Muy Baja"</formula>
    </cfRule>
  </conditionalFormatting>
  <conditionalFormatting sqref="AI207:AI213">
    <cfRule type="cellIs" dxfId="645" priority="642" operator="equal">
      <formula>"Muy Alta"</formula>
    </cfRule>
    <cfRule type="cellIs" dxfId="644" priority="643" operator="equal">
      <formula>"Alta"</formula>
    </cfRule>
    <cfRule type="cellIs" dxfId="643" priority="644" operator="equal">
      <formula>"Media"</formula>
    </cfRule>
    <cfRule type="cellIs" dxfId="642" priority="645" operator="equal">
      <formula>"Baja"</formula>
    </cfRule>
    <cfRule type="cellIs" dxfId="641" priority="646" operator="equal">
      <formula>"Muy Baja"</formula>
    </cfRule>
  </conditionalFormatting>
  <conditionalFormatting sqref="AI214:AI220">
    <cfRule type="cellIs" dxfId="640" priority="637" operator="equal">
      <formula>"Muy Alta"</formula>
    </cfRule>
    <cfRule type="cellIs" dxfId="639" priority="638" operator="equal">
      <formula>"Alta"</formula>
    </cfRule>
    <cfRule type="cellIs" dxfId="638" priority="639" operator="equal">
      <formula>"Media"</formula>
    </cfRule>
    <cfRule type="cellIs" dxfId="637" priority="640" operator="equal">
      <formula>"Baja"</formula>
    </cfRule>
    <cfRule type="cellIs" dxfId="636" priority="641" operator="equal">
      <formula>"Muy Baja"</formula>
    </cfRule>
  </conditionalFormatting>
  <conditionalFormatting sqref="AI221:AI227">
    <cfRule type="cellIs" dxfId="635" priority="632" operator="equal">
      <formula>"Muy Alta"</formula>
    </cfRule>
    <cfRule type="cellIs" dxfId="634" priority="633" operator="equal">
      <formula>"Alta"</formula>
    </cfRule>
    <cfRule type="cellIs" dxfId="633" priority="634" operator="equal">
      <formula>"Media"</formula>
    </cfRule>
    <cfRule type="cellIs" dxfId="632" priority="635" operator="equal">
      <formula>"Baja"</formula>
    </cfRule>
    <cfRule type="cellIs" dxfId="631" priority="636" operator="equal">
      <formula>"Muy Baja"</formula>
    </cfRule>
  </conditionalFormatting>
  <conditionalFormatting sqref="AI228:AI234">
    <cfRule type="cellIs" dxfId="630" priority="627" operator="equal">
      <formula>"Muy Alta"</formula>
    </cfRule>
    <cfRule type="cellIs" dxfId="629" priority="628" operator="equal">
      <formula>"Alta"</formula>
    </cfRule>
    <cfRule type="cellIs" dxfId="628" priority="629" operator="equal">
      <formula>"Media"</formula>
    </cfRule>
    <cfRule type="cellIs" dxfId="627" priority="630" operator="equal">
      <formula>"Baja"</formula>
    </cfRule>
    <cfRule type="cellIs" dxfId="626" priority="631" operator="equal">
      <formula>"Muy Baja"</formula>
    </cfRule>
  </conditionalFormatting>
  <conditionalFormatting sqref="AI235:AI241">
    <cfRule type="cellIs" dxfId="625" priority="622" operator="equal">
      <formula>"Muy Alta"</formula>
    </cfRule>
    <cfRule type="cellIs" dxfId="624" priority="623" operator="equal">
      <formula>"Alta"</formula>
    </cfRule>
    <cfRule type="cellIs" dxfId="623" priority="624" operator="equal">
      <formula>"Media"</formula>
    </cfRule>
    <cfRule type="cellIs" dxfId="622" priority="625" operator="equal">
      <formula>"Baja"</formula>
    </cfRule>
    <cfRule type="cellIs" dxfId="621" priority="626" operator="equal">
      <formula>"Muy Baja"</formula>
    </cfRule>
  </conditionalFormatting>
  <conditionalFormatting sqref="AI242:AI248">
    <cfRule type="cellIs" dxfId="620" priority="617" operator="equal">
      <formula>"Muy Alta"</formula>
    </cfRule>
    <cfRule type="cellIs" dxfId="619" priority="618" operator="equal">
      <formula>"Alta"</formula>
    </cfRule>
    <cfRule type="cellIs" dxfId="618" priority="619" operator="equal">
      <formula>"Media"</formula>
    </cfRule>
    <cfRule type="cellIs" dxfId="617" priority="620" operator="equal">
      <formula>"Baja"</formula>
    </cfRule>
    <cfRule type="cellIs" dxfId="616" priority="621" operator="equal">
      <formula>"Muy Baja"</formula>
    </cfRule>
  </conditionalFormatting>
  <conditionalFormatting sqref="AI249:AI255">
    <cfRule type="cellIs" dxfId="615" priority="612" operator="equal">
      <formula>"Muy Alta"</formula>
    </cfRule>
    <cfRule type="cellIs" dxfId="614" priority="613" operator="equal">
      <formula>"Alta"</formula>
    </cfRule>
    <cfRule type="cellIs" dxfId="613" priority="614" operator="equal">
      <formula>"Media"</formula>
    </cfRule>
    <cfRule type="cellIs" dxfId="612" priority="615" operator="equal">
      <formula>"Baja"</formula>
    </cfRule>
    <cfRule type="cellIs" dxfId="611" priority="616" operator="equal">
      <formula>"Muy Baja"</formula>
    </cfRule>
  </conditionalFormatting>
  <conditionalFormatting sqref="AI256:AI262">
    <cfRule type="cellIs" dxfId="610" priority="607" operator="equal">
      <formula>"Muy Alta"</formula>
    </cfRule>
    <cfRule type="cellIs" dxfId="609" priority="608" operator="equal">
      <formula>"Alta"</formula>
    </cfRule>
    <cfRule type="cellIs" dxfId="608" priority="609" operator="equal">
      <formula>"Media"</formula>
    </cfRule>
    <cfRule type="cellIs" dxfId="607" priority="610" operator="equal">
      <formula>"Baja"</formula>
    </cfRule>
    <cfRule type="cellIs" dxfId="606" priority="611" operator="equal">
      <formula>"Muy Baja"</formula>
    </cfRule>
  </conditionalFormatting>
  <conditionalFormatting sqref="AI263:AI269">
    <cfRule type="cellIs" dxfId="605" priority="602" operator="equal">
      <formula>"Muy Alta"</formula>
    </cfRule>
    <cfRule type="cellIs" dxfId="604" priority="603" operator="equal">
      <formula>"Alta"</formula>
    </cfRule>
    <cfRule type="cellIs" dxfId="603" priority="604" operator="equal">
      <formula>"Media"</formula>
    </cfRule>
    <cfRule type="cellIs" dxfId="602" priority="605" operator="equal">
      <formula>"Baja"</formula>
    </cfRule>
    <cfRule type="cellIs" dxfId="601" priority="606" operator="equal">
      <formula>"Muy Baja"</formula>
    </cfRule>
  </conditionalFormatting>
  <conditionalFormatting sqref="AI270:AI276">
    <cfRule type="cellIs" dxfId="600" priority="597" operator="equal">
      <formula>"Muy Alta"</formula>
    </cfRule>
    <cfRule type="cellIs" dxfId="599" priority="598" operator="equal">
      <formula>"Alta"</formula>
    </cfRule>
    <cfRule type="cellIs" dxfId="598" priority="599" operator="equal">
      <formula>"Media"</formula>
    </cfRule>
    <cfRule type="cellIs" dxfId="597" priority="600" operator="equal">
      <formula>"Baja"</formula>
    </cfRule>
    <cfRule type="cellIs" dxfId="596" priority="601" operator="equal">
      <formula>"Muy Baja"</formula>
    </cfRule>
  </conditionalFormatting>
  <conditionalFormatting sqref="AI277:AI283">
    <cfRule type="cellIs" dxfId="595" priority="592" operator="equal">
      <formula>"Muy Alta"</formula>
    </cfRule>
    <cfRule type="cellIs" dxfId="594" priority="593" operator="equal">
      <formula>"Alta"</formula>
    </cfRule>
    <cfRule type="cellIs" dxfId="593" priority="594" operator="equal">
      <formula>"Media"</formula>
    </cfRule>
    <cfRule type="cellIs" dxfId="592" priority="595" operator="equal">
      <formula>"Baja"</formula>
    </cfRule>
    <cfRule type="cellIs" dxfId="591" priority="596" operator="equal">
      <formula>"Muy Baja"</formula>
    </cfRule>
  </conditionalFormatting>
  <conditionalFormatting sqref="AI284:AI290">
    <cfRule type="cellIs" dxfId="590" priority="587" operator="equal">
      <formula>"Muy Alta"</formula>
    </cfRule>
    <cfRule type="cellIs" dxfId="589" priority="588" operator="equal">
      <formula>"Alta"</formula>
    </cfRule>
    <cfRule type="cellIs" dxfId="588" priority="589" operator="equal">
      <formula>"Media"</formula>
    </cfRule>
    <cfRule type="cellIs" dxfId="587" priority="590" operator="equal">
      <formula>"Baja"</formula>
    </cfRule>
    <cfRule type="cellIs" dxfId="586" priority="591" operator="equal">
      <formula>"Muy Baja"</formula>
    </cfRule>
  </conditionalFormatting>
  <conditionalFormatting sqref="AI291:AI297">
    <cfRule type="cellIs" dxfId="585" priority="582" operator="equal">
      <formula>"Muy Alta"</formula>
    </cfRule>
    <cfRule type="cellIs" dxfId="584" priority="583" operator="equal">
      <formula>"Alta"</formula>
    </cfRule>
    <cfRule type="cellIs" dxfId="583" priority="584" operator="equal">
      <formula>"Media"</formula>
    </cfRule>
    <cfRule type="cellIs" dxfId="582" priority="585" operator="equal">
      <formula>"Baja"</formula>
    </cfRule>
    <cfRule type="cellIs" dxfId="581" priority="586" operator="equal">
      <formula>"Muy Baja"</formula>
    </cfRule>
  </conditionalFormatting>
  <conditionalFormatting sqref="AI298:AI304">
    <cfRule type="cellIs" dxfId="580" priority="577" operator="equal">
      <formula>"Muy Alta"</formula>
    </cfRule>
    <cfRule type="cellIs" dxfId="579" priority="578" operator="equal">
      <formula>"Alta"</formula>
    </cfRule>
    <cfRule type="cellIs" dxfId="578" priority="579" operator="equal">
      <formula>"Media"</formula>
    </cfRule>
    <cfRule type="cellIs" dxfId="577" priority="580" operator="equal">
      <formula>"Baja"</formula>
    </cfRule>
    <cfRule type="cellIs" dxfId="576" priority="581" operator="equal">
      <formula>"Muy Baja"</formula>
    </cfRule>
  </conditionalFormatting>
  <conditionalFormatting sqref="AI305:AI311">
    <cfRule type="cellIs" dxfId="575" priority="572" operator="equal">
      <formula>"Muy Alta"</formula>
    </cfRule>
    <cfRule type="cellIs" dxfId="574" priority="573" operator="equal">
      <formula>"Alta"</formula>
    </cfRule>
    <cfRule type="cellIs" dxfId="573" priority="574" operator="equal">
      <formula>"Media"</formula>
    </cfRule>
    <cfRule type="cellIs" dxfId="572" priority="575" operator="equal">
      <formula>"Baja"</formula>
    </cfRule>
    <cfRule type="cellIs" dxfId="571" priority="576" operator="equal">
      <formula>"Muy Baja"</formula>
    </cfRule>
  </conditionalFormatting>
  <conditionalFormatting sqref="AI312:AI318">
    <cfRule type="cellIs" dxfId="570" priority="567" operator="equal">
      <formula>"Muy Alta"</formula>
    </cfRule>
    <cfRule type="cellIs" dxfId="569" priority="568" operator="equal">
      <formula>"Alta"</formula>
    </cfRule>
    <cfRule type="cellIs" dxfId="568" priority="569" operator="equal">
      <formula>"Media"</formula>
    </cfRule>
    <cfRule type="cellIs" dxfId="567" priority="570" operator="equal">
      <formula>"Baja"</formula>
    </cfRule>
    <cfRule type="cellIs" dxfId="566" priority="571" operator="equal">
      <formula>"Muy Baja"</formula>
    </cfRule>
  </conditionalFormatting>
  <conditionalFormatting sqref="AI319:AI325">
    <cfRule type="cellIs" dxfId="565" priority="562" operator="equal">
      <formula>"Muy Alta"</formula>
    </cfRule>
    <cfRule type="cellIs" dxfId="564" priority="563" operator="equal">
      <formula>"Alta"</formula>
    </cfRule>
    <cfRule type="cellIs" dxfId="563" priority="564" operator="equal">
      <formula>"Media"</formula>
    </cfRule>
    <cfRule type="cellIs" dxfId="562" priority="565" operator="equal">
      <formula>"Baja"</formula>
    </cfRule>
    <cfRule type="cellIs" dxfId="561" priority="566" operator="equal">
      <formula>"Muy Baja"</formula>
    </cfRule>
  </conditionalFormatting>
  <conditionalFormatting sqref="AI326:AI332">
    <cfRule type="cellIs" dxfId="560" priority="557" operator="equal">
      <formula>"Muy Alta"</formula>
    </cfRule>
    <cfRule type="cellIs" dxfId="559" priority="558" operator="equal">
      <formula>"Alta"</formula>
    </cfRule>
    <cfRule type="cellIs" dxfId="558" priority="559" operator="equal">
      <formula>"Media"</formula>
    </cfRule>
    <cfRule type="cellIs" dxfId="557" priority="560" operator="equal">
      <formula>"Baja"</formula>
    </cfRule>
    <cfRule type="cellIs" dxfId="556" priority="561" operator="equal">
      <formula>"Muy Baja"</formula>
    </cfRule>
  </conditionalFormatting>
  <conditionalFormatting sqref="AI333:AI339">
    <cfRule type="cellIs" dxfId="555" priority="552" operator="equal">
      <formula>"Muy Alta"</formula>
    </cfRule>
    <cfRule type="cellIs" dxfId="554" priority="553" operator="equal">
      <formula>"Alta"</formula>
    </cfRule>
    <cfRule type="cellIs" dxfId="553" priority="554" operator="equal">
      <formula>"Media"</formula>
    </cfRule>
    <cfRule type="cellIs" dxfId="552" priority="555" operator="equal">
      <formula>"Baja"</formula>
    </cfRule>
    <cfRule type="cellIs" dxfId="551" priority="556" operator="equal">
      <formula>"Muy Baja"</formula>
    </cfRule>
  </conditionalFormatting>
  <conditionalFormatting sqref="AI340:AI346">
    <cfRule type="cellIs" dxfId="550" priority="547" operator="equal">
      <formula>"Muy Alta"</formula>
    </cfRule>
    <cfRule type="cellIs" dxfId="549" priority="548" operator="equal">
      <formula>"Alta"</formula>
    </cfRule>
    <cfRule type="cellIs" dxfId="548" priority="549" operator="equal">
      <formula>"Media"</formula>
    </cfRule>
    <cfRule type="cellIs" dxfId="547" priority="550" operator="equal">
      <formula>"Baja"</formula>
    </cfRule>
    <cfRule type="cellIs" dxfId="546" priority="551" operator="equal">
      <formula>"Muy Baja"</formula>
    </cfRule>
  </conditionalFormatting>
  <conditionalFormatting sqref="AI347:AI353">
    <cfRule type="cellIs" dxfId="545" priority="542" operator="equal">
      <formula>"Muy Alta"</formula>
    </cfRule>
    <cfRule type="cellIs" dxfId="544" priority="543" operator="equal">
      <formula>"Alta"</formula>
    </cfRule>
    <cfRule type="cellIs" dxfId="543" priority="544" operator="equal">
      <formula>"Media"</formula>
    </cfRule>
    <cfRule type="cellIs" dxfId="542" priority="545" operator="equal">
      <formula>"Baja"</formula>
    </cfRule>
    <cfRule type="cellIs" dxfId="541" priority="546" operator="equal">
      <formula>"Muy Baja"</formula>
    </cfRule>
  </conditionalFormatting>
  <conditionalFormatting sqref="AI354:AI360">
    <cfRule type="cellIs" dxfId="540" priority="537" operator="equal">
      <formula>"Muy Alta"</formula>
    </cfRule>
    <cfRule type="cellIs" dxfId="539" priority="538" operator="equal">
      <formula>"Alta"</formula>
    </cfRule>
    <cfRule type="cellIs" dxfId="538" priority="539" operator="equal">
      <formula>"Media"</formula>
    </cfRule>
    <cfRule type="cellIs" dxfId="537" priority="540" operator="equal">
      <formula>"Baja"</formula>
    </cfRule>
    <cfRule type="cellIs" dxfId="536" priority="541" operator="equal">
      <formula>"Muy Baja"</formula>
    </cfRule>
  </conditionalFormatting>
  <conditionalFormatting sqref="AI361:AI367">
    <cfRule type="cellIs" dxfId="535" priority="532" operator="equal">
      <formula>"Muy Alta"</formula>
    </cfRule>
    <cfRule type="cellIs" dxfId="534" priority="533" operator="equal">
      <formula>"Alta"</formula>
    </cfRule>
    <cfRule type="cellIs" dxfId="533" priority="534" operator="equal">
      <formula>"Media"</formula>
    </cfRule>
    <cfRule type="cellIs" dxfId="532" priority="535" operator="equal">
      <formula>"Baja"</formula>
    </cfRule>
    <cfRule type="cellIs" dxfId="531" priority="536" operator="equal">
      <formula>"Muy Baja"</formula>
    </cfRule>
  </conditionalFormatting>
  <conditionalFormatting sqref="AI368:AI374">
    <cfRule type="cellIs" dxfId="530" priority="527" operator="equal">
      <formula>"Muy Alta"</formula>
    </cfRule>
    <cfRule type="cellIs" dxfId="529" priority="528" operator="equal">
      <formula>"Alta"</formula>
    </cfRule>
    <cfRule type="cellIs" dxfId="528" priority="529" operator="equal">
      <formula>"Media"</formula>
    </cfRule>
    <cfRule type="cellIs" dxfId="527" priority="530" operator="equal">
      <formula>"Baja"</formula>
    </cfRule>
    <cfRule type="cellIs" dxfId="526" priority="531" operator="equal">
      <formula>"Muy Baja"</formula>
    </cfRule>
  </conditionalFormatting>
  <conditionalFormatting sqref="AI375:AI381">
    <cfRule type="cellIs" dxfId="525" priority="522" operator="equal">
      <formula>"Muy Alta"</formula>
    </cfRule>
    <cfRule type="cellIs" dxfId="524" priority="523" operator="equal">
      <formula>"Alta"</formula>
    </cfRule>
    <cfRule type="cellIs" dxfId="523" priority="524" operator="equal">
      <formula>"Media"</formula>
    </cfRule>
    <cfRule type="cellIs" dxfId="522" priority="525" operator="equal">
      <formula>"Baja"</formula>
    </cfRule>
    <cfRule type="cellIs" dxfId="521" priority="526" operator="equal">
      <formula>"Muy Baja"</formula>
    </cfRule>
  </conditionalFormatting>
  <conditionalFormatting sqref="AI382:AI388">
    <cfRule type="cellIs" dxfId="520" priority="517" operator="equal">
      <formula>"Muy Alta"</formula>
    </cfRule>
    <cfRule type="cellIs" dxfId="519" priority="518" operator="equal">
      <formula>"Alta"</formula>
    </cfRule>
    <cfRule type="cellIs" dxfId="518" priority="519" operator="equal">
      <formula>"Media"</formula>
    </cfRule>
    <cfRule type="cellIs" dxfId="517" priority="520" operator="equal">
      <formula>"Baja"</formula>
    </cfRule>
    <cfRule type="cellIs" dxfId="516" priority="521" operator="equal">
      <formula>"Muy Baja"</formula>
    </cfRule>
  </conditionalFormatting>
  <conditionalFormatting sqref="AI389:AI395">
    <cfRule type="cellIs" dxfId="515" priority="512" operator="equal">
      <formula>"Muy Alta"</formula>
    </cfRule>
    <cfRule type="cellIs" dxfId="514" priority="513" operator="equal">
      <formula>"Alta"</formula>
    </cfRule>
    <cfRule type="cellIs" dxfId="513" priority="514" operator="equal">
      <formula>"Media"</formula>
    </cfRule>
    <cfRule type="cellIs" dxfId="512" priority="515" operator="equal">
      <formula>"Baja"</formula>
    </cfRule>
    <cfRule type="cellIs" dxfId="511" priority="516" operator="equal">
      <formula>"Muy Baja"</formula>
    </cfRule>
  </conditionalFormatting>
  <conditionalFormatting sqref="AI396:AI402">
    <cfRule type="cellIs" dxfId="510" priority="507" operator="equal">
      <formula>"Muy Alta"</formula>
    </cfRule>
    <cfRule type="cellIs" dxfId="509" priority="508" operator="equal">
      <formula>"Alta"</formula>
    </cfRule>
    <cfRule type="cellIs" dxfId="508" priority="509" operator="equal">
      <formula>"Media"</formula>
    </cfRule>
    <cfRule type="cellIs" dxfId="507" priority="510" operator="equal">
      <formula>"Baja"</formula>
    </cfRule>
    <cfRule type="cellIs" dxfId="506" priority="511" operator="equal">
      <formula>"Muy Baja"</formula>
    </cfRule>
  </conditionalFormatting>
  <conditionalFormatting sqref="AI403:AI409">
    <cfRule type="cellIs" dxfId="505" priority="502" operator="equal">
      <formula>"Muy Alta"</formula>
    </cfRule>
    <cfRule type="cellIs" dxfId="504" priority="503" operator="equal">
      <formula>"Alta"</formula>
    </cfRule>
    <cfRule type="cellIs" dxfId="503" priority="504" operator="equal">
      <formula>"Media"</formula>
    </cfRule>
    <cfRule type="cellIs" dxfId="502" priority="505" operator="equal">
      <formula>"Baja"</formula>
    </cfRule>
    <cfRule type="cellIs" dxfId="501" priority="506" operator="equal">
      <formula>"Muy Baja"</formula>
    </cfRule>
  </conditionalFormatting>
  <conditionalFormatting sqref="AI410:AI416">
    <cfRule type="cellIs" dxfId="500" priority="497" operator="equal">
      <formula>"Muy Alta"</formula>
    </cfRule>
    <cfRule type="cellIs" dxfId="499" priority="498" operator="equal">
      <formula>"Alta"</formula>
    </cfRule>
    <cfRule type="cellIs" dxfId="498" priority="499" operator="equal">
      <formula>"Media"</formula>
    </cfRule>
    <cfRule type="cellIs" dxfId="497" priority="500" operator="equal">
      <formula>"Baja"</formula>
    </cfRule>
    <cfRule type="cellIs" dxfId="496" priority="501" operator="equal">
      <formula>"Muy Baja"</formula>
    </cfRule>
  </conditionalFormatting>
  <conditionalFormatting sqref="AI417:AI423">
    <cfRule type="cellIs" dxfId="495" priority="492" operator="equal">
      <formula>"Muy Alta"</formula>
    </cfRule>
    <cfRule type="cellIs" dxfId="494" priority="493" operator="equal">
      <formula>"Alta"</formula>
    </cfRule>
    <cfRule type="cellIs" dxfId="493" priority="494" operator="equal">
      <formula>"Media"</formula>
    </cfRule>
    <cfRule type="cellIs" dxfId="492" priority="495" operator="equal">
      <formula>"Baja"</formula>
    </cfRule>
    <cfRule type="cellIs" dxfId="491" priority="496" operator="equal">
      <formula>"Muy Baja"</formula>
    </cfRule>
  </conditionalFormatting>
  <conditionalFormatting sqref="AI424:AI430">
    <cfRule type="cellIs" dxfId="490" priority="487" operator="equal">
      <formula>"Muy Alta"</formula>
    </cfRule>
    <cfRule type="cellIs" dxfId="489" priority="488" operator="equal">
      <formula>"Alta"</formula>
    </cfRule>
    <cfRule type="cellIs" dxfId="488" priority="489" operator="equal">
      <formula>"Media"</formula>
    </cfRule>
    <cfRule type="cellIs" dxfId="487" priority="490" operator="equal">
      <formula>"Baja"</formula>
    </cfRule>
    <cfRule type="cellIs" dxfId="486" priority="491" operator="equal">
      <formula>"Muy Baja"</formula>
    </cfRule>
  </conditionalFormatting>
  <conditionalFormatting sqref="AI431:AI437">
    <cfRule type="cellIs" dxfId="485" priority="482" operator="equal">
      <formula>"Muy Alta"</formula>
    </cfRule>
    <cfRule type="cellIs" dxfId="484" priority="483" operator="equal">
      <formula>"Alta"</formula>
    </cfRule>
    <cfRule type="cellIs" dxfId="483" priority="484" operator="equal">
      <formula>"Media"</formula>
    </cfRule>
    <cfRule type="cellIs" dxfId="482" priority="485" operator="equal">
      <formula>"Baja"</formula>
    </cfRule>
    <cfRule type="cellIs" dxfId="481" priority="486" operator="equal">
      <formula>"Muy Baja"</formula>
    </cfRule>
  </conditionalFormatting>
  <conditionalFormatting sqref="AI438:AI444">
    <cfRule type="cellIs" dxfId="480" priority="477" operator="equal">
      <formula>"Muy Alta"</formula>
    </cfRule>
    <cfRule type="cellIs" dxfId="479" priority="478" operator="equal">
      <formula>"Alta"</formula>
    </cfRule>
    <cfRule type="cellIs" dxfId="478" priority="479" operator="equal">
      <formula>"Media"</formula>
    </cfRule>
    <cfRule type="cellIs" dxfId="477" priority="480" operator="equal">
      <formula>"Baja"</formula>
    </cfRule>
    <cfRule type="cellIs" dxfId="476" priority="481" operator="equal">
      <formula>"Muy Baja"</formula>
    </cfRule>
  </conditionalFormatting>
  <conditionalFormatting sqref="AI445:AI451">
    <cfRule type="cellIs" dxfId="475" priority="472" operator="equal">
      <formula>"Muy Alta"</formula>
    </cfRule>
    <cfRule type="cellIs" dxfId="474" priority="473" operator="equal">
      <formula>"Alta"</formula>
    </cfRule>
    <cfRule type="cellIs" dxfId="473" priority="474" operator="equal">
      <formula>"Media"</formula>
    </cfRule>
    <cfRule type="cellIs" dxfId="472" priority="475" operator="equal">
      <formula>"Baja"</formula>
    </cfRule>
    <cfRule type="cellIs" dxfId="471" priority="476" operator="equal">
      <formula>"Muy Baja"</formula>
    </cfRule>
  </conditionalFormatting>
  <conditionalFormatting sqref="AI452:AI458">
    <cfRule type="cellIs" dxfId="470" priority="467" operator="equal">
      <formula>"Muy Alta"</formula>
    </cfRule>
    <cfRule type="cellIs" dxfId="469" priority="468" operator="equal">
      <formula>"Alta"</formula>
    </cfRule>
    <cfRule type="cellIs" dxfId="468" priority="469" operator="equal">
      <formula>"Media"</formula>
    </cfRule>
    <cfRule type="cellIs" dxfId="467" priority="470" operator="equal">
      <formula>"Baja"</formula>
    </cfRule>
    <cfRule type="cellIs" dxfId="466" priority="471" operator="equal">
      <formula>"Muy Baja"</formula>
    </cfRule>
  </conditionalFormatting>
  <conditionalFormatting sqref="AI459:AI465">
    <cfRule type="cellIs" dxfId="465" priority="462" operator="equal">
      <formula>"Muy Alta"</formula>
    </cfRule>
    <cfRule type="cellIs" dxfId="464" priority="463" operator="equal">
      <formula>"Alta"</formula>
    </cfRule>
    <cfRule type="cellIs" dxfId="463" priority="464" operator="equal">
      <formula>"Media"</formula>
    </cfRule>
    <cfRule type="cellIs" dxfId="462" priority="465" operator="equal">
      <formula>"Baja"</formula>
    </cfRule>
    <cfRule type="cellIs" dxfId="461" priority="466" operator="equal">
      <formula>"Muy Baja"</formula>
    </cfRule>
  </conditionalFormatting>
  <conditionalFormatting sqref="AI466:AI472">
    <cfRule type="cellIs" dxfId="460" priority="457" operator="equal">
      <formula>"Muy Alta"</formula>
    </cfRule>
    <cfRule type="cellIs" dxfId="459" priority="458" operator="equal">
      <formula>"Alta"</formula>
    </cfRule>
    <cfRule type="cellIs" dxfId="458" priority="459" operator="equal">
      <formula>"Media"</formula>
    </cfRule>
    <cfRule type="cellIs" dxfId="457" priority="460" operator="equal">
      <formula>"Baja"</formula>
    </cfRule>
    <cfRule type="cellIs" dxfId="456" priority="461" operator="equal">
      <formula>"Muy Baja"</formula>
    </cfRule>
  </conditionalFormatting>
  <conditionalFormatting sqref="AI473:AI479">
    <cfRule type="cellIs" dxfId="455" priority="452" operator="equal">
      <formula>"Muy Alta"</formula>
    </cfRule>
    <cfRule type="cellIs" dxfId="454" priority="453" operator="equal">
      <formula>"Alta"</formula>
    </cfRule>
    <cfRule type="cellIs" dxfId="453" priority="454" operator="equal">
      <formula>"Media"</formula>
    </cfRule>
    <cfRule type="cellIs" dxfId="452" priority="455" operator="equal">
      <formula>"Baja"</formula>
    </cfRule>
    <cfRule type="cellIs" dxfId="451" priority="456" operator="equal">
      <formula>"Muy Baja"</formula>
    </cfRule>
  </conditionalFormatting>
  <conditionalFormatting sqref="AI480:AI486">
    <cfRule type="cellIs" dxfId="450" priority="447" operator="equal">
      <formula>"Muy Alta"</formula>
    </cfRule>
    <cfRule type="cellIs" dxfId="449" priority="448" operator="equal">
      <formula>"Alta"</formula>
    </cfRule>
    <cfRule type="cellIs" dxfId="448" priority="449" operator="equal">
      <formula>"Media"</formula>
    </cfRule>
    <cfRule type="cellIs" dxfId="447" priority="450" operator="equal">
      <formula>"Baja"</formula>
    </cfRule>
    <cfRule type="cellIs" dxfId="446" priority="451" operator="equal">
      <formula>"Muy Baja"</formula>
    </cfRule>
  </conditionalFormatting>
  <conditionalFormatting sqref="AI487:AI493">
    <cfRule type="cellIs" dxfId="445" priority="442" operator="equal">
      <formula>"Muy Alta"</formula>
    </cfRule>
    <cfRule type="cellIs" dxfId="444" priority="443" operator="equal">
      <formula>"Alta"</formula>
    </cfRule>
    <cfRule type="cellIs" dxfId="443" priority="444" operator="equal">
      <formula>"Media"</formula>
    </cfRule>
    <cfRule type="cellIs" dxfId="442" priority="445" operator="equal">
      <formula>"Baja"</formula>
    </cfRule>
    <cfRule type="cellIs" dxfId="441" priority="446" operator="equal">
      <formula>"Muy Baja"</formula>
    </cfRule>
  </conditionalFormatting>
  <conditionalFormatting sqref="AI494:AI500">
    <cfRule type="cellIs" dxfId="440" priority="437" operator="equal">
      <formula>"Muy Alta"</formula>
    </cfRule>
    <cfRule type="cellIs" dxfId="439" priority="438" operator="equal">
      <formula>"Alta"</formula>
    </cfRule>
    <cfRule type="cellIs" dxfId="438" priority="439" operator="equal">
      <formula>"Media"</formula>
    </cfRule>
    <cfRule type="cellIs" dxfId="437" priority="440" operator="equal">
      <formula>"Baja"</formula>
    </cfRule>
    <cfRule type="cellIs" dxfId="436" priority="441" operator="equal">
      <formula>"Muy Baja"</formula>
    </cfRule>
  </conditionalFormatting>
  <conditionalFormatting sqref="AI501:AI507">
    <cfRule type="cellIs" dxfId="435" priority="432" operator="equal">
      <formula>"Muy Alta"</formula>
    </cfRule>
    <cfRule type="cellIs" dxfId="434" priority="433" operator="equal">
      <formula>"Alta"</formula>
    </cfRule>
    <cfRule type="cellIs" dxfId="433" priority="434" operator="equal">
      <formula>"Media"</formula>
    </cfRule>
    <cfRule type="cellIs" dxfId="432" priority="435" operator="equal">
      <formula>"Baja"</formula>
    </cfRule>
    <cfRule type="cellIs" dxfId="431" priority="436" operator="equal">
      <formula>"Muy Baja"</formula>
    </cfRule>
  </conditionalFormatting>
  <conditionalFormatting sqref="AI508:AI514">
    <cfRule type="cellIs" dxfId="430" priority="427" operator="equal">
      <formula>"Muy Alta"</formula>
    </cfRule>
    <cfRule type="cellIs" dxfId="429" priority="428" operator="equal">
      <formula>"Alta"</formula>
    </cfRule>
    <cfRule type="cellIs" dxfId="428" priority="429" operator="equal">
      <formula>"Media"</formula>
    </cfRule>
    <cfRule type="cellIs" dxfId="427" priority="430" operator="equal">
      <formula>"Baja"</formula>
    </cfRule>
    <cfRule type="cellIs" dxfId="426" priority="431" operator="equal">
      <formula>"Muy Baja"</formula>
    </cfRule>
  </conditionalFormatting>
  <conditionalFormatting sqref="AI515:AI521">
    <cfRule type="cellIs" dxfId="425" priority="422" operator="equal">
      <formula>"Muy Alta"</formula>
    </cfRule>
    <cfRule type="cellIs" dxfId="424" priority="423" operator="equal">
      <formula>"Alta"</formula>
    </cfRule>
    <cfRule type="cellIs" dxfId="423" priority="424" operator="equal">
      <formula>"Media"</formula>
    </cfRule>
    <cfRule type="cellIs" dxfId="422" priority="425" operator="equal">
      <formula>"Baja"</formula>
    </cfRule>
    <cfRule type="cellIs" dxfId="421" priority="426" operator="equal">
      <formula>"Muy Baja"</formula>
    </cfRule>
  </conditionalFormatting>
  <conditionalFormatting sqref="AI522:AI528">
    <cfRule type="cellIs" dxfId="420" priority="417" operator="equal">
      <formula>"Muy Alta"</formula>
    </cfRule>
    <cfRule type="cellIs" dxfId="419" priority="418" operator="equal">
      <formula>"Alta"</formula>
    </cfRule>
    <cfRule type="cellIs" dxfId="418" priority="419" operator="equal">
      <formula>"Media"</formula>
    </cfRule>
    <cfRule type="cellIs" dxfId="417" priority="420" operator="equal">
      <formula>"Baja"</formula>
    </cfRule>
    <cfRule type="cellIs" dxfId="416" priority="421" operator="equal">
      <formula>"Muy Baja"</formula>
    </cfRule>
  </conditionalFormatting>
  <conditionalFormatting sqref="AI529:AI535">
    <cfRule type="cellIs" dxfId="415" priority="412" operator="equal">
      <formula>"Muy Alta"</formula>
    </cfRule>
    <cfRule type="cellIs" dxfId="414" priority="413" operator="equal">
      <formula>"Alta"</formula>
    </cfRule>
    <cfRule type="cellIs" dxfId="413" priority="414" operator="equal">
      <formula>"Media"</formula>
    </cfRule>
    <cfRule type="cellIs" dxfId="412" priority="415" operator="equal">
      <formula>"Baja"</formula>
    </cfRule>
    <cfRule type="cellIs" dxfId="411" priority="416" operator="equal">
      <formula>"Muy Baja"</formula>
    </cfRule>
  </conditionalFormatting>
  <conditionalFormatting sqref="AI536:AI542">
    <cfRule type="cellIs" dxfId="410" priority="407" operator="equal">
      <formula>"Muy Alta"</formula>
    </cfRule>
    <cfRule type="cellIs" dxfId="409" priority="408" operator="equal">
      <formula>"Alta"</formula>
    </cfRule>
    <cfRule type="cellIs" dxfId="408" priority="409" operator="equal">
      <formula>"Media"</formula>
    </cfRule>
    <cfRule type="cellIs" dxfId="407" priority="410" operator="equal">
      <formula>"Baja"</formula>
    </cfRule>
    <cfRule type="cellIs" dxfId="406" priority="411" operator="equal">
      <formula>"Muy Baja"</formula>
    </cfRule>
  </conditionalFormatting>
  <conditionalFormatting sqref="AI543:AI549">
    <cfRule type="cellIs" dxfId="405" priority="402" operator="equal">
      <formula>"Muy Alta"</formula>
    </cfRule>
    <cfRule type="cellIs" dxfId="404" priority="403" operator="equal">
      <formula>"Alta"</formula>
    </cfRule>
    <cfRule type="cellIs" dxfId="403" priority="404" operator="equal">
      <formula>"Media"</formula>
    </cfRule>
    <cfRule type="cellIs" dxfId="402" priority="405" operator="equal">
      <formula>"Baja"</formula>
    </cfRule>
    <cfRule type="cellIs" dxfId="401" priority="406" operator="equal">
      <formula>"Muy Baja"</formula>
    </cfRule>
  </conditionalFormatting>
  <conditionalFormatting sqref="AI550:AI556">
    <cfRule type="cellIs" dxfId="400" priority="397" operator="equal">
      <formula>"Muy Alta"</formula>
    </cfRule>
    <cfRule type="cellIs" dxfId="399" priority="398" operator="equal">
      <formula>"Alta"</formula>
    </cfRule>
    <cfRule type="cellIs" dxfId="398" priority="399" operator="equal">
      <formula>"Media"</formula>
    </cfRule>
    <cfRule type="cellIs" dxfId="397" priority="400" operator="equal">
      <formula>"Baja"</formula>
    </cfRule>
    <cfRule type="cellIs" dxfId="396" priority="401" operator="equal">
      <formula>"Muy Baja"</formula>
    </cfRule>
  </conditionalFormatting>
  <conditionalFormatting sqref="AI557:AI563">
    <cfRule type="cellIs" dxfId="395" priority="392" operator="equal">
      <formula>"Muy Alta"</formula>
    </cfRule>
    <cfRule type="cellIs" dxfId="394" priority="393" operator="equal">
      <formula>"Alta"</formula>
    </cfRule>
    <cfRule type="cellIs" dxfId="393" priority="394" operator="equal">
      <formula>"Media"</formula>
    </cfRule>
    <cfRule type="cellIs" dxfId="392" priority="395" operator="equal">
      <formula>"Baja"</formula>
    </cfRule>
    <cfRule type="cellIs" dxfId="391" priority="396" operator="equal">
      <formula>"Muy Baja"</formula>
    </cfRule>
  </conditionalFormatting>
  <conditionalFormatting sqref="AI564:AI570">
    <cfRule type="cellIs" dxfId="390" priority="387" operator="equal">
      <formula>"Muy Alta"</formula>
    </cfRule>
    <cfRule type="cellIs" dxfId="389" priority="388" operator="equal">
      <formula>"Alta"</formula>
    </cfRule>
    <cfRule type="cellIs" dxfId="388" priority="389" operator="equal">
      <formula>"Media"</formula>
    </cfRule>
    <cfRule type="cellIs" dxfId="387" priority="390" operator="equal">
      <formula>"Baja"</formula>
    </cfRule>
    <cfRule type="cellIs" dxfId="386" priority="391" operator="equal">
      <formula>"Muy Baja"</formula>
    </cfRule>
  </conditionalFormatting>
  <conditionalFormatting sqref="AI571:AI577">
    <cfRule type="cellIs" dxfId="385" priority="382" operator="equal">
      <formula>"Muy Alta"</formula>
    </cfRule>
    <cfRule type="cellIs" dxfId="384" priority="383" operator="equal">
      <formula>"Alta"</formula>
    </cfRule>
    <cfRule type="cellIs" dxfId="383" priority="384" operator="equal">
      <formula>"Media"</formula>
    </cfRule>
    <cfRule type="cellIs" dxfId="382" priority="385" operator="equal">
      <formula>"Baja"</formula>
    </cfRule>
    <cfRule type="cellIs" dxfId="381" priority="386" operator="equal">
      <formula>"Muy Baja"</formula>
    </cfRule>
  </conditionalFormatting>
  <conditionalFormatting sqref="AI578:AI584">
    <cfRule type="cellIs" dxfId="380" priority="377" operator="equal">
      <formula>"Muy Alta"</formula>
    </cfRule>
    <cfRule type="cellIs" dxfId="379" priority="378" operator="equal">
      <formula>"Alta"</formula>
    </cfRule>
    <cfRule type="cellIs" dxfId="378" priority="379" operator="equal">
      <formula>"Media"</formula>
    </cfRule>
    <cfRule type="cellIs" dxfId="377" priority="380" operator="equal">
      <formula>"Baja"</formula>
    </cfRule>
    <cfRule type="cellIs" dxfId="376" priority="381" operator="equal">
      <formula>"Muy Baja"</formula>
    </cfRule>
  </conditionalFormatting>
  <conditionalFormatting sqref="AI585:AI591">
    <cfRule type="cellIs" dxfId="375" priority="372" operator="equal">
      <formula>"Muy Alta"</formula>
    </cfRule>
    <cfRule type="cellIs" dxfId="374" priority="373" operator="equal">
      <formula>"Alta"</formula>
    </cfRule>
    <cfRule type="cellIs" dxfId="373" priority="374" operator="equal">
      <formula>"Media"</formula>
    </cfRule>
    <cfRule type="cellIs" dxfId="372" priority="375" operator="equal">
      <formula>"Baja"</formula>
    </cfRule>
    <cfRule type="cellIs" dxfId="371" priority="376" operator="equal">
      <formula>"Muy Baja"</formula>
    </cfRule>
  </conditionalFormatting>
  <conditionalFormatting sqref="AI592:AI598">
    <cfRule type="cellIs" dxfId="370" priority="367" operator="equal">
      <formula>"Muy Alta"</formula>
    </cfRule>
    <cfRule type="cellIs" dxfId="369" priority="368" operator="equal">
      <formula>"Alta"</formula>
    </cfRule>
    <cfRule type="cellIs" dxfId="368" priority="369" operator="equal">
      <formula>"Media"</formula>
    </cfRule>
    <cfRule type="cellIs" dxfId="367" priority="370" operator="equal">
      <formula>"Baja"</formula>
    </cfRule>
    <cfRule type="cellIs" dxfId="366" priority="371" operator="equal">
      <formula>"Muy Baja"</formula>
    </cfRule>
  </conditionalFormatting>
  <conditionalFormatting sqref="AI599:AI605">
    <cfRule type="cellIs" dxfId="365" priority="362" operator="equal">
      <formula>"Muy Alta"</formula>
    </cfRule>
    <cfRule type="cellIs" dxfId="364" priority="363" operator="equal">
      <formula>"Alta"</formula>
    </cfRule>
    <cfRule type="cellIs" dxfId="363" priority="364" operator="equal">
      <formula>"Media"</formula>
    </cfRule>
    <cfRule type="cellIs" dxfId="362" priority="365" operator="equal">
      <formula>"Baja"</formula>
    </cfRule>
    <cfRule type="cellIs" dxfId="361" priority="366" operator="equal">
      <formula>"Muy Baja"</formula>
    </cfRule>
  </conditionalFormatting>
  <conditionalFormatting sqref="AI606:AI612">
    <cfRule type="cellIs" dxfId="360" priority="357" operator="equal">
      <formula>"Muy Alta"</formula>
    </cfRule>
    <cfRule type="cellIs" dxfId="359" priority="358" operator="equal">
      <formula>"Alta"</formula>
    </cfRule>
    <cfRule type="cellIs" dxfId="358" priority="359" operator="equal">
      <formula>"Media"</formula>
    </cfRule>
    <cfRule type="cellIs" dxfId="357" priority="360" operator="equal">
      <formula>"Baja"</formula>
    </cfRule>
    <cfRule type="cellIs" dxfId="356" priority="361" operator="equal">
      <formula>"Muy Baja"</formula>
    </cfRule>
  </conditionalFormatting>
  <conditionalFormatting sqref="AI613:AI619">
    <cfRule type="cellIs" dxfId="355" priority="352" operator="equal">
      <formula>"Muy Alta"</formula>
    </cfRule>
    <cfRule type="cellIs" dxfId="354" priority="353" operator="equal">
      <formula>"Alta"</formula>
    </cfRule>
    <cfRule type="cellIs" dxfId="353" priority="354" operator="equal">
      <formula>"Media"</formula>
    </cfRule>
    <cfRule type="cellIs" dxfId="352" priority="355" operator="equal">
      <formula>"Baja"</formula>
    </cfRule>
    <cfRule type="cellIs" dxfId="351" priority="356" operator="equal">
      <formula>"Muy Baja"</formula>
    </cfRule>
  </conditionalFormatting>
  <conditionalFormatting sqref="AI620:AI626">
    <cfRule type="cellIs" dxfId="350" priority="347" operator="equal">
      <formula>"Muy Alta"</formula>
    </cfRule>
    <cfRule type="cellIs" dxfId="349" priority="348" operator="equal">
      <formula>"Alta"</formula>
    </cfRule>
    <cfRule type="cellIs" dxfId="348" priority="349" operator="equal">
      <formula>"Media"</formula>
    </cfRule>
    <cfRule type="cellIs" dxfId="347" priority="350" operator="equal">
      <formula>"Baja"</formula>
    </cfRule>
    <cfRule type="cellIs" dxfId="346" priority="351" operator="equal">
      <formula>"Muy Baja"</formula>
    </cfRule>
  </conditionalFormatting>
  <conditionalFormatting sqref="AI627:AI633">
    <cfRule type="cellIs" dxfId="345" priority="342" operator="equal">
      <formula>"Muy Alta"</formula>
    </cfRule>
    <cfRule type="cellIs" dxfId="344" priority="343" operator="equal">
      <formula>"Alta"</formula>
    </cfRule>
    <cfRule type="cellIs" dxfId="343" priority="344" operator="equal">
      <formula>"Media"</formula>
    </cfRule>
    <cfRule type="cellIs" dxfId="342" priority="345" operator="equal">
      <formula>"Baja"</formula>
    </cfRule>
    <cfRule type="cellIs" dxfId="341" priority="346" operator="equal">
      <formula>"Muy Baja"</formula>
    </cfRule>
  </conditionalFormatting>
  <conditionalFormatting sqref="AI634:AI640">
    <cfRule type="cellIs" dxfId="340" priority="337" operator="equal">
      <formula>"Muy Alta"</formula>
    </cfRule>
    <cfRule type="cellIs" dxfId="339" priority="338" operator="equal">
      <formula>"Alta"</formula>
    </cfRule>
    <cfRule type="cellIs" dxfId="338" priority="339" operator="equal">
      <formula>"Media"</formula>
    </cfRule>
    <cfRule type="cellIs" dxfId="337" priority="340" operator="equal">
      <formula>"Baja"</formula>
    </cfRule>
    <cfRule type="cellIs" dxfId="336" priority="341" operator="equal">
      <formula>"Muy Baja"</formula>
    </cfRule>
  </conditionalFormatting>
  <conditionalFormatting sqref="AI641:AI647">
    <cfRule type="cellIs" dxfId="335" priority="332" operator="equal">
      <formula>"Muy Alta"</formula>
    </cfRule>
    <cfRule type="cellIs" dxfId="334" priority="333" operator="equal">
      <formula>"Alta"</formula>
    </cfRule>
    <cfRule type="cellIs" dxfId="333" priority="334" operator="equal">
      <formula>"Media"</formula>
    </cfRule>
    <cfRule type="cellIs" dxfId="332" priority="335" operator="equal">
      <formula>"Baja"</formula>
    </cfRule>
    <cfRule type="cellIs" dxfId="331" priority="336" operator="equal">
      <formula>"Muy Baja"</formula>
    </cfRule>
  </conditionalFormatting>
  <conditionalFormatting sqref="AI648:AI654">
    <cfRule type="cellIs" dxfId="330" priority="327" operator="equal">
      <formula>"Muy Alta"</formula>
    </cfRule>
    <cfRule type="cellIs" dxfId="329" priority="328" operator="equal">
      <formula>"Alta"</formula>
    </cfRule>
    <cfRule type="cellIs" dxfId="328" priority="329" operator="equal">
      <formula>"Media"</formula>
    </cfRule>
    <cfRule type="cellIs" dxfId="327" priority="330" operator="equal">
      <formula>"Baja"</formula>
    </cfRule>
    <cfRule type="cellIs" dxfId="326" priority="331" operator="equal">
      <formula>"Muy Baja"</formula>
    </cfRule>
  </conditionalFormatting>
  <conditionalFormatting sqref="AI655:AI661">
    <cfRule type="cellIs" dxfId="325" priority="322" operator="equal">
      <formula>"Muy Alta"</formula>
    </cfRule>
    <cfRule type="cellIs" dxfId="324" priority="323" operator="equal">
      <formula>"Alta"</formula>
    </cfRule>
    <cfRule type="cellIs" dxfId="323" priority="324" operator="equal">
      <formula>"Media"</formula>
    </cfRule>
    <cfRule type="cellIs" dxfId="322" priority="325" operator="equal">
      <formula>"Baja"</formula>
    </cfRule>
    <cfRule type="cellIs" dxfId="321" priority="326" operator="equal">
      <formula>"Muy Baja"</formula>
    </cfRule>
  </conditionalFormatting>
  <conditionalFormatting sqref="AI662:AI668">
    <cfRule type="cellIs" dxfId="320" priority="317" operator="equal">
      <formula>"Muy Alta"</formula>
    </cfRule>
    <cfRule type="cellIs" dxfId="319" priority="318" operator="equal">
      <formula>"Alta"</formula>
    </cfRule>
    <cfRule type="cellIs" dxfId="318" priority="319" operator="equal">
      <formula>"Media"</formula>
    </cfRule>
    <cfRule type="cellIs" dxfId="317" priority="320" operator="equal">
      <formula>"Baja"</formula>
    </cfRule>
    <cfRule type="cellIs" dxfId="316" priority="321" operator="equal">
      <formula>"Muy Baja"</formula>
    </cfRule>
  </conditionalFormatting>
  <conditionalFormatting sqref="AI669:AI675">
    <cfRule type="cellIs" dxfId="315" priority="312" operator="equal">
      <formula>"Muy Alta"</formula>
    </cfRule>
    <cfRule type="cellIs" dxfId="314" priority="313" operator="equal">
      <formula>"Alta"</formula>
    </cfRule>
    <cfRule type="cellIs" dxfId="313" priority="314" operator="equal">
      <formula>"Media"</formula>
    </cfRule>
    <cfRule type="cellIs" dxfId="312" priority="315" operator="equal">
      <formula>"Baja"</formula>
    </cfRule>
    <cfRule type="cellIs" dxfId="311" priority="316" operator="equal">
      <formula>"Muy Baja"</formula>
    </cfRule>
  </conditionalFormatting>
  <conditionalFormatting sqref="AI676:AI682">
    <cfRule type="cellIs" dxfId="310" priority="307" operator="equal">
      <formula>"Muy Alta"</formula>
    </cfRule>
    <cfRule type="cellIs" dxfId="309" priority="308" operator="equal">
      <formula>"Alta"</formula>
    </cfRule>
    <cfRule type="cellIs" dxfId="308" priority="309" operator="equal">
      <formula>"Media"</formula>
    </cfRule>
    <cfRule type="cellIs" dxfId="307" priority="310" operator="equal">
      <formula>"Baja"</formula>
    </cfRule>
    <cfRule type="cellIs" dxfId="306" priority="311" operator="equal">
      <formula>"Muy Baja"</formula>
    </cfRule>
  </conditionalFormatting>
  <conditionalFormatting sqref="AI683:AI689">
    <cfRule type="cellIs" dxfId="305" priority="302" operator="equal">
      <formula>"Muy Alta"</formula>
    </cfRule>
    <cfRule type="cellIs" dxfId="304" priority="303" operator="equal">
      <formula>"Alta"</formula>
    </cfRule>
    <cfRule type="cellIs" dxfId="303" priority="304" operator="equal">
      <formula>"Media"</formula>
    </cfRule>
    <cfRule type="cellIs" dxfId="302" priority="305" operator="equal">
      <formula>"Baja"</formula>
    </cfRule>
    <cfRule type="cellIs" dxfId="301" priority="306" operator="equal">
      <formula>"Muy Baja"</formula>
    </cfRule>
  </conditionalFormatting>
  <conditionalFormatting sqref="AI690:AI696">
    <cfRule type="cellIs" dxfId="300" priority="297" operator="equal">
      <formula>"Muy Alta"</formula>
    </cfRule>
    <cfRule type="cellIs" dxfId="299" priority="298" operator="equal">
      <formula>"Alta"</formula>
    </cfRule>
    <cfRule type="cellIs" dxfId="298" priority="299" operator="equal">
      <formula>"Media"</formula>
    </cfRule>
    <cfRule type="cellIs" dxfId="297" priority="300" operator="equal">
      <formula>"Baja"</formula>
    </cfRule>
    <cfRule type="cellIs" dxfId="296" priority="301" operator="equal">
      <formula>"Muy Baja"</formula>
    </cfRule>
  </conditionalFormatting>
  <conditionalFormatting sqref="AN39:AN45">
    <cfRule type="containsText" dxfId="295" priority="294" stopIfTrue="1" operator="containsText" text="Finalizado">
      <formula>NOT(ISERROR(SEARCH("Finalizado",AN39)))</formula>
    </cfRule>
    <cfRule type="containsText" dxfId="294" priority="295" stopIfTrue="1" operator="containsText" text="En Curso">
      <formula>NOT(ISERROR(SEARCH("En Curso",AN39)))</formula>
    </cfRule>
    <cfRule type="containsText" dxfId="293" priority="296" stopIfTrue="1" operator="containsText" text="Sin Iniciar">
      <formula>NOT(ISERROR(SEARCH("Sin Iniciar",AN39)))</formula>
    </cfRule>
  </conditionalFormatting>
  <conditionalFormatting sqref="AN32:AN38">
    <cfRule type="containsText" dxfId="292" priority="291" stopIfTrue="1" operator="containsText" text="Finalizado">
      <formula>NOT(ISERROR(SEARCH("Finalizado",AN32)))</formula>
    </cfRule>
    <cfRule type="containsText" dxfId="291" priority="292" stopIfTrue="1" operator="containsText" text="En Curso">
      <formula>NOT(ISERROR(SEARCH("En Curso",AN32)))</formula>
    </cfRule>
    <cfRule type="containsText" dxfId="290" priority="293" stopIfTrue="1" operator="containsText" text="Sin Iniciar">
      <formula>NOT(ISERROR(SEARCH("Sin Iniciar",AN32)))</formula>
    </cfRule>
  </conditionalFormatting>
  <conditionalFormatting sqref="AN46:AN52">
    <cfRule type="containsText" dxfId="289" priority="288" stopIfTrue="1" operator="containsText" text="Finalizado">
      <formula>NOT(ISERROR(SEARCH("Finalizado",AN46)))</formula>
    </cfRule>
    <cfRule type="containsText" dxfId="288" priority="289" stopIfTrue="1" operator="containsText" text="En Curso">
      <formula>NOT(ISERROR(SEARCH("En Curso",AN46)))</formula>
    </cfRule>
    <cfRule type="containsText" dxfId="287" priority="290" stopIfTrue="1" operator="containsText" text="Sin Iniciar">
      <formula>NOT(ISERROR(SEARCH("Sin Iniciar",AN46)))</formula>
    </cfRule>
  </conditionalFormatting>
  <conditionalFormatting sqref="AN53:AN59">
    <cfRule type="containsText" dxfId="286" priority="285" stopIfTrue="1" operator="containsText" text="Finalizado">
      <formula>NOT(ISERROR(SEARCH("Finalizado",AN53)))</formula>
    </cfRule>
    <cfRule type="containsText" dxfId="285" priority="286" stopIfTrue="1" operator="containsText" text="En Curso">
      <formula>NOT(ISERROR(SEARCH("En Curso",AN53)))</formula>
    </cfRule>
    <cfRule type="containsText" dxfId="284" priority="287" stopIfTrue="1" operator="containsText" text="Sin Iniciar">
      <formula>NOT(ISERROR(SEARCH("Sin Iniciar",AN53)))</formula>
    </cfRule>
  </conditionalFormatting>
  <conditionalFormatting sqref="AN60:AN66">
    <cfRule type="containsText" dxfId="283" priority="282" stopIfTrue="1" operator="containsText" text="Finalizado">
      <formula>NOT(ISERROR(SEARCH("Finalizado",AN60)))</formula>
    </cfRule>
    <cfRule type="containsText" dxfId="282" priority="283" stopIfTrue="1" operator="containsText" text="En Curso">
      <formula>NOT(ISERROR(SEARCH("En Curso",AN60)))</formula>
    </cfRule>
    <cfRule type="containsText" dxfId="281" priority="284" stopIfTrue="1" operator="containsText" text="Sin Iniciar">
      <formula>NOT(ISERROR(SEARCH("Sin Iniciar",AN60)))</formula>
    </cfRule>
  </conditionalFormatting>
  <conditionalFormatting sqref="AN67:AN73">
    <cfRule type="containsText" dxfId="280" priority="279" stopIfTrue="1" operator="containsText" text="Finalizado">
      <formula>NOT(ISERROR(SEARCH("Finalizado",AN67)))</formula>
    </cfRule>
    <cfRule type="containsText" dxfId="279" priority="280" stopIfTrue="1" operator="containsText" text="En Curso">
      <formula>NOT(ISERROR(SEARCH("En Curso",AN67)))</formula>
    </cfRule>
    <cfRule type="containsText" dxfId="278" priority="281" stopIfTrue="1" operator="containsText" text="Sin Iniciar">
      <formula>NOT(ISERROR(SEARCH("Sin Iniciar",AN67)))</formula>
    </cfRule>
  </conditionalFormatting>
  <conditionalFormatting sqref="AN11:AN17">
    <cfRule type="containsText" dxfId="277" priority="276" stopIfTrue="1" operator="containsText" text="Finalizado">
      <formula>NOT(ISERROR(SEARCH("Finalizado",AN11)))</formula>
    </cfRule>
    <cfRule type="containsText" dxfId="276" priority="277" stopIfTrue="1" operator="containsText" text="En Curso">
      <formula>NOT(ISERROR(SEARCH("En Curso",AN11)))</formula>
    </cfRule>
    <cfRule type="containsText" dxfId="275" priority="278" stopIfTrue="1" operator="containsText" text="Sin Iniciar">
      <formula>NOT(ISERROR(SEARCH("Sin Iniciar",AN11)))</formula>
    </cfRule>
  </conditionalFormatting>
  <conditionalFormatting sqref="AN18:AN24">
    <cfRule type="containsText" dxfId="274" priority="273" stopIfTrue="1" operator="containsText" text="Finalizado">
      <formula>NOT(ISERROR(SEARCH("Finalizado",AN18)))</formula>
    </cfRule>
    <cfRule type="containsText" dxfId="273" priority="274" stopIfTrue="1" operator="containsText" text="En Curso">
      <formula>NOT(ISERROR(SEARCH("En Curso",AN18)))</formula>
    </cfRule>
    <cfRule type="containsText" dxfId="272" priority="275" stopIfTrue="1" operator="containsText" text="Sin Iniciar">
      <formula>NOT(ISERROR(SEARCH("Sin Iniciar",AN18)))</formula>
    </cfRule>
  </conditionalFormatting>
  <conditionalFormatting sqref="AN25:AN38">
    <cfRule type="containsText" dxfId="271" priority="270" stopIfTrue="1" operator="containsText" text="Finalizado">
      <formula>NOT(ISERROR(SEARCH("Finalizado",AN25)))</formula>
    </cfRule>
    <cfRule type="containsText" dxfId="270" priority="271" stopIfTrue="1" operator="containsText" text="En Curso">
      <formula>NOT(ISERROR(SEARCH("En Curso",AN25)))</formula>
    </cfRule>
    <cfRule type="containsText" dxfId="269" priority="272" stopIfTrue="1" operator="containsText" text="Sin Iniciar">
      <formula>NOT(ISERROR(SEARCH("Sin Iniciar",AN25)))</formula>
    </cfRule>
  </conditionalFormatting>
  <conditionalFormatting sqref="AN74:AN80">
    <cfRule type="containsText" dxfId="268" priority="267" stopIfTrue="1" operator="containsText" text="Finalizado">
      <formula>NOT(ISERROR(SEARCH("Finalizado",AN74)))</formula>
    </cfRule>
    <cfRule type="containsText" dxfId="267" priority="268" stopIfTrue="1" operator="containsText" text="En Curso">
      <formula>NOT(ISERROR(SEARCH("En Curso",AN74)))</formula>
    </cfRule>
    <cfRule type="containsText" dxfId="266" priority="269" stopIfTrue="1" operator="containsText" text="Sin Iniciar">
      <formula>NOT(ISERROR(SEARCH("Sin Iniciar",AN74)))</formula>
    </cfRule>
  </conditionalFormatting>
  <conditionalFormatting sqref="AN81:AN87">
    <cfRule type="containsText" dxfId="265" priority="264" stopIfTrue="1" operator="containsText" text="Finalizado">
      <formula>NOT(ISERROR(SEARCH("Finalizado",AN81)))</formula>
    </cfRule>
    <cfRule type="containsText" dxfId="264" priority="265" stopIfTrue="1" operator="containsText" text="En Curso">
      <formula>NOT(ISERROR(SEARCH("En Curso",AN81)))</formula>
    </cfRule>
    <cfRule type="containsText" dxfId="263" priority="266" stopIfTrue="1" operator="containsText" text="Sin Iniciar">
      <formula>NOT(ISERROR(SEARCH("Sin Iniciar",AN81)))</formula>
    </cfRule>
  </conditionalFormatting>
  <conditionalFormatting sqref="AN88:AN94">
    <cfRule type="containsText" dxfId="262" priority="261" stopIfTrue="1" operator="containsText" text="Finalizado">
      <formula>NOT(ISERROR(SEARCH("Finalizado",AN88)))</formula>
    </cfRule>
    <cfRule type="containsText" dxfId="261" priority="262" stopIfTrue="1" operator="containsText" text="En Curso">
      <formula>NOT(ISERROR(SEARCH("En Curso",AN88)))</formula>
    </cfRule>
    <cfRule type="containsText" dxfId="260" priority="263" stopIfTrue="1" operator="containsText" text="Sin Iniciar">
      <formula>NOT(ISERROR(SEARCH("Sin Iniciar",AN88)))</formula>
    </cfRule>
  </conditionalFormatting>
  <conditionalFormatting sqref="AN95:AN101">
    <cfRule type="containsText" dxfId="259" priority="258" stopIfTrue="1" operator="containsText" text="Finalizado">
      <formula>NOT(ISERROR(SEARCH("Finalizado",AN95)))</formula>
    </cfRule>
    <cfRule type="containsText" dxfId="258" priority="259" stopIfTrue="1" operator="containsText" text="En Curso">
      <formula>NOT(ISERROR(SEARCH("En Curso",AN95)))</formula>
    </cfRule>
    <cfRule type="containsText" dxfId="257" priority="260" stopIfTrue="1" operator="containsText" text="Sin Iniciar">
      <formula>NOT(ISERROR(SEARCH("Sin Iniciar",AN95)))</formula>
    </cfRule>
  </conditionalFormatting>
  <conditionalFormatting sqref="AN102:AN108">
    <cfRule type="containsText" dxfId="256" priority="255" stopIfTrue="1" operator="containsText" text="Finalizado">
      <formula>NOT(ISERROR(SEARCH("Finalizado",AN102)))</formula>
    </cfRule>
    <cfRule type="containsText" dxfId="255" priority="256" stopIfTrue="1" operator="containsText" text="En Curso">
      <formula>NOT(ISERROR(SEARCH("En Curso",AN102)))</formula>
    </cfRule>
    <cfRule type="containsText" dxfId="254" priority="257" stopIfTrue="1" operator="containsText" text="Sin Iniciar">
      <formula>NOT(ISERROR(SEARCH("Sin Iniciar",AN102)))</formula>
    </cfRule>
  </conditionalFormatting>
  <conditionalFormatting sqref="AN109:AN115">
    <cfRule type="containsText" dxfId="253" priority="252" stopIfTrue="1" operator="containsText" text="Finalizado">
      <formula>NOT(ISERROR(SEARCH("Finalizado",AN109)))</formula>
    </cfRule>
    <cfRule type="containsText" dxfId="252" priority="253" stopIfTrue="1" operator="containsText" text="En Curso">
      <formula>NOT(ISERROR(SEARCH("En Curso",AN109)))</formula>
    </cfRule>
    <cfRule type="containsText" dxfId="251" priority="254" stopIfTrue="1" operator="containsText" text="Sin Iniciar">
      <formula>NOT(ISERROR(SEARCH("Sin Iniciar",AN109)))</formula>
    </cfRule>
  </conditionalFormatting>
  <conditionalFormatting sqref="AN116:AN122">
    <cfRule type="containsText" dxfId="250" priority="249" stopIfTrue="1" operator="containsText" text="Finalizado">
      <formula>NOT(ISERROR(SEARCH("Finalizado",AN116)))</formula>
    </cfRule>
    <cfRule type="containsText" dxfId="249" priority="250" stopIfTrue="1" operator="containsText" text="En Curso">
      <formula>NOT(ISERROR(SEARCH("En Curso",AN116)))</formula>
    </cfRule>
    <cfRule type="containsText" dxfId="248" priority="251" stopIfTrue="1" operator="containsText" text="Sin Iniciar">
      <formula>NOT(ISERROR(SEARCH("Sin Iniciar",AN116)))</formula>
    </cfRule>
  </conditionalFormatting>
  <conditionalFormatting sqref="AN123:AN129">
    <cfRule type="containsText" dxfId="247" priority="246" stopIfTrue="1" operator="containsText" text="Finalizado">
      <formula>NOT(ISERROR(SEARCH("Finalizado",AN123)))</formula>
    </cfRule>
    <cfRule type="containsText" dxfId="246" priority="247" stopIfTrue="1" operator="containsText" text="En Curso">
      <formula>NOT(ISERROR(SEARCH("En Curso",AN123)))</formula>
    </cfRule>
    <cfRule type="containsText" dxfId="245" priority="248" stopIfTrue="1" operator="containsText" text="Sin Iniciar">
      <formula>NOT(ISERROR(SEARCH("Sin Iniciar",AN123)))</formula>
    </cfRule>
  </conditionalFormatting>
  <conditionalFormatting sqref="AN130:AN136">
    <cfRule type="containsText" dxfId="244" priority="243" stopIfTrue="1" operator="containsText" text="Finalizado">
      <formula>NOT(ISERROR(SEARCH("Finalizado",AN130)))</formula>
    </cfRule>
    <cfRule type="containsText" dxfId="243" priority="244" stopIfTrue="1" operator="containsText" text="En Curso">
      <formula>NOT(ISERROR(SEARCH("En Curso",AN130)))</formula>
    </cfRule>
    <cfRule type="containsText" dxfId="242" priority="245" stopIfTrue="1" operator="containsText" text="Sin Iniciar">
      <formula>NOT(ISERROR(SEARCH("Sin Iniciar",AN130)))</formula>
    </cfRule>
  </conditionalFormatting>
  <conditionalFormatting sqref="AN137:AN143">
    <cfRule type="containsText" dxfId="241" priority="240" stopIfTrue="1" operator="containsText" text="Finalizado">
      <formula>NOT(ISERROR(SEARCH("Finalizado",AN137)))</formula>
    </cfRule>
    <cfRule type="containsText" dxfId="240" priority="241" stopIfTrue="1" operator="containsText" text="En Curso">
      <formula>NOT(ISERROR(SEARCH("En Curso",AN137)))</formula>
    </cfRule>
    <cfRule type="containsText" dxfId="239" priority="242" stopIfTrue="1" operator="containsText" text="Sin Iniciar">
      <formula>NOT(ISERROR(SEARCH("Sin Iniciar",AN137)))</formula>
    </cfRule>
  </conditionalFormatting>
  <conditionalFormatting sqref="AN144:AN150">
    <cfRule type="containsText" dxfId="238" priority="237" stopIfTrue="1" operator="containsText" text="Finalizado">
      <formula>NOT(ISERROR(SEARCH("Finalizado",AN144)))</formula>
    </cfRule>
    <cfRule type="containsText" dxfId="237" priority="238" stopIfTrue="1" operator="containsText" text="En Curso">
      <formula>NOT(ISERROR(SEARCH("En Curso",AN144)))</formula>
    </cfRule>
    <cfRule type="containsText" dxfId="236" priority="239" stopIfTrue="1" operator="containsText" text="Sin Iniciar">
      <formula>NOT(ISERROR(SEARCH("Sin Iniciar",AN144)))</formula>
    </cfRule>
  </conditionalFormatting>
  <conditionalFormatting sqref="AN151:AN157">
    <cfRule type="containsText" dxfId="235" priority="234" stopIfTrue="1" operator="containsText" text="Finalizado">
      <formula>NOT(ISERROR(SEARCH("Finalizado",AN151)))</formula>
    </cfRule>
    <cfRule type="containsText" dxfId="234" priority="235" stopIfTrue="1" operator="containsText" text="En Curso">
      <formula>NOT(ISERROR(SEARCH("En Curso",AN151)))</formula>
    </cfRule>
    <cfRule type="containsText" dxfId="233" priority="236" stopIfTrue="1" operator="containsText" text="Sin Iniciar">
      <formula>NOT(ISERROR(SEARCH("Sin Iniciar",AN151)))</formula>
    </cfRule>
  </conditionalFormatting>
  <conditionalFormatting sqref="AN158:AN164">
    <cfRule type="containsText" dxfId="232" priority="231" stopIfTrue="1" operator="containsText" text="Finalizado">
      <formula>NOT(ISERROR(SEARCH("Finalizado",AN158)))</formula>
    </cfRule>
    <cfRule type="containsText" dxfId="231" priority="232" stopIfTrue="1" operator="containsText" text="En Curso">
      <formula>NOT(ISERROR(SEARCH("En Curso",AN158)))</formula>
    </cfRule>
    <cfRule type="containsText" dxfId="230" priority="233" stopIfTrue="1" operator="containsText" text="Sin Iniciar">
      <formula>NOT(ISERROR(SEARCH("Sin Iniciar",AN158)))</formula>
    </cfRule>
  </conditionalFormatting>
  <conditionalFormatting sqref="AN165:AN171">
    <cfRule type="containsText" dxfId="229" priority="228" stopIfTrue="1" operator="containsText" text="Finalizado">
      <formula>NOT(ISERROR(SEARCH("Finalizado",AN165)))</formula>
    </cfRule>
    <cfRule type="containsText" dxfId="228" priority="229" stopIfTrue="1" operator="containsText" text="En Curso">
      <formula>NOT(ISERROR(SEARCH("En Curso",AN165)))</formula>
    </cfRule>
    <cfRule type="containsText" dxfId="227" priority="230" stopIfTrue="1" operator="containsText" text="Sin Iniciar">
      <formula>NOT(ISERROR(SEARCH("Sin Iniciar",AN165)))</formula>
    </cfRule>
  </conditionalFormatting>
  <conditionalFormatting sqref="AN172:AN178">
    <cfRule type="containsText" dxfId="226" priority="225" stopIfTrue="1" operator="containsText" text="Finalizado">
      <formula>NOT(ISERROR(SEARCH("Finalizado",AN172)))</formula>
    </cfRule>
    <cfRule type="containsText" dxfId="225" priority="226" stopIfTrue="1" operator="containsText" text="En Curso">
      <formula>NOT(ISERROR(SEARCH("En Curso",AN172)))</formula>
    </cfRule>
    <cfRule type="containsText" dxfId="224" priority="227" stopIfTrue="1" operator="containsText" text="Sin Iniciar">
      <formula>NOT(ISERROR(SEARCH("Sin Iniciar",AN172)))</formula>
    </cfRule>
  </conditionalFormatting>
  <conditionalFormatting sqref="AN179:AN185">
    <cfRule type="containsText" dxfId="223" priority="222" stopIfTrue="1" operator="containsText" text="Finalizado">
      <formula>NOT(ISERROR(SEARCH("Finalizado",AN179)))</formula>
    </cfRule>
    <cfRule type="containsText" dxfId="222" priority="223" stopIfTrue="1" operator="containsText" text="En Curso">
      <formula>NOT(ISERROR(SEARCH("En Curso",AN179)))</formula>
    </cfRule>
    <cfRule type="containsText" dxfId="221" priority="224" stopIfTrue="1" operator="containsText" text="Sin Iniciar">
      <formula>NOT(ISERROR(SEARCH("Sin Iniciar",AN179)))</formula>
    </cfRule>
  </conditionalFormatting>
  <conditionalFormatting sqref="AN186:AN192">
    <cfRule type="containsText" dxfId="220" priority="219" stopIfTrue="1" operator="containsText" text="Finalizado">
      <formula>NOT(ISERROR(SEARCH("Finalizado",AN186)))</formula>
    </cfRule>
    <cfRule type="containsText" dxfId="219" priority="220" stopIfTrue="1" operator="containsText" text="En Curso">
      <formula>NOT(ISERROR(SEARCH("En Curso",AN186)))</formula>
    </cfRule>
    <cfRule type="containsText" dxfId="218" priority="221" stopIfTrue="1" operator="containsText" text="Sin Iniciar">
      <formula>NOT(ISERROR(SEARCH("Sin Iniciar",AN186)))</formula>
    </cfRule>
  </conditionalFormatting>
  <conditionalFormatting sqref="AN193:AN199">
    <cfRule type="containsText" dxfId="217" priority="216" stopIfTrue="1" operator="containsText" text="Finalizado">
      <formula>NOT(ISERROR(SEARCH("Finalizado",AN193)))</formula>
    </cfRule>
    <cfRule type="containsText" dxfId="216" priority="217" stopIfTrue="1" operator="containsText" text="En Curso">
      <formula>NOT(ISERROR(SEARCH("En Curso",AN193)))</formula>
    </cfRule>
    <cfRule type="containsText" dxfId="215" priority="218" stopIfTrue="1" operator="containsText" text="Sin Iniciar">
      <formula>NOT(ISERROR(SEARCH("Sin Iniciar",AN193)))</formula>
    </cfRule>
  </conditionalFormatting>
  <conditionalFormatting sqref="AN200:AN206">
    <cfRule type="containsText" dxfId="214" priority="213" stopIfTrue="1" operator="containsText" text="Finalizado">
      <formula>NOT(ISERROR(SEARCH("Finalizado",AN200)))</formula>
    </cfRule>
    <cfRule type="containsText" dxfId="213" priority="214" stopIfTrue="1" operator="containsText" text="En Curso">
      <formula>NOT(ISERROR(SEARCH("En Curso",AN200)))</formula>
    </cfRule>
    <cfRule type="containsText" dxfId="212" priority="215" stopIfTrue="1" operator="containsText" text="Sin Iniciar">
      <formula>NOT(ISERROR(SEARCH("Sin Iniciar",AN200)))</formula>
    </cfRule>
  </conditionalFormatting>
  <conditionalFormatting sqref="AN207:AN213">
    <cfRule type="containsText" dxfId="211" priority="210" stopIfTrue="1" operator="containsText" text="Finalizado">
      <formula>NOT(ISERROR(SEARCH("Finalizado",AN207)))</formula>
    </cfRule>
    <cfRule type="containsText" dxfId="210" priority="211" stopIfTrue="1" operator="containsText" text="En Curso">
      <formula>NOT(ISERROR(SEARCH("En Curso",AN207)))</formula>
    </cfRule>
    <cfRule type="containsText" dxfId="209" priority="212" stopIfTrue="1" operator="containsText" text="Sin Iniciar">
      <formula>NOT(ISERROR(SEARCH("Sin Iniciar",AN207)))</formula>
    </cfRule>
  </conditionalFormatting>
  <conditionalFormatting sqref="AN214:AN220">
    <cfRule type="containsText" dxfId="208" priority="207" stopIfTrue="1" operator="containsText" text="Finalizado">
      <formula>NOT(ISERROR(SEARCH("Finalizado",AN214)))</formula>
    </cfRule>
    <cfRule type="containsText" dxfId="207" priority="208" stopIfTrue="1" operator="containsText" text="En Curso">
      <formula>NOT(ISERROR(SEARCH("En Curso",AN214)))</formula>
    </cfRule>
    <cfRule type="containsText" dxfId="206" priority="209" stopIfTrue="1" operator="containsText" text="Sin Iniciar">
      <formula>NOT(ISERROR(SEARCH("Sin Iniciar",AN214)))</formula>
    </cfRule>
  </conditionalFormatting>
  <conditionalFormatting sqref="AN221:AN227">
    <cfRule type="containsText" dxfId="205" priority="204" stopIfTrue="1" operator="containsText" text="Finalizado">
      <formula>NOT(ISERROR(SEARCH("Finalizado",AN221)))</formula>
    </cfRule>
    <cfRule type="containsText" dxfId="204" priority="205" stopIfTrue="1" operator="containsText" text="En Curso">
      <formula>NOT(ISERROR(SEARCH("En Curso",AN221)))</formula>
    </cfRule>
    <cfRule type="containsText" dxfId="203" priority="206" stopIfTrue="1" operator="containsText" text="Sin Iniciar">
      <formula>NOT(ISERROR(SEARCH("Sin Iniciar",AN221)))</formula>
    </cfRule>
  </conditionalFormatting>
  <conditionalFormatting sqref="AN228:AN234">
    <cfRule type="containsText" dxfId="202" priority="201" stopIfTrue="1" operator="containsText" text="Finalizado">
      <formula>NOT(ISERROR(SEARCH("Finalizado",AN228)))</formula>
    </cfRule>
    <cfRule type="containsText" dxfId="201" priority="202" stopIfTrue="1" operator="containsText" text="En Curso">
      <formula>NOT(ISERROR(SEARCH("En Curso",AN228)))</formula>
    </cfRule>
    <cfRule type="containsText" dxfId="200" priority="203" stopIfTrue="1" operator="containsText" text="Sin Iniciar">
      <formula>NOT(ISERROR(SEARCH("Sin Iniciar",AN228)))</formula>
    </cfRule>
  </conditionalFormatting>
  <conditionalFormatting sqref="AN235:AN241">
    <cfRule type="containsText" dxfId="199" priority="198" stopIfTrue="1" operator="containsText" text="Finalizado">
      <formula>NOT(ISERROR(SEARCH("Finalizado",AN235)))</formula>
    </cfRule>
    <cfRule type="containsText" dxfId="198" priority="199" stopIfTrue="1" operator="containsText" text="En Curso">
      <formula>NOT(ISERROR(SEARCH("En Curso",AN235)))</formula>
    </cfRule>
    <cfRule type="containsText" dxfId="197" priority="200" stopIfTrue="1" operator="containsText" text="Sin Iniciar">
      <formula>NOT(ISERROR(SEARCH("Sin Iniciar",AN235)))</formula>
    </cfRule>
  </conditionalFormatting>
  <conditionalFormatting sqref="AN242:AN248">
    <cfRule type="containsText" dxfId="196" priority="195" stopIfTrue="1" operator="containsText" text="Finalizado">
      <formula>NOT(ISERROR(SEARCH("Finalizado",AN242)))</formula>
    </cfRule>
    <cfRule type="containsText" dxfId="195" priority="196" stopIfTrue="1" operator="containsText" text="En Curso">
      <formula>NOT(ISERROR(SEARCH("En Curso",AN242)))</formula>
    </cfRule>
    <cfRule type="containsText" dxfId="194" priority="197" stopIfTrue="1" operator="containsText" text="Sin Iniciar">
      <formula>NOT(ISERROR(SEARCH("Sin Iniciar",AN242)))</formula>
    </cfRule>
  </conditionalFormatting>
  <conditionalFormatting sqref="AN249:AN255">
    <cfRule type="containsText" dxfId="193" priority="192" stopIfTrue="1" operator="containsText" text="Finalizado">
      <formula>NOT(ISERROR(SEARCH("Finalizado",AN249)))</formula>
    </cfRule>
    <cfRule type="containsText" dxfId="192" priority="193" stopIfTrue="1" operator="containsText" text="En Curso">
      <formula>NOT(ISERROR(SEARCH("En Curso",AN249)))</formula>
    </cfRule>
    <cfRule type="containsText" dxfId="191" priority="194" stopIfTrue="1" operator="containsText" text="Sin Iniciar">
      <formula>NOT(ISERROR(SEARCH("Sin Iniciar",AN249)))</formula>
    </cfRule>
  </conditionalFormatting>
  <conditionalFormatting sqref="AN256:AN262">
    <cfRule type="containsText" dxfId="190" priority="189" stopIfTrue="1" operator="containsText" text="Finalizado">
      <formula>NOT(ISERROR(SEARCH("Finalizado",AN256)))</formula>
    </cfRule>
    <cfRule type="containsText" dxfId="189" priority="190" stopIfTrue="1" operator="containsText" text="En Curso">
      <formula>NOT(ISERROR(SEARCH("En Curso",AN256)))</formula>
    </cfRule>
    <cfRule type="containsText" dxfId="188" priority="191" stopIfTrue="1" operator="containsText" text="Sin Iniciar">
      <formula>NOT(ISERROR(SEARCH("Sin Iniciar",AN256)))</formula>
    </cfRule>
  </conditionalFormatting>
  <conditionalFormatting sqref="AN263:AN269">
    <cfRule type="containsText" dxfId="187" priority="186" stopIfTrue="1" operator="containsText" text="Finalizado">
      <formula>NOT(ISERROR(SEARCH("Finalizado",AN263)))</formula>
    </cfRule>
    <cfRule type="containsText" dxfId="186" priority="187" stopIfTrue="1" operator="containsText" text="En Curso">
      <formula>NOT(ISERROR(SEARCH("En Curso",AN263)))</formula>
    </cfRule>
    <cfRule type="containsText" dxfId="185" priority="188" stopIfTrue="1" operator="containsText" text="Sin Iniciar">
      <formula>NOT(ISERROR(SEARCH("Sin Iniciar",AN263)))</formula>
    </cfRule>
  </conditionalFormatting>
  <conditionalFormatting sqref="AN270:AN276">
    <cfRule type="containsText" dxfId="184" priority="183" stopIfTrue="1" operator="containsText" text="Finalizado">
      <formula>NOT(ISERROR(SEARCH("Finalizado",AN270)))</formula>
    </cfRule>
    <cfRule type="containsText" dxfId="183" priority="184" stopIfTrue="1" operator="containsText" text="En Curso">
      <formula>NOT(ISERROR(SEARCH("En Curso",AN270)))</formula>
    </cfRule>
    <cfRule type="containsText" dxfId="182" priority="185" stopIfTrue="1" operator="containsText" text="Sin Iniciar">
      <formula>NOT(ISERROR(SEARCH("Sin Iniciar",AN270)))</formula>
    </cfRule>
  </conditionalFormatting>
  <conditionalFormatting sqref="AN277:AN283">
    <cfRule type="containsText" dxfId="181" priority="180" stopIfTrue="1" operator="containsText" text="Finalizado">
      <formula>NOT(ISERROR(SEARCH("Finalizado",AN277)))</formula>
    </cfRule>
    <cfRule type="containsText" dxfId="180" priority="181" stopIfTrue="1" operator="containsText" text="En Curso">
      <formula>NOT(ISERROR(SEARCH("En Curso",AN277)))</formula>
    </cfRule>
    <cfRule type="containsText" dxfId="179" priority="182" stopIfTrue="1" operator="containsText" text="Sin Iniciar">
      <formula>NOT(ISERROR(SEARCH("Sin Iniciar",AN277)))</formula>
    </cfRule>
  </conditionalFormatting>
  <conditionalFormatting sqref="AN284:AN290">
    <cfRule type="containsText" dxfId="178" priority="177" stopIfTrue="1" operator="containsText" text="Finalizado">
      <formula>NOT(ISERROR(SEARCH("Finalizado",AN284)))</formula>
    </cfRule>
    <cfRule type="containsText" dxfId="177" priority="178" stopIfTrue="1" operator="containsText" text="En Curso">
      <formula>NOT(ISERROR(SEARCH("En Curso",AN284)))</formula>
    </cfRule>
    <cfRule type="containsText" dxfId="176" priority="179" stopIfTrue="1" operator="containsText" text="Sin Iniciar">
      <formula>NOT(ISERROR(SEARCH("Sin Iniciar",AN284)))</formula>
    </cfRule>
  </conditionalFormatting>
  <conditionalFormatting sqref="AN291:AN297">
    <cfRule type="containsText" dxfId="175" priority="174" stopIfTrue="1" operator="containsText" text="Finalizado">
      <formula>NOT(ISERROR(SEARCH("Finalizado",AN291)))</formula>
    </cfRule>
    <cfRule type="containsText" dxfId="174" priority="175" stopIfTrue="1" operator="containsText" text="En Curso">
      <formula>NOT(ISERROR(SEARCH("En Curso",AN291)))</formula>
    </cfRule>
    <cfRule type="containsText" dxfId="173" priority="176" stopIfTrue="1" operator="containsText" text="Sin Iniciar">
      <formula>NOT(ISERROR(SEARCH("Sin Iniciar",AN291)))</formula>
    </cfRule>
  </conditionalFormatting>
  <conditionalFormatting sqref="AN298:AN304">
    <cfRule type="containsText" dxfId="172" priority="171" stopIfTrue="1" operator="containsText" text="Finalizado">
      <formula>NOT(ISERROR(SEARCH("Finalizado",AN298)))</formula>
    </cfRule>
    <cfRule type="containsText" dxfId="171" priority="172" stopIfTrue="1" operator="containsText" text="En Curso">
      <formula>NOT(ISERROR(SEARCH("En Curso",AN298)))</formula>
    </cfRule>
    <cfRule type="containsText" dxfId="170" priority="173" stopIfTrue="1" operator="containsText" text="Sin Iniciar">
      <formula>NOT(ISERROR(SEARCH("Sin Iniciar",AN298)))</formula>
    </cfRule>
  </conditionalFormatting>
  <conditionalFormatting sqref="AN305:AN311">
    <cfRule type="containsText" dxfId="169" priority="168" stopIfTrue="1" operator="containsText" text="Finalizado">
      <formula>NOT(ISERROR(SEARCH("Finalizado",AN305)))</formula>
    </cfRule>
    <cfRule type="containsText" dxfId="168" priority="169" stopIfTrue="1" operator="containsText" text="En Curso">
      <formula>NOT(ISERROR(SEARCH("En Curso",AN305)))</formula>
    </cfRule>
    <cfRule type="containsText" dxfId="167" priority="170" stopIfTrue="1" operator="containsText" text="Sin Iniciar">
      <formula>NOT(ISERROR(SEARCH("Sin Iniciar",AN305)))</formula>
    </cfRule>
  </conditionalFormatting>
  <conditionalFormatting sqref="AN312:AN318">
    <cfRule type="containsText" dxfId="166" priority="165" stopIfTrue="1" operator="containsText" text="Finalizado">
      <formula>NOT(ISERROR(SEARCH("Finalizado",AN312)))</formula>
    </cfRule>
    <cfRule type="containsText" dxfId="165" priority="166" stopIfTrue="1" operator="containsText" text="En Curso">
      <formula>NOT(ISERROR(SEARCH("En Curso",AN312)))</formula>
    </cfRule>
    <cfRule type="containsText" dxfId="164" priority="167" stopIfTrue="1" operator="containsText" text="Sin Iniciar">
      <formula>NOT(ISERROR(SEARCH("Sin Iniciar",AN312)))</formula>
    </cfRule>
  </conditionalFormatting>
  <conditionalFormatting sqref="AN319:AN325">
    <cfRule type="containsText" dxfId="163" priority="162" stopIfTrue="1" operator="containsText" text="Finalizado">
      <formula>NOT(ISERROR(SEARCH("Finalizado",AN319)))</formula>
    </cfRule>
    <cfRule type="containsText" dxfId="162" priority="163" stopIfTrue="1" operator="containsText" text="En Curso">
      <formula>NOT(ISERROR(SEARCH("En Curso",AN319)))</formula>
    </cfRule>
    <cfRule type="containsText" dxfId="161" priority="164" stopIfTrue="1" operator="containsText" text="Sin Iniciar">
      <formula>NOT(ISERROR(SEARCH("Sin Iniciar",AN319)))</formula>
    </cfRule>
  </conditionalFormatting>
  <conditionalFormatting sqref="AN326:AN332">
    <cfRule type="containsText" dxfId="160" priority="159" stopIfTrue="1" operator="containsText" text="Finalizado">
      <formula>NOT(ISERROR(SEARCH("Finalizado",AN326)))</formula>
    </cfRule>
    <cfRule type="containsText" dxfId="159" priority="160" stopIfTrue="1" operator="containsText" text="En Curso">
      <formula>NOT(ISERROR(SEARCH("En Curso",AN326)))</formula>
    </cfRule>
    <cfRule type="containsText" dxfId="158" priority="161" stopIfTrue="1" operator="containsText" text="Sin Iniciar">
      <formula>NOT(ISERROR(SEARCH("Sin Iniciar",AN326)))</formula>
    </cfRule>
  </conditionalFormatting>
  <conditionalFormatting sqref="AN333:AN339">
    <cfRule type="containsText" dxfId="157" priority="156" stopIfTrue="1" operator="containsText" text="Finalizado">
      <formula>NOT(ISERROR(SEARCH("Finalizado",AN333)))</formula>
    </cfRule>
    <cfRule type="containsText" dxfId="156" priority="157" stopIfTrue="1" operator="containsText" text="En Curso">
      <formula>NOT(ISERROR(SEARCH("En Curso",AN333)))</formula>
    </cfRule>
    <cfRule type="containsText" dxfId="155" priority="158" stopIfTrue="1" operator="containsText" text="Sin Iniciar">
      <formula>NOT(ISERROR(SEARCH("Sin Iniciar",AN333)))</formula>
    </cfRule>
  </conditionalFormatting>
  <conditionalFormatting sqref="AN340:AN346">
    <cfRule type="containsText" dxfId="154" priority="153" stopIfTrue="1" operator="containsText" text="Finalizado">
      <formula>NOT(ISERROR(SEARCH("Finalizado",AN340)))</formula>
    </cfRule>
    <cfRule type="containsText" dxfId="153" priority="154" stopIfTrue="1" operator="containsText" text="En Curso">
      <formula>NOT(ISERROR(SEARCH("En Curso",AN340)))</formula>
    </cfRule>
    <cfRule type="containsText" dxfId="152" priority="155" stopIfTrue="1" operator="containsText" text="Sin Iniciar">
      <formula>NOT(ISERROR(SEARCH("Sin Iniciar",AN340)))</formula>
    </cfRule>
  </conditionalFormatting>
  <conditionalFormatting sqref="AN347:AN353">
    <cfRule type="containsText" dxfId="151" priority="150" stopIfTrue="1" operator="containsText" text="Finalizado">
      <formula>NOT(ISERROR(SEARCH("Finalizado",AN347)))</formula>
    </cfRule>
    <cfRule type="containsText" dxfId="150" priority="151" stopIfTrue="1" operator="containsText" text="En Curso">
      <formula>NOT(ISERROR(SEARCH("En Curso",AN347)))</formula>
    </cfRule>
    <cfRule type="containsText" dxfId="149" priority="152" stopIfTrue="1" operator="containsText" text="Sin Iniciar">
      <formula>NOT(ISERROR(SEARCH("Sin Iniciar",AN347)))</formula>
    </cfRule>
  </conditionalFormatting>
  <conditionalFormatting sqref="AN354:AN360">
    <cfRule type="containsText" dxfId="148" priority="147" stopIfTrue="1" operator="containsText" text="Finalizado">
      <formula>NOT(ISERROR(SEARCH("Finalizado",AN354)))</formula>
    </cfRule>
    <cfRule type="containsText" dxfId="147" priority="148" stopIfTrue="1" operator="containsText" text="En Curso">
      <formula>NOT(ISERROR(SEARCH("En Curso",AN354)))</formula>
    </cfRule>
    <cfRule type="containsText" dxfId="146" priority="149" stopIfTrue="1" operator="containsText" text="Sin Iniciar">
      <formula>NOT(ISERROR(SEARCH("Sin Iniciar",AN354)))</formula>
    </cfRule>
  </conditionalFormatting>
  <conditionalFormatting sqref="AN361:AN367">
    <cfRule type="containsText" dxfId="145" priority="144" stopIfTrue="1" operator="containsText" text="Finalizado">
      <formula>NOT(ISERROR(SEARCH("Finalizado",AN361)))</formula>
    </cfRule>
    <cfRule type="containsText" dxfId="144" priority="145" stopIfTrue="1" operator="containsText" text="En Curso">
      <formula>NOT(ISERROR(SEARCH("En Curso",AN361)))</formula>
    </cfRule>
    <cfRule type="containsText" dxfId="143" priority="146" stopIfTrue="1" operator="containsText" text="Sin Iniciar">
      <formula>NOT(ISERROR(SEARCH("Sin Iniciar",AN361)))</formula>
    </cfRule>
  </conditionalFormatting>
  <conditionalFormatting sqref="AN368:AN374">
    <cfRule type="containsText" dxfId="142" priority="141" stopIfTrue="1" operator="containsText" text="Finalizado">
      <formula>NOT(ISERROR(SEARCH("Finalizado",AN368)))</formula>
    </cfRule>
    <cfRule type="containsText" dxfId="141" priority="142" stopIfTrue="1" operator="containsText" text="En Curso">
      <formula>NOT(ISERROR(SEARCH("En Curso",AN368)))</formula>
    </cfRule>
    <cfRule type="containsText" dxfId="140" priority="143" stopIfTrue="1" operator="containsText" text="Sin Iniciar">
      <formula>NOT(ISERROR(SEARCH("Sin Iniciar",AN368)))</formula>
    </cfRule>
  </conditionalFormatting>
  <conditionalFormatting sqref="AN375:AN381">
    <cfRule type="containsText" dxfId="139" priority="138" stopIfTrue="1" operator="containsText" text="Finalizado">
      <formula>NOT(ISERROR(SEARCH("Finalizado",AN375)))</formula>
    </cfRule>
    <cfRule type="containsText" dxfId="138" priority="139" stopIfTrue="1" operator="containsText" text="En Curso">
      <formula>NOT(ISERROR(SEARCH("En Curso",AN375)))</formula>
    </cfRule>
    <cfRule type="containsText" dxfId="137" priority="140" stopIfTrue="1" operator="containsText" text="Sin Iniciar">
      <formula>NOT(ISERROR(SEARCH("Sin Iniciar",AN375)))</formula>
    </cfRule>
  </conditionalFormatting>
  <conditionalFormatting sqref="AN382:AN388">
    <cfRule type="containsText" dxfId="136" priority="135" stopIfTrue="1" operator="containsText" text="Finalizado">
      <formula>NOT(ISERROR(SEARCH("Finalizado",AN382)))</formula>
    </cfRule>
    <cfRule type="containsText" dxfId="135" priority="136" stopIfTrue="1" operator="containsText" text="En Curso">
      <formula>NOT(ISERROR(SEARCH("En Curso",AN382)))</formula>
    </cfRule>
    <cfRule type="containsText" dxfId="134" priority="137" stopIfTrue="1" operator="containsText" text="Sin Iniciar">
      <formula>NOT(ISERROR(SEARCH("Sin Iniciar",AN382)))</formula>
    </cfRule>
  </conditionalFormatting>
  <conditionalFormatting sqref="AN389:AN395">
    <cfRule type="containsText" dxfId="133" priority="132" stopIfTrue="1" operator="containsText" text="Finalizado">
      <formula>NOT(ISERROR(SEARCH("Finalizado",AN389)))</formula>
    </cfRule>
    <cfRule type="containsText" dxfId="132" priority="133" stopIfTrue="1" operator="containsText" text="En Curso">
      <formula>NOT(ISERROR(SEARCH("En Curso",AN389)))</formula>
    </cfRule>
    <cfRule type="containsText" dxfId="131" priority="134" stopIfTrue="1" operator="containsText" text="Sin Iniciar">
      <formula>NOT(ISERROR(SEARCH("Sin Iniciar",AN389)))</formula>
    </cfRule>
  </conditionalFormatting>
  <conditionalFormatting sqref="AN396:AN402">
    <cfRule type="containsText" dxfId="130" priority="129" stopIfTrue="1" operator="containsText" text="Finalizado">
      <formula>NOT(ISERROR(SEARCH("Finalizado",AN396)))</formula>
    </cfRule>
    <cfRule type="containsText" dxfId="129" priority="130" stopIfTrue="1" operator="containsText" text="En Curso">
      <formula>NOT(ISERROR(SEARCH("En Curso",AN396)))</formula>
    </cfRule>
    <cfRule type="containsText" dxfId="128" priority="131" stopIfTrue="1" operator="containsText" text="Sin Iniciar">
      <formula>NOT(ISERROR(SEARCH("Sin Iniciar",AN396)))</formula>
    </cfRule>
  </conditionalFormatting>
  <conditionalFormatting sqref="AN403:AN409">
    <cfRule type="containsText" dxfId="127" priority="126" stopIfTrue="1" operator="containsText" text="Finalizado">
      <formula>NOT(ISERROR(SEARCH("Finalizado",AN403)))</formula>
    </cfRule>
    <cfRule type="containsText" dxfId="126" priority="127" stopIfTrue="1" operator="containsText" text="En Curso">
      <formula>NOT(ISERROR(SEARCH("En Curso",AN403)))</formula>
    </cfRule>
    <cfRule type="containsText" dxfId="125" priority="128" stopIfTrue="1" operator="containsText" text="Sin Iniciar">
      <formula>NOT(ISERROR(SEARCH("Sin Iniciar",AN403)))</formula>
    </cfRule>
  </conditionalFormatting>
  <conditionalFormatting sqref="AN410:AN416">
    <cfRule type="containsText" dxfId="124" priority="123" stopIfTrue="1" operator="containsText" text="Finalizado">
      <formula>NOT(ISERROR(SEARCH("Finalizado",AN410)))</formula>
    </cfRule>
    <cfRule type="containsText" dxfId="123" priority="124" stopIfTrue="1" operator="containsText" text="En Curso">
      <formula>NOT(ISERROR(SEARCH("En Curso",AN410)))</formula>
    </cfRule>
    <cfRule type="containsText" dxfId="122" priority="125" stopIfTrue="1" operator="containsText" text="Sin Iniciar">
      <formula>NOT(ISERROR(SEARCH("Sin Iniciar",AN410)))</formula>
    </cfRule>
  </conditionalFormatting>
  <conditionalFormatting sqref="AN417:AN423">
    <cfRule type="containsText" dxfId="121" priority="120" stopIfTrue="1" operator="containsText" text="Finalizado">
      <formula>NOT(ISERROR(SEARCH("Finalizado",AN417)))</formula>
    </cfRule>
    <cfRule type="containsText" dxfId="120" priority="121" stopIfTrue="1" operator="containsText" text="En Curso">
      <formula>NOT(ISERROR(SEARCH("En Curso",AN417)))</formula>
    </cfRule>
    <cfRule type="containsText" dxfId="119" priority="122" stopIfTrue="1" operator="containsText" text="Sin Iniciar">
      <formula>NOT(ISERROR(SEARCH("Sin Iniciar",AN417)))</formula>
    </cfRule>
  </conditionalFormatting>
  <conditionalFormatting sqref="AN424:AN430">
    <cfRule type="containsText" dxfId="118" priority="117" stopIfTrue="1" operator="containsText" text="Finalizado">
      <formula>NOT(ISERROR(SEARCH("Finalizado",AN424)))</formula>
    </cfRule>
    <cfRule type="containsText" dxfId="117" priority="118" stopIfTrue="1" operator="containsText" text="En Curso">
      <formula>NOT(ISERROR(SEARCH("En Curso",AN424)))</formula>
    </cfRule>
    <cfRule type="containsText" dxfId="116" priority="119" stopIfTrue="1" operator="containsText" text="Sin Iniciar">
      <formula>NOT(ISERROR(SEARCH("Sin Iniciar",AN424)))</formula>
    </cfRule>
  </conditionalFormatting>
  <conditionalFormatting sqref="AN431:AN437">
    <cfRule type="containsText" dxfId="115" priority="114" stopIfTrue="1" operator="containsText" text="Finalizado">
      <formula>NOT(ISERROR(SEARCH("Finalizado",AN431)))</formula>
    </cfRule>
    <cfRule type="containsText" dxfId="114" priority="115" stopIfTrue="1" operator="containsText" text="En Curso">
      <formula>NOT(ISERROR(SEARCH("En Curso",AN431)))</formula>
    </cfRule>
    <cfRule type="containsText" dxfId="113" priority="116" stopIfTrue="1" operator="containsText" text="Sin Iniciar">
      <formula>NOT(ISERROR(SEARCH("Sin Iniciar",AN431)))</formula>
    </cfRule>
  </conditionalFormatting>
  <conditionalFormatting sqref="AN438:AN444">
    <cfRule type="containsText" dxfId="112" priority="111" stopIfTrue="1" operator="containsText" text="Finalizado">
      <formula>NOT(ISERROR(SEARCH("Finalizado",AN438)))</formula>
    </cfRule>
    <cfRule type="containsText" dxfId="111" priority="112" stopIfTrue="1" operator="containsText" text="En Curso">
      <formula>NOT(ISERROR(SEARCH("En Curso",AN438)))</formula>
    </cfRule>
    <cfRule type="containsText" dxfId="110" priority="113" stopIfTrue="1" operator="containsText" text="Sin Iniciar">
      <formula>NOT(ISERROR(SEARCH("Sin Iniciar",AN438)))</formula>
    </cfRule>
  </conditionalFormatting>
  <conditionalFormatting sqref="AN445:AN451">
    <cfRule type="containsText" dxfId="109" priority="108" stopIfTrue="1" operator="containsText" text="Finalizado">
      <formula>NOT(ISERROR(SEARCH("Finalizado",AN445)))</formula>
    </cfRule>
    <cfRule type="containsText" dxfId="108" priority="109" stopIfTrue="1" operator="containsText" text="En Curso">
      <formula>NOT(ISERROR(SEARCH("En Curso",AN445)))</formula>
    </cfRule>
    <cfRule type="containsText" dxfId="107" priority="110" stopIfTrue="1" operator="containsText" text="Sin Iniciar">
      <formula>NOT(ISERROR(SEARCH("Sin Iniciar",AN445)))</formula>
    </cfRule>
  </conditionalFormatting>
  <conditionalFormatting sqref="AN452:AN458">
    <cfRule type="containsText" dxfId="106" priority="105" stopIfTrue="1" operator="containsText" text="Finalizado">
      <formula>NOT(ISERROR(SEARCH("Finalizado",AN452)))</formula>
    </cfRule>
    <cfRule type="containsText" dxfId="105" priority="106" stopIfTrue="1" operator="containsText" text="En Curso">
      <formula>NOT(ISERROR(SEARCH("En Curso",AN452)))</formula>
    </cfRule>
    <cfRule type="containsText" dxfId="104" priority="107" stopIfTrue="1" operator="containsText" text="Sin Iniciar">
      <formula>NOT(ISERROR(SEARCH("Sin Iniciar",AN452)))</formula>
    </cfRule>
  </conditionalFormatting>
  <conditionalFormatting sqref="AN459:AN465">
    <cfRule type="containsText" dxfId="103" priority="102" stopIfTrue="1" operator="containsText" text="Finalizado">
      <formula>NOT(ISERROR(SEARCH("Finalizado",AN459)))</formula>
    </cfRule>
    <cfRule type="containsText" dxfId="102" priority="103" stopIfTrue="1" operator="containsText" text="En Curso">
      <formula>NOT(ISERROR(SEARCH("En Curso",AN459)))</formula>
    </cfRule>
    <cfRule type="containsText" dxfId="101" priority="104" stopIfTrue="1" operator="containsText" text="Sin Iniciar">
      <formula>NOT(ISERROR(SEARCH("Sin Iniciar",AN459)))</formula>
    </cfRule>
  </conditionalFormatting>
  <conditionalFormatting sqref="AN466:AN472">
    <cfRule type="containsText" dxfId="100" priority="99" stopIfTrue="1" operator="containsText" text="Finalizado">
      <formula>NOT(ISERROR(SEARCH("Finalizado",AN466)))</formula>
    </cfRule>
    <cfRule type="containsText" dxfId="99" priority="100" stopIfTrue="1" operator="containsText" text="En Curso">
      <formula>NOT(ISERROR(SEARCH("En Curso",AN466)))</formula>
    </cfRule>
    <cfRule type="containsText" dxfId="98" priority="101" stopIfTrue="1" operator="containsText" text="Sin Iniciar">
      <formula>NOT(ISERROR(SEARCH("Sin Iniciar",AN466)))</formula>
    </cfRule>
  </conditionalFormatting>
  <conditionalFormatting sqref="AN473:AN479">
    <cfRule type="containsText" dxfId="97" priority="96" stopIfTrue="1" operator="containsText" text="Finalizado">
      <formula>NOT(ISERROR(SEARCH("Finalizado",AN473)))</formula>
    </cfRule>
    <cfRule type="containsText" dxfId="96" priority="97" stopIfTrue="1" operator="containsText" text="En Curso">
      <formula>NOT(ISERROR(SEARCH("En Curso",AN473)))</formula>
    </cfRule>
    <cfRule type="containsText" dxfId="95" priority="98" stopIfTrue="1" operator="containsText" text="Sin Iniciar">
      <formula>NOT(ISERROR(SEARCH("Sin Iniciar",AN473)))</formula>
    </cfRule>
  </conditionalFormatting>
  <conditionalFormatting sqref="AN480:AN486">
    <cfRule type="containsText" dxfId="94" priority="93" stopIfTrue="1" operator="containsText" text="Finalizado">
      <formula>NOT(ISERROR(SEARCH("Finalizado",AN480)))</formula>
    </cfRule>
    <cfRule type="containsText" dxfId="93" priority="94" stopIfTrue="1" operator="containsText" text="En Curso">
      <formula>NOT(ISERROR(SEARCH("En Curso",AN480)))</formula>
    </cfRule>
    <cfRule type="containsText" dxfId="92" priority="95" stopIfTrue="1" operator="containsText" text="Sin Iniciar">
      <formula>NOT(ISERROR(SEARCH("Sin Iniciar",AN480)))</formula>
    </cfRule>
  </conditionalFormatting>
  <conditionalFormatting sqref="AN487:AN493">
    <cfRule type="containsText" dxfId="91" priority="90" stopIfTrue="1" operator="containsText" text="Finalizado">
      <formula>NOT(ISERROR(SEARCH("Finalizado",AN487)))</formula>
    </cfRule>
    <cfRule type="containsText" dxfId="90" priority="91" stopIfTrue="1" operator="containsText" text="En Curso">
      <formula>NOT(ISERROR(SEARCH("En Curso",AN487)))</formula>
    </cfRule>
    <cfRule type="containsText" dxfId="89" priority="92" stopIfTrue="1" operator="containsText" text="Sin Iniciar">
      <formula>NOT(ISERROR(SEARCH("Sin Iniciar",AN487)))</formula>
    </cfRule>
  </conditionalFormatting>
  <conditionalFormatting sqref="AN494:AN500">
    <cfRule type="containsText" dxfId="88" priority="87" stopIfTrue="1" operator="containsText" text="Finalizado">
      <formula>NOT(ISERROR(SEARCH("Finalizado",AN494)))</formula>
    </cfRule>
    <cfRule type="containsText" dxfId="87" priority="88" stopIfTrue="1" operator="containsText" text="En Curso">
      <formula>NOT(ISERROR(SEARCH("En Curso",AN494)))</formula>
    </cfRule>
    <cfRule type="containsText" dxfId="86" priority="89" stopIfTrue="1" operator="containsText" text="Sin Iniciar">
      <formula>NOT(ISERROR(SEARCH("Sin Iniciar",AN494)))</formula>
    </cfRule>
  </conditionalFormatting>
  <conditionalFormatting sqref="AN501:AN507">
    <cfRule type="containsText" dxfId="85" priority="84" stopIfTrue="1" operator="containsText" text="Finalizado">
      <formula>NOT(ISERROR(SEARCH("Finalizado",AN501)))</formula>
    </cfRule>
    <cfRule type="containsText" dxfId="84" priority="85" stopIfTrue="1" operator="containsText" text="En Curso">
      <formula>NOT(ISERROR(SEARCH("En Curso",AN501)))</formula>
    </cfRule>
    <cfRule type="containsText" dxfId="83" priority="86" stopIfTrue="1" operator="containsText" text="Sin Iniciar">
      <formula>NOT(ISERROR(SEARCH("Sin Iniciar",AN501)))</formula>
    </cfRule>
  </conditionalFormatting>
  <conditionalFormatting sqref="AN508:AN514">
    <cfRule type="containsText" dxfId="82" priority="81" stopIfTrue="1" operator="containsText" text="Finalizado">
      <formula>NOT(ISERROR(SEARCH("Finalizado",AN508)))</formula>
    </cfRule>
    <cfRule type="containsText" dxfId="81" priority="82" stopIfTrue="1" operator="containsText" text="En Curso">
      <formula>NOT(ISERROR(SEARCH("En Curso",AN508)))</formula>
    </cfRule>
    <cfRule type="containsText" dxfId="80" priority="83" stopIfTrue="1" operator="containsText" text="Sin Iniciar">
      <formula>NOT(ISERROR(SEARCH("Sin Iniciar",AN508)))</formula>
    </cfRule>
  </conditionalFormatting>
  <conditionalFormatting sqref="AN515:AN521">
    <cfRule type="containsText" dxfId="79" priority="78" stopIfTrue="1" operator="containsText" text="Finalizado">
      <formula>NOT(ISERROR(SEARCH("Finalizado",AN515)))</formula>
    </cfRule>
    <cfRule type="containsText" dxfId="78" priority="79" stopIfTrue="1" operator="containsText" text="En Curso">
      <formula>NOT(ISERROR(SEARCH("En Curso",AN515)))</formula>
    </cfRule>
    <cfRule type="containsText" dxfId="77" priority="80" stopIfTrue="1" operator="containsText" text="Sin Iniciar">
      <formula>NOT(ISERROR(SEARCH("Sin Iniciar",AN515)))</formula>
    </cfRule>
  </conditionalFormatting>
  <conditionalFormatting sqref="AN522:AN528">
    <cfRule type="containsText" dxfId="76" priority="75" stopIfTrue="1" operator="containsText" text="Finalizado">
      <formula>NOT(ISERROR(SEARCH("Finalizado",AN522)))</formula>
    </cfRule>
    <cfRule type="containsText" dxfId="75" priority="76" stopIfTrue="1" operator="containsText" text="En Curso">
      <formula>NOT(ISERROR(SEARCH("En Curso",AN522)))</formula>
    </cfRule>
    <cfRule type="containsText" dxfId="74" priority="77" stopIfTrue="1" operator="containsText" text="Sin Iniciar">
      <formula>NOT(ISERROR(SEARCH("Sin Iniciar",AN522)))</formula>
    </cfRule>
  </conditionalFormatting>
  <conditionalFormatting sqref="AN529:AN535">
    <cfRule type="containsText" dxfId="73" priority="72" stopIfTrue="1" operator="containsText" text="Finalizado">
      <formula>NOT(ISERROR(SEARCH("Finalizado",AN529)))</formula>
    </cfRule>
    <cfRule type="containsText" dxfId="72" priority="73" stopIfTrue="1" operator="containsText" text="En Curso">
      <formula>NOT(ISERROR(SEARCH("En Curso",AN529)))</formula>
    </cfRule>
    <cfRule type="containsText" dxfId="71" priority="74" stopIfTrue="1" operator="containsText" text="Sin Iniciar">
      <formula>NOT(ISERROR(SEARCH("Sin Iniciar",AN529)))</formula>
    </cfRule>
  </conditionalFormatting>
  <conditionalFormatting sqref="AN536:AN542">
    <cfRule type="containsText" dxfId="70" priority="69" stopIfTrue="1" operator="containsText" text="Finalizado">
      <formula>NOT(ISERROR(SEARCH("Finalizado",AN536)))</formula>
    </cfRule>
    <cfRule type="containsText" dxfId="69" priority="70" stopIfTrue="1" operator="containsText" text="En Curso">
      <formula>NOT(ISERROR(SEARCH("En Curso",AN536)))</formula>
    </cfRule>
    <cfRule type="containsText" dxfId="68" priority="71" stopIfTrue="1" operator="containsText" text="Sin Iniciar">
      <formula>NOT(ISERROR(SEARCH("Sin Iniciar",AN536)))</formula>
    </cfRule>
  </conditionalFormatting>
  <conditionalFormatting sqref="AN543:AN549">
    <cfRule type="containsText" dxfId="67" priority="66" stopIfTrue="1" operator="containsText" text="Finalizado">
      <formula>NOT(ISERROR(SEARCH("Finalizado",AN543)))</formula>
    </cfRule>
    <cfRule type="containsText" dxfId="66" priority="67" stopIfTrue="1" operator="containsText" text="En Curso">
      <formula>NOT(ISERROR(SEARCH("En Curso",AN543)))</formula>
    </cfRule>
    <cfRule type="containsText" dxfId="65" priority="68" stopIfTrue="1" operator="containsText" text="Sin Iniciar">
      <formula>NOT(ISERROR(SEARCH("Sin Iniciar",AN543)))</formula>
    </cfRule>
  </conditionalFormatting>
  <conditionalFormatting sqref="AN550:AN556">
    <cfRule type="containsText" dxfId="64" priority="63" stopIfTrue="1" operator="containsText" text="Finalizado">
      <formula>NOT(ISERROR(SEARCH("Finalizado",AN550)))</formula>
    </cfRule>
    <cfRule type="containsText" dxfId="63" priority="64" stopIfTrue="1" operator="containsText" text="En Curso">
      <formula>NOT(ISERROR(SEARCH("En Curso",AN550)))</formula>
    </cfRule>
    <cfRule type="containsText" dxfId="62" priority="65" stopIfTrue="1" operator="containsText" text="Sin Iniciar">
      <formula>NOT(ISERROR(SEARCH("Sin Iniciar",AN550)))</formula>
    </cfRule>
  </conditionalFormatting>
  <conditionalFormatting sqref="AN557:AN563">
    <cfRule type="containsText" dxfId="61" priority="60" stopIfTrue="1" operator="containsText" text="Finalizado">
      <formula>NOT(ISERROR(SEARCH("Finalizado",AN557)))</formula>
    </cfRule>
    <cfRule type="containsText" dxfId="60" priority="61" stopIfTrue="1" operator="containsText" text="En Curso">
      <formula>NOT(ISERROR(SEARCH("En Curso",AN557)))</formula>
    </cfRule>
    <cfRule type="containsText" dxfId="59" priority="62" stopIfTrue="1" operator="containsText" text="Sin Iniciar">
      <formula>NOT(ISERROR(SEARCH("Sin Iniciar",AN557)))</formula>
    </cfRule>
  </conditionalFormatting>
  <conditionalFormatting sqref="AN564:AN570">
    <cfRule type="containsText" dxfId="58" priority="57" stopIfTrue="1" operator="containsText" text="Finalizado">
      <formula>NOT(ISERROR(SEARCH("Finalizado",AN564)))</formula>
    </cfRule>
    <cfRule type="containsText" dxfId="57" priority="58" stopIfTrue="1" operator="containsText" text="En Curso">
      <formula>NOT(ISERROR(SEARCH("En Curso",AN564)))</formula>
    </cfRule>
    <cfRule type="containsText" dxfId="56" priority="59" stopIfTrue="1" operator="containsText" text="Sin Iniciar">
      <formula>NOT(ISERROR(SEARCH("Sin Iniciar",AN564)))</formula>
    </cfRule>
  </conditionalFormatting>
  <conditionalFormatting sqref="AN571:AN577">
    <cfRule type="containsText" dxfId="55" priority="54" stopIfTrue="1" operator="containsText" text="Finalizado">
      <formula>NOT(ISERROR(SEARCH("Finalizado",AN571)))</formula>
    </cfRule>
    <cfRule type="containsText" dxfId="54" priority="55" stopIfTrue="1" operator="containsText" text="En Curso">
      <formula>NOT(ISERROR(SEARCH("En Curso",AN571)))</formula>
    </cfRule>
    <cfRule type="containsText" dxfId="53" priority="56" stopIfTrue="1" operator="containsText" text="Sin Iniciar">
      <formula>NOT(ISERROR(SEARCH("Sin Iniciar",AN571)))</formula>
    </cfRule>
  </conditionalFormatting>
  <conditionalFormatting sqref="AN578:AN584">
    <cfRule type="containsText" dxfId="52" priority="51" stopIfTrue="1" operator="containsText" text="Finalizado">
      <formula>NOT(ISERROR(SEARCH("Finalizado",AN578)))</formula>
    </cfRule>
    <cfRule type="containsText" dxfId="51" priority="52" stopIfTrue="1" operator="containsText" text="En Curso">
      <formula>NOT(ISERROR(SEARCH("En Curso",AN578)))</formula>
    </cfRule>
    <cfRule type="containsText" dxfId="50" priority="53" stopIfTrue="1" operator="containsText" text="Sin Iniciar">
      <formula>NOT(ISERROR(SEARCH("Sin Iniciar",AN578)))</formula>
    </cfRule>
  </conditionalFormatting>
  <conditionalFormatting sqref="AN585:AN591">
    <cfRule type="containsText" dxfId="49" priority="48" stopIfTrue="1" operator="containsText" text="Finalizado">
      <formula>NOT(ISERROR(SEARCH("Finalizado",AN585)))</formula>
    </cfRule>
    <cfRule type="containsText" dxfId="48" priority="49" stopIfTrue="1" operator="containsText" text="En Curso">
      <formula>NOT(ISERROR(SEARCH("En Curso",AN585)))</formula>
    </cfRule>
    <cfRule type="containsText" dxfId="47" priority="50" stopIfTrue="1" operator="containsText" text="Sin Iniciar">
      <formula>NOT(ISERROR(SEARCH("Sin Iniciar",AN585)))</formula>
    </cfRule>
  </conditionalFormatting>
  <conditionalFormatting sqref="AN592:AN598">
    <cfRule type="containsText" dxfId="46" priority="45" stopIfTrue="1" operator="containsText" text="Finalizado">
      <formula>NOT(ISERROR(SEARCH("Finalizado",AN592)))</formula>
    </cfRule>
    <cfRule type="containsText" dxfId="45" priority="46" stopIfTrue="1" operator="containsText" text="En Curso">
      <formula>NOT(ISERROR(SEARCH("En Curso",AN592)))</formula>
    </cfRule>
    <cfRule type="containsText" dxfId="44" priority="47" stopIfTrue="1" operator="containsText" text="Sin Iniciar">
      <formula>NOT(ISERROR(SEARCH("Sin Iniciar",AN592)))</formula>
    </cfRule>
  </conditionalFormatting>
  <conditionalFormatting sqref="AN599:AN605">
    <cfRule type="containsText" dxfId="43" priority="42" stopIfTrue="1" operator="containsText" text="Finalizado">
      <formula>NOT(ISERROR(SEARCH("Finalizado",AN599)))</formula>
    </cfRule>
    <cfRule type="containsText" dxfId="42" priority="43" stopIfTrue="1" operator="containsText" text="En Curso">
      <formula>NOT(ISERROR(SEARCH("En Curso",AN599)))</formula>
    </cfRule>
    <cfRule type="containsText" dxfId="41" priority="44" stopIfTrue="1" operator="containsText" text="Sin Iniciar">
      <formula>NOT(ISERROR(SEARCH("Sin Iniciar",AN599)))</formula>
    </cfRule>
  </conditionalFormatting>
  <conditionalFormatting sqref="AN606:AN612">
    <cfRule type="containsText" dxfId="40" priority="39" stopIfTrue="1" operator="containsText" text="Finalizado">
      <formula>NOT(ISERROR(SEARCH("Finalizado",AN606)))</formula>
    </cfRule>
    <cfRule type="containsText" dxfId="39" priority="40" stopIfTrue="1" operator="containsText" text="En Curso">
      <formula>NOT(ISERROR(SEARCH("En Curso",AN606)))</formula>
    </cfRule>
    <cfRule type="containsText" dxfId="38" priority="41" stopIfTrue="1" operator="containsText" text="Sin Iniciar">
      <formula>NOT(ISERROR(SEARCH("Sin Iniciar",AN606)))</formula>
    </cfRule>
  </conditionalFormatting>
  <conditionalFormatting sqref="AN613:AN619">
    <cfRule type="containsText" dxfId="37" priority="36" stopIfTrue="1" operator="containsText" text="Finalizado">
      <formula>NOT(ISERROR(SEARCH("Finalizado",AN613)))</formula>
    </cfRule>
    <cfRule type="containsText" dxfId="36" priority="37" stopIfTrue="1" operator="containsText" text="En Curso">
      <formula>NOT(ISERROR(SEARCH("En Curso",AN613)))</formula>
    </cfRule>
    <cfRule type="containsText" dxfId="35" priority="38" stopIfTrue="1" operator="containsText" text="Sin Iniciar">
      <formula>NOT(ISERROR(SEARCH("Sin Iniciar",AN613)))</formula>
    </cfRule>
  </conditionalFormatting>
  <conditionalFormatting sqref="AN620:AN626">
    <cfRule type="containsText" dxfId="34" priority="33" stopIfTrue="1" operator="containsText" text="Finalizado">
      <formula>NOT(ISERROR(SEARCH("Finalizado",AN620)))</formula>
    </cfRule>
    <cfRule type="containsText" dxfId="33" priority="34" stopIfTrue="1" operator="containsText" text="En Curso">
      <formula>NOT(ISERROR(SEARCH("En Curso",AN620)))</formula>
    </cfRule>
    <cfRule type="containsText" dxfId="32" priority="35" stopIfTrue="1" operator="containsText" text="Sin Iniciar">
      <formula>NOT(ISERROR(SEARCH("Sin Iniciar",AN620)))</formula>
    </cfRule>
  </conditionalFormatting>
  <conditionalFormatting sqref="AN627:AN633">
    <cfRule type="containsText" dxfId="31" priority="30" stopIfTrue="1" operator="containsText" text="Finalizado">
      <formula>NOT(ISERROR(SEARCH("Finalizado",AN627)))</formula>
    </cfRule>
    <cfRule type="containsText" dxfId="30" priority="31" stopIfTrue="1" operator="containsText" text="En Curso">
      <formula>NOT(ISERROR(SEARCH("En Curso",AN627)))</formula>
    </cfRule>
    <cfRule type="containsText" dxfId="29" priority="32" stopIfTrue="1" operator="containsText" text="Sin Iniciar">
      <formula>NOT(ISERROR(SEARCH("Sin Iniciar",AN627)))</formula>
    </cfRule>
  </conditionalFormatting>
  <conditionalFormatting sqref="AN634:AN640">
    <cfRule type="containsText" dxfId="28" priority="27" stopIfTrue="1" operator="containsText" text="Finalizado">
      <formula>NOT(ISERROR(SEARCH("Finalizado",AN634)))</formula>
    </cfRule>
    <cfRule type="containsText" dxfId="27" priority="28" stopIfTrue="1" operator="containsText" text="En Curso">
      <formula>NOT(ISERROR(SEARCH("En Curso",AN634)))</formula>
    </cfRule>
    <cfRule type="containsText" dxfId="26" priority="29" stopIfTrue="1" operator="containsText" text="Sin Iniciar">
      <formula>NOT(ISERROR(SEARCH("Sin Iniciar",AN634)))</formula>
    </cfRule>
  </conditionalFormatting>
  <conditionalFormatting sqref="AN641:AN647">
    <cfRule type="containsText" dxfId="25" priority="24" stopIfTrue="1" operator="containsText" text="Finalizado">
      <formula>NOT(ISERROR(SEARCH("Finalizado",AN641)))</formula>
    </cfRule>
    <cfRule type="containsText" dxfId="24" priority="25" stopIfTrue="1" operator="containsText" text="En Curso">
      <formula>NOT(ISERROR(SEARCH("En Curso",AN641)))</formula>
    </cfRule>
    <cfRule type="containsText" dxfId="23" priority="26" stopIfTrue="1" operator="containsText" text="Sin Iniciar">
      <formula>NOT(ISERROR(SEARCH("Sin Iniciar",AN641)))</formula>
    </cfRule>
  </conditionalFormatting>
  <conditionalFormatting sqref="AN648:AN654">
    <cfRule type="containsText" dxfId="22" priority="21" stopIfTrue="1" operator="containsText" text="Finalizado">
      <formula>NOT(ISERROR(SEARCH("Finalizado",AN648)))</formula>
    </cfRule>
    <cfRule type="containsText" dxfId="21" priority="22" stopIfTrue="1" operator="containsText" text="En Curso">
      <formula>NOT(ISERROR(SEARCH("En Curso",AN648)))</formula>
    </cfRule>
    <cfRule type="containsText" dxfId="20" priority="23" stopIfTrue="1" operator="containsText" text="Sin Iniciar">
      <formula>NOT(ISERROR(SEARCH("Sin Iniciar",AN648)))</formula>
    </cfRule>
  </conditionalFormatting>
  <conditionalFormatting sqref="AN655:AN661">
    <cfRule type="containsText" dxfId="19" priority="18" stopIfTrue="1" operator="containsText" text="Finalizado">
      <formula>NOT(ISERROR(SEARCH("Finalizado",AN655)))</formula>
    </cfRule>
    <cfRule type="containsText" dxfId="18" priority="19" stopIfTrue="1" operator="containsText" text="En Curso">
      <formula>NOT(ISERROR(SEARCH("En Curso",AN655)))</formula>
    </cfRule>
    <cfRule type="containsText" dxfId="17" priority="20" stopIfTrue="1" operator="containsText" text="Sin Iniciar">
      <formula>NOT(ISERROR(SEARCH("Sin Iniciar",AN655)))</formula>
    </cfRule>
  </conditionalFormatting>
  <conditionalFormatting sqref="AN662:AN668">
    <cfRule type="containsText" dxfId="16" priority="15" stopIfTrue="1" operator="containsText" text="Finalizado">
      <formula>NOT(ISERROR(SEARCH("Finalizado",AN662)))</formula>
    </cfRule>
    <cfRule type="containsText" dxfId="15" priority="16" stopIfTrue="1" operator="containsText" text="En Curso">
      <formula>NOT(ISERROR(SEARCH("En Curso",AN662)))</formula>
    </cfRule>
    <cfRule type="containsText" dxfId="14" priority="17" stopIfTrue="1" operator="containsText" text="Sin Iniciar">
      <formula>NOT(ISERROR(SEARCH("Sin Iniciar",AN662)))</formula>
    </cfRule>
  </conditionalFormatting>
  <conditionalFormatting sqref="AN669:AN675">
    <cfRule type="containsText" dxfId="13" priority="12" stopIfTrue="1" operator="containsText" text="Finalizado">
      <formula>NOT(ISERROR(SEARCH("Finalizado",AN669)))</formula>
    </cfRule>
    <cfRule type="containsText" dxfId="12" priority="13" stopIfTrue="1" operator="containsText" text="En Curso">
      <formula>NOT(ISERROR(SEARCH("En Curso",AN669)))</formula>
    </cfRule>
    <cfRule type="containsText" dxfId="11" priority="14" stopIfTrue="1" operator="containsText" text="Sin Iniciar">
      <formula>NOT(ISERROR(SEARCH("Sin Iniciar",AN669)))</formula>
    </cfRule>
  </conditionalFormatting>
  <conditionalFormatting sqref="AN676:AN682">
    <cfRule type="containsText" dxfId="10" priority="9" stopIfTrue="1" operator="containsText" text="Finalizado">
      <formula>NOT(ISERROR(SEARCH("Finalizado",AN676)))</formula>
    </cfRule>
    <cfRule type="containsText" dxfId="9" priority="10" stopIfTrue="1" operator="containsText" text="En Curso">
      <formula>NOT(ISERROR(SEARCH("En Curso",AN676)))</formula>
    </cfRule>
    <cfRule type="containsText" dxfId="8" priority="11" stopIfTrue="1" operator="containsText" text="Sin Iniciar">
      <formula>NOT(ISERROR(SEARCH("Sin Iniciar",AN676)))</formula>
    </cfRule>
  </conditionalFormatting>
  <conditionalFormatting sqref="AN683:AN689">
    <cfRule type="containsText" dxfId="7" priority="6" stopIfTrue="1" operator="containsText" text="Finalizado">
      <formula>NOT(ISERROR(SEARCH("Finalizado",AN683)))</formula>
    </cfRule>
    <cfRule type="containsText" dxfId="6" priority="7" stopIfTrue="1" operator="containsText" text="En Curso">
      <formula>NOT(ISERROR(SEARCH("En Curso",AN683)))</formula>
    </cfRule>
    <cfRule type="containsText" dxfId="5" priority="8" stopIfTrue="1" operator="containsText" text="Sin Iniciar">
      <formula>NOT(ISERROR(SEARCH("Sin Iniciar",AN683)))</formula>
    </cfRule>
  </conditionalFormatting>
  <conditionalFormatting sqref="AN690:AN696">
    <cfRule type="containsText" dxfId="4" priority="3" stopIfTrue="1" operator="containsText" text="Finalizado">
      <formula>NOT(ISERROR(SEARCH("Finalizado",AN690)))</formula>
    </cfRule>
    <cfRule type="containsText" dxfId="3" priority="4" stopIfTrue="1" operator="containsText" text="En Curso">
      <formula>NOT(ISERROR(SEARCH("En Curso",AN690)))</formula>
    </cfRule>
    <cfRule type="containsText" dxfId="2" priority="5" stopIfTrue="1" operator="containsText" text="Sin Iniciar">
      <formula>NOT(ISERROR(SEARCH("Sin Iniciar",AN690)))</formula>
    </cfRule>
  </conditionalFormatting>
  <conditionalFormatting sqref="AQ39 AQ32 AQ46 AQ53 AQ60 AQ67 AQ11 AQ18 AQ25 AQ74 AQ81 AQ88 AQ95 AQ102 AQ109 AQ116 AQ123 AQ130 AQ137 AQ144 AQ151 AQ158 AQ165 AQ172 AQ179 AQ186 AQ193 AQ200 AQ207 AQ214 AQ221 AQ228 AQ235 AQ242 AQ249 AQ256 AQ263 AQ270 AQ277 AQ284 AQ291 AQ298 AQ305 AQ312 AQ319 AQ326 AQ333 AQ340 AQ347 AQ354 AQ361 AQ368 AQ375 AQ382 AQ389 AQ396 AQ403 AQ410 AQ417 AQ424 AQ431 AQ438 AQ445 AQ452 AQ459 AQ466 AQ473 AQ480 AQ487 AQ494 AQ501 AQ508 AQ515 AQ522 AQ529 AQ536 AQ543 AQ550 AQ557 AQ564 AQ571 AQ578 AQ585 AQ592 AQ599 AQ606 AQ613 AQ620 AQ627 AQ634 AQ641 AQ648 AQ655 AQ662 AQ669 AQ676 AQ683 AQ690">
    <cfRule type="containsText" dxfId="1" priority="1" stopIfTrue="1" operator="containsText" text="Sin Materialización">
      <formula>NOT(ISERROR(SEARCH("Sin Materialización",AQ11)))</formula>
    </cfRule>
    <cfRule type="containsText" dxfId="0" priority="2" stopIfTrue="1" operator="containsText" text="Materializado">
      <formula>NOT(ISERROR(SEARCH("Materializado",AQ11)))</formula>
    </cfRule>
  </conditionalFormatting>
  <dataValidations count="12">
    <dataValidation type="list" allowBlank="1" showInputMessage="1" showErrorMessage="1" sqref="K11:K696" xr:uid="{760ECB40-F441-4027-9120-1645411CC607}">
      <formula1>INDIRECT("Redacción_Impacto_"&amp;$B11)</formula1>
    </dataValidation>
    <dataValidation type="list" allowBlank="1" showInputMessage="1" showErrorMessage="1" sqref="O11:O696" xr:uid="{51EDAEF4-2297-494C-96CE-851D952BA6BE}">
      <formula1>INDIRECT("Impacto"&amp;"_"&amp;$B11)</formula1>
    </dataValidation>
    <dataValidation type="list" allowBlank="1" showInputMessage="1" showErrorMessage="1" sqref="L11:L696" xr:uid="{9C57D7D4-8055-4C1A-9E2B-34EF09B7652A}">
      <formula1>INDIRECT("Probabilidad"&amp;"_"&amp;$B11)</formula1>
    </dataValidation>
    <dataValidation type="list" allowBlank="1" showInputMessage="1" showErrorMessage="1" sqref="E11:E696" xr:uid="{79E36B6B-AE5E-4E20-A351-6709A53B1CA4}">
      <formula1>INDIRECT($D11)</formula1>
    </dataValidation>
    <dataValidation type="list" allowBlank="1" showInputMessage="1" showErrorMessage="1" sqref="C11:C696" xr:uid="{9B939B38-6D0C-449C-9B93-7F742809AACF}">
      <formula1>INDIRECT($B11)</formula1>
    </dataValidation>
    <dataValidation type="list" allowBlank="1" showInputMessage="1" showErrorMessage="1" sqref="AQ11:AQ696" xr:uid="{84A8E442-4381-4AA1-A7DB-612051933015}">
      <formula1>"Sin Materialización,Materializado"</formula1>
    </dataValidation>
    <dataValidation type="list" allowBlank="1" showInputMessage="1" showErrorMessage="1" sqref="S11:S696" xr:uid="{C1FA9224-57CB-43F4-BBE3-A2FF4725F439}">
      <formula1>"Aceptar,Evitar,Reducir (Compartir),Reducir (Mitigar)"</formula1>
    </dataValidation>
    <dataValidation type="list" allowBlank="1" showInputMessage="1" showErrorMessage="1" sqref="AN11:AN696" xr:uid="{03B89C8F-9C81-4AB0-B782-4D78800F16E3}">
      <formula1>"Sin Iniciar,En Curso,Finalizado"</formula1>
    </dataValidation>
    <dataValidation type="list" allowBlank="1" showInputMessage="1" showErrorMessage="1" error="Recuerde que las acciones se generan bajo la medida de mitigar el riesgo" sqref="AN11:AN696" xr:uid="{B5F50C33-CCDB-4D37-A9A9-132C48357E57}">
      <mc:AlternateContent xmlns:x12ac="http://schemas.microsoft.com/office/spreadsheetml/2011/1/ac" xmlns:mc="http://schemas.openxmlformats.org/markup-compatibility/2006">
        <mc:Choice Requires="x12ac">
          <x12ac:list>"""Sin Iniciar""","""En Curso""","""Finalizado"""</x12ac:list>
        </mc:Choice>
        <mc:Fallback>
          <formula1>"""Sin Iniciar"",""En Curso"",""Finalizado"""</formula1>
        </mc:Fallback>
      </mc:AlternateContent>
    </dataValidation>
    <dataValidation type="list" allowBlank="1" showInputMessage="1" showErrorMessage="1" sqref="AN11:AN696" xr:uid="{55C0AC7B-BC35-4A53-B76E-5542E02DE8ED}">
      <formula1>"Sin Iniciar,En curso,Finalizado"</formula1>
    </dataValidation>
    <dataValidation type="list" allowBlank="1" showInputMessage="1" showErrorMessage="1" sqref="B11:B696" xr:uid="{4778BB51-CF3F-4BA2-9838-8B9C604212D7}">
      <formula1>Tipologia_Riesgos</formula1>
    </dataValidation>
    <dataValidation allowBlank="1" sqref="AT11:AT696" xr:uid="{0F3FC6B2-B057-4B6F-A71C-D629BCAF5694}"/>
  </dataValidations>
  <pageMargins left="0.7" right="0.7" top="0.75" bottom="0.75" header="0.3" footer="0.3"/>
  <pageSetup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Mapa_Riesgos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Catalina Gonzalez Rios</dc:creator>
  <cp:lastModifiedBy>Claudia Consuelo Cardozo Amaya</cp:lastModifiedBy>
  <dcterms:created xsi:type="dcterms:W3CDTF">2022-04-20T21:52:20Z</dcterms:created>
  <dcterms:modified xsi:type="dcterms:W3CDTF">2022-04-20T21:56:11Z</dcterms:modified>
</cp:coreProperties>
</file>