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jbarragan.SAE\Desktop\ARCHIVO\"/>
    </mc:Choice>
  </mc:AlternateContent>
  <bookViews>
    <workbookView xWindow="0" yWindow="0" windowWidth="13785" windowHeight="9720"/>
  </bookViews>
  <sheets>
    <sheet name="PAA CONTRATACIÓN " sheetId="2" r:id="rId1"/>
    <sheet name="PAA PRESUPUESTO" sheetId="1" r:id="rId2"/>
  </sheets>
  <definedNames>
    <definedName name="_xlnm._FilterDatabase" localSheetId="0" hidden="1">'PAA CONTRATACIÓN '!$A$1:$O$67</definedName>
    <definedName name="_xlnm._FilterDatabase" localSheetId="1" hidden="1">'PAA PRESUPUESTO'!$A$1:$M$354</definedName>
  </definedNames>
  <calcPr calcId="171027"/>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L62" i="2" l="1"/>
  <c r="L61" i="2"/>
  <c r="L60" i="2"/>
  <c r="L59" i="2"/>
  <c r="L58" i="2"/>
  <c r="L57" i="2"/>
  <c r="L56" i="2"/>
  <c r="L55" i="2"/>
  <c r="L54" i="2"/>
  <c r="L53" i="2"/>
  <c r="L49" i="2"/>
  <c r="L47" i="2"/>
  <c r="L45" i="2"/>
  <c r="L44" i="2"/>
  <c r="L28" i="2"/>
  <c r="L24" i="2"/>
  <c r="L23" i="2"/>
  <c r="L21" i="2"/>
  <c r="L18" i="2"/>
  <c r="L17" i="2"/>
  <c r="L16" i="2"/>
  <c r="L15" i="2"/>
  <c r="L14" i="2"/>
  <c r="L13" i="2"/>
  <c r="L12" i="2"/>
  <c r="L10" i="2"/>
  <c r="O77" i="1" l="1"/>
  <c r="O76" i="1"/>
  <c r="L322" i="1" l="1"/>
  <c r="L326" i="1" l="1"/>
  <c r="L323" i="1"/>
  <c r="L321" i="1"/>
  <c r="L320" i="1"/>
  <c r="L319" i="1"/>
  <c r="L318" i="1"/>
  <c r="L209" i="1"/>
  <c r="L140" i="1"/>
  <c r="L135" i="1"/>
  <c r="L131" i="1"/>
  <c r="L130" i="1"/>
  <c r="L129" i="1"/>
  <c r="L128" i="1"/>
  <c r="L115" i="1"/>
  <c r="L88" i="1"/>
  <c r="L78" i="1"/>
  <c r="L34" i="1"/>
  <c r="L33" i="1"/>
  <c r="L32" i="1"/>
  <c r="L31" i="1"/>
  <c r="L23" i="1"/>
</calcChain>
</file>

<file path=xl/sharedStrings.xml><?xml version="1.0" encoding="utf-8"?>
<sst xmlns="http://schemas.openxmlformats.org/spreadsheetml/2006/main" count="3225" uniqueCount="352">
  <si>
    <t>Linea Presupuesto</t>
  </si>
  <si>
    <t>Linea Plan Contratación</t>
  </si>
  <si>
    <t>Tipo de Proyecto
1. Plan de Contratación
2. Transferencias
3. Cuentas x Pagar
4. Caja Menor
5. Vigencia Actual.
6. Vigencia Futura</t>
  </si>
  <si>
    <t>CUENTA
SAE. SAE
FRISCO. FRISCO</t>
  </si>
  <si>
    <t>Tipo de Negocio</t>
  </si>
  <si>
    <t>Cuenta</t>
  </si>
  <si>
    <t>Nombre Cuenta</t>
  </si>
  <si>
    <t>SubNombre Cuenta</t>
  </si>
  <si>
    <t>AREA</t>
  </si>
  <si>
    <t>CECO</t>
  </si>
  <si>
    <t>Nombre Ceco</t>
  </si>
  <si>
    <t>TOTAL PRESUPUESTO</t>
  </si>
  <si>
    <t>Descipcion</t>
  </si>
  <si>
    <t>N/A</t>
  </si>
  <si>
    <t>SAE</t>
  </si>
  <si>
    <t>Transferencias</t>
  </si>
  <si>
    <t>Cuota de auditaje</t>
  </si>
  <si>
    <t>VICEPRESIDENCIA ADMINISTRATIVA Y FINANCIERA</t>
  </si>
  <si>
    <t>GERENCIA FINANCIERA</t>
  </si>
  <si>
    <t>Que a través del artículo 4° de la ley 106 de 1993. La contraloría general de la república cobrará una tarifa de control fiscal a los organismos y entidades fiscalizadas, equivalente a la de aplicar el factor, resultante de la fórmula de dividir el presupuesto de funcionamiento de la contraloría sobre la sumatoria del valor de los presupuestos de los organismos y entidades vigiladas, al valor de los presupuestos de cada organismo o entidad vigilada", con fundamento en lo cual, este organismo de control fija individualmente a cada organismo o entidad vigilada este monto mediante resolución, siendo claro que el valor total del recaudo por este concepto, no podrá superar por ningún motivo el valor total de sus gastos de funcionamiento.</t>
  </si>
  <si>
    <t>FRISCO</t>
  </si>
  <si>
    <t>Departamento de san andres</t>
  </si>
  <si>
    <t>Según ley 1753 de 2015,art109, los bienes, los rendimientos y los frutos que generan los bienes localizados en san andres, providencia y santa catalina, cuya extinción de dominio se haya decretado debera destinarse a programas sociales.</t>
  </si>
  <si>
    <t>Deuda nacion</t>
  </si>
  <si>
    <t>Deuda adquirida mediante conpes 3277 de 2004, 3412 de 2006 y 3575 de 2009.</t>
  </si>
  <si>
    <t>Ministerio de Justicia</t>
  </si>
  <si>
    <t>Pago Destinación Especifica Politica Antidrogas</t>
  </si>
  <si>
    <t>Fiscalia general de la nación-inversión</t>
  </si>
  <si>
    <t>Pago según articulo 91 de la ley 1708 de 2015, 25% rama judicial, 25%fiscalia general de la nacion, proyectos de inversion que deben estar  previamente aprobados por el mhcp y 50% para gobierno nacional que reglamenta la distribución de este ultimo porcentaje-MHCP</t>
  </si>
  <si>
    <t>Fondo reparación de victimas</t>
  </si>
  <si>
    <t>Pago del 5% del total recaudado por dineros extintos y del producto de venta de bienes con igual condición, en cada año,según ley 1448 de 2013 y decreto 1069 de 2015</t>
  </si>
  <si>
    <t>Ministerio de hacienda y crédito público</t>
  </si>
  <si>
    <t>Rama judicial-inversión</t>
  </si>
  <si>
    <t>Transferencias para Funcinamiento</t>
  </si>
  <si>
    <t>Gasto de Funcionamiento SAE.</t>
  </si>
  <si>
    <t>Gastos Generales</t>
  </si>
  <si>
    <t>Gastos de Activos Financieros</t>
  </si>
  <si>
    <t>Administración de Portafolio</t>
  </si>
  <si>
    <t>Contratacion de servicios financieros relacionados con la administracion del portafolio</t>
  </si>
  <si>
    <t xml:space="preserve">Impuestos y Multas </t>
  </si>
  <si>
    <t>Gravamen Financiero</t>
  </si>
  <si>
    <t>Gravamen Financiero 4 x mil</t>
  </si>
  <si>
    <t>Otros Impuestos</t>
  </si>
  <si>
    <t>Impuesto al patrimonio calculado sobre el valor total de presupuesto de funcionamiento.Renta y CREE</t>
  </si>
  <si>
    <t>Gastos de Personal</t>
  </si>
  <si>
    <t>Servicios Personales Indirectos</t>
  </si>
  <si>
    <t>Honorarios Asesorias Administrativa</t>
  </si>
  <si>
    <t>Asesoria apoyo implementación NIIF - II fase y Asesoria Tributaria</t>
  </si>
  <si>
    <t>Contratar la revisoria fiscal para SAE de Julio a Diciembre</t>
  </si>
  <si>
    <t>Materiales y Suministros</t>
  </si>
  <si>
    <t>Papelería, Utiles de Escritorio y Oficina</t>
  </si>
  <si>
    <t xml:space="preserve">Cubrir costos de chequera </t>
  </si>
  <si>
    <t>PRESIDENCIA</t>
  </si>
  <si>
    <t>OF. COM Y ATEN. CIUD.</t>
  </si>
  <si>
    <t>Contratación servicios operador logístico para  desarrollar estrategias creativas de comunicación interna y externa, crear conceptos y desarrollar mensajes hacia el público interno y externo,</t>
  </si>
  <si>
    <t>Impresos y Publicaciones</t>
  </si>
  <si>
    <t>Otros Gastos por Impresos y Publicaciones</t>
  </si>
  <si>
    <t xml:space="preserve">Contratación de Impresos </t>
  </si>
  <si>
    <t xml:space="preserve">Publicaciones y Avisos  de Ley </t>
  </si>
  <si>
    <t xml:space="preserve">Monitoreo de Medios </t>
  </si>
  <si>
    <t xml:space="preserve">Compra de Equipo </t>
  </si>
  <si>
    <t xml:space="preserve">Software </t>
  </si>
  <si>
    <t>OF. CONTROL INTERNO</t>
  </si>
  <si>
    <t>Herramienta de apoyo para la ejecución de auditorias a las bases de datos (Olympus, Matrix, contabiliad, otros) por parte  de la Oficina de Control Interno. 
Renovación anual por suscripción de licencia Analytic  por valor de US$712 ($2.500.000 aprox).</t>
  </si>
  <si>
    <t>Impuesto Predial</t>
  </si>
  <si>
    <t>VICEPRESIDENCIA DE BIENES</t>
  </si>
  <si>
    <t>GERENCIA DE INMUEBLES</t>
  </si>
  <si>
    <t xml:space="preserve">Pago de impuesto predial de bienes inmuebles en administracion directa, asi como de bienes recibidos por depositarios </t>
  </si>
  <si>
    <t>Gastos de Operación</t>
  </si>
  <si>
    <t xml:space="preserve">Valorización </t>
  </si>
  <si>
    <t xml:space="preserve">Pago de valorizacion de bienes inmuebles en administracion directa, asi como de bienes recibidos por depositarios </t>
  </si>
  <si>
    <t xml:space="preserve">Mantenimiento </t>
  </si>
  <si>
    <t xml:space="preserve">Mantenimiento de Bienes Inmuebles </t>
  </si>
  <si>
    <t>Pago de cuotas de administracion y zonas comunes  de bienes inmuebles en administracion directa, asi como de bienes recibidos por depositarios  EFECTIVO SIN CONTRATO</t>
  </si>
  <si>
    <t>Gastos propiedad horizontal CON CONTRATO</t>
  </si>
  <si>
    <t>Pago de cuotas de administracion y zonas comunes  de bienes inmuebles en administracion directa, asi como de bienes recibidos por depositarios EFECTIVO SIN CONTRATO</t>
  </si>
  <si>
    <t>Servicios Públicos</t>
  </si>
  <si>
    <t>Acueducto Alcantarillado y Aseo</t>
  </si>
  <si>
    <t xml:space="preserve">Pago de servicios de acueducto, alcantarillado y aseo de bienes inmuebles en administracion directa, asi como de bienes recibidos por depositarios </t>
  </si>
  <si>
    <t>Energía</t>
  </si>
  <si>
    <t xml:space="preserve">Pago de servicios de energia de bienes inmuebles en administracion directa, asi como de bienes recibidos por depositarios </t>
  </si>
  <si>
    <t>Gas</t>
  </si>
  <si>
    <t xml:space="preserve">Pago de servicios de gas de bienes inmuebles en administracion directa, asi como de bienes recibidos por depositarios </t>
  </si>
  <si>
    <t>Comunicaciones y Transporte</t>
  </si>
  <si>
    <t>Transporte Terrestre</t>
  </si>
  <si>
    <t>GERENCIA REGIONAL CENTRO ORIENTE</t>
  </si>
  <si>
    <t>Gastos desalojo Caja Menor Centro Oriente</t>
  </si>
  <si>
    <t>GERENCIA REGIONAL SUROCCIDENTE</t>
  </si>
  <si>
    <t>Gastos desalojo Caja Menor Regional Suroccidente</t>
  </si>
  <si>
    <t>GERENCIA REGIONAL OCCIDENTE</t>
  </si>
  <si>
    <t>Gastos desalojo Caja Menor Regional Occidente</t>
  </si>
  <si>
    <t>GERENCIA REGIONAL NORTE</t>
  </si>
  <si>
    <t>Gastos desalojo Caja Menor Regional Norte</t>
  </si>
  <si>
    <t>Saneamiento</t>
  </si>
  <si>
    <t>Administracion de bienes depositarios</t>
  </si>
  <si>
    <t>Comisión por administración de bienes inmuebles en calidad de depositario provisional y Control Gastos Inm -Comisiones Admon (Db)incentivos.</t>
  </si>
  <si>
    <t>Otros Gastos Por Adquisición de Servicios</t>
  </si>
  <si>
    <t>Otros Gastos para Adquisición de Servicios</t>
  </si>
  <si>
    <t>Cuentas por pagar</t>
  </si>
  <si>
    <t>CONSERJERIA CASA YOLANA</t>
  </si>
  <si>
    <t>CONSERJERIA CASA PEÑASCO</t>
  </si>
  <si>
    <t>CONSERJERIA CASA CIUDAD JARDIN</t>
  </si>
  <si>
    <t>CONSERJERIA CASA CRISTALES</t>
  </si>
  <si>
    <t>CONSERJERIA CASA 12 SAE 312 CIUDAD JARDIN</t>
  </si>
  <si>
    <t>OF. DE PLANEACION</t>
  </si>
  <si>
    <t xml:space="preserve">Realización de Auditoria Interna de Calidad y Modelo Estandar de Control Interno, enmarcada en los 34 Procesos, para nivel central y las cuatro Gerencias Regionales. </t>
  </si>
  <si>
    <t>Honorarios Avaluos</t>
  </si>
  <si>
    <t>VICEPRESIDENCIA DE SOCIEDADES</t>
  </si>
  <si>
    <t>GERENCIA DE SOCIEDADES EN LIQUIDACIÓN</t>
  </si>
  <si>
    <t>Avalúo de Intangibles (marcas, patentes, derechos de autor y know how)</t>
  </si>
  <si>
    <t>Honorarios Asesorias Juridicas</t>
  </si>
  <si>
    <t>Solicitud de emisión de conceptos de derecho tributario, societario y comercial  Y Honorarios para liquidador de sociedades sin activos: Art. 14 de la resolución 001 de 2014 modificado por el artículo 1 de la  resolucion 034 de 2015 literal B.</t>
  </si>
  <si>
    <t xml:space="preserve">Asesorías en materia contable y financiera, enajenación de activos </t>
  </si>
  <si>
    <t>GERENCIA TÉCNICA</t>
  </si>
  <si>
    <t>REALIZAR ORDENES DE SERVICIOS PARA REPARACIONES, OBRAS Y MANTENIMIENTOS DE LOS PREDIOS QUE SE ENCUENTRAN DISTRIBUIDOS EN CADA UNA DE LAS REGIONALES DE LA SAE.  EXTINTOS</t>
  </si>
  <si>
    <t>REALIZAR ORDENES DE SERVICIOS PARA REPARACIONES, OBRAS Y MANTENIMIENTOS DE LOS PREDIOS QUE SE ENCUENTRAN DISTRIBUIDOS EN CADA UNA DE LAS REGIONALES DE LA SAE. INCAUTADOS</t>
  </si>
  <si>
    <t>CONTRATO NACIONAL TERCERIZACIÓN ROM</t>
  </si>
  <si>
    <t>Pago honorario de avalúos contrato registro firmas avaluadoras.</t>
  </si>
  <si>
    <t>Asesorías, reformas de reglamento de propiedad horizontal, englobes y des englobes. Y levantamiento topograficos</t>
  </si>
  <si>
    <t>Tercerización contrato ROM nivel nacional, tipo bolsa en cada una de las regionales.</t>
  </si>
  <si>
    <t>GERENCIA DE MUEBLES</t>
  </si>
  <si>
    <t>Destrucción de bienes muebles a razón de 25 mil kilos entre sustancias, muebles y enseres, multiplcado por $6.000 por kilo</t>
  </si>
  <si>
    <t>Impuesto Vehículos</t>
  </si>
  <si>
    <t>En algunos casos las secretarías de tránsito no conceden la excención en el pago de impuestos que prevé la resolución número 646 de 2014  para chatarrización y en otros eventos como destinatarios y depositarios que no cumplen con la obligación de pagar impuestos y que debe SAE SAS asumir cuando son removidos y los bienes deben  ser sometidos a enajenación o chatarrización. Referente al siguiente inventario: en estos se incluyen un total de 668vehiculos de los cuales 107 tienene ED y enproceso de Extincion  277  que deben ser objeto de sanamiento admininstrativo, para comercialización, en reunión llevada a cabo el día 18 de Octubre de 2016, se determina que el pago de impuestos de vehículos objeto de comercialización se incluirán dentro del costo de venta, por lo que se tramitará ante la Gerencia Comercial la solicitfud de modificación del respectivo protocolo de venta que SAE SAS tiene vigente con CISA SA.</t>
  </si>
  <si>
    <t>Sanciones</t>
  </si>
  <si>
    <t xml:space="preserve">Plan de adecuación del arrecife coralino que fue objeto de fisura debido al siniestro de Mr. Goby, con base en el estimado que presentó la Bióloga Valeria Pizarro.  </t>
  </si>
  <si>
    <t>Compra de Equipo</t>
  </si>
  <si>
    <t>Mobiliario y Enseres</t>
  </si>
  <si>
    <t>Compra estibas</t>
  </si>
  <si>
    <t>Otros Materiales y Suministros</t>
  </si>
  <si>
    <t xml:space="preserve">Compra de botiquines </t>
  </si>
  <si>
    <t>Mantenimiento de Bienes Muebles, Equipos y Enseres</t>
  </si>
  <si>
    <t xml:space="preserve">Mantenimiento de basculas, montacargas , estibadoras </t>
  </si>
  <si>
    <t>Cubren los traslados de bienes no incluidos en el contrato de operadores logisticos y contingenicas que se presenten. Y Cubre el trasnporte de bienes no incluidos en el contrato de operadores logisticos y contingenicas que se presenten y que por cuantía no pueden ser cubiertos por caja menor. (sustancias, obras de arte, objetos de decoración)</t>
  </si>
  <si>
    <t>Arrendamientos</t>
  </si>
  <si>
    <t>Arrendamiento de bienes Inmuebles</t>
  </si>
  <si>
    <t xml:space="preserve"> EL PAGO DEL SERVICIO DE TRANSPORTE, RECEPCIÓN, ALMACENAMIENTO, DEPÓSITO, GUARDA, CUSTODIA, CONSERVACIÓN Y RESTITUCIÓN DE LOS BIENES MUEBLES QUE SEAN PUESTOS A DISPOSICIÓN DE LA SOCIEDAD DE ACTIVOS ESPECIALES S.A.S. – SAE SAS, COMO ADMINISTRADOR DEL FONDO PARA LA REHABILITACIÓN, INVERSIÓN SOCIAL Y LUCHA CONTRA EL CRIMEN ORGANIZADO – FRISCO.PARA LA VIGENCIA 2017, COMO RESULTADO DEL CONCURSO PÚBLICO 03 - 2015.ESTE VALOR EQUVALE A VIGENCIA FUTURA 2017, CUYO FORMATO DE COMPROMISO A LARGO PLAZO FUE REMITIDO EL DÍA 10 DE OCTUBRE DE 2017.</t>
  </si>
  <si>
    <t xml:space="preserve">INCLUYE CUBRIR EL PAGO DEL SERVICIO DE TRANSPORTE, RECEPCIÓN, ALMACENAMIENTO, DEPÓSITO, GUARDA, CUSTODIA, CONSERVACIÓN Y RESTITUCIÓN DE LOS BIENES MUEBLES QUE SEAN PUESTOS A DISPOSICIÓN DE LA SOCIEDAD DE ACTIVOS ESPECIALES S.A.S. – SAE SAS, COMO ADMINISTRADOR DEL FONDO PARA LA REHABILITACIÓN, INVERSIÓN SOCIAL Y LUCHA CONTRA EL CRIMEN ORGANIZADO – FRISCO.PARA LA VIGENCIA 2017, COMO RESULTADO DEL CONCURSO PÚBLICO 03 - 2015 Y EL VALOR DE SERVICIO DE ALMACENAMIENTO DE BODEGAS DE LOS QUE NO SE ENCUENTREN INLCUIDOS DENTRO DE LOS OPERADORES LOGÍSTICOS.  (sustancias quimicas, aviones, motonaves, embarcaciones). en sustancias químicas bodegas de Guarne, pasto, Villavicencio. </t>
  </si>
  <si>
    <t>A los depositarios provisionales de medios de transporte por la administracion de este tipo de bienes debe reconocerseles el 8% por su labor de administración.  Durante el año 2016 se procedieron a remover 8 depositarios; se ha reconocido 40.000.000 millones pesos por concepto de 8%; sin embargo, la labor debe continuar, habida cuenta que este reconocimiento del 8% se encuentra sujeto a la entrega de informe de rendición de cuentas y revisión de los mismos por parte  de la Gerencia de Bienes Muebles. Entonces tenemos  proyectados la remocion de  8 depositarios en 2017 reconocidos como activos motivo por el cual se les reconoce el 8% cuyo  de valor estimado $140.000.000  calculados con base en la productividad  mínima de un bien esta promediada en $6.000.000 y máxima de 40.000.000</t>
  </si>
  <si>
    <t>Transporte</t>
  </si>
  <si>
    <t>Traslado al exterior y monetización divisas (Convenio Banco de la Republica) Incluye el servicio de depósito de las custodias</t>
  </si>
  <si>
    <t>Cancelacion de matricula Y Certificaciones emitidas DIJIN, necesarios para la chatarrización de los medios de transporte (vehículos 300* 25000, aeronaves 6* 600.000 y motonaves 40 * 85.000). En DIJIN tenemos que el cálculo se obtiene de la siguiente manera: nro. de vehículos que serán objeto de inspección para expedición de certificacion multiplicado por el valor de la Norma (300* $50.000)</t>
  </si>
  <si>
    <t>OTROS GASTOS GENERALES POR ADQUISICiÓN DE SERVICIOS</t>
  </si>
  <si>
    <t>Arrendamiento de bienes inmuebles</t>
  </si>
  <si>
    <t>Prestar el servicio de transporte, recepción, almacenamiento, depósito, guarda, custodia, conservación y restitución de los bienes muebles que sean puestos a disposición de la Sociedad de Activos Especiales S.A.S. – SAE SAS, como administrador del Fondo para la Rehabilitación, Inversión Social y Lucha Contra el Crimen Organizado – FRISCO. UNIÓN TEMPORAL ALMAGRARIO - REDSERV.  Este valor fue proyectado como SALDO PENDIENTE DE PAGO CORTE 31 DE DICIEMBRE DE 2016.</t>
  </si>
  <si>
    <t>Prestar el servicio de transporte, recepción, almacenamiento, depósito, guarda, custodia, conservación y restitución de los bienes muebles que sean puestos a disposición de la Sociedad de Activos Especiales S.A.S. – SAE SAS, como administrador del Fondo para la Rehabilitación, Inversión Social y Lucha Contra el Crimen Organizado – FRISCO.ALPOPULAR ALMACEN GENERAL DE DEPÓSITO S.A.Este valor fue proyectado como SALDO PENDIENTE DE PAGO CORTE 31 DE DICIEMBRE DE 2016.</t>
  </si>
  <si>
    <t>Prestar el servicio de transporte, recepción, almacenamiento, depósito, guarda, custodia, conservación y restitución de los bienes muebles que sean puestos a disposición de la Sociedad de Activos Especiales S.A.S. – SAE SAS, como administrador del Fondo para la Rehabilitación, Inversión Social y Lucha Contra el Crimen Organizado – FRISCO.PARQUEADEROS PATIOS CEIBAS S.A.S.Este valor fue proyectado como SALDO PENDIENTE DE PAGO CORTE 31 DE DICIEMBRE DE 2016.</t>
  </si>
  <si>
    <t>ARRENDAR DOS MUELLES UBICADOS ENLA CARRERA1 CALLE 23 ESQUINA, DE LA CIUDAD DE SANTA MARTA (MAGDALENA), CON CAPACIDAD DE ALMACENAMIENTO DE DOS EMBARCACIONES PUESTAS A DISPOSICION DE LA SOCIEDAD E ACTIVOS ESPECIALES SAS COMO ADMINISTRADOR DEL FRISCO. INVERSIONES MARINA TURISTICA S.A. Este valor fue proyectado como SALDO PENDIENTE DE PAGO CORTE 31 DE DICIEMBRE DE 2016.</t>
  </si>
  <si>
    <t>Sueldos de Personal de Nomina</t>
  </si>
  <si>
    <t>Otros Servicios Personales Indirectos</t>
  </si>
  <si>
    <t>GERENCIA TALENTO HUMANO</t>
  </si>
  <si>
    <t>Pago de Salarios Personal Outsourcing</t>
  </si>
  <si>
    <t>Aportes A Cajas De Compesacion Familiar</t>
  </si>
  <si>
    <t>Pago de Salarios Personal de Planta Directa</t>
  </si>
  <si>
    <t>Aportes Al SENA</t>
  </si>
  <si>
    <t>Aportes ICBF</t>
  </si>
  <si>
    <t>Auxilio De Transporte</t>
  </si>
  <si>
    <t>Bonificacion De Recreación</t>
  </si>
  <si>
    <t>Bonificacion Servicios Prestados</t>
  </si>
  <si>
    <t>Cesantias</t>
  </si>
  <si>
    <t>Cotizacion A Seguridad Social</t>
  </si>
  <si>
    <t>Cotizacion Pension Entidades Privadas</t>
  </si>
  <si>
    <t>Cotizaciones Arp</t>
  </si>
  <si>
    <t>Intereses Sobre Cesantias</t>
  </si>
  <si>
    <t>Prima De Navidad</t>
  </si>
  <si>
    <t>Prima De Servicios</t>
  </si>
  <si>
    <t>Prima De Vacaciones</t>
  </si>
  <si>
    <t>Prima Tecnica</t>
  </si>
  <si>
    <t>Sueldos</t>
  </si>
  <si>
    <t>Vacaciones</t>
  </si>
  <si>
    <t>Servicios de selección de personal (Estudios de seguridad, Aplicación de pruebas psicotécnicas y de competencias). Asesoría, actualización y mantenimiento del aplicativo de nómina.</t>
  </si>
  <si>
    <t>Dotación-Seguridad Industrial</t>
  </si>
  <si>
    <t>Seguridad Industrial (Dotaciones, elementos de protección personal, señalización preventiva, capacitación, brigadas de emergencia, botiquines, extintores, elementos de protección y prevención) Y compra de botas punteras, overolll para visita a operadores logisticos de almacenamiento de bienes muebles. Así mismo, compra de filtros , guantes de nitrilo, petos, guantes de carnaza,entro otros para manipulacion de sustancias quimicas.</t>
  </si>
  <si>
    <t>Saneamiento Básico (fumigación/ control de plagas)</t>
  </si>
  <si>
    <t xml:space="preserve">Viáticos y Gastos de Viaje </t>
  </si>
  <si>
    <t>Alimentación</t>
  </si>
  <si>
    <t>Viaticos y gastos de viaje al interior del pais. EFECTIVO</t>
  </si>
  <si>
    <t>Gastos de Alimentacion</t>
  </si>
  <si>
    <t>Alojamiento</t>
  </si>
  <si>
    <t>Transporte Aereo</t>
  </si>
  <si>
    <t>Viaticos y gastos de viaje al interior del pais.</t>
  </si>
  <si>
    <t>Capacitación, Bienestar Social y Estímulos</t>
  </si>
  <si>
    <t xml:space="preserve">Otros Servicios para Capacitación, Bienestar Social y Estímulos </t>
  </si>
  <si>
    <t xml:space="preserve">Contratación de Actividades programadas del Plan de Bienestar Social Laboral y el incremento de la planta de personal   </t>
  </si>
  <si>
    <t>Contratación de Capacitación Externa, según las necesidades detectadas en el año en curso y el aumento en la planta de personal.</t>
  </si>
  <si>
    <t>Medicina preventiva y del trabajo (Examenes medicos ocupacionales de ingreso, egreso y periodicos, complementarios, vacunación), Actividades de promoción y prevención (COPASST), Compra de elementos para dotar una enfermería básica.
Higiene Industrial (Medición de Iluminación)
Gestión Ambiental (Adquisición de puntos ecologicos, Implementación de acciones enfocadas a la protección ambiental, Capacitaciones temas ambientales para todo el personal)
Administración del Sistema de  Gestión SSTA (formación en Auditorias internas)</t>
  </si>
  <si>
    <t>Prestación de servicios para el desarrollo de  acciones logísticas, eventos, encuentros, talleres, capacitaciones que requiera la SAE, incluidas ayudas audiovisuales, salones y transporte.
Virtualización de procesos misionales y estrategicos</t>
  </si>
  <si>
    <t>Estudio de seguridad  para quienes aspiren a formar parte del registro de depositarios y liquidadores.</t>
  </si>
  <si>
    <t>GERENCIA ADMINISTRATIVA</t>
  </si>
  <si>
    <t>Contratar asesoria en temas relacionados con el plan de seguros de la SAE SAS y elaboración de estudio para determinar viabilidad de constituir un Auto seguro para SAE SAS Dr Polanco 2016 $58.000 Millones</t>
  </si>
  <si>
    <t>Impuesto Predial sede Cali de los años 2014,2015,2016 y 2017 - SAE</t>
  </si>
  <si>
    <t>Impuesto vehiculos al servicio de la SAE, parque automotor compuesto por 11 rodantes - SAE</t>
  </si>
  <si>
    <t xml:space="preserve">Otras Compras de Equipo </t>
  </si>
  <si>
    <t>Compra electrodomesticos para  el funcionamiento de las sedes  - SAE</t>
  </si>
  <si>
    <t>Compra estanteria archivo - FRISCO</t>
  </si>
  <si>
    <t>Combustibles y Lubricantes</t>
  </si>
  <si>
    <t>Suministro de Combustible parque automotor al servicio de la SAE compuesto por 11 vehiculos $68.400 Millones mas ACPM planta Electrica $10 Millones  - SAE</t>
  </si>
  <si>
    <t>Materiales de Construcción</t>
  </si>
  <si>
    <t>Adquirir elementos de ferreteria y materiales de construccion necesarios para el funcionamiento de la sede, regionales, bodega archivo e inmuebles al servicio de la - SAE</t>
  </si>
  <si>
    <t>Suministro de: Papeleria, utiles de escritorio y oficina, productos de Aseo y Cafeteria, Toner, a travez de un servicio de proveeduria integral  para garantizar los insumos necesarios al personal sede ppal, cali, medellin y B/quilla - SAE</t>
  </si>
  <si>
    <t>Adquisicion cajas, carpetas, ganchos y rotulos, para el archivo y sede - SAE</t>
  </si>
  <si>
    <t>Pago de Cuotas de Administracion Sedes Medellin, Cali y B/quilla  -SAE</t>
  </si>
  <si>
    <t>Mantenimiento extintores, fumigacion y purificadores de agua para sede ppal y archivo y regionales - SAE</t>
  </si>
  <si>
    <t>Mantenimiento de Equipo de Navegación y Transporte</t>
  </si>
  <si>
    <t>Mantenimiento  preventivo y correctivo con suministro de repuestos originales y mano de obra para los vehículos y motocicletas multimarcas que conforman el parque automotor activo de la Entidad y los que le hayan sido y le sean asignados por necesidades del servicio. actualmente compuesto por 11 rodantes - SAE</t>
  </si>
  <si>
    <t>Servicio de Aseo y Cafeteria</t>
  </si>
  <si>
    <t>Contratar el servicio integral de Aseo y Cafeteria y mantenimiento  para las sedes de la SAE SAS</t>
  </si>
  <si>
    <t>Servicio de Seguridad y Vigilancia</t>
  </si>
  <si>
    <t>Contratar el Servicio de vigilancia y seguridad privada incluido medios tecnologicos  Presupuesto SAE $516 Millones, sede Ppal 5 puestos, 2 sede cali, 2 sede medellin. se proyecta un puesto adicional. Incremento IPC 6.5%</t>
  </si>
  <si>
    <t>Correo</t>
  </si>
  <si>
    <t>servicio de envio y entrega de corrrespondencia 4-72</t>
  </si>
  <si>
    <t>Suscripciones</t>
  </si>
  <si>
    <t>Suscripción especializadas (Legis Construdata y actualizaciones juridicas, financiera y talento humano)</t>
  </si>
  <si>
    <t xml:space="preserve">Contratar Outsourcing reproducción y fotocopiado 8 maquinas distribuidas en los pisos mas ,dos maquinas centro copiado </t>
  </si>
  <si>
    <t xml:space="preserve">Consumo del Edificio sede ppal $ 45Millones, consumo de las sedes $8 Millones </t>
  </si>
  <si>
    <t>Energia: Edificio calle sede ppal 139 Millones +   Sedes $18 Millones</t>
  </si>
  <si>
    <t>Telefono, Fax y Otros</t>
  </si>
  <si>
    <t>Servicio Celular y avantel</t>
  </si>
  <si>
    <t>Servicio telefonia fija y linea gratuita 018000</t>
  </si>
  <si>
    <t>Arrendamiento sede Ppal de Mayo  a Diciembre 2017</t>
  </si>
  <si>
    <t>Seguros</t>
  </si>
  <si>
    <t>Seguro de infidelidad y riesgos financieros</t>
  </si>
  <si>
    <t>Pago prima poliza  - SAE</t>
  </si>
  <si>
    <t xml:space="preserve">Seguro responsabilidad civil </t>
  </si>
  <si>
    <t>Seguros Accidentes Personales</t>
  </si>
  <si>
    <t>Seguros Generales</t>
  </si>
  <si>
    <t>Seguros Todo Riesgo</t>
  </si>
  <si>
    <t>Pago prima poliza -  FRISCO</t>
  </si>
  <si>
    <t>Seguros Transporte</t>
  </si>
  <si>
    <t xml:space="preserve"> Pago prima poliza - FRISCO SEGUROS TRANSPORTE DE MERCANCIAS</t>
  </si>
  <si>
    <t xml:space="preserve"> Pago prima poliza - FRISCO SEGUROS TRANSPORTE DE VALORES</t>
  </si>
  <si>
    <t>Seguros Vehiculos</t>
  </si>
  <si>
    <t>Seguros SOAT parque automotor vigente compuesto por 11 rodantes - SAE</t>
  </si>
  <si>
    <t>Arrendamiento sede principal de SAE SAS Calle 93B No. 13 - 47 hasta Abril 30 2017</t>
  </si>
  <si>
    <t>Arrendamiento bodega archivo SAE 1 dic 2017</t>
  </si>
  <si>
    <t>Arrendamiento sucursal occidente, vigencias futuras 2017 Medellin 31 Dic 2017</t>
  </si>
  <si>
    <t>Arrendamiento oficinas para la Regional Norte de la SAE SAS ubicada en la carrera 54 No. 72-80 de la ciudad de Barranquilla 31 Dic 2017</t>
  </si>
  <si>
    <t>Servicio integral de servicios generales de aseo, cafeteria, oficios varios y mantenimiento tecnico con suministro de insumos de cafeteria productos de aseo y maquinaria para la SAE SAS</t>
  </si>
  <si>
    <t>Servicio integral de vigilancia y seguridad privada con armas, sin armas, medio canino y medios tecnológicos para la permanente y adecuada protección de los bienes muebles e inmuebles que hacen parte de SAE</t>
  </si>
  <si>
    <t>Contratar la prestación de los servicios de Revisoria Fiscal de la SAE SAS.</t>
  </si>
  <si>
    <t>servicios de recoleccion, admision, clasificacion, curso, entrega y si es el caso devolucion de envios de correo que se generen en las diferentes  dependencias</t>
  </si>
  <si>
    <t xml:space="preserve"> Suministro de herramientas, elementos de ferreteria, materiales eléctricos, electrónicos y de construcción para la Sociedad de Activos Especiales SAS</t>
  </si>
  <si>
    <t>Contratar bajo el esquema de outsourcing por el sistema de precios unitarios, los suministros de: papeleria,utiles de escritorio, equipos de oficina, aseo, cafeteria y productos ocasionales, con el fin de atender las necesidades básicas generadas por las oficinas donde funciona y tiene presencia SAE SAS</t>
  </si>
  <si>
    <t>suministro de cajas, carpetas y ganchos plásticos para la Sociedad de Activos Especiales SAS</t>
  </si>
  <si>
    <t>Outsourcing de fotocopiado y reproducción de documentos en las instalaciones de la  SAE SAS.</t>
  </si>
  <si>
    <t>Bonos ticket auto combustible vehiculos a disposicion para el servicio de SAE</t>
  </si>
  <si>
    <t>Mantenimiento preventivo y correctivo con suministro de repuestas originales para el parque automotor de SAE.</t>
  </si>
  <si>
    <t>servicios profesionales de asesoria en materia de seguros y riesgos</t>
  </si>
  <si>
    <t xml:space="preserve">Asesoria para el desarrollo del proyecto de implementación de Normas Internacionales de información Financiera NIIF-PYMES </t>
  </si>
  <si>
    <t>VICEPRESIDENCIA JURIDICA</t>
  </si>
  <si>
    <t>GERENCIA DE ASUNTOS LEGALES</t>
  </si>
  <si>
    <t>Honorarios Defensa Judicial</t>
  </si>
  <si>
    <t>Honorarios Cartera</t>
  </si>
  <si>
    <t>Junta Directiva y Financiero</t>
  </si>
  <si>
    <t>Vigilancia Judicial</t>
  </si>
  <si>
    <t>Peritos Especiales</t>
  </si>
  <si>
    <t>Consultor-Laboral</t>
  </si>
  <si>
    <t>Procesos Especiales</t>
  </si>
  <si>
    <t>Gastos Judiciales</t>
  </si>
  <si>
    <t>Gastos Judiciales y Notariales</t>
  </si>
  <si>
    <t>Gastos Notariales y Gastos Procesales dados por incremento en numero de procesos.</t>
  </si>
  <si>
    <t>Sentencias y Conciliaciones</t>
  </si>
  <si>
    <t>Proyección de Sentencias Condenatorias - Defensa Judicial FRISCO</t>
  </si>
  <si>
    <t>Proyección de Sentencias y Devoluciones</t>
  </si>
  <si>
    <t>PRESTAR LA VIGILANCIA JUDICIAL DE LOS PROCESOS EN LOS QUE LA SAE SEA PARTE ACTIVA O VINCULADA</t>
  </si>
  <si>
    <t>CONTRATARLA PRESTACION DEL SERVICIO PROFESIONAL PARA REPRESENTACION JUDICIAL DENTRO DEL PROCESO LABORAL INSTAURADO POR OSCAR MAURICIO REYES VILLAMIZAR Y ASESORIA EN TEMAS LABORALES.</t>
  </si>
  <si>
    <t>PRORROGA CONTRATO NO. 14 DE PRESTACION DE SERVICIOS PARA LA DEFENSA JUDICIAL DE LOS PROCESOS RELACIONADOS CON EL FRISCO. (VIGENCIA FUTURA) SANDRA LUCIA BARRIGA MORENO</t>
  </si>
  <si>
    <t>PRORROGA CONTRATO NO. 10 CORRESPONDIENTE A PRESTACION DE SERVICIOS PARA LA DEFENSA JUDICIAL RESPECTO DE LOS PROCESOS RELACIONADOS CON EL FRISCO SONIA PACHON ROZO</t>
  </si>
  <si>
    <t>PRORROGA CONTRATO DE PRESTACION DE SERVICIOS NO. 13 PARA LA DEFENSA JUDICIAL RESPECTO DE LOS PROCESOS RELACIONADOS CON EL FRISCO. (VIGENCIA FUTURA) GLORIA IBON BARRAGAN CORTES</t>
  </si>
  <si>
    <t>CONTRATAR LA PRESTACIÓN DEL SERVICIO PROFESIONALES PARA LA REPRESENTACIÓN JUDICIAL FRENTE A LOS PROCESOS RELACIONADOS CON EL  FONDO PARA LA REHABILITACIÓN, INVERSIÓN SOCIAL Y LUCHA CONTRA EL CRIMEN ORGANIZADO (FRISCO), EL CUAL ES ADMINISTRADO POR LA SOCIEDAD DE ACTIVOS ESPECIALES S.A.S. – SAE. RODRIGO ANDRES RIVERA</t>
  </si>
  <si>
    <t xml:space="preserve">CONTRATAR LA PRESTACIÓN DEL SERVICIO PROFESIONALES PARA LA REPRESENTACIÓN JUDICIAL FRENTE A LOS PROCESOS RELACIONADOS CON EL  FONDO PARA LA REHABILITACIÓN, INVERSIÓN SOCIAL Y LUCHA CONTRA EL CRIMEN ORGANIZADO (FRISCO), EL CUAL ES ADMINISTRADO POR LA SOCIEDAD DE ACTIVOS ESPECIALES S.A.S. – SAE. SAMUEL ARCENIO CORTES LANCHEROS </t>
  </si>
  <si>
    <t xml:space="preserve">CONTRATAR LA PRESTACIÓN DEL SERVICIO PROFESIONALES PARA LA REPRESENTACIÓN JUDICIAL FRENTE A LOS PROCESOS RELACIONADOS CON EL  FONDO PARA LA REHABILITACIÓN, INVERSIÓN SOCIAL Y LUCHA CONTRA EL CRIMEN ORGANIZADO (FRISCO), EL CUAL ES ADMINISTRADO POR LA SOCIEDAD DE ACTIVOS ESPECIALES S.A.S. – SAE. VIVIAN CRISTINA PORRAS ESCOBAR </t>
  </si>
  <si>
    <t xml:space="preserve">PAGOS HONORARIOS ABOGADOS EXTERNOS PARA LA PRESTACIÓN DE SERVICIO DEFENSA JUDICIAL RICARDO CUBILLOS AVILA </t>
  </si>
  <si>
    <t xml:space="preserve">PAGOS HONORARIOS ABOGADOS EXTERNOS PARA LA PRESTACIÓN DE SERVICIO DEFENSA JUDICIAL FRANCISCO JOSE PACHECO PARRA </t>
  </si>
  <si>
    <t>GERENCIA COMERCIAL</t>
  </si>
  <si>
    <t>Pago de comisiones a CISA por venta de muebles estimado un valor de ventas en 2017 $3.381.000.000 y una comisión del 7.92% más IVA ($310.700.000)</t>
  </si>
  <si>
    <t>Pago de comisiones a CISA por recuperación de cartera en el 2017 por valor estimado de $3.000.000.000 y una comisión del 10% más IVA ($348.000.000)</t>
  </si>
  <si>
    <t>Pago de comisiones a CISA por venta de inmuebles estimado un valor de ventas en 2017 de $165.200.000.000 y una comisión del 3,2% más IVA ($6.132.224.000)</t>
  </si>
  <si>
    <t>Extintos: $232 Millones 
- Publicidad para venta de inmuebles  $200 Millones.
- Publicaciones Metro Cuadrado $2 Millones
- Ferias, Ruedas de negocios, Brigadas y otros $30 Millones</t>
  </si>
  <si>
    <t>En Proceso: $67. Millones.
- Casa Editorial El Tiempo $30 millones (1000 Clasificados + replica en el tiempo digital + ADN)
- Publicaciones Metro Cuadrado $8. Millones (Publicaciones digitales para arriendo)
- Publicaciones Finca Raiz $9 Millones (Publicaciones digitales para arriendo)
- Ferias, Ruedas de negocios, Brigadas y otros $20 Millones</t>
  </si>
  <si>
    <t>Otros Seguros</t>
  </si>
  <si>
    <t>Pólizas de arrendamiento  a razón del  2,5% valor póliza anual anticipada</t>
  </si>
  <si>
    <t>En proceso: $28.000.000
Centrales de riesgo $8 Millones
Contrato Galeria Inmobiliaria: $20 Millones</t>
  </si>
  <si>
    <t>Extintos: $22.000.000
Centrales de riesgo $2 Millones
Contrato Galeria Inmobiliaria: $20 Millones</t>
  </si>
  <si>
    <t>Pago de comisiones a CISA por recuperación de cartera mes Dic</t>
  </si>
  <si>
    <t>Pago de comisiones a CISA por venta de inmuebles  mes DIC</t>
  </si>
  <si>
    <t>DISPONIBLE PARA CUENTAS QUE NO HAN PROGRAMADO</t>
  </si>
  <si>
    <t xml:space="preserve">Caja Menor </t>
  </si>
  <si>
    <t>Mantenimiento Equipo de Comunicación</t>
  </si>
  <si>
    <t xml:space="preserve">Otros Materiales y Suministros </t>
  </si>
  <si>
    <t>GERENCIA SOCIEDADES  ACTIVAS</t>
  </si>
  <si>
    <t xml:space="preserve">Asesoría especializada que apoye el desarrollo de mejores prácticas para el control y manejo financiero de las sociedades vinculadas al inventario administrado por la Gerencia de Sociedades Activas, así como la supervisión en la estrategia y valoración de empresas. </t>
  </si>
  <si>
    <t>Asesoría en materia contable y tributaria que permita a la Sociedad de Activos Especiales S.A.S, establecer políticas y directrices que deberán ser tenidas en cuenta por los Depositarios para la gestión contable de las sociedades y establecimientos de comercio a cargo de la Gerencia de Sociedades Activas</t>
  </si>
  <si>
    <t>Asesoría en materia de derecho societario y comercial que permita a la Sociedad de Activos Especiales S.A.S, conformar políticas y estrategias para la administración de las sociedades y establecimientos de comercio a cargo de la Gerencia de Sociedades Activas, y  adoptar decisiones frente a los conflictos societarios que se presenten.</t>
  </si>
  <si>
    <t>Pago Honorarios Depositarios</t>
  </si>
  <si>
    <t>OF. GESTION INFORMACIÓN</t>
  </si>
  <si>
    <t>Personal freelance desarrollo</t>
  </si>
  <si>
    <t>Compra de Software tales como: Cifrado de bases de datos y Auditoria, Cifrados de carpetas seguridad, telerik, visual studio professional, antivirus advance, backup exec, entre otros.</t>
  </si>
  <si>
    <t>Compra de Software tales como: antivirus advance, entre otros.</t>
  </si>
  <si>
    <t>Hardware</t>
  </si>
  <si>
    <t>Compra de Hardware tales como Compra Discos Duros SAN, Compra ponchadora, compra cable utp, compra conectores, compra ups barranquilla, compra up cali, compra memorias RAM, compra cintas, compra carteleras digitales, entre otros.</t>
  </si>
  <si>
    <t>Mantenimiento de Software</t>
  </si>
  <si>
    <t>Mantenimiento de Software tales como Nube servidores FRISCO, garantia servidores, seguridad bodegaje, seguridad IDS+DLP+WAF+SIEM+balanceadoras de carga, Seguridad Ethical Hacking 2 veces al año para 10 Ips, mantenimiento de carteleras digitales, mantenimiento pcs , mantenimiento planta telefonica, gel, soporte pentaho, mantenimiento ups, entre otros</t>
  </si>
  <si>
    <t>Canales MPLS e internet</t>
  </si>
  <si>
    <t>Arrendamiento de Bienes Muebles</t>
  </si>
  <si>
    <t>Arrendamiento a CISA y a SAE de los equipos de cómputo</t>
  </si>
  <si>
    <t>Contratar la prestación del servicio de alquiler de seis (6) servidores y cinco (5) escaneres para continuar con la operación de los aplicativos</t>
  </si>
  <si>
    <t>Compra de derecho de uso de licencias office 365 para los usuarios de la entidad. Se puede adquirir capacitación y servicio de migración</t>
  </si>
  <si>
    <t>Contratación servidores en la nube</t>
  </si>
  <si>
    <t>Por medio del presente contrato, CISA otorga a la sAE, una licencia para hacer uso de los software denominados: I) Temis, II) Zeus, III) Pac, IV) Concisa, y V) Sigep a titulo no exclusivo y por el termino de duración fijado en este contrato; asi como el suministro de los servicios de mantenimiento y horas de desarrollo para personalizar alguno d elos componentes de los software respectivos.</t>
  </si>
  <si>
    <t>Por medio del presente contrato, CISA otorga a la SAE, una licencia para hacer uso del software denominado: I) Olympus, II)Concisa, III) Sigep y IMC Pool XXI (IMC- Informacón maestra de propiedad de CISA, a titulo no Exclusivo y por el término de duración fijado en este contrato.</t>
  </si>
  <si>
    <t>Bodegaje, salvaguardia y custodia de cintas</t>
  </si>
  <si>
    <r>
      <t xml:space="preserve">Contratar el Servicio de vigilancia y seguridad privada incluido medios tecnologicos. Recursos </t>
    </r>
    <r>
      <rPr>
        <b/>
        <sz val="9"/>
        <rFont val="Calibri"/>
        <family val="2"/>
        <scheme val="minor"/>
      </rPr>
      <t xml:space="preserve">FRISCO $1.299 Millones </t>
    </r>
    <r>
      <rPr>
        <sz val="9"/>
        <rFont val="Calibri"/>
        <family val="2"/>
        <scheme val="minor"/>
      </rPr>
      <t>actualmente se cuenta con 14 puestos de vigilancia se proyecta el presupuesto con 15 puestos.</t>
    </r>
  </si>
  <si>
    <t>Gastos de Alimentacion, Viaticos y gastos de viaje al interior del pais.</t>
  </si>
  <si>
    <r>
      <t xml:space="preserve">Contratar el Servicio de vigilancia y seguridad privada incluido medios tecnologicos. Recursos </t>
    </r>
    <r>
      <rPr>
        <b/>
        <sz val="9"/>
        <rFont val="Calibri"/>
        <family val="2"/>
        <scheme val="minor"/>
      </rPr>
      <t xml:space="preserve">FRISCO $1.299 Millones </t>
    </r>
    <r>
      <rPr>
        <sz val="9"/>
        <rFont val="Calibri"/>
        <family val="2"/>
        <scheme val="minor"/>
      </rPr>
      <t>actualmente se cuenta con 14 puestos de vigilancia se proyecta el presupuesto con 15 puestos.
Contratar el Servicio de vigilancia y seguridad privada incluido medios tecnologicos  Presupuesto SAE $516 Millones, sede Ppal 5 puestos, 2 sede cali, 2 sede medellin. se proyecta un puesto adicional. Incremento IPC 6.5%</t>
    </r>
  </si>
  <si>
    <t>Arrendamiento sede Ppal de Mayo  a Diciembre 2017, 
Arrendamiento sede principal de SAE SAS Calle 93B No. 13 - 47 hasta Abril 30 2017, Arrendamiento bodega archivo SAE 1 dic 2017, 
Arrendamiento sucursal occidente, vigencias futuras 2017 Medellin 31 Dic 2017, 
Arrendamiento oficinas para la Regional Norte de la SAE SAS ubicada en la carrera 54 No. 72-80 de la ciudad de Barranquilla 31 Dic 2017.</t>
  </si>
  <si>
    <t>Pago prima poliza  - SAE
Pago prima poliza - FRISCO SEGUROS TRANSPORTE DE MERCANCIAS
Pago prima poliza - FRISCO SEGUROS TRANSPORTE DE VALORES
M49Seguros SOAT parque automotor vigente compuesto por 11 rodantes - SAE</t>
  </si>
  <si>
    <t>Pago de comisiones a CISA por venta de muebles estimado un valor de ventas en 2017 $3.381.000.000 y una comisión del 7.92% más IVA ($310.700.000)
Pago de comisiones a CISA por recuperación de cartera en el 2017 por valor estimado de $3.000.000.000 y una comisión del 10% más IVA ($348.000.000)
Pago de comisiones a CISA por venta de inmuebles estimado un valor de ventas en 2017 de $165.200.000.000 y una comisión del 3,2% más IVA ($6.132.224.000)</t>
  </si>
  <si>
    <t>Extintos: $232 Millones 
- Publicidad para venta de inmuebles  $200 Millones.
- Publicaciones Metro Cuadrado $2 Millones
- Ferias, Ruedas de negocios, Brigadas y otros $30 Millones
En Proceso: $67. Millones.
- Casa Editorial El Tiempo $30 millones (1000 Clasificados + replica en el tiempo digital + ADN)
- Publicaciones Metro Cuadrado $8. Millones (Publicaciones digitales para arriendo)
- Publicaciones Finca Raiz $9 Millones (Publicaciones digitales para arriendo)
- Ferias, Ruedas de negocios, Brigadas y otros $20 Millones</t>
  </si>
  <si>
    <t>En proceso: $28.000.000
Centrales de riesgo $8 Millones
Contrato Galeria Inmobiliaria: $20 Millones
Extintos: $22.000.000
Centrales de riesgo $2 Millones
Contrato Galeria Inmobiliaria: $20 Millones</t>
  </si>
  <si>
    <t>Compra de Software tales como: Cifrado de bases de datos y Auditoria, Cifrados de carpetas seguridad, telerik, visual studio professional, antivirus advance, backup exec, entre otros.
Compra de Software tales como: antivirus advance, entre otros.</t>
  </si>
  <si>
    <t xml:space="preserve">        335,500,000.00 </t>
  </si>
  <si>
    <t>ERP</t>
  </si>
  <si>
    <t xml:space="preserve"> EL PAGO DEL SERVICIO DE TRANSPORTE, RECEPCIÓN, ALMACENAMIENTO, DEPÓSITO, GUARDA, CUSTODIA, CONSERVACIÓN Y RESTITUCIÓN DE LOS BIENES MUEBLES QUE SEAN PUESTOS A DISPOSICIÓN DE LA SOCIEDAD DE ACTIVOS ESPECIALES S.A.S. – SAE SAS, COMO ADMINISTRADOR DEL FONDO PARA LA REHABILITACIÓN, INVERSIÓN SOCIAL Y LUCHA CONTRA EL CRIMEN ORGANIZADO – FRISCO.PARA LA VIGENCIA 2017, COMO RESULTADO DEL CONCURSO PÚBLICO 03 - 2015.ESTE VALOR EQUVALE A VIGENCIA FUTURA 2017, CUYO FORMATO DE COMPROMISO A LARGO PLAZO FUE REMITIDO EL DÍA 10 DE OCTUBRE DE 2017.
INCLUYE CUBRIR EL PAGO DEL SERVICIO DE TRANSPORTE, RECEPCIÓN, ALMACENAMIENTO, DEPÓSITO, GUARDA, CUSTODIA, CONSERVACIÓN Y RESTITUCIÓN DE LOS BIENES MUEBLES QUE SEAN PUESTOS A DISPOSICIÓN DE LA SOCIEDAD DE ACTIVOS ESPECIALES S.A.S. – SAE SAS, COMO ADMINISTRADOR DEL FONDO PARA LA REHABILITACIÓN, INVERSIÓN SOCIAL Y LUCHA CONTRA EL CRIMEN ORGANIZADO – FRISCO.PARA LA VIGENCIA 2017, COMO RESULTADO DEL CONCURSO PÚBLICO 03 - 2015 Y EL VALOR DE SERVICIO DE ALMACENAMIENTO DE BODEGAS DE LOS QUE NO SE ENCUENTREN INLCUIDOS DENTRO DE LOS OPERADORES LOGÍSTICOS.  (sustancias quimicas, aviones, motonaves, embarcaciones). en sustancias químicas bodegas de Guarne, pasto, Villavicencio. </t>
  </si>
  <si>
    <t>Honorarios Defensa Judicial
Honorarios Cartera
Vigilancia Judicial
Procesos Especiales</t>
  </si>
  <si>
    <t>Fecha Inicio Procesos de Contratación</t>
  </si>
  <si>
    <t>Formas de Contratación
1.Orden de Bien o Servicio
2.Abreviada
3.Concurso Directo
4.Concurso público
5.Contratacion Directa</t>
  </si>
  <si>
    <t>Feb-2017</t>
  </si>
  <si>
    <t>Abril-2017</t>
  </si>
  <si>
    <t>Jun-2017</t>
  </si>
  <si>
    <t>Mayo-Junio</t>
  </si>
  <si>
    <t>Junio-Julio</t>
  </si>
  <si>
    <t>Mayo -Junio</t>
  </si>
  <si>
    <t>Febrero -Diciembre</t>
  </si>
  <si>
    <t>Enero-Diciembre</t>
  </si>
  <si>
    <t>Abril-Diciembre</t>
  </si>
  <si>
    <t xml:space="preserve">07/04/2017
20/01/2017
24/01/2017
</t>
  </si>
  <si>
    <t xml:space="preserve">28/02/2017
04/08/2017
31/03/2017
</t>
  </si>
  <si>
    <t>07/04/2017
29/11/2016</t>
  </si>
  <si>
    <t>01/03/2017
01/11/2017
01/11/2017
01/11/2017</t>
  </si>
  <si>
    <t>4
3
1
1</t>
  </si>
  <si>
    <t>marzo 2017</t>
  </si>
  <si>
    <t>Octubre 2017</t>
  </si>
  <si>
    <t xml:space="preserve">junio </t>
  </si>
  <si>
    <t>febrero - junio</t>
  </si>
  <si>
    <t>2
3
5</t>
  </si>
  <si>
    <t>febrero - julio</t>
  </si>
  <si>
    <t>febrero - septiembre</t>
  </si>
  <si>
    <t xml:space="preserve">julio </t>
  </si>
  <si>
    <t xml:space="preserve">febrero </t>
  </si>
  <si>
    <t>agosto</t>
  </si>
  <si>
    <t>junio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</si>
</sst>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8" formatCode="&quot;$&quot;#,##0.00;[Red]\-&quot;$&quot;#,##0.00"/>
    <numFmt numFmtId="43" formatCode="_-* #,##0.00_-;\-* #,##0.00_-;_-* &quot;-&quot;??_-;_-@_-"/>
  </numFmts>
  <fonts count="17" x14ac:knownFonts="1">
    <font>
      <sz val="11"/>
      <color theme="1"/>
      <name val="Calibri"/>
      <family val="2"/>
      <scheme val="minor"/>
    </font>
    <font>
      <sz val="11"/>
      <color theme="1"/>
      <name val="Calibri"/>
      <family val="2"/>
      <scheme val="minor"/>
    </font>
    <font>
      <sz val="11"/>
      <color rgb="FF000000"/>
      <name val="Calibri"/>
      <family val="2"/>
      <scheme val="minor"/>
    </font>
    <font>
      <sz val="9"/>
      <name val="Arial Narrow"/>
      <family val="2"/>
    </font>
    <font>
      <b/>
      <sz val="9"/>
      <name val="Arial Narrow"/>
      <family val="2"/>
    </font>
    <font>
      <sz val="9"/>
      <color theme="1"/>
      <name val="Calibri"/>
      <family val="2"/>
      <scheme val="minor"/>
    </font>
    <font>
      <sz val="9"/>
      <color theme="1"/>
      <name val="Arial Narrow"/>
      <family val="2"/>
    </font>
    <font>
      <sz val="9"/>
      <color rgb="FF000000"/>
      <name val="Arial Narrow"/>
      <family val="2"/>
    </font>
    <font>
      <b/>
      <sz val="9"/>
      <name val="Calibri"/>
      <family val="2"/>
      <scheme val="minor"/>
    </font>
    <font>
      <sz val="9"/>
      <name val="Calibri"/>
      <family val="2"/>
      <scheme val="minor"/>
    </font>
    <font>
      <sz val="9"/>
      <color rgb="FFFF0000"/>
      <name val="Arial Narrow"/>
      <family val="2"/>
    </font>
    <font>
      <b/>
      <sz val="9"/>
      <color rgb="FFFF0000"/>
      <name val="Arial Narrow"/>
      <family val="2"/>
    </font>
    <font>
      <b/>
      <sz val="8"/>
      <color theme="1"/>
      <name val="Arial Narrow"/>
      <family val="2"/>
    </font>
    <font>
      <sz val="8"/>
      <color theme="1"/>
      <name val="Arial Narrow"/>
      <family val="2"/>
    </font>
    <font>
      <b/>
      <sz val="10"/>
      <color theme="1"/>
      <name val="Arial Narrow"/>
      <family val="2"/>
    </font>
    <font>
      <b/>
      <sz val="10"/>
      <name val="Arial Narrow"/>
      <family val="2"/>
    </font>
    <font>
      <b/>
      <sz val="9"/>
      <color theme="1"/>
      <name val="Arial Narrow"/>
      <family val="2"/>
    </font>
  </fonts>
  <fills count="7">
    <fill>
      <patternFill patternType="none"/>
    </fill>
    <fill>
      <patternFill patternType="gray125"/>
    </fill>
    <fill>
      <patternFill patternType="solid">
        <fgColor theme="0" tint="-0.14999847407452621"/>
        <bgColor indexed="64"/>
      </patternFill>
    </fill>
    <fill>
      <patternFill patternType="solid">
        <fgColor rgb="FFFFFF00"/>
        <bgColor indexed="64"/>
      </patternFill>
    </fill>
    <fill>
      <patternFill patternType="solid">
        <fgColor theme="0"/>
        <bgColor indexed="64"/>
      </patternFill>
    </fill>
    <fill>
      <patternFill patternType="solid">
        <fgColor theme="4" tint="0.59999389629810485"/>
        <bgColor indexed="64"/>
      </patternFill>
    </fill>
    <fill>
      <patternFill patternType="solid">
        <fgColor rgb="FF00B0F0"/>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s>
  <cellStyleXfs count="3">
    <xf numFmtId="0" fontId="0" fillId="0" borderId="0"/>
    <xf numFmtId="43" fontId="1" fillId="0" borderId="0" applyFont="0" applyFill="0" applyBorder="0" applyAlignment="0" applyProtection="0"/>
    <xf numFmtId="0" fontId="2" fillId="0" borderId="0"/>
  </cellStyleXfs>
  <cellXfs count="67">
    <xf numFmtId="0" fontId="0" fillId="0" borderId="0" xfId="0"/>
    <xf numFmtId="0" fontId="3" fillId="4" borderId="1" xfId="0" applyFont="1" applyFill="1" applyBorder="1" applyAlignment="1">
      <alignment horizontal="left" vertical="top" wrapText="1"/>
    </xf>
    <xf numFmtId="0" fontId="4" fillId="2" borderId="1" xfId="0" applyFont="1" applyFill="1" applyBorder="1" applyAlignment="1">
      <alignment horizontal="center" vertical="center" wrapText="1"/>
    </xf>
    <xf numFmtId="1" fontId="4" fillId="2" borderId="1" xfId="1" applyNumberFormat="1" applyFont="1" applyFill="1" applyBorder="1" applyAlignment="1">
      <alignment horizontal="center" vertical="center" wrapText="1"/>
    </xf>
    <xf numFmtId="1" fontId="4" fillId="2" borderId="1" xfId="0" applyNumberFormat="1" applyFont="1" applyFill="1" applyBorder="1" applyAlignment="1">
      <alignment horizontal="center" vertical="center" wrapText="1"/>
    </xf>
    <xf numFmtId="0" fontId="4" fillId="2" borderId="1" xfId="0" applyFont="1" applyFill="1" applyBorder="1" applyAlignment="1">
      <alignment horizontal="center" vertical="center"/>
    </xf>
    <xf numFmtId="43" fontId="4" fillId="2" borderId="1" xfId="1" applyFont="1" applyFill="1" applyBorder="1" applyAlignment="1">
      <alignment horizontal="center" vertical="center" wrapText="1"/>
    </xf>
    <xf numFmtId="0" fontId="5" fillId="0" borderId="0" xfId="0" applyFont="1"/>
    <xf numFmtId="0" fontId="4" fillId="0" borderId="1" xfId="0" applyFont="1" applyFill="1" applyBorder="1" applyAlignment="1">
      <alignment horizontal="center" vertical="center"/>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1" fontId="3" fillId="0" borderId="1" xfId="0" applyNumberFormat="1" applyFont="1" applyFill="1" applyBorder="1" applyAlignment="1">
      <alignment horizontal="center" vertical="center" wrapText="1"/>
    </xf>
    <xf numFmtId="43" fontId="4" fillId="0" borderId="1" xfId="1" applyFont="1" applyFill="1" applyBorder="1" applyAlignment="1">
      <alignment horizontal="center" vertical="center" wrapText="1"/>
    </xf>
    <xf numFmtId="0" fontId="3" fillId="0" borderId="1" xfId="2" applyFont="1" applyFill="1" applyBorder="1" applyAlignment="1">
      <alignment horizontal="left" vertical="center" wrapText="1"/>
    </xf>
    <xf numFmtId="0" fontId="6" fillId="0" borderId="1" xfId="0" applyFont="1" applyFill="1" applyBorder="1" applyAlignment="1">
      <alignment horizontal="center" vertical="center" wrapText="1"/>
    </xf>
    <xf numFmtId="43" fontId="4" fillId="3" borderId="1" xfId="1" applyFont="1" applyFill="1" applyBorder="1" applyAlignment="1">
      <alignment horizontal="center" vertical="center" wrapText="1"/>
    </xf>
    <xf numFmtId="8" fontId="7" fillId="0" borderId="1" xfId="0" applyNumberFormat="1" applyFont="1" applyFill="1" applyBorder="1" applyAlignment="1">
      <alignment horizontal="right" vertical="center"/>
    </xf>
    <xf numFmtId="0" fontId="3" fillId="0" borderId="2" xfId="0" applyFont="1" applyFill="1" applyBorder="1" applyAlignment="1">
      <alignment horizontal="center" vertical="center" wrapText="1"/>
    </xf>
    <xf numFmtId="0" fontId="3" fillId="0" borderId="2" xfId="0" applyFont="1" applyFill="1" applyBorder="1" applyAlignment="1">
      <alignment horizontal="center" vertical="center"/>
    </xf>
    <xf numFmtId="0" fontId="4" fillId="0" borderId="2" xfId="0" applyFont="1" applyFill="1" applyBorder="1" applyAlignment="1">
      <alignment horizontal="center" vertical="center"/>
    </xf>
    <xf numFmtId="1" fontId="3" fillId="0" borderId="2" xfId="0" applyNumberFormat="1" applyFont="1" applyFill="1" applyBorder="1" applyAlignment="1">
      <alignment horizontal="center" vertical="center" wrapText="1"/>
    </xf>
    <xf numFmtId="0" fontId="10" fillId="0" borderId="1" xfId="2" applyFont="1" applyFill="1" applyBorder="1" applyAlignment="1">
      <alignment horizontal="left" vertical="center" wrapText="1"/>
    </xf>
    <xf numFmtId="0" fontId="11" fillId="5" borderId="1" xfId="0" applyFont="1" applyFill="1" applyBorder="1" applyAlignment="1">
      <alignment horizontal="center" vertical="center"/>
    </xf>
    <xf numFmtId="0" fontId="14" fillId="0" borderId="0" xfId="0" applyFont="1" applyBorder="1" applyAlignment="1">
      <alignment horizontal="center" vertical="center" wrapText="1"/>
    </xf>
    <xf numFmtId="0" fontId="4" fillId="0" borderId="3"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3" xfId="0" applyFont="1" applyFill="1" applyBorder="1" applyAlignment="1">
      <alignment horizontal="center" vertical="center" wrapText="1"/>
    </xf>
    <xf numFmtId="1" fontId="3" fillId="0" borderId="3" xfId="0" applyNumberFormat="1" applyFont="1" applyFill="1" applyBorder="1" applyAlignment="1">
      <alignment horizontal="center" vertical="center" wrapText="1"/>
    </xf>
    <xf numFmtId="43" fontId="4" fillId="0" borderId="3" xfId="1" applyFont="1" applyFill="1" applyBorder="1" applyAlignment="1">
      <alignment horizontal="center" vertical="center" wrapText="1"/>
    </xf>
    <xf numFmtId="0" fontId="3" fillId="0" borderId="3" xfId="2" applyFont="1" applyFill="1" applyBorder="1" applyAlignment="1">
      <alignment horizontal="left" vertical="center" wrapText="1"/>
    </xf>
    <xf numFmtId="0" fontId="12" fillId="0" borderId="1" xfId="0" applyFont="1" applyBorder="1" applyAlignment="1">
      <alignment horizontal="center" vertical="center"/>
    </xf>
    <xf numFmtId="0" fontId="13" fillId="0" borderId="1" xfId="0" applyFont="1" applyBorder="1" applyAlignment="1">
      <alignment horizontal="center" vertical="center"/>
    </xf>
    <xf numFmtId="0" fontId="13" fillId="0" borderId="1" xfId="0" applyFont="1" applyBorder="1" applyAlignment="1">
      <alignment horizontal="center" vertical="center" wrapText="1"/>
    </xf>
    <xf numFmtId="0" fontId="13" fillId="0" borderId="1" xfId="0" applyFont="1" applyBorder="1" applyAlignment="1">
      <alignment vertical="center" wrapText="1"/>
    </xf>
    <xf numFmtId="0" fontId="14" fillId="0" borderId="1" xfId="0" applyFont="1" applyBorder="1" applyAlignment="1">
      <alignment horizontal="right" vertical="center" wrapText="1"/>
    </xf>
    <xf numFmtId="43" fontId="4" fillId="0" borderId="0" xfId="1" applyFont="1" applyFill="1" applyBorder="1" applyAlignment="1">
      <alignment horizontal="center" vertical="center" wrapText="1"/>
    </xf>
    <xf numFmtId="0" fontId="4" fillId="6" borderId="1" xfId="0" applyFont="1" applyFill="1" applyBorder="1" applyAlignment="1">
      <alignment horizontal="center" vertical="center"/>
    </xf>
    <xf numFmtId="0" fontId="3" fillId="6" borderId="1" xfId="0" applyFont="1" applyFill="1" applyBorder="1" applyAlignment="1">
      <alignment horizontal="center" vertical="center"/>
    </xf>
    <xf numFmtId="0" fontId="3" fillId="6" borderId="1" xfId="0" applyFont="1" applyFill="1" applyBorder="1" applyAlignment="1">
      <alignment horizontal="center" vertical="center" wrapText="1"/>
    </xf>
    <xf numFmtId="1" fontId="3" fillId="6" borderId="1" xfId="0" applyNumberFormat="1" applyFont="1" applyFill="1" applyBorder="1" applyAlignment="1">
      <alignment horizontal="center" vertical="center" wrapText="1"/>
    </xf>
    <xf numFmtId="43" fontId="4" fillId="6" borderId="1" xfId="1" applyFont="1" applyFill="1" applyBorder="1" applyAlignment="1">
      <alignment horizontal="center" vertical="center" wrapText="1"/>
    </xf>
    <xf numFmtId="0" fontId="3" fillId="6" borderId="1" xfId="2" applyFont="1" applyFill="1" applyBorder="1" applyAlignment="1">
      <alignment horizontal="left" vertical="center" wrapText="1"/>
    </xf>
    <xf numFmtId="43" fontId="15" fillId="0" borderId="1" xfId="1" applyFont="1" applyFill="1" applyBorder="1" applyAlignment="1">
      <alignment horizontal="center" vertical="center" wrapText="1"/>
    </xf>
    <xf numFmtId="0" fontId="16" fillId="2" borderId="1" xfId="0" applyFont="1" applyFill="1" applyBorder="1" applyAlignment="1">
      <alignment horizontal="center" vertical="center" wrapText="1"/>
    </xf>
    <xf numFmtId="0" fontId="15" fillId="0" borderId="1" xfId="0" applyFont="1" applyFill="1" applyBorder="1" applyAlignment="1">
      <alignment horizontal="right" vertical="center" wrapText="1"/>
    </xf>
    <xf numFmtId="0" fontId="3" fillId="0" borderId="1" xfId="0" quotePrefix="1" applyFont="1" applyFill="1" applyBorder="1" applyAlignment="1">
      <alignment horizontal="center" vertical="center"/>
    </xf>
    <xf numFmtId="14" fontId="3" fillId="0" borderId="1" xfId="2" applyNumberFormat="1" applyFont="1" applyFill="1" applyBorder="1" applyAlignment="1">
      <alignment horizontal="center" vertical="center" wrapText="1"/>
    </xf>
    <xf numFmtId="0" fontId="3" fillId="0" borderId="1" xfId="2" applyFont="1" applyFill="1" applyBorder="1" applyAlignment="1">
      <alignment horizontal="center" vertical="center" wrapText="1"/>
    </xf>
    <xf numFmtId="17" fontId="3" fillId="0" borderId="1" xfId="0" applyNumberFormat="1" applyFont="1" applyFill="1" applyBorder="1" applyAlignment="1">
      <alignment horizontal="center" vertical="center" wrapText="1"/>
    </xf>
    <xf numFmtId="0" fontId="4" fillId="0" borderId="1" xfId="1" applyNumberFormat="1" applyFont="1" applyFill="1" applyBorder="1" applyAlignment="1">
      <alignment horizontal="center" vertical="center" wrapText="1"/>
    </xf>
    <xf numFmtId="0" fontId="6" fillId="0" borderId="1" xfId="0" applyFont="1" applyFill="1" applyBorder="1" applyAlignment="1">
      <alignment horizontal="center" vertical="center"/>
    </xf>
    <xf numFmtId="0" fontId="0" fillId="0" borderId="0" xfId="0" applyAlignment="1">
      <alignment wrapText="1"/>
    </xf>
    <xf numFmtId="0" fontId="0" fillId="0" borderId="0" xfId="0" applyAlignment="1">
      <alignment horizontal="center"/>
    </xf>
    <xf numFmtId="14" fontId="6" fillId="0" borderId="1" xfId="0" applyNumberFormat="1" applyFont="1" applyFill="1" applyBorder="1" applyAlignment="1">
      <alignment horizontal="center"/>
    </xf>
    <xf numFmtId="14" fontId="6" fillId="0" borderId="1" xfId="0" applyNumberFormat="1" applyFont="1" applyFill="1" applyBorder="1" applyAlignment="1">
      <alignment horizontal="center" vertical="center"/>
    </xf>
    <xf numFmtId="14" fontId="6" fillId="0" borderId="0" xfId="0" applyNumberFormat="1" applyFont="1" applyFill="1" applyAlignment="1">
      <alignment horizontal="center" vertical="center"/>
    </xf>
    <xf numFmtId="14" fontId="3" fillId="0" borderId="1" xfId="0" applyNumberFormat="1" applyFont="1" applyFill="1" applyBorder="1" applyAlignment="1">
      <alignment horizontal="center" vertical="center"/>
    </xf>
    <xf numFmtId="0" fontId="6" fillId="0" borderId="1" xfId="0" applyFont="1" applyFill="1" applyBorder="1" applyAlignment="1">
      <alignment horizontal="center" wrapText="1"/>
    </xf>
    <xf numFmtId="14" fontId="6" fillId="0" borderId="1" xfId="0"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xf>
    <xf numFmtId="17" fontId="6" fillId="0" borderId="0" xfId="0" applyNumberFormat="1" applyFont="1" applyFill="1" applyAlignment="1">
      <alignment horizontal="center" vertical="center"/>
    </xf>
    <xf numFmtId="17" fontId="6" fillId="0" borderId="1" xfId="0" applyNumberFormat="1" applyFont="1" applyFill="1" applyBorder="1" applyAlignment="1">
      <alignment horizontal="center" vertical="center"/>
    </xf>
    <xf numFmtId="0" fontId="12" fillId="0" borderId="1" xfId="0" applyFont="1" applyFill="1" applyBorder="1" applyAlignment="1">
      <alignment horizontal="center" vertical="center"/>
    </xf>
    <xf numFmtId="0" fontId="13" fillId="0" borderId="1" xfId="0" applyFont="1" applyFill="1" applyBorder="1" applyAlignment="1">
      <alignment horizontal="center" vertical="center"/>
    </xf>
    <xf numFmtId="0" fontId="13" fillId="0" borderId="1" xfId="0" applyFont="1" applyFill="1" applyBorder="1" applyAlignment="1">
      <alignment horizontal="center" vertical="center" wrapText="1"/>
    </xf>
    <xf numFmtId="0" fontId="13" fillId="0" borderId="1" xfId="0" applyFont="1" applyFill="1" applyBorder="1" applyAlignment="1">
      <alignment vertical="center" wrapText="1"/>
    </xf>
    <xf numFmtId="0" fontId="0" fillId="0" borderId="0" xfId="0" applyAlignment="1">
      <alignment vertical="center"/>
    </xf>
  </cellXfs>
  <cellStyles count="3">
    <cellStyle name="Millares" xfId="1" builtinId="3"/>
    <cellStyle name="Normal" xfId="0" builtinId="0"/>
    <cellStyle name="Normal 4"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O67"/>
  <sheetViews>
    <sheetView tabSelected="1" workbookViewId="0">
      <selection activeCell="E7" sqref="E7"/>
    </sheetView>
  </sheetViews>
  <sheetFormatPr baseColWidth="10" defaultRowHeight="15" x14ac:dyDescent="0.25"/>
  <cols>
    <col min="6" max="6" width="12.85546875" customWidth="1"/>
    <col min="9" max="9" width="16.85546875" customWidth="1"/>
    <col min="10" max="10" width="9.28515625" customWidth="1"/>
    <col min="11" max="11" width="21.140625" style="51" customWidth="1"/>
    <col min="12" max="12" width="15.28515625" customWidth="1"/>
    <col min="13" max="13" width="55.140625" customWidth="1"/>
    <col min="14" max="14" width="16.140625" style="52" customWidth="1"/>
    <col min="15" max="15" width="16.42578125" style="66" bestFit="1" customWidth="1"/>
  </cols>
  <sheetData>
    <row r="1" spans="1:15" ht="175.5" x14ac:dyDescent="0.25">
      <c r="A1" s="2" t="s">
        <v>0</v>
      </c>
      <c r="B1" s="2" t="s">
        <v>1</v>
      </c>
      <c r="C1" s="2" t="s">
        <v>2</v>
      </c>
      <c r="D1" s="2" t="s">
        <v>3</v>
      </c>
      <c r="E1" s="2" t="s">
        <v>4</v>
      </c>
      <c r="F1" s="3" t="s">
        <v>5</v>
      </c>
      <c r="G1" s="4" t="s">
        <v>6</v>
      </c>
      <c r="H1" s="4" t="s">
        <v>7</v>
      </c>
      <c r="I1" s="2" t="s">
        <v>8</v>
      </c>
      <c r="J1" s="2" t="s">
        <v>9</v>
      </c>
      <c r="K1" s="2" t="s">
        <v>10</v>
      </c>
      <c r="L1" s="6" t="s">
        <v>11</v>
      </c>
      <c r="M1" s="6" t="s">
        <v>12</v>
      </c>
      <c r="N1" s="43" t="s">
        <v>325</v>
      </c>
      <c r="O1" s="43" t="s">
        <v>326</v>
      </c>
    </row>
    <row r="2" spans="1:15" ht="40.5" x14ac:dyDescent="0.25">
      <c r="A2" s="8">
        <v>10</v>
      </c>
      <c r="B2" s="8">
        <v>1</v>
      </c>
      <c r="C2" s="9">
        <v>1</v>
      </c>
      <c r="D2" s="9" t="s">
        <v>20</v>
      </c>
      <c r="E2" s="10" t="s">
        <v>35</v>
      </c>
      <c r="F2" s="11">
        <v>52110900020004</v>
      </c>
      <c r="G2" s="11" t="s">
        <v>36</v>
      </c>
      <c r="H2" s="11" t="s">
        <v>37</v>
      </c>
      <c r="I2" s="10" t="s">
        <v>17</v>
      </c>
      <c r="J2" s="10">
        <v>220</v>
      </c>
      <c r="K2" s="9" t="s">
        <v>18</v>
      </c>
      <c r="L2" s="12">
        <v>144000000</v>
      </c>
      <c r="M2" s="13" t="s">
        <v>38</v>
      </c>
      <c r="N2" s="45" t="s">
        <v>327</v>
      </c>
      <c r="O2" s="9">
        <v>2</v>
      </c>
    </row>
    <row r="3" spans="1:15" ht="40.5" x14ac:dyDescent="0.25">
      <c r="A3" s="8">
        <v>14</v>
      </c>
      <c r="B3" s="8">
        <v>2</v>
      </c>
      <c r="C3" s="9">
        <v>1</v>
      </c>
      <c r="D3" s="9" t="s">
        <v>20</v>
      </c>
      <c r="E3" s="10" t="s">
        <v>44</v>
      </c>
      <c r="F3" s="11">
        <v>52110900010004</v>
      </c>
      <c r="G3" s="11" t="s">
        <v>45</v>
      </c>
      <c r="H3" s="11" t="s">
        <v>46</v>
      </c>
      <c r="I3" s="10" t="s">
        <v>17</v>
      </c>
      <c r="J3" s="10">
        <v>220</v>
      </c>
      <c r="K3" s="9" t="s">
        <v>18</v>
      </c>
      <c r="L3" s="12">
        <v>70000000</v>
      </c>
      <c r="M3" s="13" t="s">
        <v>47</v>
      </c>
      <c r="N3" s="45" t="s">
        <v>328</v>
      </c>
      <c r="O3" s="9">
        <v>2</v>
      </c>
    </row>
    <row r="4" spans="1:15" ht="40.5" x14ac:dyDescent="0.25">
      <c r="A4" s="8">
        <v>15</v>
      </c>
      <c r="B4" s="8">
        <v>3</v>
      </c>
      <c r="C4" s="9">
        <v>1</v>
      </c>
      <c r="D4" s="9" t="s">
        <v>14</v>
      </c>
      <c r="E4" s="10" t="s">
        <v>44</v>
      </c>
      <c r="F4" s="11">
        <v>52110900010004</v>
      </c>
      <c r="G4" s="11" t="s">
        <v>45</v>
      </c>
      <c r="H4" s="11" t="s">
        <v>46</v>
      </c>
      <c r="I4" s="10" t="s">
        <v>17</v>
      </c>
      <c r="J4" s="10">
        <v>220</v>
      </c>
      <c r="K4" s="9" t="s">
        <v>18</v>
      </c>
      <c r="L4" s="12">
        <v>188052588</v>
      </c>
      <c r="M4" s="13" t="s">
        <v>48</v>
      </c>
      <c r="N4" s="45" t="s">
        <v>329</v>
      </c>
      <c r="O4" s="9">
        <v>2</v>
      </c>
    </row>
    <row r="5" spans="1:15" ht="40.5" x14ac:dyDescent="0.25">
      <c r="A5" s="8">
        <v>17</v>
      </c>
      <c r="B5" s="8">
        <v>4</v>
      </c>
      <c r="C5" s="9">
        <v>1</v>
      </c>
      <c r="D5" s="9" t="s">
        <v>14</v>
      </c>
      <c r="E5" s="10" t="s">
        <v>44</v>
      </c>
      <c r="F5" s="11">
        <v>52110900010004</v>
      </c>
      <c r="G5" s="11" t="s">
        <v>45</v>
      </c>
      <c r="H5" s="10" t="s">
        <v>46</v>
      </c>
      <c r="I5" s="10" t="s">
        <v>52</v>
      </c>
      <c r="J5" s="10">
        <v>130</v>
      </c>
      <c r="K5" s="9" t="s">
        <v>53</v>
      </c>
      <c r="L5" s="12">
        <v>300000000</v>
      </c>
      <c r="M5" s="13" t="s">
        <v>54</v>
      </c>
      <c r="N5" s="45" t="s">
        <v>327</v>
      </c>
      <c r="O5" s="9">
        <v>3</v>
      </c>
    </row>
    <row r="6" spans="1:15" ht="40.5" x14ac:dyDescent="0.25">
      <c r="A6" s="8">
        <v>18</v>
      </c>
      <c r="B6" s="8">
        <v>5</v>
      </c>
      <c r="C6" s="9">
        <v>1</v>
      </c>
      <c r="D6" s="9" t="s">
        <v>14</v>
      </c>
      <c r="E6" s="10" t="s">
        <v>35</v>
      </c>
      <c r="F6" s="11">
        <v>52111900010001</v>
      </c>
      <c r="G6" s="11" t="s">
        <v>55</v>
      </c>
      <c r="H6" s="10" t="s">
        <v>56</v>
      </c>
      <c r="I6" s="10" t="s">
        <v>52</v>
      </c>
      <c r="J6" s="10">
        <v>130</v>
      </c>
      <c r="K6" s="9" t="s">
        <v>53</v>
      </c>
      <c r="L6" s="12">
        <v>30000000</v>
      </c>
      <c r="M6" s="13" t="s">
        <v>57</v>
      </c>
      <c r="N6" s="53">
        <v>42767</v>
      </c>
      <c r="O6" s="50">
        <v>1</v>
      </c>
    </row>
    <row r="7" spans="1:15" ht="40.5" x14ac:dyDescent="0.25">
      <c r="A7" s="8">
        <v>19</v>
      </c>
      <c r="B7" s="8">
        <v>6</v>
      </c>
      <c r="C7" s="9">
        <v>1</v>
      </c>
      <c r="D7" s="9" t="s">
        <v>20</v>
      </c>
      <c r="E7" s="10" t="s">
        <v>35</v>
      </c>
      <c r="F7" s="11">
        <v>52111900010001</v>
      </c>
      <c r="G7" s="11" t="s">
        <v>55</v>
      </c>
      <c r="H7" s="10" t="s">
        <v>56</v>
      </c>
      <c r="I7" s="10" t="s">
        <v>52</v>
      </c>
      <c r="J7" s="10">
        <v>130</v>
      </c>
      <c r="K7" s="9" t="s">
        <v>53</v>
      </c>
      <c r="L7" s="12">
        <v>80000000</v>
      </c>
      <c r="M7" s="13" t="s">
        <v>58</v>
      </c>
      <c r="N7" s="53">
        <v>42767</v>
      </c>
      <c r="O7" s="50">
        <v>2</v>
      </c>
    </row>
    <row r="8" spans="1:15" ht="40.5" x14ac:dyDescent="0.25">
      <c r="A8" s="8">
        <v>20</v>
      </c>
      <c r="B8" s="8">
        <v>7</v>
      </c>
      <c r="C8" s="9">
        <v>1</v>
      </c>
      <c r="D8" s="9" t="s">
        <v>20</v>
      </c>
      <c r="E8" s="10" t="s">
        <v>35</v>
      </c>
      <c r="F8" s="11">
        <v>52111900010001</v>
      </c>
      <c r="G8" s="11" t="s">
        <v>55</v>
      </c>
      <c r="H8" s="10" t="s">
        <v>56</v>
      </c>
      <c r="I8" s="10" t="s">
        <v>52</v>
      </c>
      <c r="J8" s="10">
        <v>130</v>
      </c>
      <c r="K8" s="9" t="s">
        <v>53</v>
      </c>
      <c r="L8" s="12">
        <v>20000000</v>
      </c>
      <c r="M8" s="13" t="s">
        <v>59</v>
      </c>
      <c r="N8" s="53">
        <v>42826</v>
      </c>
      <c r="O8" s="50">
        <v>1</v>
      </c>
    </row>
    <row r="9" spans="1:15" ht="54" x14ac:dyDescent="0.25">
      <c r="A9" s="8">
        <v>21</v>
      </c>
      <c r="B9" s="8">
        <v>8</v>
      </c>
      <c r="C9" s="9">
        <v>1</v>
      </c>
      <c r="D9" s="9" t="s">
        <v>14</v>
      </c>
      <c r="E9" s="10" t="s">
        <v>35</v>
      </c>
      <c r="F9" s="11">
        <v>19700800010001</v>
      </c>
      <c r="G9" s="11" t="s">
        <v>60</v>
      </c>
      <c r="H9" s="10" t="s">
        <v>61</v>
      </c>
      <c r="I9" s="10" t="s">
        <v>52</v>
      </c>
      <c r="J9" s="10">
        <v>140</v>
      </c>
      <c r="K9" s="9" t="s">
        <v>62</v>
      </c>
      <c r="L9" s="12">
        <v>2200000</v>
      </c>
      <c r="M9" s="13" t="s">
        <v>63</v>
      </c>
      <c r="N9" s="54">
        <v>43023</v>
      </c>
      <c r="O9" s="50">
        <v>1</v>
      </c>
    </row>
    <row r="10" spans="1:15" ht="40.5" x14ac:dyDescent="0.25">
      <c r="A10" s="8">
        <v>27</v>
      </c>
      <c r="B10" s="8">
        <v>9</v>
      </c>
      <c r="C10" s="9">
        <v>1</v>
      </c>
      <c r="D10" s="9" t="s">
        <v>20</v>
      </c>
      <c r="E10" s="10" t="s">
        <v>35</v>
      </c>
      <c r="F10" s="11">
        <v>52111300010001</v>
      </c>
      <c r="G10" s="11" t="s">
        <v>71</v>
      </c>
      <c r="H10" s="11" t="s">
        <v>72</v>
      </c>
      <c r="I10" s="10" t="s">
        <v>65</v>
      </c>
      <c r="J10" s="10">
        <v>420</v>
      </c>
      <c r="K10" s="9" t="s">
        <v>66</v>
      </c>
      <c r="L10" s="12">
        <f>144000000+23280000</f>
        <v>167280000</v>
      </c>
      <c r="M10" s="13" t="s">
        <v>74</v>
      </c>
      <c r="N10" s="55">
        <v>42628</v>
      </c>
      <c r="O10" s="50">
        <v>1</v>
      </c>
    </row>
    <row r="11" spans="1:15" ht="40.5" x14ac:dyDescent="0.25">
      <c r="A11" s="8">
        <v>59</v>
      </c>
      <c r="B11" s="8">
        <v>10</v>
      </c>
      <c r="C11" s="9">
        <v>1</v>
      </c>
      <c r="D11" s="9" t="s">
        <v>14</v>
      </c>
      <c r="E11" s="10" t="s">
        <v>44</v>
      </c>
      <c r="F11" s="11">
        <v>52110900010004</v>
      </c>
      <c r="G11" s="11" t="s">
        <v>45</v>
      </c>
      <c r="H11" s="11" t="s">
        <v>46</v>
      </c>
      <c r="I11" s="17" t="s">
        <v>52</v>
      </c>
      <c r="J11" s="17">
        <v>110</v>
      </c>
      <c r="K11" s="18" t="s">
        <v>104</v>
      </c>
      <c r="L11" s="12">
        <v>25000000</v>
      </c>
      <c r="M11" s="13" t="s">
        <v>105</v>
      </c>
      <c r="N11" s="56">
        <v>42795</v>
      </c>
      <c r="O11" s="50">
        <v>1</v>
      </c>
    </row>
    <row r="12" spans="1:15" ht="40.5" x14ac:dyDescent="0.25">
      <c r="A12" s="8">
        <v>60</v>
      </c>
      <c r="B12" s="8">
        <v>11</v>
      </c>
      <c r="C12" s="9">
        <v>1</v>
      </c>
      <c r="D12" s="9" t="s">
        <v>20</v>
      </c>
      <c r="E12" s="10" t="s">
        <v>44</v>
      </c>
      <c r="F12" s="11">
        <v>52110900010002</v>
      </c>
      <c r="G12" s="11" t="s">
        <v>45</v>
      </c>
      <c r="H12" s="11" t="s">
        <v>106</v>
      </c>
      <c r="I12" s="10" t="s">
        <v>107</v>
      </c>
      <c r="J12" s="10">
        <v>510</v>
      </c>
      <c r="K12" s="10" t="s">
        <v>108</v>
      </c>
      <c r="L12" s="12">
        <f>19968750+19968750</f>
        <v>39937500</v>
      </c>
      <c r="M12" s="13" t="s">
        <v>109</v>
      </c>
      <c r="N12" s="50" t="s">
        <v>351</v>
      </c>
      <c r="O12" s="14">
        <v>5</v>
      </c>
    </row>
    <row r="13" spans="1:15" ht="40.5" x14ac:dyDescent="0.25">
      <c r="A13" s="8">
        <v>62</v>
      </c>
      <c r="B13" s="8">
        <v>12</v>
      </c>
      <c r="C13" s="9">
        <v>1</v>
      </c>
      <c r="D13" s="9" t="s">
        <v>20</v>
      </c>
      <c r="E13" s="10" t="s">
        <v>44</v>
      </c>
      <c r="F13" s="11">
        <v>52110900010003</v>
      </c>
      <c r="G13" s="11" t="s">
        <v>45</v>
      </c>
      <c r="H13" s="11" t="s">
        <v>110</v>
      </c>
      <c r="I13" s="10" t="s">
        <v>107</v>
      </c>
      <c r="J13" s="10">
        <v>510</v>
      </c>
      <c r="K13" s="10" t="s">
        <v>108</v>
      </c>
      <c r="L13" s="12">
        <f>80000000+80000000</f>
        <v>160000000</v>
      </c>
      <c r="M13" s="13" t="s">
        <v>111</v>
      </c>
      <c r="N13" s="50" t="s">
        <v>351</v>
      </c>
      <c r="O13" s="14">
        <v>5</v>
      </c>
    </row>
    <row r="14" spans="1:15" ht="40.5" x14ac:dyDescent="0.25">
      <c r="A14" s="8">
        <v>65</v>
      </c>
      <c r="B14" s="8">
        <v>13</v>
      </c>
      <c r="C14" s="9">
        <v>1</v>
      </c>
      <c r="D14" s="9" t="s">
        <v>20</v>
      </c>
      <c r="E14" s="10" t="s">
        <v>68</v>
      </c>
      <c r="F14" s="11">
        <v>83909000020002</v>
      </c>
      <c r="G14" s="11" t="s">
        <v>45</v>
      </c>
      <c r="H14" s="10" t="s">
        <v>46</v>
      </c>
      <c r="I14" s="10" t="s">
        <v>107</v>
      </c>
      <c r="J14" s="10">
        <v>510</v>
      </c>
      <c r="K14" s="10" t="s">
        <v>108</v>
      </c>
      <c r="L14" s="12">
        <f>26625000+26625000</f>
        <v>53250000</v>
      </c>
      <c r="M14" s="13" t="s">
        <v>112</v>
      </c>
      <c r="N14" s="50" t="s">
        <v>351</v>
      </c>
      <c r="O14" s="14">
        <v>5</v>
      </c>
    </row>
    <row r="15" spans="1:15" ht="40.5" x14ac:dyDescent="0.25">
      <c r="A15" s="8">
        <v>68</v>
      </c>
      <c r="B15" s="8">
        <v>14</v>
      </c>
      <c r="C15" s="9">
        <v>6</v>
      </c>
      <c r="D15" s="9" t="s">
        <v>20</v>
      </c>
      <c r="E15" s="10" t="s">
        <v>35</v>
      </c>
      <c r="F15" s="11">
        <v>52111300010001</v>
      </c>
      <c r="G15" s="11" t="s">
        <v>71</v>
      </c>
      <c r="H15" s="10" t="s">
        <v>72</v>
      </c>
      <c r="I15" s="10" t="s">
        <v>65</v>
      </c>
      <c r="J15" s="10">
        <v>440</v>
      </c>
      <c r="K15" s="9" t="s">
        <v>113</v>
      </c>
      <c r="L15" s="12">
        <f>170000000+900000000+500000000+900000000</f>
        <v>2470000000</v>
      </c>
      <c r="M15" s="13" t="s">
        <v>116</v>
      </c>
      <c r="N15" s="46">
        <v>42809</v>
      </c>
      <c r="O15" s="47">
        <v>4</v>
      </c>
    </row>
    <row r="16" spans="1:15" ht="40.5" x14ac:dyDescent="0.25">
      <c r="A16" s="8">
        <v>70</v>
      </c>
      <c r="B16" s="8">
        <v>15</v>
      </c>
      <c r="C16" s="9">
        <v>1</v>
      </c>
      <c r="D16" s="9" t="s">
        <v>20</v>
      </c>
      <c r="E16" s="10" t="s">
        <v>44</v>
      </c>
      <c r="F16" s="11">
        <v>52110900010002</v>
      </c>
      <c r="G16" s="11" t="s">
        <v>45</v>
      </c>
      <c r="H16" s="11" t="s">
        <v>106</v>
      </c>
      <c r="I16" s="10" t="s">
        <v>65</v>
      </c>
      <c r="J16" s="10">
        <v>440</v>
      </c>
      <c r="K16" s="9" t="s">
        <v>113</v>
      </c>
      <c r="L16" s="12">
        <f>300000000+60000000</f>
        <v>360000000</v>
      </c>
      <c r="M16" s="13" t="s">
        <v>117</v>
      </c>
      <c r="N16" s="46">
        <v>42810</v>
      </c>
      <c r="O16" s="47">
        <v>4</v>
      </c>
    </row>
    <row r="17" spans="1:15" ht="40.5" x14ac:dyDescent="0.25">
      <c r="A17" s="8">
        <v>72</v>
      </c>
      <c r="B17" s="8">
        <v>16</v>
      </c>
      <c r="C17" s="9">
        <v>1</v>
      </c>
      <c r="D17" s="9" t="s">
        <v>20</v>
      </c>
      <c r="E17" s="10" t="s">
        <v>44</v>
      </c>
      <c r="F17" s="11">
        <v>52110900010004</v>
      </c>
      <c r="G17" s="11" t="s">
        <v>45</v>
      </c>
      <c r="H17" s="11" t="s">
        <v>46</v>
      </c>
      <c r="I17" s="10" t="s">
        <v>65</v>
      </c>
      <c r="J17" s="10">
        <v>440</v>
      </c>
      <c r="K17" s="9" t="s">
        <v>113</v>
      </c>
      <c r="L17" s="12">
        <f>100000000+30000000</f>
        <v>130000000</v>
      </c>
      <c r="M17" s="13" t="s">
        <v>118</v>
      </c>
      <c r="N17" s="46">
        <v>42811</v>
      </c>
      <c r="O17" s="47">
        <v>1</v>
      </c>
    </row>
    <row r="18" spans="1:15" ht="40.5" x14ac:dyDescent="0.25">
      <c r="A18" s="8">
        <v>76</v>
      </c>
      <c r="B18" s="8">
        <v>17</v>
      </c>
      <c r="C18" s="9">
        <v>1</v>
      </c>
      <c r="D18" s="9" t="s">
        <v>20</v>
      </c>
      <c r="E18" s="10" t="s">
        <v>44</v>
      </c>
      <c r="F18" s="11">
        <v>52110900010004</v>
      </c>
      <c r="G18" s="11" t="s">
        <v>45</v>
      </c>
      <c r="H18" s="11" t="s">
        <v>46</v>
      </c>
      <c r="I18" s="10" t="s">
        <v>65</v>
      </c>
      <c r="J18" s="10">
        <v>430</v>
      </c>
      <c r="K18" s="9" t="s">
        <v>120</v>
      </c>
      <c r="L18" s="12">
        <f>60000000+400000000-325000000</f>
        <v>135000000</v>
      </c>
      <c r="M18" s="13" t="s">
        <v>121</v>
      </c>
      <c r="N18" s="10" t="s">
        <v>330</v>
      </c>
      <c r="O18" s="10">
        <v>1</v>
      </c>
    </row>
    <row r="19" spans="1:15" ht="27" x14ac:dyDescent="0.25">
      <c r="A19" s="8">
        <v>81</v>
      </c>
      <c r="B19" s="8">
        <v>18</v>
      </c>
      <c r="C19" s="9">
        <v>1</v>
      </c>
      <c r="D19" s="9" t="s">
        <v>20</v>
      </c>
      <c r="E19" s="10" t="s">
        <v>68</v>
      </c>
      <c r="F19" s="11">
        <v>8</v>
      </c>
      <c r="G19" s="11" t="s">
        <v>126</v>
      </c>
      <c r="H19" s="11" t="s">
        <v>127</v>
      </c>
      <c r="I19" s="10" t="s">
        <v>65</v>
      </c>
      <c r="J19" s="10">
        <v>430</v>
      </c>
      <c r="K19" s="9" t="s">
        <v>120</v>
      </c>
      <c r="L19" s="12">
        <v>40000000</v>
      </c>
      <c r="M19" s="13" t="s">
        <v>128</v>
      </c>
      <c r="N19" s="10" t="s">
        <v>331</v>
      </c>
      <c r="O19" s="10">
        <v>1</v>
      </c>
    </row>
    <row r="20" spans="1:15" ht="27" x14ac:dyDescent="0.25">
      <c r="A20" s="8">
        <v>82</v>
      </c>
      <c r="B20" s="8">
        <v>19</v>
      </c>
      <c r="C20" s="9">
        <v>1</v>
      </c>
      <c r="D20" s="9" t="s">
        <v>20</v>
      </c>
      <c r="E20" s="10" t="s">
        <v>68</v>
      </c>
      <c r="F20" s="11">
        <v>8</v>
      </c>
      <c r="G20" s="11" t="s">
        <v>49</v>
      </c>
      <c r="H20" s="10" t="s">
        <v>129</v>
      </c>
      <c r="I20" s="10" t="s">
        <v>65</v>
      </c>
      <c r="J20" s="10">
        <v>430</v>
      </c>
      <c r="K20" s="9" t="s">
        <v>120</v>
      </c>
      <c r="L20" s="12">
        <v>5000000</v>
      </c>
      <c r="M20" s="13" t="s">
        <v>130</v>
      </c>
      <c r="N20" s="10" t="s">
        <v>331</v>
      </c>
      <c r="O20" s="10">
        <v>1</v>
      </c>
    </row>
    <row r="21" spans="1:15" ht="54" x14ac:dyDescent="0.25">
      <c r="A21" s="8">
        <v>83</v>
      </c>
      <c r="B21" s="8">
        <v>20</v>
      </c>
      <c r="C21" s="9">
        <v>1</v>
      </c>
      <c r="D21" s="9" t="s">
        <v>20</v>
      </c>
      <c r="E21" s="10" t="s">
        <v>35</v>
      </c>
      <c r="F21" s="11">
        <v>52111300030001</v>
      </c>
      <c r="G21" s="11" t="s">
        <v>71</v>
      </c>
      <c r="H21" s="11" t="s">
        <v>131</v>
      </c>
      <c r="I21" s="10" t="s">
        <v>65</v>
      </c>
      <c r="J21" s="10">
        <v>430</v>
      </c>
      <c r="K21" s="9" t="s">
        <v>120</v>
      </c>
      <c r="L21" s="12">
        <f>4000000+12000000</f>
        <v>16000000</v>
      </c>
      <c r="M21" s="13" t="s">
        <v>132</v>
      </c>
      <c r="N21" s="10" t="s">
        <v>332</v>
      </c>
      <c r="O21" s="10">
        <v>1</v>
      </c>
    </row>
    <row r="22" spans="1:15" ht="54" x14ac:dyDescent="0.25">
      <c r="A22" s="8">
        <v>85</v>
      </c>
      <c r="B22" s="8">
        <v>21</v>
      </c>
      <c r="C22" s="9">
        <v>1</v>
      </c>
      <c r="D22" s="9" t="s">
        <v>20</v>
      </c>
      <c r="E22" s="10" t="s">
        <v>68</v>
      </c>
      <c r="F22" s="11">
        <v>83909000020018</v>
      </c>
      <c r="G22" s="11" t="s">
        <v>83</v>
      </c>
      <c r="H22" s="11" t="s">
        <v>84</v>
      </c>
      <c r="I22" s="10" t="s">
        <v>65</v>
      </c>
      <c r="J22" s="10">
        <v>430</v>
      </c>
      <c r="K22" s="9" t="s">
        <v>120</v>
      </c>
      <c r="L22" s="12">
        <v>30000000</v>
      </c>
      <c r="M22" s="13" t="s">
        <v>133</v>
      </c>
      <c r="N22" s="10" t="s">
        <v>333</v>
      </c>
      <c r="O22" s="10">
        <v>1</v>
      </c>
    </row>
    <row r="23" spans="1:15" ht="310.5" x14ac:dyDescent="0.25">
      <c r="A23" s="8">
        <v>86</v>
      </c>
      <c r="B23" s="8">
        <v>22</v>
      </c>
      <c r="C23" s="9">
        <v>6</v>
      </c>
      <c r="D23" s="9" t="s">
        <v>20</v>
      </c>
      <c r="E23" s="10" t="s">
        <v>35</v>
      </c>
      <c r="F23" s="11">
        <v>52111600010002</v>
      </c>
      <c r="G23" s="14" t="s">
        <v>134</v>
      </c>
      <c r="H23" s="10" t="s">
        <v>135</v>
      </c>
      <c r="I23" s="10" t="s">
        <v>65</v>
      </c>
      <c r="J23" s="10">
        <v>430</v>
      </c>
      <c r="K23" s="9" t="s">
        <v>120</v>
      </c>
      <c r="L23" s="12">
        <f>4306790173+5974000000+211796250</f>
        <v>10492586423</v>
      </c>
      <c r="M23" s="13" t="s">
        <v>323</v>
      </c>
      <c r="N23" s="10" t="s">
        <v>334</v>
      </c>
      <c r="O23" s="10">
        <v>4</v>
      </c>
    </row>
    <row r="24" spans="1:15" ht="27" x14ac:dyDescent="0.25">
      <c r="A24" s="8">
        <v>90</v>
      </c>
      <c r="B24" s="8">
        <v>23</v>
      </c>
      <c r="C24" s="9">
        <v>1</v>
      </c>
      <c r="D24" s="9" t="s">
        <v>20</v>
      </c>
      <c r="E24" s="10" t="s">
        <v>35</v>
      </c>
      <c r="F24" s="11">
        <v>52112100020001</v>
      </c>
      <c r="G24" s="14" t="s">
        <v>83</v>
      </c>
      <c r="H24" s="10" t="s">
        <v>139</v>
      </c>
      <c r="I24" s="10" t="s">
        <v>65</v>
      </c>
      <c r="J24" s="10">
        <v>430</v>
      </c>
      <c r="K24" s="9" t="s">
        <v>120</v>
      </c>
      <c r="L24" s="12">
        <f>400000000+100000000</f>
        <v>500000000</v>
      </c>
      <c r="M24" s="13" t="s">
        <v>140</v>
      </c>
      <c r="N24" s="10" t="s">
        <v>335</v>
      </c>
      <c r="O24" s="10">
        <v>5</v>
      </c>
    </row>
    <row r="25" spans="1:15" ht="68.25" customHeight="1" x14ac:dyDescent="0.25">
      <c r="A25" s="8">
        <v>116</v>
      </c>
      <c r="B25" s="8">
        <v>24</v>
      </c>
      <c r="C25" s="9">
        <v>1</v>
      </c>
      <c r="D25" s="9" t="s">
        <v>14</v>
      </c>
      <c r="E25" s="10" t="s">
        <v>44</v>
      </c>
      <c r="F25" s="11">
        <v>52110900010004</v>
      </c>
      <c r="G25" s="11" t="s">
        <v>45</v>
      </c>
      <c r="H25" s="11" t="s">
        <v>46</v>
      </c>
      <c r="I25" s="10" t="s">
        <v>17</v>
      </c>
      <c r="J25" s="10">
        <v>230</v>
      </c>
      <c r="K25" s="9" t="s">
        <v>150</v>
      </c>
      <c r="L25" s="12">
        <v>101000000</v>
      </c>
      <c r="M25" s="13" t="s">
        <v>170</v>
      </c>
      <c r="N25" s="57" t="s">
        <v>336</v>
      </c>
      <c r="O25" s="50">
        <v>1</v>
      </c>
    </row>
    <row r="26" spans="1:15" ht="81" x14ac:dyDescent="0.25">
      <c r="A26" s="8">
        <v>117</v>
      </c>
      <c r="B26" s="8">
        <v>25</v>
      </c>
      <c r="C26" s="9">
        <v>1</v>
      </c>
      <c r="D26" s="9" t="s">
        <v>14</v>
      </c>
      <c r="E26" s="10" t="s">
        <v>35</v>
      </c>
      <c r="F26" s="11">
        <v>52113100010001</v>
      </c>
      <c r="G26" s="11" t="s">
        <v>49</v>
      </c>
      <c r="H26" s="10" t="s">
        <v>171</v>
      </c>
      <c r="I26" s="10" t="s">
        <v>17</v>
      </c>
      <c r="J26" s="10">
        <v>230</v>
      </c>
      <c r="K26" s="9" t="s">
        <v>150</v>
      </c>
      <c r="L26" s="12">
        <v>80000000</v>
      </c>
      <c r="M26" s="13" t="s">
        <v>172</v>
      </c>
      <c r="N26" s="57" t="s">
        <v>337</v>
      </c>
      <c r="O26" s="50">
        <v>1</v>
      </c>
    </row>
    <row r="27" spans="1:15" ht="40.5" x14ac:dyDescent="0.25">
      <c r="A27" s="8">
        <v>118</v>
      </c>
      <c r="B27" s="8">
        <v>26</v>
      </c>
      <c r="C27" s="9">
        <v>1</v>
      </c>
      <c r="D27" s="9" t="s">
        <v>14</v>
      </c>
      <c r="E27" s="10" t="s">
        <v>35</v>
      </c>
      <c r="F27" s="11">
        <v>52111300010001</v>
      </c>
      <c r="G27" s="11" t="s">
        <v>71</v>
      </c>
      <c r="H27" s="10" t="s">
        <v>72</v>
      </c>
      <c r="I27" s="10" t="s">
        <v>17</v>
      </c>
      <c r="J27" s="10">
        <v>230</v>
      </c>
      <c r="K27" s="9" t="s">
        <v>150</v>
      </c>
      <c r="L27" s="12">
        <v>3000000</v>
      </c>
      <c r="M27" s="13" t="s">
        <v>173</v>
      </c>
      <c r="N27" s="54">
        <v>42867</v>
      </c>
      <c r="O27" s="50">
        <v>1</v>
      </c>
    </row>
    <row r="28" spans="1:15" ht="40.5" x14ac:dyDescent="0.25">
      <c r="A28" s="8">
        <v>120</v>
      </c>
      <c r="B28" s="8">
        <v>27</v>
      </c>
      <c r="C28" s="9">
        <v>1</v>
      </c>
      <c r="D28" s="9" t="s">
        <v>20</v>
      </c>
      <c r="E28" s="10" t="s">
        <v>35</v>
      </c>
      <c r="F28" s="11">
        <v>52111700010004</v>
      </c>
      <c r="G28" s="11" t="s">
        <v>174</v>
      </c>
      <c r="H28" s="10" t="s">
        <v>175</v>
      </c>
      <c r="I28" s="10" t="s">
        <v>17</v>
      </c>
      <c r="J28" s="10">
        <v>230</v>
      </c>
      <c r="K28" s="9" t="s">
        <v>150</v>
      </c>
      <c r="L28" s="12">
        <f>235916750+114837000+8308750+696000000+103851938.16+207000000+30450969+38889719</f>
        <v>1435255126.1600001</v>
      </c>
      <c r="M28" s="13" t="s">
        <v>313</v>
      </c>
      <c r="N28" s="57" t="s">
        <v>338</v>
      </c>
      <c r="O28" s="50">
        <v>1</v>
      </c>
    </row>
    <row r="29" spans="1:15" ht="67.5" x14ac:dyDescent="0.25">
      <c r="A29" s="8">
        <v>131</v>
      </c>
      <c r="B29" s="8">
        <v>28</v>
      </c>
      <c r="C29" s="9">
        <v>1</v>
      </c>
      <c r="D29" s="9" t="s">
        <v>14</v>
      </c>
      <c r="E29" s="10" t="s">
        <v>35</v>
      </c>
      <c r="F29" s="11">
        <v>52115200010001</v>
      </c>
      <c r="G29" s="11" t="s">
        <v>181</v>
      </c>
      <c r="H29" s="10" t="s">
        <v>182</v>
      </c>
      <c r="I29" s="10" t="s">
        <v>17</v>
      </c>
      <c r="J29" s="10">
        <v>230</v>
      </c>
      <c r="K29" s="9" t="s">
        <v>150</v>
      </c>
      <c r="L29" s="12">
        <v>100000000</v>
      </c>
      <c r="M29" s="13" t="s">
        <v>183</v>
      </c>
      <c r="N29" s="54">
        <v>42769</v>
      </c>
      <c r="O29" s="50">
        <v>2</v>
      </c>
    </row>
    <row r="30" spans="1:15" ht="67.5" x14ac:dyDescent="0.25">
      <c r="A30" s="8">
        <v>132</v>
      </c>
      <c r="B30" s="8">
        <v>29</v>
      </c>
      <c r="C30" s="9">
        <v>1</v>
      </c>
      <c r="D30" s="9" t="s">
        <v>14</v>
      </c>
      <c r="E30" s="10" t="s">
        <v>35</v>
      </c>
      <c r="F30" s="11">
        <v>52115200010001</v>
      </c>
      <c r="G30" s="11" t="s">
        <v>181</v>
      </c>
      <c r="H30" s="10" t="s">
        <v>182</v>
      </c>
      <c r="I30" s="10" t="s">
        <v>17</v>
      </c>
      <c r="J30" s="10">
        <v>230</v>
      </c>
      <c r="K30" s="9" t="s">
        <v>150</v>
      </c>
      <c r="L30" s="12">
        <v>250000000</v>
      </c>
      <c r="M30" s="13" t="s">
        <v>184</v>
      </c>
      <c r="N30" s="54">
        <v>42783</v>
      </c>
      <c r="O30" s="50">
        <v>3</v>
      </c>
    </row>
    <row r="31" spans="1:15" ht="148.5" x14ac:dyDescent="0.25">
      <c r="A31" s="8">
        <v>133</v>
      </c>
      <c r="B31" s="8">
        <v>30</v>
      </c>
      <c r="C31" s="9">
        <v>1</v>
      </c>
      <c r="D31" s="9" t="s">
        <v>14</v>
      </c>
      <c r="E31" s="10" t="s">
        <v>35</v>
      </c>
      <c r="F31" s="11">
        <v>52115200010001</v>
      </c>
      <c r="G31" s="11" t="s">
        <v>181</v>
      </c>
      <c r="H31" s="10" t="s">
        <v>182</v>
      </c>
      <c r="I31" s="10" t="s">
        <v>17</v>
      </c>
      <c r="J31" s="10">
        <v>230</v>
      </c>
      <c r="K31" s="9" t="s">
        <v>150</v>
      </c>
      <c r="L31" s="12">
        <v>70500000</v>
      </c>
      <c r="M31" s="13" t="s">
        <v>185</v>
      </c>
      <c r="N31" s="54">
        <v>42825</v>
      </c>
      <c r="O31" s="50">
        <v>1</v>
      </c>
    </row>
    <row r="32" spans="1:15" ht="67.5" x14ac:dyDescent="0.25">
      <c r="A32" s="8">
        <v>134</v>
      </c>
      <c r="B32" s="8">
        <v>31</v>
      </c>
      <c r="C32" s="9">
        <v>1</v>
      </c>
      <c r="D32" s="9" t="s">
        <v>14</v>
      </c>
      <c r="E32" s="10" t="s">
        <v>35</v>
      </c>
      <c r="F32" s="11">
        <v>52115200010001</v>
      </c>
      <c r="G32" s="11" t="s">
        <v>181</v>
      </c>
      <c r="H32" s="10" t="s">
        <v>182</v>
      </c>
      <c r="I32" s="10" t="s">
        <v>17</v>
      </c>
      <c r="J32" s="10">
        <v>230</v>
      </c>
      <c r="K32" s="9" t="s">
        <v>150</v>
      </c>
      <c r="L32" s="12">
        <v>50000000</v>
      </c>
      <c r="M32" s="13" t="s">
        <v>186</v>
      </c>
      <c r="N32" s="54">
        <v>42755</v>
      </c>
      <c r="O32" s="50">
        <v>1</v>
      </c>
    </row>
    <row r="33" spans="1:15" ht="40.5" x14ac:dyDescent="0.25">
      <c r="A33" s="8">
        <v>135</v>
      </c>
      <c r="B33" s="8">
        <v>32</v>
      </c>
      <c r="C33" s="9">
        <v>1</v>
      </c>
      <c r="D33" s="9" t="s">
        <v>20</v>
      </c>
      <c r="E33" s="10" t="s">
        <v>44</v>
      </c>
      <c r="F33" s="11">
        <v>52110900010004</v>
      </c>
      <c r="G33" s="11" t="s">
        <v>45</v>
      </c>
      <c r="H33" s="10" t="s">
        <v>46</v>
      </c>
      <c r="I33" s="10" t="s">
        <v>17</v>
      </c>
      <c r="J33" s="10">
        <v>230</v>
      </c>
      <c r="K33" s="9" t="s">
        <v>150</v>
      </c>
      <c r="L33" s="12">
        <v>50000000</v>
      </c>
      <c r="M33" s="13" t="s">
        <v>187</v>
      </c>
      <c r="N33" s="54">
        <v>42832</v>
      </c>
      <c r="O33" s="50">
        <v>1</v>
      </c>
    </row>
    <row r="34" spans="1:15" ht="40.5" x14ac:dyDescent="0.25">
      <c r="A34" s="8">
        <v>136</v>
      </c>
      <c r="B34" s="8">
        <v>33</v>
      </c>
      <c r="C34" s="9">
        <v>1</v>
      </c>
      <c r="D34" s="9" t="s">
        <v>14</v>
      </c>
      <c r="E34" s="10" t="s">
        <v>44</v>
      </c>
      <c r="F34" s="11">
        <v>52110900010004</v>
      </c>
      <c r="G34" s="11" t="s">
        <v>45</v>
      </c>
      <c r="H34" s="11" t="s">
        <v>46</v>
      </c>
      <c r="I34" s="10" t="s">
        <v>17</v>
      </c>
      <c r="J34" s="10">
        <v>210</v>
      </c>
      <c r="K34" s="9" t="s">
        <v>188</v>
      </c>
      <c r="L34" s="12">
        <v>50000000</v>
      </c>
      <c r="M34" s="13" t="s">
        <v>189</v>
      </c>
      <c r="N34" s="54">
        <v>42767</v>
      </c>
      <c r="O34" s="50">
        <v>3</v>
      </c>
    </row>
    <row r="35" spans="1:15" ht="40.5" x14ac:dyDescent="0.25">
      <c r="A35" s="8">
        <v>139</v>
      </c>
      <c r="B35" s="8">
        <v>34</v>
      </c>
      <c r="C35" s="9">
        <v>1</v>
      </c>
      <c r="D35" s="9" t="s">
        <v>14</v>
      </c>
      <c r="E35" s="14" t="s">
        <v>35</v>
      </c>
      <c r="F35" s="11">
        <v>5</v>
      </c>
      <c r="G35" s="14" t="s">
        <v>60</v>
      </c>
      <c r="H35" s="10" t="s">
        <v>192</v>
      </c>
      <c r="I35" s="10" t="s">
        <v>17</v>
      </c>
      <c r="J35" s="10">
        <v>210</v>
      </c>
      <c r="K35" s="9" t="s">
        <v>188</v>
      </c>
      <c r="L35" s="12">
        <v>9540000</v>
      </c>
      <c r="M35" s="13" t="s">
        <v>193</v>
      </c>
      <c r="N35" s="54">
        <v>42887</v>
      </c>
      <c r="O35" s="50">
        <v>1</v>
      </c>
    </row>
    <row r="36" spans="1:15" ht="40.5" x14ac:dyDescent="0.25">
      <c r="A36" s="8">
        <v>140</v>
      </c>
      <c r="B36" s="8">
        <v>35</v>
      </c>
      <c r="C36" s="9">
        <v>1</v>
      </c>
      <c r="D36" s="9" t="s">
        <v>20</v>
      </c>
      <c r="E36" s="10" t="s">
        <v>35</v>
      </c>
      <c r="F36" s="11">
        <v>16650100010001</v>
      </c>
      <c r="G36" s="11" t="s">
        <v>126</v>
      </c>
      <c r="H36" s="11" t="s">
        <v>127</v>
      </c>
      <c r="I36" s="10" t="s">
        <v>17</v>
      </c>
      <c r="J36" s="10">
        <v>210</v>
      </c>
      <c r="K36" s="9" t="s">
        <v>188</v>
      </c>
      <c r="L36" s="12">
        <v>50000000</v>
      </c>
      <c r="M36" s="13" t="s">
        <v>194</v>
      </c>
      <c r="N36" s="54">
        <v>42887</v>
      </c>
      <c r="O36" s="50">
        <v>2</v>
      </c>
    </row>
    <row r="37" spans="1:15" ht="40.5" x14ac:dyDescent="0.25">
      <c r="A37" s="8">
        <v>141</v>
      </c>
      <c r="B37" s="8">
        <v>36</v>
      </c>
      <c r="C37" s="9">
        <v>1</v>
      </c>
      <c r="D37" s="9" t="s">
        <v>14</v>
      </c>
      <c r="E37" s="10" t="s">
        <v>35</v>
      </c>
      <c r="F37" s="11">
        <v>52114400010001</v>
      </c>
      <c r="G37" s="11" t="s">
        <v>49</v>
      </c>
      <c r="H37" s="10" t="s">
        <v>195</v>
      </c>
      <c r="I37" s="10" t="s">
        <v>17</v>
      </c>
      <c r="J37" s="10">
        <v>210</v>
      </c>
      <c r="K37" s="9" t="s">
        <v>188</v>
      </c>
      <c r="L37" s="12">
        <v>78400000</v>
      </c>
      <c r="M37" s="13" t="s">
        <v>196</v>
      </c>
      <c r="N37" s="54">
        <v>42736</v>
      </c>
      <c r="O37" s="50">
        <v>1</v>
      </c>
    </row>
    <row r="38" spans="1:15" ht="40.5" x14ac:dyDescent="0.25">
      <c r="A38" s="8">
        <v>142</v>
      </c>
      <c r="B38" s="8">
        <v>37</v>
      </c>
      <c r="C38" s="9">
        <v>1</v>
      </c>
      <c r="D38" s="9" t="s">
        <v>14</v>
      </c>
      <c r="E38" s="10" t="s">
        <v>35</v>
      </c>
      <c r="F38" s="11">
        <v>52111200010004</v>
      </c>
      <c r="G38" s="11" t="s">
        <v>49</v>
      </c>
      <c r="H38" s="11" t="s">
        <v>197</v>
      </c>
      <c r="I38" s="10" t="s">
        <v>17</v>
      </c>
      <c r="J38" s="10">
        <v>210</v>
      </c>
      <c r="K38" s="9" t="s">
        <v>188</v>
      </c>
      <c r="L38" s="12">
        <v>44000000</v>
      </c>
      <c r="M38" s="13" t="s">
        <v>198</v>
      </c>
      <c r="N38" s="54">
        <v>42917</v>
      </c>
      <c r="O38" s="50">
        <v>2</v>
      </c>
    </row>
    <row r="39" spans="1:15" ht="40.5" x14ac:dyDescent="0.25">
      <c r="A39" s="8">
        <v>143</v>
      </c>
      <c r="B39" s="8">
        <v>38</v>
      </c>
      <c r="C39" s="9">
        <v>1</v>
      </c>
      <c r="D39" s="9" t="s">
        <v>14</v>
      </c>
      <c r="E39" s="10" t="s">
        <v>35</v>
      </c>
      <c r="F39" s="11">
        <v>52111200010001</v>
      </c>
      <c r="G39" s="11" t="s">
        <v>49</v>
      </c>
      <c r="H39" s="11" t="s">
        <v>50</v>
      </c>
      <c r="I39" s="10" t="s">
        <v>17</v>
      </c>
      <c r="J39" s="10">
        <v>210</v>
      </c>
      <c r="K39" s="9" t="s">
        <v>188</v>
      </c>
      <c r="L39" s="12">
        <v>110000000</v>
      </c>
      <c r="M39" s="13" t="s">
        <v>199</v>
      </c>
      <c r="N39" s="54">
        <v>42795</v>
      </c>
      <c r="O39" s="50">
        <v>2</v>
      </c>
    </row>
    <row r="40" spans="1:15" ht="40.5" x14ac:dyDescent="0.25">
      <c r="A40" s="8">
        <v>144</v>
      </c>
      <c r="B40" s="8">
        <v>39</v>
      </c>
      <c r="C40" s="9">
        <v>1</v>
      </c>
      <c r="D40" s="9" t="s">
        <v>14</v>
      </c>
      <c r="E40" s="10" t="s">
        <v>35</v>
      </c>
      <c r="F40" s="11">
        <v>52111200010001</v>
      </c>
      <c r="G40" s="11" t="s">
        <v>49</v>
      </c>
      <c r="H40" s="11" t="s">
        <v>50</v>
      </c>
      <c r="I40" s="10" t="s">
        <v>17</v>
      </c>
      <c r="J40" s="10">
        <v>210</v>
      </c>
      <c r="K40" s="9" t="s">
        <v>188</v>
      </c>
      <c r="L40" s="12">
        <v>40000000</v>
      </c>
      <c r="M40" s="13" t="s">
        <v>200</v>
      </c>
      <c r="N40" s="54">
        <v>43009</v>
      </c>
      <c r="O40" s="50">
        <v>2</v>
      </c>
    </row>
    <row r="41" spans="1:15" ht="54" x14ac:dyDescent="0.25">
      <c r="A41" s="8">
        <v>146</v>
      </c>
      <c r="B41" s="8">
        <v>40</v>
      </c>
      <c r="C41" s="9">
        <v>1</v>
      </c>
      <c r="D41" s="9" t="s">
        <v>14</v>
      </c>
      <c r="E41" s="10" t="s">
        <v>35</v>
      </c>
      <c r="F41" s="11">
        <v>52111300030001</v>
      </c>
      <c r="G41" s="11" t="s">
        <v>71</v>
      </c>
      <c r="H41" s="10" t="s">
        <v>131</v>
      </c>
      <c r="I41" s="10" t="s">
        <v>17</v>
      </c>
      <c r="J41" s="10">
        <v>210</v>
      </c>
      <c r="K41" s="9" t="s">
        <v>188</v>
      </c>
      <c r="L41" s="12">
        <v>9500000</v>
      </c>
      <c r="M41" s="13" t="s">
        <v>202</v>
      </c>
      <c r="N41" s="54">
        <v>42948</v>
      </c>
      <c r="O41" s="50">
        <v>1</v>
      </c>
    </row>
    <row r="42" spans="1:15" ht="54" x14ac:dyDescent="0.25">
      <c r="A42" s="8">
        <v>147</v>
      </c>
      <c r="B42" s="8">
        <v>41</v>
      </c>
      <c r="C42" s="9">
        <v>1</v>
      </c>
      <c r="D42" s="9" t="s">
        <v>14</v>
      </c>
      <c r="E42" s="10" t="s">
        <v>35</v>
      </c>
      <c r="F42" s="11">
        <v>52111300020001</v>
      </c>
      <c r="G42" s="11" t="s">
        <v>71</v>
      </c>
      <c r="H42" s="10" t="s">
        <v>203</v>
      </c>
      <c r="I42" s="10" t="s">
        <v>17</v>
      </c>
      <c r="J42" s="10">
        <v>210</v>
      </c>
      <c r="K42" s="9" t="s">
        <v>188</v>
      </c>
      <c r="L42" s="12">
        <v>70000000</v>
      </c>
      <c r="M42" s="13" t="s">
        <v>204</v>
      </c>
      <c r="N42" s="54">
        <v>42887</v>
      </c>
      <c r="O42" s="50">
        <v>1</v>
      </c>
    </row>
    <row r="43" spans="1:15" ht="40.5" x14ac:dyDescent="0.25">
      <c r="A43" s="8">
        <v>148</v>
      </c>
      <c r="B43" s="8">
        <v>42</v>
      </c>
      <c r="C43" s="9">
        <v>1</v>
      </c>
      <c r="D43" s="9" t="s">
        <v>14</v>
      </c>
      <c r="E43" s="10" t="s">
        <v>35</v>
      </c>
      <c r="F43" s="11">
        <v>52115300010001</v>
      </c>
      <c r="G43" s="11" t="s">
        <v>71</v>
      </c>
      <c r="H43" s="11" t="s">
        <v>205</v>
      </c>
      <c r="I43" s="10" t="s">
        <v>17</v>
      </c>
      <c r="J43" s="10">
        <v>210</v>
      </c>
      <c r="K43" s="9" t="s">
        <v>188</v>
      </c>
      <c r="L43" s="12">
        <v>502000000</v>
      </c>
      <c r="M43" s="13" t="s">
        <v>206</v>
      </c>
      <c r="N43" s="54">
        <v>42767</v>
      </c>
      <c r="O43" s="50">
        <v>3</v>
      </c>
    </row>
    <row r="44" spans="1:15" ht="99" x14ac:dyDescent="0.25">
      <c r="A44" s="8">
        <v>149</v>
      </c>
      <c r="B44" s="8">
        <v>43</v>
      </c>
      <c r="C44" s="9">
        <v>1</v>
      </c>
      <c r="D44" s="9" t="s">
        <v>20</v>
      </c>
      <c r="E44" s="10" t="s">
        <v>35</v>
      </c>
      <c r="F44" s="11">
        <v>52111100010001</v>
      </c>
      <c r="G44" s="11" t="s">
        <v>71</v>
      </c>
      <c r="H44" s="11" t="s">
        <v>207</v>
      </c>
      <c r="I44" s="10" t="s">
        <v>17</v>
      </c>
      <c r="J44" s="10">
        <v>210</v>
      </c>
      <c r="K44" s="9" t="s">
        <v>188</v>
      </c>
      <c r="L44" s="12">
        <f>1299000000+516000000</f>
        <v>1815000000</v>
      </c>
      <c r="M44" s="13" t="s">
        <v>314</v>
      </c>
      <c r="N44" s="54">
        <v>42856</v>
      </c>
      <c r="O44" s="50">
        <v>4</v>
      </c>
    </row>
    <row r="45" spans="1:15" ht="81" x14ac:dyDescent="0.25">
      <c r="A45" s="8">
        <v>158</v>
      </c>
      <c r="B45" s="8">
        <v>44</v>
      </c>
      <c r="C45" s="9">
        <v>1</v>
      </c>
      <c r="D45" s="9" t="s">
        <v>14</v>
      </c>
      <c r="E45" s="10" t="s">
        <v>35</v>
      </c>
      <c r="F45" s="11">
        <v>52111600010002</v>
      </c>
      <c r="G45" s="11" t="s">
        <v>134</v>
      </c>
      <c r="H45" s="10" t="s">
        <v>143</v>
      </c>
      <c r="I45" s="10" t="s">
        <v>17</v>
      </c>
      <c r="J45" s="10">
        <v>210</v>
      </c>
      <c r="K45" s="9" t="s">
        <v>188</v>
      </c>
      <c r="L45" s="12">
        <f>1764177527+882088766+283088000+19243200+11869286</f>
        <v>2960466779</v>
      </c>
      <c r="M45" s="13" t="s">
        <v>315</v>
      </c>
      <c r="N45" s="58" t="s">
        <v>339</v>
      </c>
      <c r="O45" s="14" t="s">
        <v>340</v>
      </c>
    </row>
    <row r="46" spans="1:15" ht="40.5" x14ac:dyDescent="0.25">
      <c r="A46" s="8">
        <v>151</v>
      </c>
      <c r="B46" s="8">
        <v>45</v>
      </c>
      <c r="C46" s="9">
        <v>1</v>
      </c>
      <c r="D46" s="9" t="s">
        <v>14</v>
      </c>
      <c r="E46" s="10" t="s">
        <v>35</v>
      </c>
      <c r="F46" s="11">
        <v>52112100010001</v>
      </c>
      <c r="G46" s="11" t="s">
        <v>83</v>
      </c>
      <c r="H46" s="10" t="s">
        <v>209</v>
      </c>
      <c r="I46" s="10" t="s">
        <v>17</v>
      </c>
      <c r="J46" s="10">
        <v>210</v>
      </c>
      <c r="K46" s="9" t="s">
        <v>188</v>
      </c>
      <c r="L46" s="12">
        <v>152100000</v>
      </c>
      <c r="M46" s="13" t="s">
        <v>210</v>
      </c>
      <c r="N46" s="54">
        <v>42856</v>
      </c>
      <c r="O46" s="50">
        <v>5</v>
      </c>
    </row>
    <row r="47" spans="1:15" s="7" customFormat="1" ht="54" x14ac:dyDescent="0.2">
      <c r="A47" s="8">
        <v>159</v>
      </c>
      <c r="B47" s="8">
        <v>46</v>
      </c>
      <c r="C47" s="9">
        <v>1</v>
      </c>
      <c r="D47" s="9" t="s">
        <v>14</v>
      </c>
      <c r="E47" s="10" t="s">
        <v>35</v>
      </c>
      <c r="F47" s="11">
        <v>190501000200011</v>
      </c>
      <c r="G47" s="11" t="s">
        <v>220</v>
      </c>
      <c r="H47" s="11" t="s">
        <v>221</v>
      </c>
      <c r="I47" s="10" t="s">
        <v>17</v>
      </c>
      <c r="J47" s="10">
        <v>210</v>
      </c>
      <c r="K47" s="9" t="s">
        <v>188</v>
      </c>
      <c r="L47" s="12">
        <f>195995507.04+23077452.96+180229200+6979068.08+2427606808.4+581589.2+275754.04+26223146.76+7350000</f>
        <v>2868318526.48</v>
      </c>
      <c r="M47" s="13" t="s">
        <v>316</v>
      </c>
      <c r="N47" s="54">
        <v>42736</v>
      </c>
      <c r="O47" s="50">
        <v>4</v>
      </c>
    </row>
    <row r="48" spans="1:15" ht="40.5" x14ac:dyDescent="0.25">
      <c r="A48" s="8">
        <v>152</v>
      </c>
      <c r="B48" s="8">
        <v>47</v>
      </c>
      <c r="C48" s="9">
        <v>1</v>
      </c>
      <c r="D48" s="9" t="s">
        <v>14</v>
      </c>
      <c r="E48" s="10" t="s">
        <v>35</v>
      </c>
      <c r="F48" s="11">
        <v>52111900030001</v>
      </c>
      <c r="G48" s="11" t="s">
        <v>55</v>
      </c>
      <c r="H48" s="11" t="s">
        <v>211</v>
      </c>
      <c r="I48" s="10" t="s">
        <v>17</v>
      </c>
      <c r="J48" s="10">
        <v>210</v>
      </c>
      <c r="K48" s="9" t="s">
        <v>188</v>
      </c>
      <c r="L48" s="12">
        <v>13500000</v>
      </c>
      <c r="M48" s="13" t="s">
        <v>212</v>
      </c>
      <c r="N48" s="54">
        <v>42887</v>
      </c>
      <c r="O48" s="50">
        <v>1</v>
      </c>
    </row>
    <row r="49" spans="1:15" ht="54" x14ac:dyDescent="0.25">
      <c r="A49" s="8">
        <v>185</v>
      </c>
      <c r="B49" s="8">
        <v>48</v>
      </c>
      <c r="C49" s="9">
        <v>1</v>
      </c>
      <c r="D49" s="9" t="s">
        <v>20</v>
      </c>
      <c r="E49" s="10" t="s">
        <v>44</v>
      </c>
      <c r="F49" s="11">
        <v>52110900010003</v>
      </c>
      <c r="G49" s="11" t="s">
        <v>45</v>
      </c>
      <c r="H49" s="11" t="s">
        <v>110</v>
      </c>
      <c r="I49" s="10" t="s">
        <v>249</v>
      </c>
      <c r="J49" s="10">
        <v>310</v>
      </c>
      <c r="K49" s="9" t="s">
        <v>250</v>
      </c>
      <c r="L49" s="12">
        <f>621223020+250000000+100000000+140580000+90392980</f>
        <v>1202196000</v>
      </c>
      <c r="M49" s="13" t="s">
        <v>324</v>
      </c>
      <c r="N49" s="48">
        <v>43054</v>
      </c>
      <c r="O49" s="49">
        <v>3</v>
      </c>
    </row>
    <row r="50" spans="1:15" ht="40.5" x14ac:dyDescent="0.25">
      <c r="A50" s="8">
        <v>153</v>
      </c>
      <c r="B50" s="8">
        <v>49</v>
      </c>
      <c r="C50" s="9">
        <v>1</v>
      </c>
      <c r="D50" s="9" t="s">
        <v>14</v>
      </c>
      <c r="E50" s="10" t="s">
        <v>35</v>
      </c>
      <c r="F50" s="11">
        <v>52111900010001</v>
      </c>
      <c r="G50" s="11" t="s">
        <v>55</v>
      </c>
      <c r="H50" s="11" t="s">
        <v>56</v>
      </c>
      <c r="I50" s="10" t="s">
        <v>17</v>
      </c>
      <c r="J50" s="10">
        <v>210</v>
      </c>
      <c r="K50" s="9" t="s">
        <v>188</v>
      </c>
      <c r="L50" s="12">
        <v>100000000</v>
      </c>
      <c r="M50" s="13" t="s">
        <v>213</v>
      </c>
      <c r="N50" s="54">
        <v>42767</v>
      </c>
      <c r="O50" s="50">
        <v>2</v>
      </c>
    </row>
    <row r="51" spans="1:15" ht="40.5" x14ac:dyDescent="0.25">
      <c r="A51" s="8">
        <v>190</v>
      </c>
      <c r="B51" s="8">
        <v>50</v>
      </c>
      <c r="C51" s="9">
        <v>1</v>
      </c>
      <c r="D51" s="9" t="s">
        <v>20</v>
      </c>
      <c r="E51" s="10" t="s">
        <v>44</v>
      </c>
      <c r="F51" s="11">
        <v>52110900010003</v>
      </c>
      <c r="G51" s="11" t="s">
        <v>45</v>
      </c>
      <c r="H51" s="11" t="s">
        <v>110</v>
      </c>
      <c r="I51" s="10" t="s">
        <v>249</v>
      </c>
      <c r="J51" s="10">
        <v>310</v>
      </c>
      <c r="K51" s="9" t="s">
        <v>250</v>
      </c>
      <c r="L51" s="12">
        <v>40000000</v>
      </c>
      <c r="M51" s="13" t="s">
        <v>255</v>
      </c>
      <c r="N51" s="48">
        <v>42931</v>
      </c>
      <c r="O51" s="49">
        <v>3</v>
      </c>
    </row>
    <row r="52" spans="1:15" ht="40.5" x14ac:dyDescent="0.25">
      <c r="A52" s="8">
        <v>191</v>
      </c>
      <c r="B52" s="8">
        <v>51</v>
      </c>
      <c r="C52" s="9">
        <v>1</v>
      </c>
      <c r="D52" s="9" t="s">
        <v>14</v>
      </c>
      <c r="E52" s="10" t="s">
        <v>44</v>
      </c>
      <c r="F52" s="11">
        <v>52110900010003</v>
      </c>
      <c r="G52" s="11" t="s">
        <v>45</v>
      </c>
      <c r="H52" s="11" t="s">
        <v>110</v>
      </c>
      <c r="I52" s="10" t="s">
        <v>249</v>
      </c>
      <c r="J52" s="10">
        <v>310</v>
      </c>
      <c r="K52" s="9" t="s">
        <v>250</v>
      </c>
      <c r="L52" s="12">
        <v>26336000</v>
      </c>
      <c r="M52" s="13" t="s">
        <v>256</v>
      </c>
      <c r="N52" s="48">
        <v>43054</v>
      </c>
      <c r="O52" s="49">
        <v>3</v>
      </c>
    </row>
    <row r="53" spans="1:15" ht="108" x14ac:dyDescent="0.25">
      <c r="A53" s="8">
        <v>206</v>
      </c>
      <c r="B53" s="8">
        <v>52</v>
      </c>
      <c r="C53" s="9">
        <v>1</v>
      </c>
      <c r="D53" s="9" t="s">
        <v>20</v>
      </c>
      <c r="E53" s="10" t="s">
        <v>44</v>
      </c>
      <c r="F53" s="11">
        <v>52110900010004</v>
      </c>
      <c r="G53" s="11" t="s">
        <v>45</v>
      </c>
      <c r="H53" s="11" t="s">
        <v>46</v>
      </c>
      <c r="I53" s="10" t="s">
        <v>52</v>
      </c>
      <c r="J53" s="10">
        <v>150</v>
      </c>
      <c r="K53" s="9" t="s">
        <v>274</v>
      </c>
      <c r="L53" s="12">
        <f>101430000+348000000+4956000000-2796815750</f>
        <v>2608614250</v>
      </c>
      <c r="M53" s="13" t="s">
        <v>317</v>
      </c>
      <c r="N53" s="59" t="s">
        <v>341</v>
      </c>
      <c r="O53" s="49">
        <v>3</v>
      </c>
    </row>
    <row r="54" spans="1:15" ht="148.5" x14ac:dyDescent="0.25">
      <c r="A54" s="8">
        <v>209</v>
      </c>
      <c r="B54" s="8">
        <v>53</v>
      </c>
      <c r="C54" s="9">
        <v>1</v>
      </c>
      <c r="D54" s="9" t="s">
        <v>20</v>
      </c>
      <c r="E54" s="10" t="s">
        <v>35</v>
      </c>
      <c r="F54" s="11">
        <v>52111900010001</v>
      </c>
      <c r="G54" s="11" t="s">
        <v>55</v>
      </c>
      <c r="H54" s="11" t="s">
        <v>56</v>
      </c>
      <c r="I54" s="10" t="s">
        <v>52</v>
      </c>
      <c r="J54" s="10">
        <v>150</v>
      </c>
      <c r="K54" s="9" t="s">
        <v>274</v>
      </c>
      <c r="L54" s="12">
        <f>139000000+67000000</f>
        <v>206000000</v>
      </c>
      <c r="M54" s="13" t="s">
        <v>318</v>
      </c>
      <c r="N54" s="59" t="s">
        <v>342</v>
      </c>
      <c r="O54" s="49">
        <v>3</v>
      </c>
    </row>
    <row r="55" spans="1:15" ht="94.5" x14ac:dyDescent="0.25">
      <c r="A55" s="8">
        <v>213</v>
      </c>
      <c r="B55" s="8">
        <v>54</v>
      </c>
      <c r="C55" s="9">
        <v>1</v>
      </c>
      <c r="D55" s="9" t="s">
        <v>20</v>
      </c>
      <c r="E55" s="10" t="s">
        <v>68</v>
      </c>
      <c r="F55" s="11">
        <v>83909000020019</v>
      </c>
      <c r="G55" s="11" t="s">
        <v>96</v>
      </c>
      <c r="H55" s="11" t="s">
        <v>97</v>
      </c>
      <c r="I55" s="10" t="s">
        <v>52</v>
      </c>
      <c r="J55" s="10">
        <v>150</v>
      </c>
      <c r="K55" s="9" t="s">
        <v>274</v>
      </c>
      <c r="L55" s="12">
        <f>28000000+22000000</f>
        <v>50000000</v>
      </c>
      <c r="M55" s="13" t="s">
        <v>319</v>
      </c>
      <c r="N55" s="59" t="s">
        <v>341</v>
      </c>
      <c r="O55" s="49">
        <v>3</v>
      </c>
    </row>
    <row r="56" spans="1:15" ht="54" x14ac:dyDescent="0.25">
      <c r="A56" s="8">
        <v>317</v>
      </c>
      <c r="B56" s="8">
        <v>55</v>
      </c>
      <c r="C56" s="9">
        <v>1</v>
      </c>
      <c r="D56" s="9" t="s">
        <v>20</v>
      </c>
      <c r="E56" s="10" t="s">
        <v>68</v>
      </c>
      <c r="F56" s="11">
        <v>83909000020002</v>
      </c>
      <c r="G56" s="11" t="s">
        <v>45</v>
      </c>
      <c r="H56" s="10" t="s">
        <v>46</v>
      </c>
      <c r="I56" s="10" t="s">
        <v>107</v>
      </c>
      <c r="J56" s="10">
        <v>510</v>
      </c>
      <c r="K56" s="10" t="s">
        <v>290</v>
      </c>
      <c r="L56" s="12">
        <f>50000000-7000000+50000000-7000000</f>
        <v>86000000</v>
      </c>
      <c r="M56" s="13" t="s">
        <v>291</v>
      </c>
      <c r="N56" s="60">
        <v>42870</v>
      </c>
      <c r="O56" s="14">
        <v>5</v>
      </c>
    </row>
    <row r="57" spans="1:15" ht="54" x14ac:dyDescent="0.25">
      <c r="A57" s="8">
        <v>319</v>
      </c>
      <c r="B57" s="8">
        <v>56</v>
      </c>
      <c r="C57" s="9">
        <v>1</v>
      </c>
      <c r="D57" s="9" t="s">
        <v>20</v>
      </c>
      <c r="E57" s="10" t="s">
        <v>68</v>
      </c>
      <c r="F57" s="11">
        <v>83909000020002</v>
      </c>
      <c r="G57" s="11" t="s">
        <v>45</v>
      </c>
      <c r="H57" s="10" t="s">
        <v>46</v>
      </c>
      <c r="I57" s="10" t="s">
        <v>107</v>
      </c>
      <c r="J57" s="10">
        <v>510</v>
      </c>
      <c r="K57" s="10" t="s">
        <v>290</v>
      </c>
      <c r="L57" s="12">
        <f>25000000-7000000+25000000-7000000</f>
        <v>36000000</v>
      </c>
      <c r="M57" s="13" t="s">
        <v>292</v>
      </c>
      <c r="N57" s="61">
        <v>42840</v>
      </c>
      <c r="O57" s="14">
        <v>5</v>
      </c>
    </row>
    <row r="58" spans="1:15" ht="54" x14ac:dyDescent="0.25">
      <c r="A58" s="8">
        <v>321</v>
      </c>
      <c r="B58" s="8">
        <v>57</v>
      </c>
      <c r="C58" s="9">
        <v>1</v>
      </c>
      <c r="D58" s="9" t="s">
        <v>20</v>
      </c>
      <c r="E58" s="10" t="s">
        <v>68</v>
      </c>
      <c r="F58" s="11">
        <v>83909000020002</v>
      </c>
      <c r="G58" s="11" t="s">
        <v>45</v>
      </c>
      <c r="H58" s="10" t="s">
        <v>46</v>
      </c>
      <c r="I58" s="10" t="s">
        <v>107</v>
      </c>
      <c r="J58" s="10">
        <v>510</v>
      </c>
      <c r="K58" s="10" t="s">
        <v>290</v>
      </c>
      <c r="L58" s="12">
        <f>50000000-7000000+50000000-7000000</f>
        <v>86000000</v>
      </c>
      <c r="M58" s="13" t="s">
        <v>293</v>
      </c>
      <c r="N58" s="61">
        <v>42765</v>
      </c>
      <c r="O58" s="14">
        <v>5</v>
      </c>
    </row>
    <row r="59" spans="1:15" ht="40.5" x14ac:dyDescent="0.25">
      <c r="A59" s="8">
        <v>325</v>
      </c>
      <c r="B59" s="8">
        <v>58</v>
      </c>
      <c r="C59" s="9">
        <v>1</v>
      </c>
      <c r="D59" s="9" t="s">
        <v>20</v>
      </c>
      <c r="E59" s="10" t="s">
        <v>44</v>
      </c>
      <c r="F59" s="11">
        <v>52110900010004</v>
      </c>
      <c r="G59" s="11" t="s">
        <v>45</v>
      </c>
      <c r="H59" s="10" t="s">
        <v>46</v>
      </c>
      <c r="I59" s="10" t="s">
        <v>52</v>
      </c>
      <c r="J59" s="10">
        <v>120</v>
      </c>
      <c r="K59" s="9" t="s">
        <v>295</v>
      </c>
      <c r="L59" s="12">
        <f>429000000-117000000</f>
        <v>312000000</v>
      </c>
      <c r="M59" s="13" t="s">
        <v>296</v>
      </c>
      <c r="N59" s="50" t="s">
        <v>343</v>
      </c>
      <c r="O59" s="50">
        <v>3</v>
      </c>
    </row>
    <row r="60" spans="1:15" ht="67.5" x14ac:dyDescent="0.25">
      <c r="A60" s="8">
        <v>326</v>
      </c>
      <c r="B60" s="8">
        <v>59</v>
      </c>
      <c r="C60" s="9">
        <v>1</v>
      </c>
      <c r="D60" s="9" t="s">
        <v>20</v>
      </c>
      <c r="E60" s="10" t="s">
        <v>35</v>
      </c>
      <c r="F60" s="11">
        <v>19700800010001</v>
      </c>
      <c r="G60" s="11" t="s">
        <v>126</v>
      </c>
      <c r="H60" s="10" t="s">
        <v>61</v>
      </c>
      <c r="I60" s="10" t="s">
        <v>52</v>
      </c>
      <c r="J60" s="10">
        <v>120</v>
      </c>
      <c r="K60" s="9" t="s">
        <v>295</v>
      </c>
      <c r="L60" s="12">
        <f>367338000+42873600</f>
        <v>410211600</v>
      </c>
      <c r="M60" s="13" t="s">
        <v>320</v>
      </c>
      <c r="N60" s="50" t="s">
        <v>344</v>
      </c>
      <c r="O60" s="14" t="s">
        <v>345</v>
      </c>
    </row>
    <row r="61" spans="1:15" ht="40.5" x14ac:dyDescent="0.25">
      <c r="A61" s="8">
        <v>328</v>
      </c>
      <c r="B61" s="8">
        <v>60</v>
      </c>
      <c r="C61" s="9">
        <v>1</v>
      </c>
      <c r="D61" s="9" t="s">
        <v>20</v>
      </c>
      <c r="E61" s="10" t="s">
        <v>35</v>
      </c>
      <c r="F61" s="11">
        <v>58081300010001</v>
      </c>
      <c r="G61" s="11" t="s">
        <v>60</v>
      </c>
      <c r="H61" s="10" t="s">
        <v>299</v>
      </c>
      <c r="I61" s="10" t="s">
        <v>52</v>
      </c>
      <c r="J61" s="10">
        <v>120</v>
      </c>
      <c r="K61" s="9" t="s">
        <v>295</v>
      </c>
      <c r="L61" s="12">
        <f>5700000+70900000</f>
        <v>76600000</v>
      </c>
      <c r="M61" s="13" t="s">
        <v>300</v>
      </c>
      <c r="N61" s="50" t="s">
        <v>346</v>
      </c>
      <c r="O61" s="50">
        <v>1</v>
      </c>
    </row>
    <row r="62" spans="1:15" ht="67.5" x14ac:dyDescent="0.25">
      <c r="A62" s="8">
        <v>330</v>
      </c>
      <c r="B62" s="8">
        <v>61</v>
      </c>
      <c r="C62" s="9">
        <v>1</v>
      </c>
      <c r="D62" s="9" t="s">
        <v>20</v>
      </c>
      <c r="E62" s="10" t="s">
        <v>35</v>
      </c>
      <c r="F62" s="11">
        <v>52111300030004</v>
      </c>
      <c r="G62" s="11" t="s">
        <v>71</v>
      </c>
      <c r="H62" s="10" t="s">
        <v>301</v>
      </c>
      <c r="I62" s="10" t="s">
        <v>52</v>
      </c>
      <c r="J62" s="10">
        <v>120</v>
      </c>
      <c r="K62" s="9" t="s">
        <v>295</v>
      </c>
      <c r="L62" s="12">
        <f>290950000+114360000</f>
        <v>405310000</v>
      </c>
      <c r="M62" s="13" t="s">
        <v>302</v>
      </c>
      <c r="N62" s="50" t="s">
        <v>347</v>
      </c>
      <c r="O62" s="50">
        <v>3</v>
      </c>
    </row>
    <row r="63" spans="1:15" ht="27" x14ac:dyDescent="0.25">
      <c r="A63" s="8">
        <v>333</v>
      </c>
      <c r="B63" s="8">
        <v>62</v>
      </c>
      <c r="C63" s="9">
        <v>6</v>
      </c>
      <c r="D63" s="9" t="s">
        <v>14</v>
      </c>
      <c r="E63" s="10" t="s">
        <v>35</v>
      </c>
      <c r="F63" s="11">
        <v>52111600010001</v>
      </c>
      <c r="G63" s="11" t="s">
        <v>134</v>
      </c>
      <c r="H63" s="10" t="s">
        <v>304</v>
      </c>
      <c r="I63" s="10" t="s">
        <v>52</v>
      </c>
      <c r="J63" s="10">
        <v>120</v>
      </c>
      <c r="K63" s="9" t="s">
        <v>295</v>
      </c>
      <c r="L63" s="12">
        <v>500000000</v>
      </c>
      <c r="M63" s="13" t="s">
        <v>305</v>
      </c>
      <c r="N63" s="50" t="s">
        <v>348</v>
      </c>
      <c r="O63" s="50">
        <v>4</v>
      </c>
    </row>
    <row r="64" spans="1:15" ht="27" x14ac:dyDescent="0.25">
      <c r="A64" s="8">
        <v>334</v>
      </c>
      <c r="B64" s="8">
        <v>63</v>
      </c>
      <c r="C64" s="9">
        <v>6</v>
      </c>
      <c r="D64" s="9" t="s">
        <v>14</v>
      </c>
      <c r="E64" s="10" t="s">
        <v>35</v>
      </c>
      <c r="F64" s="11">
        <v>52111600010001</v>
      </c>
      <c r="G64" s="11" t="s">
        <v>134</v>
      </c>
      <c r="H64" s="10" t="s">
        <v>304</v>
      </c>
      <c r="I64" s="10" t="s">
        <v>52</v>
      </c>
      <c r="J64" s="10">
        <v>120</v>
      </c>
      <c r="K64" s="9" t="s">
        <v>295</v>
      </c>
      <c r="L64" s="12">
        <v>107476320</v>
      </c>
      <c r="M64" s="13" t="s">
        <v>306</v>
      </c>
      <c r="N64" s="50" t="s">
        <v>348</v>
      </c>
      <c r="O64" s="50">
        <v>4</v>
      </c>
    </row>
    <row r="65" spans="1:15" ht="27" x14ac:dyDescent="0.25">
      <c r="A65" s="8">
        <v>335</v>
      </c>
      <c r="B65" s="8">
        <v>64</v>
      </c>
      <c r="C65" s="9">
        <v>6</v>
      </c>
      <c r="D65" s="9" t="s">
        <v>14</v>
      </c>
      <c r="E65" s="10" t="s">
        <v>35</v>
      </c>
      <c r="F65" s="11">
        <v>19700800010001</v>
      </c>
      <c r="G65" s="11" t="s">
        <v>126</v>
      </c>
      <c r="H65" s="10" t="s">
        <v>61</v>
      </c>
      <c r="I65" s="10" t="s">
        <v>52</v>
      </c>
      <c r="J65" s="10">
        <v>120</v>
      </c>
      <c r="K65" s="9" t="s">
        <v>295</v>
      </c>
      <c r="L65" s="12">
        <v>247923696</v>
      </c>
      <c r="M65" s="13" t="s">
        <v>307</v>
      </c>
      <c r="N65" s="50" t="s">
        <v>349</v>
      </c>
      <c r="O65" s="50">
        <v>4</v>
      </c>
    </row>
    <row r="66" spans="1:15" ht="27" x14ac:dyDescent="0.25">
      <c r="A66" s="8">
        <v>336</v>
      </c>
      <c r="B66" s="8">
        <v>65</v>
      </c>
      <c r="C66" s="9">
        <v>6</v>
      </c>
      <c r="D66" s="9" t="s">
        <v>20</v>
      </c>
      <c r="E66" s="10" t="s">
        <v>35</v>
      </c>
      <c r="F66" s="11">
        <v>52111300030004</v>
      </c>
      <c r="G66" s="11" t="s">
        <v>71</v>
      </c>
      <c r="H66" s="10" t="s">
        <v>301</v>
      </c>
      <c r="I66" s="10" t="s">
        <v>52</v>
      </c>
      <c r="J66" s="10">
        <v>120</v>
      </c>
      <c r="K66" s="9" t="s">
        <v>295</v>
      </c>
      <c r="L66" s="12">
        <v>114073541</v>
      </c>
      <c r="M66" s="13" t="s">
        <v>308</v>
      </c>
      <c r="N66" s="50" t="s">
        <v>350</v>
      </c>
      <c r="O66" s="50">
        <v>4</v>
      </c>
    </row>
    <row r="67" spans="1:15" ht="38.25" x14ac:dyDescent="0.25">
      <c r="A67" s="62">
        <v>217</v>
      </c>
      <c r="B67" s="62">
        <v>66</v>
      </c>
      <c r="C67" s="63">
        <v>1</v>
      </c>
      <c r="D67" s="63">
        <v>1</v>
      </c>
      <c r="E67" s="64" t="s">
        <v>35</v>
      </c>
      <c r="F67" s="11">
        <v>19700800010001</v>
      </c>
      <c r="G67" s="64" t="s">
        <v>126</v>
      </c>
      <c r="H67" s="64" t="s">
        <v>61</v>
      </c>
      <c r="I67" s="64" t="s">
        <v>17</v>
      </c>
      <c r="J67" s="64">
        <v>220</v>
      </c>
      <c r="K67" s="63" t="s">
        <v>18</v>
      </c>
      <c r="L67" s="44" t="s">
        <v>321</v>
      </c>
      <c r="M67" s="65" t="s">
        <v>322</v>
      </c>
      <c r="N67" s="45" t="s">
        <v>327</v>
      </c>
      <c r="O67" s="9">
        <v>3</v>
      </c>
    </row>
  </sheetData>
  <autoFilter ref="A1:O67"/>
  <pageMargins left="0.7" right="0.7" top="0.75" bottom="0.75" header="0.3" footer="0.3"/>
  <pageSetup paperSize="5" scale="67"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filterMode="1">
    <pageSetUpPr fitToPage="1"/>
  </sheetPr>
  <dimension ref="A1:S354"/>
  <sheetViews>
    <sheetView workbookViewId="0">
      <pane ySplit="10" topLeftCell="A11" activePane="bottomLeft" state="frozen"/>
      <selection pane="bottomLeft" activeCell="K172" sqref="K172"/>
    </sheetView>
  </sheetViews>
  <sheetFormatPr baseColWidth="10" defaultRowHeight="12" x14ac:dyDescent="0.2"/>
  <cols>
    <col min="1" max="1" width="8.85546875" style="7" customWidth="1"/>
    <col min="2" max="2" width="9.140625" style="7" customWidth="1"/>
    <col min="3" max="3" width="11.5703125" style="7" bestFit="1" customWidth="1"/>
    <col min="4" max="5" width="11.42578125" style="7"/>
    <col min="6" max="6" width="16" style="7" customWidth="1"/>
    <col min="7" max="7" width="11.42578125" style="7"/>
    <col min="8" max="8" width="15.28515625" style="7" customWidth="1"/>
    <col min="9" max="9" width="16.85546875" style="7" customWidth="1"/>
    <col min="10" max="10" width="9.42578125" style="7" customWidth="1"/>
    <col min="11" max="11" width="23.140625" style="7" customWidth="1"/>
    <col min="12" max="12" width="15.85546875" style="7" customWidth="1"/>
    <col min="13" max="13" width="56.5703125" style="7" customWidth="1"/>
    <col min="14" max="16384" width="11.42578125" style="7"/>
  </cols>
  <sheetData>
    <row r="1" spans="1:13" ht="191.25" customHeight="1" x14ac:dyDescent="0.2">
      <c r="A1" s="2" t="s">
        <v>0</v>
      </c>
      <c r="B1" s="2" t="s">
        <v>1</v>
      </c>
      <c r="C1" s="2" t="s">
        <v>2</v>
      </c>
      <c r="D1" s="2" t="s">
        <v>3</v>
      </c>
      <c r="E1" s="2" t="s">
        <v>4</v>
      </c>
      <c r="F1" s="3" t="s">
        <v>5</v>
      </c>
      <c r="G1" s="4" t="s">
        <v>6</v>
      </c>
      <c r="H1" s="4" t="s">
        <v>7</v>
      </c>
      <c r="I1" s="2" t="s">
        <v>8</v>
      </c>
      <c r="J1" s="2" t="s">
        <v>9</v>
      </c>
      <c r="K1" s="5" t="s">
        <v>10</v>
      </c>
      <c r="L1" s="6" t="s">
        <v>11</v>
      </c>
      <c r="M1" s="6" t="s">
        <v>12</v>
      </c>
    </row>
    <row r="2" spans="1:13" ht="121.5" hidden="1" x14ac:dyDescent="0.2">
      <c r="A2" s="8">
        <v>1</v>
      </c>
      <c r="B2" s="9" t="s">
        <v>13</v>
      </c>
      <c r="C2" s="9">
        <v>2</v>
      </c>
      <c r="D2" s="9" t="s">
        <v>14</v>
      </c>
      <c r="E2" s="10" t="s">
        <v>15</v>
      </c>
      <c r="F2" s="11">
        <v>54239000010001</v>
      </c>
      <c r="G2" s="11" t="s">
        <v>15</v>
      </c>
      <c r="H2" s="11" t="s">
        <v>16</v>
      </c>
      <c r="I2" s="10" t="s">
        <v>17</v>
      </c>
      <c r="J2" s="10">
        <v>220</v>
      </c>
      <c r="K2" s="9" t="s">
        <v>18</v>
      </c>
      <c r="L2" s="12">
        <v>50000000</v>
      </c>
      <c r="M2" s="13" t="s">
        <v>19</v>
      </c>
    </row>
    <row r="3" spans="1:13" ht="40.5" hidden="1" x14ac:dyDescent="0.2">
      <c r="A3" s="8">
        <v>2</v>
      </c>
      <c r="B3" s="9" t="s">
        <v>13</v>
      </c>
      <c r="C3" s="9">
        <v>2</v>
      </c>
      <c r="D3" s="9" t="s">
        <v>20</v>
      </c>
      <c r="E3" s="10" t="s">
        <v>15</v>
      </c>
      <c r="F3" s="11">
        <v>54239000010001</v>
      </c>
      <c r="G3" s="11" t="s">
        <v>15</v>
      </c>
      <c r="H3" s="11" t="s">
        <v>21</v>
      </c>
      <c r="I3" s="10" t="s">
        <v>17</v>
      </c>
      <c r="J3" s="10">
        <v>220</v>
      </c>
      <c r="K3" s="9" t="s">
        <v>18</v>
      </c>
      <c r="L3" s="12">
        <v>3705000000</v>
      </c>
      <c r="M3" s="13" t="s">
        <v>22</v>
      </c>
    </row>
    <row r="4" spans="1:13" ht="40.5" hidden="1" x14ac:dyDescent="0.2">
      <c r="A4" s="8">
        <v>3</v>
      </c>
      <c r="B4" s="9" t="s">
        <v>13</v>
      </c>
      <c r="C4" s="9">
        <v>2</v>
      </c>
      <c r="D4" s="9" t="s">
        <v>20</v>
      </c>
      <c r="E4" s="10" t="s">
        <v>15</v>
      </c>
      <c r="F4" s="11">
        <v>54239000010001</v>
      </c>
      <c r="G4" s="11" t="s">
        <v>15</v>
      </c>
      <c r="H4" s="11" t="s">
        <v>23</v>
      </c>
      <c r="I4" s="10" t="s">
        <v>17</v>
      </c>
      <c r="J4" s="10">
        <v>220</v>
      </c>
      <c r="K4" s="9" t="s">
        <v>18</v>
      </c>
      <c r="L4" s="12">
        <v>35000000000</v>
      </c>
      <c r="M4" s="13" t="s">
        <v>24</v>
      </c>
    </row>
    <row r="5" spans="1:13" ht="40.5" hidden="1" x14ac:dyDescent="0.2">
      <c r="A5" s="8">
        <v>4</v>
      </c>
      <c r="B5" s="9" t="s">
        <v>13</v>
      </c>
      <c r="C5" s="9">
        <v>2</v>
      </c>
      <c r="D5" s="9" t="s">
        <v>20</v>
      </c>
      <c r="E5" s="10" t="s">
        <v>15</v>
      </c>
      <c r="F5" s="11">
        <v>54239000010001</v>
      </c>
      <c r="G5" s="11" t="s">
        <v>15</v>
      </c>
      <c r="H5" s="11" t="s">
        <v>25</v>
      </c>
      <c r="I5" s="10" t="s">
        <v>17</v>
      </c>
      <c r="J5" s="10">
        <v>220</v>
      </c>
      <c r="K5" s="9" t="s">
        <v>18</v>
      </c>
      <c r="L5" s="12">
        <v>13225200000</v>
      </c>
      <c r="M5" s="13" t="s">
        <v>26</v>
      </c>
    </row>
    <row r="6" spans="1:13" ht="54" hidden="1" x14ac:dyDescent="0.2">
      <c r="A6" s="8">
        <v>5</v>
      </c>
      <c r="B6" s="9" t="s">
        <v>13</v>
      </c>
      <c r="C6" s="9">
        <v>2</v>
      </c>
      <c r="D6" s="9" t="s">
        <v>20</v>
      </c>
      <c r="E6" s="10" t="s">
        <v>15</v>
      </c>
      <c r="F6" s="11">
        <v>54239000010001</v>
      </c>
      <c r="G6" s="11" t="s">
        <v>15</v>
      </c>
      <c r="H6" s="11" t="s">
        <v>27</v>
      </c>
      <c r="I6" s="10" t="s">
        <v>17</v>
      </c>
      <c r="J6" s="10">
        <v>220</v>
      </c>
      <c r="K6" s="9" t="s">
        <v>18</v>
      </c>
      <c r="L6" s="12">
        <v>16003700000</v>
      </c>
      <c r="M6" s="13" t="s">
        <v>28</v>
      </c>
    </row>
    <row r="7" spans="1:13" ht="40.5" hidden="1" x14ac:dyDescent="0.2">
      <c r="A7" s="8">
        <v>6</v>
      </c>
      <c r="B7" s="9" t="s">
        <v>13</v>
      </c>
      <c r="C7" s="9">
        <v>2</v>
      </c>
      <c r="D7" s="9" t="s">
        <v>20</v>
      </c>
      <c r="E7" s="10" t="s">
        <v>15</v>
      </c>
      <c r="F7" s="11">
        <v>54239000010001</v>
      </c>
      <c r="G7" s="11" t="s">
        <v>15</v>
      </c>
      <c r="H7" s="11" t="s">
        <v>29</v>
      </c>
      <c r="I7" s="10" t="s">
        <v>17</v>
      </c>
      <c r="J7" s="10">
        <v>220</v>
      </c>
      <c r="K7" s="9" t="s">
        <v>18</v>
      </c>
      <c r="L7" s="12">
        <v>8250000000</v>
      </c>
      <c r="M7" s="13" t="s">
        <v>30</v>
      </c>
    </row>
    <row r="8" spans="1:13" ht="54" hidden="1" x14ac:dyDescent="0.2">
      <c r="A8" s="8">
        <v>7</v>
      </c>
      <c r="B8" s="9" t="s">
        <v>13</v>
      </c>
      <c r="C8" s="9">
        <v>2</v>
      </c>
      <c r="D8" s="9" t="s">
        <v>20</v>
      </c>
      <c r="E8" s="10" t="s">
        <v>15</v>
      </c>
      <c r="F8" s="11">
        <v>54239000010001</v>
      </c>
      <c r="G8" s="11" t="s">
        <v>15</v>
      </c>
      <c r="H8" s="11" t="s">
        <v>31</v>
      </c>
      <c r="I8" s="10" t="s">
        <v>17</v>
      </c>
      <c r="J8" s="10">
        <v>220</v>
      </c>
      <c r="K8" s="9" t="s">
        <v>18</v>
      </c>
      <c r="L8" s="12">
        <v>32007400000</v>
      </c>
      <c r="M8" s="13" t="s">
        <v>28</v>
      </c>
    </row>
    <row r="9" spans="1:13" ht="54" hidden="1" x14ac:dyDescent="0.2">
      <c r="A9" s="8">
        <v>8</v>
      </c>
      <c r="B9" s="9" t="s">
        <v>13</v>
      </c>
      <c r="C9" s="9">
        <v>2</v>
      </c>
      <c r="D9" s="9" t="s">
        <v>20</v>
      </c>
      <c r="E9" s="10" t="s">
        <v>15</v>
      </c>
      <c r="F9" s="11">
        <v>54239000010001</v>
      </c>
      <c r="G9" s="11" t="s">
        <v>15</v>
      </c>
      <c r="H9" s="11" t="s">
        <v>32</v>
      </c>
      <c r="I9" s="10" t="s">
        <v>17</v>
      </c>
      <c r="J9" s="10">
        <v>220</v>
      </c>
      <c r="K9" s="9" t="s">
        <v>18</v>
      </c>
      <c r="L9" s="12">
        <v>16003700000</v>
      </c>
      <c r="M9" s="13" t="s">
        <v>28</v>
      </c>
    </row>
    <row r="10" spans="1:13" ht="40.5" hidden="1" x14ac:dyDescent="0.2">
      <c r="A10" s="8">
        <v>9</v>
      </c>
      <c r="B10" s="9" t="s">
        <v>13</v>
      </c>
      <c r="C10" s="9">
        <v>2</v>
      </c>
      <c r="D10" s="9" t="s">
        <v>20</v>
      </c>
      <c r="E10" s="10" t="s">
        <v>15</v>
      </c>
      <c r="F10" s="11">
        <v>52110900030005</v>
      </c>
      <c r="G10" s="11" t="s">
        <v>15</v>
      </c>
      <c r="H10" s="10" t="s">
        <v>33</v>
      </c>
      <c r="I10" s="10" t="s">
        <v>17</v>
      </c>
      <c r="J10" s="10">
        <v>220</v>
      </c>
      <c r="K10" s="9" t="s">
        <v>18</v>
      </c>
      <c r="L10" s="12">
        <v>35645000000</v>
      </c>
      <c r="M10" s="13" t="s">
        <v>34</v>
      </c>
    </row>
    <row r="11" spans="1:13" ht="40.5" x14ac:dyDescent="0.2">
      <c r="A11" s="8">
        <v>10</v>
      </c>
      <c r="B11" s="9">
        <v>1</v>
      </c>
      <c r="C11" s="9">
        <v>1</v>
      </c>
      <c r="D11" s="9" t="s">
        <v>20</v>
      </c>
      <c r="E11" s="10" t="s">
        <v>35</v>
      </c>
      <c r="F11" s="11">
        <v>52110900020004</v>
      </c>
      <c r="G11" s="11" t="s">
        <v>36</v>
      </c>
      <c r="H11" s="11" t="s">
        <v>37</v>
      </c>
      <c r="I11" s="10" t="s">
        <v>17</v>
      </c>
      <c r="J11" s="10">
        <v>220</v>
      </c>
      <c r="K11" s="9" t="s">
        <v>18</v>
      </c>
      <c r="L11" s="12">
        <v>144000000</v>
      </c>
      <c r="M11" s="13" t="s">
        <v>38</v>
      </c>
    </row>
    <row r="12" spans="1:13" ht="40.5" hidden="1" x14ac:dyDescent="0.2">
      <c r="A12" s="8">
        <v>11</v>
      </c>
      <c r="B12" s="9" t="s">
        <v>13</v>
      </c>
      <c r="C12" s="9">
        <v>5</v>
      </c>
      <c r="D12" s="9" t="s">
        <v>14</v>
      </c>
      <c r="E12" s="10" t="s">
        <v>35</v>
      </c>
      <c r="F12" s="11">
        <v>52202400010001</v>
      </c>
      <c r="G12" s="11" t="s">
        <v>39</v>
      </c>
      <c r="H12" s="11" t="s">
        <v>40</v>
      </c>
      <c r="I12" s="10" t="s">
        <v>17</v>
      </c>
      <c r="J12" s="10">
        <v>220</v>
      </c>
      <c r="K12" s="9" t="s">
        <v>18</v>
      </c>
      <c r="L12" s="12">
        <v>142580000</v>
      </c>
      <c r="M12" s="13" t="s">
        <v>41</v>
      </c>
    </row>
    <row r="13" spans="1:13" ht="40.5" hidden="1" x14ac:dyDescent="0.2">
      <c r="A13" s="8">
        <v>12</v>
      </c>
      <c r="B13" s="9" t="s">
        <v>13</v>
      </c>
      <c r="C13" s="9">
        <v>5</v>
      </c>
      <c r="D13" s="9" t="s">
        <v>20</v>
      </c>
      <c r="E13" s="10" t="s">
        <v>35</v>
      </c>
      <c r="F13" s="11">
        <v>52202400010001</v>
      </c>
      <c r="G13" s="11" t="s">
        <v>39</v>
      </c>
      <c r="H13" s="11" t="s">
        <v>40</v>
      </c>
      <c r="I13" s="10" t="s">
        <v>17</v>
      </c>
      <c r="J13" s="10">
        <v>220</v>
      </c>
      <c r="K13" s="9" t="s">
        <v>18</v>
      </c>
      <c r="L13" s="12">
        <v>887148000</v>
      </c>
      <c r="M13" s="13" t="s">
        <v>41</v>
      </c>
    </row>
    <row r="14" spans="1:13" ht="40.5" hidden="1" x14ac:dyDescent="0.2">
      <c r="A14" s="8">
        <v>13</v>
      </c>
      <c r="B14" s="9" t="s">
        <v>13</v>
      </c>
      <c r="C14" s="9">
        <v>5</v>
      </c>
      <c r="D14" s="9" t="s">
        <v>14</v>
      </c>
      <c r="E14" s="10" t="s">
        <v>35</v>
      </c>
      <c r="F14" s="11">
        <v>52209000010002</v>
      </c>
      <c r="G14" s="11" t="s">
        <v>39</v>
      </c>
      <c r="H14" s="11" t="s">
        <v>42</v>
      </c>
      <c r="I14" s="10" t="s">
        <v>17</v>
      </c>
      <c r="J14" s="10">
        <v>220</v>
      </c>
      <c r="K14" s="9" t="s">
        <v>18</v>
      </c>
      <c r="L14" s="12">
        <v>276000000</v>
      </c>
      <c r="M14" s="13" t="s">
        <v>43</v>
      </c>
    </row>
    <row r="15" spans="1:13" ht="40.5" x14ac:dyDescent="0.2">
      <c r="A15" s="8">
        <v>14</v>
      </c>
      <c r="B15" s="9">
        <v>2</v>
      </c>
      <c r="C15" s="9">
        <v>1</v>
      </c>
      <c r="D15" s="9" t="s">
        <v>20</v>
      </c>
      <c r="E15" s="10" t="s">
        <v>44</v>
      </c>
      <c r="F15" s="11">
        <v>52110900010004</v>
      </c>
      <c r="G15" s="11" t="s">
        <v>45</v>
      </c>
      <c r="H15" s="11" t="s">
        <v>46</v>
      </c>
      <c r="I15" s="10" t="s">
        <v>17</v>
      </c>
      <c r="J15" s="10">
        <v>220</v>
      </c>
      <c r="K15" s="9" t="s">
        <v>18</v>
      </c>
      <c r="L15" s="12">
        <v>70000000</v>
      </c>
      <c r="M15" s="13" t="s">
        <v>47</v>
      </c>
    </row>
    <row r="16" spans="1:13" ht="40.5" x14ac:dyDescent="0.2">
      <c r="A16" s="8">
        <v>15</v>
      </c>
      <c r="B16" s="8">
        <v>3</v>
      </c>
      <c r="C16" s="9">
        <v>1</v>
      </c>
      <c r="D16" s="9" t="s">
        <v>14</v>
      </c>
      <c r="E16" s="10" t="s">
        <v>44</v>
      </c>
      <c r="F16" s="11">
        <v>52110900010004</v>
      </c>
      <c r="G16" s="11" t="s">
        <v>45</v>
      </c>
      <c r="H16" s="11" t="s">
        <v>46</v>
      </c>
      <c r="I16" s="10" t="s">
        <v>17</v>
      </c>
      <c r="J16" s="10">
        <v>220</v>
      </c>
      <c r="K16" s="9" t="s">
        <v>18</v>
      </c>
      <c r="L16" s="12">
        <v>188052588</v>
      </c>
      <c r="M16" s="13" t="s">
        <v>48</v>
      </c>
    </row>
    <row r="17" spans="1:14" ht="40.5" hidden="1" x14ac:dyDescent="0.2">
      <c r="A17" s="8">
        <v>16</v>
      </c>
      <c r="B17" s="8" t="s">
        <v>13</v>
      </c>
      <c r="C17" s="9">
        <v>5</v>
      </c>
      <c r="D17" s="9" t="s">
        <v>20</v>
      </c>
      <c r="E17" s="10" t="s">
        <v>35</v>
      </c>
      <c r="F17" s="11">
        <v>52111200010001</v>
      </c>
      <c r="G17" s="14" t="s">
        <v>49</v>
      </c>
      <c r="H17" s="10" t="s">
        <v>50</v>
      </c>
      <c r="I17" s="10" t="s">
        <v>17</v>
      </c>
      <c r="J17" s="10">
        <v>220</v>
      </c>
      <c r="K17" s="9" t="s">
        <v>18</v>
      </c>
      <c r="L17" s="12">
        <v>2000000</v>
      </c>
      <c r="M17" s="13" t="s">
        <v>51</v>
      </c>
    </row>
    <row r="18" spans="1:14" ht="40.5" x14ac:dyDescent="0.2">
      <c r="A18" s="8">
        <v>17</v>
      </c>
      <c r="B18" s="8">
        <v>4</v>
      </c>
      <c r="C18" s="9">
        <v>1</v>
      </c>
      <c r="D18" s="9" t="s">
        <v>14</v>
      </c>
      <c r="E18" s="10" t="s">
        <v>44</v>
      </c>
      <c r="F18" s="11">
        <v>52110900010004</v>
      </c>
      <c r="G18" s="11" t="s">
        <v>45</v>
      </c>
      <c r="H18" s="10" t="s">
        <v>46</v>
      </c>
      <c r="I18" s="10" t="s">
        <v>52</v>
      </c>
      <c r="J18" s="10">
        <v>130</v>
      </c>
      <c r="K18" s="9" t="s">
        <v>53</v>
      </c>
      <c r="L18" s="12">
        <v>300000000</v>
      </c>
      <c r="M18" s="13" t="s">
        <v>54</v>
      </c>
    </row>
    <row r="19" spans="1:14" ht="40.5" x14ac:dyDescent="0.2">
      <c r="A19" s="8">
        <v>18</v>
      </c>
      <c r="B19" s="8">
        <v>5</v>
      </c>
      <c r="C19" s="9">
        <v>1</v>
      </c>
      <c r="D19" s="9" t="s">
        <v>14</v>
      </c>
      <c r="E19" s="10" t="s">
        <v>35</v>
      </c>
      <c r="F19" s="11">
        <v>52111900010001</v>
      </c>
      <c r="G19" s="11" t="s">
        <v>55</v>
      </c>
      <c r="H19" s="10" t="s">
        <v>56</v>
      </c>
      <c r="I19" s="10" t="s">
        <v>52</v>
      </c>
      <c r="J19" s="10">
        <v>130</v>
      </c>
      <c r="K19" s="9" t="s">
        <v>53</v>
      </c>
      <c r="L19" s="12">
        <v>30000000</v>
      </c>
      <c r="M19" s="13" t="s">
        <v>57</v>
      </c>
    </row>
    <row r="20" spans="1:14" ht="40.5" x14ac:dyDescent="0.2">
      <c r="A20" s="8">
        <v>19</v>
      </c>
      <c r="B20" s="8">
        <v>6</v>
      </c>
      <c r="C20" s="9">
        <v>1</v>
      </c>
      <c r="D20" s="9" t="s">
        <v>20</v>
      </c>
      <c r="E20" s="10" t="s">
        <v>35</v>
      </c>
      <c r="F20" s="11">
        <v>52111900010001</v>
      </c>
      <c r="G20" s="11" t="s">
        <v>55</v>
      </c>
      <c r="H20" s="10" t="s">
        <v>56</v>
      </c>
      <c r="I20" s="10" t="s">
        <v>52</v>
      </c>
      <c r="J20" s="10">
        <v>130</v>
      </c>
      <c r="K20" s="9" t="s">
        <v>53</v>
      </c>
      <c r="L20" s="12">
        <v>80000000</v>
      </c>
      <c r="M20" s="13" t="s">
        <v>58</v>
      </c>
    </row>
    <row r="21" spans="1:14" ht="40.5" x14ac:dyDescent="0.2">
      <c r="A21" s="8">
        <v>20</v>
      </c>
      <c r="B21" s="8">
        <v>7</v>
      </c>
      <c r="C21" s="9">
        <v>1</v>
      </c>
      <c r="D21" s="9" t="s">
        <v>20</v>
      </c>
      <c r="E21" s="10" t="s">
        <v>35</v>
      </c>
      <c r="F21" s="11">
        <v>52111900010001</v>
      </c>
      <c r="G21" s="11" t="s">
        <v>55</v>
      </c>
      <c r="H21" s="10" t="s">
        <v>56</v>
      </c>
      <c r="I21" s="10" t="s">
        <v>52</v>
      </c>
      <c r="J21" s="10">
        <v>130</v>
      </c>
      <c r="K21" s="9" t="s">
        <v>53</v>
      </c>
      <c r="L21" s="12">
        <v>20000000</v>
      </c>
      <c r="M21" s="13" t="s">
        <v>59</v>
      </c>
    </row>
    <row r="22" spans="1:14" ht="54" x14ac:dyDescent="0.2">
      <c r="A22" s="8">
        <v>21</v>
      </c>
      <c r="B22" s="8">
        <v>8</v>
      </c>
      <c r="C22" s="9">
        <v>1</v>
      </c>
      <c r="D22" s="9" t="s">
        <v>14</v>
      </c>
      <c r="E22" s="10" t="s">
        <v>35</v>
      </c>
      <c r="F22" s="11">
        <v>19700800010001</v>
      </c>
      <c r="G22" s="11" t="s">
        <v>60</v>
      </c>
      <c r="H22" s="10" t="s">
        <v>61</v>
      </c>
      <c r="I22" s="10" t="s">
        <v>52</v>
      </c>
      <c r="J22" s="10">
        <v>140</v>
      </c>
      <c r="K22" s="9" t="s">
        <v>62</v>
      </c>
      <c r="L22" s="12">
        <v>2200000</v>
      </c>
      <c r="M22" s="13" t="s">
        <v>63</v>
      </c>
    </row>
    <row r="23" spans="1:14" ht="27" hidden="1" x14ac:dyDescent="0.2">
      <c r="A23" s="8">
        <v>22</v>
      </c>
      <c r="B23" s="8" t="s">
        <v>13</v>
      </c>
      <c r="C23" s="9">
        <v>5</v>
      </c>
      <c r="D23" s="9" t="s">
        <v>20</v>
      </c>
      <c r="E23" s="10" t="s">
        <v>35</v>
      </c>
      <c r="F23" s="11">
        <v>52200100010001</v>
      </c>
      <c r="G23" s="11" t="s">
        <v>39</v>
      </c>
      <c r="H23" s="11" t="s">
        <v>64</v>
      </c>
      <c r="I23" s="10" t="s">
        <v>65</v>
      </c>
      <c r="J23" s="10">
        <v>420</v>
      </c>
      <c r="K23" s="9" t="s">
        <v>66</v>
      </c>
      <c r="L23" s="12">
        <f>1983000000+106415384.36</f>
        <v>2089415384.3599999</v>
      </c>
      <c r="M23" s="13" t="s">
        <v>67</v>
      </c>
    </row>
    <row r="24" spans="1:14" ht="27" hidden="1" x14ac:dyDescent="0.2">
      <c r="A24" s="8">
        <v>23</v>
      </c>
      <c r="B24" s="8" t="s">
        <v>13</v>
      </c>
      <c r="C24" s="9">
        <v>5</v>
      </c>
      <c r="D24" s="9" t="s">
        <v>20</v>
      </c>
      <c r="E24" s="10" t="s">
        <v>68</v>
      </c>
      <c r="F24" s="11">
        <v>83909000020013</v>
      </c>
      <c r="G24" s="11" t="s">
        <v>39</v>
      </c>
      <c r="H24" s="11" t="s">
        <v>64</v>
      </c>
      <c r="I24" s="10" t="s">
        <v>65</v>
      </c>
      <c r="J24" s="10">
        <v>420</v>
      </c>
      <c r="K24" s="9" t="s">
        <v>66</v>
      </c>
      <c r="L24" s="12">
        <v>2665000000</v>
      </c>
      <c r="M24" s="13" t="s">
        <v>67</v>
      </c>
    </row>
    <row r="25" spans="1:14" ht="27" hidden="1" x14ac:dyDescent="0.2">
      <c r="A25" s="8">
        <v>24</v>
      </c>
      <c r="B25" s="8" t="s">
        <v>13</v>
      </c>
      <c r="C25" s="9">
        <v>5</v>
      </c>
      <c r="D25" s="9" t="s">
        <v>20</v>
      </c>
      <c r="E25" s="10" t="s">
        <v>35</v>
      </c>
      <c r="F25" s="11">
        <v>52200600010001</v>
      </c>
      <c r="G25" s="11" t="s">
        <v>39</v>
      </c>
      <c r="H25" s="11" t="s">
        <v>69</v>
      </c>
      <c r="I25" s="10" t="s">
        <v>65</v>
      </c>
      <c r="J25" s="10">
        <v>420</v>
      </c>
      <c r="K25" s="9" t="s">
        <v>66</v>
      </c>
      <c r="L25" s="12">
        <v>144000000</v>
      </c>
      <c r="M25" s="13" t="s">
        <v>70</v>
      </c>
    </row>
    <row r="26" spans="1:14" ht="27" hidden="1" x14ac:dyDescent="0.2">
      <c r="A26" s="8">
        <v>25</v>
      </c>
      <c r="B26" s="8" t="s">
        <v>13</v>
      </c>
      <c r="C26" s="9">
        <v>5</v>
      </c>
      <c r="D26" s="9" t="s">
        <v>20</v>
      </c>
      <c r="E26" s="10" t="s">
        <v>68</v>
      </c>
      <c r="F26" s="11">
        <v>83909000020013</v>
      </c>
      <c r="G26" s="11" t="s">
        <v>39</v>
      </c>
      <c r="H26" s="11" t="s">
        <v>69</v>
      </c>
      <c r="I26" s="10" t="s">
        <v>65</v>
      </c>
      <c r="J26" s="10">
        <v>420</v>
      </c>
      <c r="K26" s="9" t="s">
        <v>66</v>
      </c>
      <c r="L26" s="12">
        <v>152000000</v>
      </c>
      <c r="M26" s="13" t="s">
        <v>70</v>
      </c>
    </row>
    <row r="27" spans="1:14" ht="40.5" hidden="1" x14ac:dyDescent="0.2">
      <c r="A27" s="8">
        <v>26</v>
      </c>
      <c r="B27" s="8" t="s">
        <v>13</v>
      </c>
      <c r="C27" s="9">
        <v>5</v>
      </c>
      <c r="D27" s="9" t="s">
        <v>20</v>
      </c>
      <c r="E27" s="10" t="s">
        <v>35</v>
      </c>
      <c r="F27" s="11">
        <v>52111300010001</v>
      </c>
      <c r="G27" s="11" t="s">
        <v>71</v>
      </c>
      <c r="H27" s="11" t="s">
        <v>72</v>
      </c>
      <c r="I27" s="10" t="s">
        <v>65</v>
      </c>
      <c r="J27" s="10">
        <v>420</v>
      </c>
      <c r="K27" s="9" t="s">
        <v>66</v>
      </c>
      <c r="L27" s="15"/>
      <c r="M27" s="13" t="s">
        <v>73</v>
      </c>
    </row>
    <row r="28" spans="1:14" ht="27" x14ac:dyDescent="0.2">
      <c r="A28" s="8">
        <v>27</v>
      </c>
      <c r="B28" s="22">
        <v>9</v>
      </c>
      <c r="C28" s="9">
        <v>1</v>
      </c>
      <c r="D28" s="9" t="s">
        <v>20</v>
      </c>
      <c r="E28" s="10" t="s">
        <v>35</v>
      </c>
      <c r="F28" s="11">
        <v>52111300010001</v>
      </c>
      <c r="G28" s="11" t="s">
        <v>71</v>
      </c>
      <c r="H28" s="11" t="s">
        <v>72</v>
      </c>
      <c r="I28" s="10" t="s">
        <v>65</v>
      </c>
      <c r="J28" s="10">
        <v>420</v>
      </c>
      <c r="K28" s="9" t="s">
        <v>66</v>
      </c>
      <c r="L28" s="15">
        <v>144000000</v>
      </c>
      <c r="M28" s="13" t="s">
        <v>74</v>
      </c>
      <c r="N28" s="7">
        <v>14400000</v>
      </c>
    </row>
    <row r="29" spans="1:14" ht="40.5" hidden="1" x14ac:dyDescent="0.2">
      <c r="A29" s="8">
        <v>28</v>
      </c>
      <c r="B29" s="8" t="s">
        <v>13</v>
      </c>
      <c r="C29" s="9">
        <v>5</v>
      </c>
      <c r="D29" s="9" t="s">
        <v>20</v>
      </c>
      <c r="E29" s="10" t="s">
        <v>68</v>
      </c>
      <c r="F29" s="11">
        <v>83909000020016</v>
      </c>
      <c r="G29" s="11" t="s">
        <v>71</v>
      </c>
      <c r="H29" s="11" t="s">
        <v>72</v>
      </c>
      <c r="I29" s="10" t="s">
        <v>65</v>
      </c>
      <c r="J29" s="10">
        <v>420</v>
      </c>
      <c r="K29" s="9" t="s">
        <v>66</v>
      </c>
      <c r="L29" s="15"/>
      <c r="M29" s="13" t="s">
        <v>75</v>
      </c>
    </row>
    <row r="30" spans="1:14" ht="27" x14ac:dyDescent="0.2">
      <c r="A30" s="8">
        <v>29</v>
      </c>
      <c r="B30" s="22">
        <v>9</v>
      </c>
      <c r="C30" s="9">
        <v>1</v>
      </c>
      <c r="D30" s="9" t="s">
        <v>20</v>
      </c>
      <c r="E30" s="10" t="s">
        <v>68</v>
      </c>
      <c r="F30" s="11">
        <v>83909000020016</v>
      </c>
      <c r="G30" s="11" t="s">
        <v>71</v>
      </c>
      <c r="H30" s="11" t="s">
        <v>72</v>
      </c>
      <c r="I30" s="10" t="s">
        <v>65</v>
      </c>
      <c r="J30" s="10">
        <v>420</v>
      </c>
      <c r="K30" s="9" t="s">
        <v>66</v>
      </c>
      <c r="L30" s="15">
        <v>23280000</v>
      </c>
      <c r="M30" s="13" t="s">
        <v>74</v>
      </c>
      <c r="N30" s="7">
        <v>23280000</v>
      </c>
    </row>
    <row r="31" spans="1:14" ht="27" hidden="1" x14ac:dyDescent="0.2">
      <c r="A31" s="8">
        <v>30</v>
      </c>
      <c r="B31" s="8" t="s">
        <v>13</v>
      </c>
      <c r="C31" s="9">
        <v>5</v>
      </c>
      <c r="D31" s="9" t="s">
        <v>20</v>
      </c>
      <c r="E31" s="10" t="s">
        <v>35</v>
      </c>
      <c r="F31" s="11">
        <v>52111500010001</v>
      </c>
      <c r="G31" s="11" t="s">
        <v>76</v>
      </c>
      <c r="H31" s="11" t="s">
        <v>77</v>
      </c>
      <c r="I31" s="10" t="s">
        <v>65</v>
      </c>
      <c r="J31" s="10">
        <v>420</v>
      </c>
      <c r="K31" s="9" t="s">
        <v>66</v>
      </c>
      <c r="L31" s="12">
        <f>146458000+6300000</f>
        <v>152758000</v>
      </c>
      <c r="M31" s="13" t="s">
        <v>78</v>
      </c>
    </row>
    <row r="32" spans="1:14" ht="27" hidden="1" x14ac:dyDescent="0.2">
      <c r="A32" s="8">
        <v>31</v>
      </c>
      <c r="B32" s="8" t="s">
        <v>13</v>
      </c>
      <c r="C32" s="9">
        <v>5</v>
      </c>
      <c r="D32" s="11" t="s">
        <v>20</v>
      </c>
      <c r="E32" s="10" t="s">
        <v>68</v>
      </c>
      <c r="F32" s="11">
        <v>83909000020007</v>
      </c>
      <c r="G32" s="11" t="s">
        <v>76</v>
      </c>
      <c r="H32" s="11" t="s">
        <v>77</v>
      </c>
      <c r="I32" s="10" t="s">
        <v>65</v>
      </c>
      <c r="J32" s="10">
        <v>420</v>
      </c>
      <c r="K32" s="9" t="s">
        <v>66</v>
      </c>
      <c r="L32" s="12">
        <f>41944000+6300000</f>
        <v>48244000</v>
      </c>
      <c r="M32" s="13" t="s">
        <v>78</v>
      </c>
    </row>
    <row r="33" spans="1:13" ht="27" hidden="1" x14ac:dyDescent="0.2">
      <c r="A33" s="8">
        <v>32</v>
      </c>
      <c r="B33" s="8" t="s">
        <v>13</v>
      </c>
      <c r="C33" s="9">
        <v>5</v>
      </c>
      <c r="D33" s="9" t="s">
        <v>20</v>
      </c>
      <c r="E33" s="10" t="s">
        <v>35</v>
      </c>
      <c r="F33" s="11">
        <v>52111500010002</v>
      </c>
      <c r="G33" s="11" t="s">
        <v>76</v>
      </c>
      <c r="H33" s="11" t="s">
        <v>79</v>
      </c>
      <c r="I33" s="10" t="s">
        <v>65</v>
      </c>
      <c r="J33" s="10">
        <v>420</v>
      </c>
      <c r="K33" s="9" t="s">
        <v>66</v>
      </c>
      <c r="L33" s="12">
        <f>88955000+6480000</f>
        <v>95435000</v>
      </c>
      <c r="M33" s="13" t="s">
        <v>80</v>
      </c>
    </row>
    <row r="34" spans="1:13" ht="27" hidden="1" x14ac:dyDescent="0.2">
      <c r="A34" s="8">
        <v>33</v>
      </c>
      <c r="B34" s="8" t="s">
        <v>13</v>
      </c>
      <c r="C34" s="9">
        <v>5</v>
      </c>
      <c r="D34" s="9" t="s">
        <v>20</v>
      </c>
      <c r="E34" s="10" t="s">
        <v>68</v>
      </c>
      <c r="F34" s="11">
        <v>83909000020008</v>
      </c>
      <c r="G34" s="11" t="s">
        <v>76</v>
      </c>
      <c r="H34" s="11" t="s">
        <v>79</v>
      </c>
      <c r="I34" s="10" t="s">
        <v>65</v>
      </c>
      <c r="J34" s="10">
        <v>420</v>
      </c>
      <c r="K34" s="9" t="s">
        <v>66</v>
      </c>
      <c r="L34" s="12">
        <f>18582000+6480000</f>
        <v>25062000</v>
      </c>
      <c r="M34" s="13" t="s">
        <v>80</v>
      </c>
    </row>
    <row r="35" spans="1:13" ht="27" hidden="1" x14ac:dyDescent="0.2">
      <c r="A35" s="8">
        <v>34</v>
      </c>
      <c r="B35" s="8" t="s">
        <v>13</v>
      </c>
      <c r="C35" s="9">
        <v>5</v>
      </c>
      <c r="D35" s="9" t="s">
        <v>20</v>
      </c>
      <c r="E35" s="10" t="s">
        <v>35</v>
      </c>
      <c r="F35" s="11">
        <v>52111500010004</v>
      </c>
      <c r="G35" s="11" t="s">
        <v>76</v>
      </c>
      <c r="H35" s="11" t="s">
        <v>81</v>
      </c>
      <c r="I35" s="10" t="s">
        <v>65</v>
      </c>
      <c r="J35" s="10">
        <v>420</v>
      </c>
      <c r="K35" s="9" t="s">
        <v>66</v>
      </c>
      <c r="L35" s="12">
        <v>6850000</v>
      </c>
      <c r="M35" s="13" t="s">
        <v>82</v>
      </c>
    </row>
    <row r="36" spans="1:13" ht="27" hidden="1" x14ac:dyDescent="0.2">
      <c r="A36" s="8">
        <v>35</v>
      </c>
      <c r="B36" s="8" t="s">
        <v>13</v>
      </c>
      <c r="C36" s="9">
        <v>5</v>
      </c>
      <c r="D36" s="9" t="s">
        <v>20</v>
      </c>
      <c r="E36" s="10" t="s">
        <v>68</v>
      </c>
      <c r="F36" s="11">
        <v>83909000020007</v>
      </c>
      <c r="G36" s="11" t="s">
        <v>76</v>
      </c>
      <c r="H36" s="11" t="s">
        <v>81</v>
      </c>
      <c r="I36" s="10" t="s">
        <v>65</v>
      </c>
      <c r="J36" s="10">
        <v>420</v>
      </c>
      <c r="K36" s="9" t="s">
        <v>66</v>
      </c>
      <c r="L36" s="12">
        <v>4964000</v>
      </c>
      <c r="M36" s="13" t="s">
        <v>82</v>
      </c>
    </row>
    <row r="37" spans="1:13" ht="27" hidden="1" x14ac:dyDescent="0.2">
      <c r="A37" s="8">
        <v>36</v>
      </c>
      <c r="B37" s="8" t="s">
        <v>13</v>
      </c>
      <c r="C37" s="9">
        <v>4</v>
      </c>
      <c r="D37" s="9" t="s">
        <v>20</v>
      </c>
      <c r="E37" s="10" t="s">
        <v>35</v>
      </c>
      <c r="F37" s="11">
        <v>52112100020001</v>
      </c>
      <c r="G37" s="11" t="s">
        <v>83</v>
      </c>
      <c r="H37" s="11" t="s">
        <v>84</v>
      </c>
      <c r="I37" s="10" t="s">
        <v>52</v>
      </c>
      <c r="J37" s="10">
        <v>190</v>
      </c>
      <c r="K37" s="9" t="s">
        <v>85</v>
      </c>
      <c r="L37" s="12">
        <v>59500000</v>
      </c>
      <c r="M37" s="13" t="s">
        <v>86</v>
      </c>
    </row>
    <row r="38" spans="1:13" ht="27" hidden="1" x14ac:dyDescent="0.2">
      <c r="A38" s="8">
        <v>37</v>
      </c>
      <c r="B38" s="8" t="s">
        <v>13</v>
      </c>
      <c r="C38" s="9">
        <v>4</v>
      </c>
      <c r="D38" s="9" t="s">
        <v>20</v>
      </c>
      <c r="E38" s="10" t="s">
        <v>35</v>
      </c>
      <c r="F38" s="11">
        <v>52112100020001</v>
      </c>
      <c r="G38" s="11" t="s">
        <v>83</v>
      </c>
      <c r="H38" s="11" t="s">
        <v>84</v>
      </c>
      <c r="I38" s="10" t="s">
        <v>52</v>
      </c>
      <c r="J38" s="10">
        <v>170</v>
      </c>
      <c r="K38" s="9" t="s">
        <v>87</v>
      </c>
      <c r="L38" s="12">
        <v>59500000</v>
      </c>
      <c r="M38" s="13" t="s">
        <v>88</v>
      </c>
    </row>
    <row r="39" spans="1:13" ht="27" hidden="1" x14ac:dyDescent="0.2">
      <c r="A39" s="8">
        <v>38</v>
      </c>
      <c r="B39" s="8" t="s">
        <v>13</v>
      </c>
      <c r="C39" s="9">
        <v>4</v>
      </c>
      <c r="D39" s="9" t="s">
        <v>20</v>
      </c>
      <c r="E39" s="10" t="s">
        <v>35</v>
      </c>
      <c r="F39" s="11">
        <v>52112100020001</v>
      </c>
      <c r="G39" s="11" t="s">
        <v>83</v>
      </c>
      <c r="H39" s="11" t="s">
        <v>84</v>
      </c>
      <c r="I39" s="10" t="s">
        <v>52</v>
      </c>
      <c r="J39" s="10">
        <v>180</v>
      </c>
      <c r="K39" s="9" t="s">
        <v>89</v>
      </c>
      <c r="L39" s="12">
        <v>33000000</v>
      </c>
      <c r="M39" s="13" t="s">
        <v>90</v>
      </c>
    </row>
    <row r="40" spans="1:13" ht="27" hidden="1" x14ac:dyDescent="0.2">
      <c r="A40" s="8">
        <v>39</v>
      </c>
      <c r="B40" s="8" t="s">
        <v>13</v>
      </c>
      <c r="C40" s="9">
        <v>4</v>
      </c>
      <c r="D40" s="9" t="s">
        <v>20</v>
      </c>
      <c r="E40" s="10" t="s">
        <v>35</v>
      </c>
      <c r="F40" s="11">
        <v>52112100020001</v>
      </c>
      <c r="G40" s="11" t="s">
        <v>83</v>
      </c>
      <c r="H40" s="11" t="s">
        <v>84</v>
      </c>
      <c r="I40" s="10" t="s">
        <v>52</v>
      </c>
      <c r="J40" s="10">
        <v>160</v>
      </c>
      <c r="K40" s="9" t="s">
        <v>91</v>
      </c>
      <c r="L40" s="12">
        <v>33000000</v>
      </c>
      <c r="M40" s="13" t="s">
        <v>92</v>
      </c>
    </row>
    <row r="41" spans="1:13" ht="27" hidden="1" x14ac:dyDescent="0.2">
      <c r="A41" s="8">
        <v>40</v>
      </c>
      <c r="B41" s="8" t="s">
        <v>13</v>
      </c>
      <c r="C41" s="9">
        <v>4</v>
      </c>
      <c r="D41" s="9" t="s">
        <v>20</v>
      </c>
      <c r="E41" s="10" t="s">
        <v>68</v>
      </c>
      <c r="F41" s="11">
        <v>83909000020018</v>
      </c>
      <c r="G41" s="11" t="s">
        <v>83</v>
      </c>
      <c r="H41" s="11" t="s">
        <v>84</v>
      </c>
      <c r="I41" s="10" t="s">
        <v>52</v>
      </c>
      <c r="J41" s="10">
        <v>190</v>
      </c>
      <c r="K41" s="9" t="s">
        <v>85</v>
      </c>
      <c r="L41" s="12">
        <v>185100000</v>
      </c>
      <c r="M41" s="13" t="s">
        <v>86</v>
      </c>
    </row>
    <row r="42" spans="1:13" ht="27" hidden="1" x14ac:dyDescent="0.2">
      <c r="A42" s="8">
        <v>41</v>
      </c>
      <c r="B42" s="8" t="s">
        <v>13</v>
      </c>
      <c r="C42" s="9">
        <v>5</v>
      </c>
      <c r="D42" s="9" t="s">
        <v>20</v>
      </c>
      <c r="E42" s="10" t="s">
        <v>35</v>
      </c>
      <c r="F42" s="11">
        <v>52110900020001</v>
      </c>
      <c r="G42" s="11" t="s">
        <v>93</v>
      </c>
      <c r="H42" s="11" t="s">
        <v>94</v>
      </c>
      <c r="I42" s="10" t="s">
        <v>65</v>
      </c>
      <c r="J42" s="10">
        <v>420</v>
      </c>
      <c r="K42" s="9" t="s">
        <v>66</v>
      </c>
      <c r="L42" s="12">
        <v>982400000</v>
      </c>
      <c r="M42" s="13" t="s">
        <v>95</v>
      </c>
    </row>
    <row r="43" spans="1:13" ht="27" hidden="1" x14ac:dyDescent="0.2">
      <c r="A43" s="8">
        <v>42</v>
      </c>
      <c r="B43" s="8" t="s">
        <v>13</v>
      </c>
      <c r="C43" s="9">
        <v>5</v>
      </c>
      <c r="D43" s="9" t="s">
        <v>20</v>
      </c>
      <c r="E43" s="10" t="s">
        <v>68</v>
      </c>
      <c r="F43" s="11">
        <v>83909000020001</v>
      </c>
      <c r="G43" s="11" t="s">
        <v>93</v>
      </c>
      <c r="H43" s="11" t="s">
        <v>94</v>
      </c>
      <c r="I43" s="10" t="s">
        <v>65</v>
      </c>
      <c r="J43" s="10">
        <v>420</v>
      </c>
      <c r="K43" s="9" t="s">
        <v>66</v>
      </c>
      <c r="L43" s="12">
        <v>3144000000</v>
      </c>
      <c r="M43" s="13" t="s">
        <v>95</v>
      </c>
    </row>
    <row r="44" spans="1:13" ht="27" hidden="1" x14ac:dyDescent="0.2">
      <c r="A44" s="8">
        <v>43</v>
      </c>
      <c r="B44" s="8" t="s">
        <v>13</v>
      </c>
      <c r="C44" s="9">
        <v>4</v>
      </c>
      <c r="D44" s="9" t="s">
        <v>20</v>
      </c>
      <c r="E44" s="10" t="s">
        <v>68</v>
      </c>
      <c r="F44" s="11">
        <v>83909000020018</v>
      </c>
      <c r="G44" s="11" t="s">
        <v>83</v>
      </c>
      <c r="H44" s="11" t="s">
        <v>84</v>
      </c>
      <c r="I44" s="10" t="s">
        <v>52</v>
      </c>
      <c r="J44" s="10">
        <v>170</v>
      </c>
      <c r="K44" s="9" t="s">
        <v>87</v>
      </c>
      <c r="L44" s="12">
        <v>185100000</v>
      </c>
      <c r="M44" s="13" t="s">
        <v>88</v>
      </c>
    </row>
    <row r="45" spans="1:13" ht="27" hidden="1" x14ac:dyDescent="0.2">
      <c r="A45" s="8">
        <v>44</v>
      </c>
      <c r="B45" s="8" t="s">
        <v>13</v>
      </c>
      <c r="C45" s="9">
        <v>4</v>
      </c>
      <c r="D45" s="9" t="s">
        <v>20</v>
      </c>
      <c r="E45" s="10" t="s">
        <v>68</v>
      </c>
      <c r="F45" s="11">
        <v>83909000020018</v>
      </c>
      <c r="G45" s="11" t="s">
        <v>83</v>
      </c>
      <c r="H45" s="11" t="s">
        <v>84</v>
      </c>
      <c r="I45" s="10" t="s">
        <v>52</v>
      </c>
      <c r="J45" s="10">
        <v>180</v>
      </c>
      <c r="K45" s="9" t="s">
        <v>89</v>
      </c>
      <c r="L45" s="12">
        <v>123400000</v>
      </c>
      <c r="M45" s="13" t="s">
        <v>90</v>
      </c>
    </row>
    <row r="46" spans="1:13" ht="27" hidden="1" x14ac:dyDescent="0.2">
      <c r="A46" s="8">
        <v>45</v>
      </c>
      <c r="B46" s="8" t="s">
        <v>13</v>
      </c>
      <c r="C46" s="9">
        <v>4</v>
      </c>
      <c r="D46" s="9" t="s">
        <v>20</v>
      </c>
      <c r="E46" s="10" t="s">
        <v>68</v>
      </c>
      <c r="F46" s="11">
        <v>83909000020018</v>
      </c>
      <c r="G46" s="11" t="s">
        <v>83</v>
      </c>
      <c r="H46" s="11" t="s">
        <v>84</v>
      </c>
      <c r="I46" s="10" t="s">
        <v>52</v>
      </c>
      <c r="J46" s="10">
        <v>160</v>
      </c>
      <c r="K46" s="9" t="s">
        <v>91</v>
      </c>
      <c r="L46" s="12">
        <v>123400000</v>
      </c>
      <c r="M46" s="13" t="s">
        <v>92</v>
      </c>
    </row>
    <row r="47" spans="1:13" ht="40.5" hidden="1" x14ac:dyDescent="0.2">
      <c r="A47" s="8">
        <v>46</v>
      </c>
      <c r="B47" s="8" t="s">
        <v>13</v>
      </c>
      <c r="C47" s="9">
        <v>4</v>
      </c>
      <c r="D47" s="9" t="s">
        <v>20</v>
      </c>
      <c r="E47" s="10" t="s">
        <v>35</v>
      </c>
      <c r="F47" s="11">
        <v>52119000010001</v>
      </c>
      <c r="G47" s="11" t="s">
        <v>96</v>
      </c>
      <c r="H47" s="11" t="s">
        <v>97</v>
      </c>
      <c r="I47" s="10" t="s">
        <v>52</v>
      </c>
      <c r="J47" s="10">
        <v>190</v>
      </c>
      <c r="K47" s="9" t="s">
        <v>85</v>
      </c>
      <c r="L47" s="12">
        <v>34020000</v>
      </c>
      <c r="M47" s="13" t="s">
        <v>86</v>
      </c>
    </row>
    <row r="48" spans="1:13" ht="40.5" hidden="1" x14ac:dyDescent="0.2">
      <c r="A48" s="8">
        <v>47</v>
      </c>
      <c r="B48" s="8" t="s">
        <v>13</v>
      </c>
      <c r="C48" s="9">
        <v>4</v>
      </c>
      <c r="D48" s="9" t="s">
        <v>20</v>
      </c>
      <c r="E48" s="10" t="s">
        <v>35</v>
      </c>
      <c r="F48" s="11">
        <v>52119000010001</v>
      </c>
      <c r="G48" s="11" t="s">
        <v>96</v>
      </c>
      <c r="H48" s="11" t="s">
        <v>97</v>
      </c>
      <c r="I48" s="10" t="s">
        <v>52</v>
      </c>
      <c r="J48" s="10">
        <v>170</v>
      </c>
      <c r="K48" s="9" t="s">
        <v>87</v>
      </c>
      <c r="L48" s="12">
        <v>34020000</v>
      </c>
      <c r="M48" s="13" t="s">
        <v>88</v>
      </c>
    </row>
    <row r="49" spans="1:16" ht="40.5" hidden="1" x14ac:dyDescent="0.2">
      <c r="A49" s="8">
        <v>48</v>
      </c>
      <c r="B49" s="8" t="s">
        <v>13</v>
      </c>
      <c r="C49" s="9">
        <v>4</v>
      </c>
      <c r="D49" s="9" t="s">
        <v>20</v>
      </c>
      <c r="E49" s="10" t="s">
        <v>35</v>
      </c>
      <c r="F49" s="11">
        <v>52119000010001</v>
      </c>
      <c r="G49" s="11" t="s">
        <v>96</v>
      </c>
      <c r="H49" s="11" t="s">
        <v>97</v>
      </c>
      <c r="I49" s="10" t="s">
        <v>52</v>
      </c>
      <c r="J49" s="10">
        <v>180</v>
      </c>
      <c r="K49" s="9" t="s">
        <v>89</v>
      </c>
      <c r="L49" s="12">
        <v>22680000</v>
      </c>
      <c r="M49" s="13" t="s">
        <v>90</v>
      </c>
    </row>
    <row r="50" spans="1:16" ht="40.5" hidden="1" x14ac:dyDescent="0.2">
      <c r="A50" s="8">
        <v>49</v>
      </c>
      <c r="B50" s="8" t="s">
        <v>13</v>
      </c>
      <c r="C50" s="9">
        <v>4</v>
      </c>
      <c r="D50" s="9" t="s">
        <v>20</v>
      </c>
      <c r="E50" s="10" t="s">
        <v>35</v>
      </c>
      <c r="F50" s="11">
        <v>52119000010001</v>
      </c>
      <c r="G50" s="11" t="s">
        <v>96</v>
      </c>
      <c r="H50" s="11" t="s">
        <v>97</v>
      </c>
      <c r="I50" s="10" t="s">
        <v>52</v>
      </c>
      <c r="J50" s="10">
        <v>160</v>
      </c>
      <c r="K50" s="9" t="s">
        <v>91</v>
      </c>
      <c r="L50" s="12">
        <v>22680000</v>
      </c>
      <c r="M50" s="13" t="s">
        <v>92</v>
      </c>
    </row>
    <row r="51" spans="1:16" ht="40.5" hidden="1" x14ac:dyDescent="0.2">
      <c r="A51" s="8">
        <v>50</v>
      </c>
      <c r="B51" s="8" t="s">
        <v>13</v>
      </c>
      <c r="C51" s="9">
        <v>4</v>
      </c>
      <c r="D51" s="9" t="s">
        <v>20</v>
      </c>
      <c r="E51" s="10" t="s">
        <v>68</v>
      </c>
      <c r="F51" s="11">
        <v>83909000020019</v>
      </c>
      <c r="G51" s="11" t="s">
        <v>96</v>
      </c>
      <c r="H51" s="11" t="s">
        <v>97</v>
      </c>
      <c r="I51" s="10" t="s">
        <v>52</v>
      </c>
      <c r="J51" s="10">
        <v>190</v>
      </c>
      <c r="K51" s="9" t="s">
        <v>85</v>
      </c>
      <c r="L51" s="12">
        <v>79380000</v>
      </c>
      <c r="M51" s="13" t="s">
        <v>86</v>
      </c>
    </row>
    <row r="52" spans="1:16" ht="40.5" hidden="1" x14ac:dyDescent="0.2">
      <c r="A52" s="8">
        <v>51</v>
      </c>
      <c r="B52" s="8" t="s">
        <v>13</v>
      </c>
      <c r="C52" s="9">
        <v>4</v>
      </c>
      <c r="D52" s="9" t="s">
        <v>20</v>
      </c>
      <c r="E52" s="10" t="s">
        <v>68</v>
      </c>
      <c r="F52" s="11">
        <v>83909000020019</v>
      </c>
      <c r="G52" s="11" t="s">
        <v>96</v>
      </c>
      <c r="H52" s="11" t="s">
        <v>97</v>
      </c>
      <c r="I52" s="10" t="s">
        <v>52</v>
      </c>
      <c r="J52" s="10">
        <v>170</v>
      </c>
      <c r="K52" s="9" t="s">
        <v>87</v>
      </c>
      <c r="L52" s="12">
        <v>79380000</v>
      </c>
      <c r="M52" s="13" t="s">
        <v>88</v>
      </c>
    </row>
    <row r="53" spans="1:16" ht="40.5" hidden="1" x14ac:dyDescent="0.2">
      <c r="A53" s="8">
        <v>52</v>
      </c>
      <c r="B53" s="8" t="s">
        <v>13</v>
      </c>
      <c r="C53" s="9">
        <v>4</v>
      </c>
      <c r="D53" s="9" t="s">
        <v>20</v>
      </c>
      <c r="E53" s="10" t="s">
        <v>68</v>
      </c>
      <c r="F53" s="11">
        <v>83909000020019</v>
      </c>
      <c r="G53" s="11" t="s">
        <v>96</v>
      </c>
      <c r="H53" s="11" t="s">
        <v>97</v>
      </c>
      <c r="I53" s="10" t="s">
        <v>52</v>
      </c>
      <c r="J53" s="10">
        <v>180</v>
      </c>
      <c r="K53" s="9" t="s">
        <v>89</v>
      </c>
      <c r="L53" s="12">
        <v>52920000</v>
      </c>
      <c r="M53" s="13" t="s">
        <v>90</v>
      </c>
    </row>
    <row r="54" spans="1:16" ht="40.5" hidden="1" x14ac:dyDescent="0.2">
      <c r="A54" s="8">
        <v>53</v>
      </c>
      <c r="B54" s="8" t="s">
        <v>13</v>
      </c>
      <c r="C54" s="9">
        <v>4</v>
      </c>
      <c r="D54" s="9" t="s">
        <v>20</v>
      </c>
      <c r="E54" s="10" t="s">
        <v>68</v>
      </c>
      <c r="F54" s="11">
        <v>83909000020019</v>
      </c>
      <c r="G54" s="11" t="s">
        <v>96</v>
      </c>
      <c r="H54" s="11" t="s">
        <v>97</v>
      </c>
      <c r="I54" s="10" t="s">
        <v>52</v>
      </c>
      <c r="J54" s="10">
        <v>160</v>
      </c>
      <c r="K54" s="9" t="s">
        <v>91</v>
      </c>
      <c r="L54" s="12">
        <v>52920000</v>
      </c>
      <c r="M54" s="13" t="s">
        <v>92</v>
      </c>
    </row>
    <row r="55" spans="1:16" ht="27" hidden="1" x14ac:dyDescent="0.2">
      <c r="A55" s="8">
        <v>54</v>
      </c>
      <c r="B55" s="8" t="s">
        <v>13</v>
      </c>
      <c r="C55" s="9">
        <v>3</v>
      </c>
      <c r="D55" s="9" t="s">
        <v>20</v>
      </c>
      <c r="E55" s="10" t="s">
        <v>98</v>
      </c>
      <c r="F55" s="11">
        <v>91900100010001</v>
      </c>
      <c r="G55" s="11" t="s">
        <v>71</v>
      </c>
      <c r="H55" s="10" t="s">
        <v>72</v>
      </c>
      <c r="I55" s="10" t="s">
        <v>65</v>
      </c>
      <c r="J55" s="10">
        <v>420</v>
      </c>
      <c r="K55" s="9" t="s">
        <v>66</v>
      </c>
      <c r="L55" s="16">
        <v>6080000</v>
      </c>
      <c r="M55" s="13" t="s">
        <v>99</v>
      </c>
    </row>
    <row r="56" spans="1:16" ht="27" hidden="1" x14ac:dyDescent="0.2">
      <c r="A56" s="8">
        <v>55</v>
      </c>
      <c r="B56" s="8" t="s">
        <v>13</v>
      </c>
      <c r="C56" s="9">
        <v>3</v>
      </c>
      <c r="D56" s="9" t="s">
        <v>20</v>
      </c>
      <c r="E56" s="10" t="s">
        <v>98</v>
      </c>
      <c r="F56" s="11">
        <v>91900100010001</v>
      </c>
      <c r="G56" s="11" t="s">
        <v>71</v>
      </c>
      <c r="H56" s="10" t="s">
        <v>72</v>
      </c>
      <c r="I56" s="10" t="s">
        <v>65</v>
      </c>
      <c r="J56" s="10">
        <v>420</v>
      </c>
      <c r="K56" s="9" t="s">
        <v>66</v>
      </c>
      <c r="L56" s="16">
        <v>6080000</v>
      </c>
      <c r="M56" s="13" t="s">
        <v>100</v>
      </c>
    </row>
    <row r="57" spans="1:16" ht="27" hidden="1" x14ac:dyDescent="0.2">
      <c r="A57" s="8">
        <v>56</v>
      </c>
      <c r="B57" s="8" t="s">
        <v>13</v>
      </c>
      <c r="C57" s="9">
        <v>3</v>
      </c>
      <c r="D57" s="9" t="s">
        <v>20</v>
      </c>
      <c r="E57" s="10" t="s">
        <v>98</v>
      </c>
      <c r="F57" s="11">
        <v>91900100010001</v>
      </c>
      <c r="G57" s="11" t="s">
        <v>71</v>
      </c>
      <c r="H57" s="10" t="s">
        <v>72</v>
      </c>
      <c r="I57" s="10" t="s">
        <v>65</v>
      </c>
      <c r="J57" s="10">
        <v>420</v>
      </c>
      <c r="K57" s="9" t="s">
        <v>66</v>
      </c>
      <c r="L57" s="16">
        <v>6080000</v>
      </c>
      <c r="M57" s="13" t="s">
        <v>101</v>
      </c>
    </row>
    <row r="58" spans="1:16" ht="27" hidden="1" x14ac:dyDescent="0.2">
      <c r="A58" s="8">
        <v>57</v>
      </c>
      <c r="B58" s="8" t="s">
        <v>13</v>
      </c>
      <c r="C58" s="9">
        <v>3</v>
      </c>
      <c r="D58" s="9" t="s">
        <v>20</v>
      </c>
      <c r="E58" s="10" t="s">
        <v>98</v>
      </c>
      <c r="F58" s="11">
        <v>91900100010001</v>
      </c>
      <c r="G58" s="11" t="s">
        <v>71</v>
      </c>
      <c r="H58" s="10" t="s">
        <v>72</v>
      </c>
      <c r="I58" s="10" t="s">
        <v>65</v>
      </c>
      <c r="J58" s="10">
        <v>420</v>
      </c>
      <c r="K58" s="9" t="s">
        <v>66</v>
      </c>
      <c r="L58" s="16">
        <v>6080000</v>
      </c>
      <c r="M58" s="13" t="s">
        <v>102</v>
      </c>
    </row>
    <row r="59" spans="1:16" ht="27" hidden="1" x14ac:dyDescent="0.2">
      <c r="A59" s="8">
        <v>58</v>
      </c>
      <c r="B59" s="8" t="s">
        <v>13</v>
      </c>
      <c r="C59" s="9">
        <v>3</v>
      </c>
      <c r="D59" s="9" t="s">
        <v>20</v>
      </c>
      <c r="E59" s="10" t="s">
        <v>98</v>
      </c>
      <c r="F59" s="11">
        <v>91900100010001</v>
      </c>
      <c r="G59" s="11" t="s">
        <v>71</v>
      </c>
      <c r="H59" s="10" t="s">
        <v>72</v>
      </c>
      <c r="I59" s="10" t="s">
        <v>65</v>
      </c>
      <c r="J59" s="10">
        <v>420</v>
      </c>
      <c r="K59" s="9" t="s">
        <v>66</v>
      </c>
      <c r="L59" s="16">
        <v>8942460</v>
      </c>
      <c r="M59" s="13" t="s">
        <v>103</v>
      </c>
    </row>
    <row r="60" spans="1:16" ht="40.5" x14ac:dyDescent="0.2">
      <c r="A60" s="8">
        <v>59</v>
      </c>
      <c r="B60" s="8">
        <v>10</v>
      </c>
      <c r="C60" s="9">
        <v>1</v>
      </c>
      <c r="D60" s="9" t="s">
        <v>14</v>
      </c>
      <c r="E60" s="10" t="s">
        <v>44</v>
      </c>
      <c r="F60" s="11">
        <v>52110900010004</v>
      </c>
      <c r="G60" s="11" t="s">
        <v>45</v>
      </c>
      <c r="H60" s="11" t="s">
        <v>46</v>
      </c>
      <c r="I60" s="17" t="s">
        <v>52</v>
      </c>
      <c r="J60" s="17">
        <v>110</v>
      </c>
      <c r="K60" s="18" t="s">
        <v>104</v>
      </c>
      <c r="L60" s="12">
        <v>25000000</v>
      </c>
      <c r="M60" s="13" t="s">
        <v>105</v>
      </c>
      <c r="P60" s="35"/>
    </row>
    <row r="61" spans="1:16" ht="40.5" x14ac:dyDescent="0.2">
      <c r="A61" s="8">
        <v>60</v>
      </c>
      <c r="B61" s="22">
        <v>11</v>
      </c>
      <c r="C61" s="9">
        <v>1</v>
      </c>
      <c r="D61" s="9" t="s">
        <v>20</v>
      </c>
      <c r="E61" s="10" t="s">
        <v>44</v>
      </c>
      <c r="F61" s="11">
        <v>52110900010002</v>
      </c>
      <c r="G61" s="11" t="s">
        <v>45</v>
      </c>
      <c r="H61" s="11" t="s">
        <v>106</v>
      </c>
      <c r="I61" s="10" t="s">
        <v>107</v>
      </c>
      <c r="J61" s="10">
        <v>510</v>
      </c>
      <c r="K61" s="9" t="s">
        <v>108</v>
      </c>
      <c r="L61" s="15">
        <v>19968750</v>
      </c>
      <c r="M61" s="13" t="s">
        <v>109</v>
      </c>
      <c r="P61" s="35"/>
    </row>
    <row r="62" spans="1:16" ht="40.5" x14ac:dyDescent="0.2">
      <c r="A62" s="8">
        <v>61</v>
      </c>
      <c r="B62" s="22">
        <v>11</v>
      </c>
      <c r="C62" s="9">
        <v>1</v>
      </c>
      <c r="D62" s="9" t="s">
        <v>20</v>
      </c>
      <c r="E62" s="10" t="s">
        <v>68</v>
      </c>
      <c r="F62" s="11">
        <v>83909000020002</v>
      </c>
      <c r="G62" s="11" t="s">
        <v>45</v>
      </c>
      <c r="H62" s="10" t="s">
        <v>106</v>
      </c>
      <c r="I62" s="10" t="s">
        <v>107</v>
      </c>
      <c r="J62" s="10">
        <v>510</v>
      </c>
      <c r="K62" s="9" t="s">
        <v>108</v>
      </c>
      <c r="L62" s="15">
        <v>19968750</v>
      </c>
      <c r="M62" s="13" t="s">
        <v>109</v>
      </c>
    </row>
    <row r="63" spans="1:16" ht="40.5" x14ac:dyDescent="0.2">
      <c r="A63" s="8">
        <v>62</v>
      </c>
      <c r="B63" s="22">
        <v>12</v>
      </c>
      <c r="C63" s="9">
        <v>1</v>
      </c>
      <c r="D63" s="9" t="s">
        <v>20</v>
      </c>
      <c r="E63" s="10" t="s">
        <v>44</v>
      </c>
      <c r="F63" s="11">
        <v>52110900010003</v>
      </c>
      <c r="G63" s="11" t="s">
        <v>45</v>
      </c>
      <c r="H63" s="11" t="s">
        <v>110</v>
      </c>
      <c r="I63" s="10" t="s">
        <v>107</v>
      </c>
      <c r="J63" s="10">
        <v>510</v>
      </c>
      <c r="K63" s="9" t="s">
        <v>108</v>
      </c>
      <c r="L63" s="15">
        <v>80000000</v>
      </c>
      <c r="M63" s="13" t="s">
        <v>111</v>
      </c>
    </row>
    <row r="64" spans="1:16" ht="40.5" x14ac:dyDescent="0.2">
      <c r="A64" s="8">
        <v>63</v>
      </c>
      <c r="B64" s="22">
        <v>12</v>
      </c>
      <c r="C64" s="9">
        <v>1</v>
      </c>
      <c r="D64" s="9" t="s">
        <v>20</v>
      </c>
      <c r="E64" s="10" t="s">
        <v>68</v>
      </c>
      <c r="F64" s="11">
        <v>83909000020002</v>
      </c>
      <c r="G64" s="11" t="s">
        <v>45</v>
      </c>
      <c r="H64" s="10" t="s">
        <v>110</v>
      </c>
      <c r="I64" s="10" t="s">
        <v>107</v>
      </c>
      <c r="J64" s="10">
        <v>510</v>
      </c>
      <c r="K64" s="9" t="s">
        <v>108</v>
      </c>
      <c r="L64" s="15">
        <v>80000000</v>
      </c>
      <c r="M64" s="13" t="s">
        <v>111</v>
      </c>
    </row>
    <row r="65" spans="1:15" ht="40.5" x14ac:dyDescent="0.2">
      <c r="A65" s="8">
        <v>64</v>
      </c>
      <c r="B65" s="22">
        <v>13</v>
      </c>
      <c r="C65" s="9">
        <v>1</v>
      </c>
      <c r="D65" s="9" t="s">
        <v>20</v>
      </c>
      <c r="E65" s="10" t="s">
        <v>44</v>
      </c>
      <c r="F65" s="11">
        <v>52110900010004</v>
      </c>
      <c r="G65" s="11" t="s">
        <v>45</v>
      </c>
      <c r="H65" s="11" t="s">
        <v>46</v>
      </c>
      <c r="I65" s="10" t="s">
        <v>107</v>
      </c>
      <c r="J65" s="10">
        <v>510</v>
      </c>
      <c r="K65" s="9" t="s">
        <v>108</v>
      </c>
      <c r="L65" s="15">
        <v>26625000</v>
      </c>
      <c r="M65" s="13" t="s">
        <v>112</v>
      </c>
    </row>
    <row r="66" spans="1:15" ht="40.5" x14ac:dyDescent="0.2">
      <c r="A66" s="8">
        <v>65</v>
      </c>
      <c r="B66" s="22">
        <v>13</v>
      </c>
      <c r="C66" s="9">
        <v>1</v>
      </c>
      <c r="D66" s="9" t="s">
        <v>20</v>
      </c>
      <c r="E66" s="10" t="s">
        <v>68</v>
      </c>
      <c r="F66" s="11">
        <v>83909000020002</v>
      </c>
      <c r="G66" s="11" t="s">
        <v>45</v>
      </c>
      <c r="H66" s="10" t="s">
        <v>46</v>
      </c>
      <c r="I66" s="10" t="s">
        <v>107</v>
      </c>
      <c r="J66" s="10">
        <v>510</v>
      </c>
      <c r="K66" s="9" t="s">
        <v>108</v>
      </c>
      <c r="L66" s="15">
        <v>26625000</v>
      </c>
      <c r="M66" s="13" t="s">
        <v>112</v>
      </c>
    </row>
    <row r="67" spans="1:15" ht="40.5" hidden="1" x14ac:dyDescent="0.2">
      <c r="A67" s="8">
        <v>66</v>
      </c>
      <c r="B67" s="22" t="s">
        <v>13</v>
      </c>
      <c r="C67" s="9">
        <v>3</v>
      </c>
      <c r="D67" s="9" t="s">
        <v>20</v>
      </c>
      <c r="E67" s="10" t="s">
        <v>98</v>
      </c>
      <c r="F67" s="11">
        <v>91900100010001</v>
      </c>
      <c r="G67" s="11" t="s">
        <v>71</v>
      </c>
      <c r="H67" s="10" t="s">
        <v>72</v>
      </c>
      <c r="I67" s="10" t="s">
        <v>65</v>
      </c>
      <c r="J67" s="10">
        <v>440</v>
      </c>
      <c r="K67" s="9" t="s">
        <v>113</v>
      </c>
      <c r="L67" s="12">
        <v>150000000</v>
      </c>
      <c r="M67" s="13" t="s">
        <v>114</v>
      </c>
    </row>
    <row r="68" spans="1:15" ht="40.5" hidden="1" x14ac:dyDescent="0.2">
      <c r="A68" s="8">
        <v>67</v>
      </c>
      <c r="B68" s="22" t="s">
        <v>13</v>
      </c>
      <c r="C68" s="9">
        <v>3</v>
      </c>
      <c r="D68" s="9" t="s">
        <v>20</v>
      </c>
      <c r="E68" s="10" t="s">
        <v>98</v>
      </c>
      <c r="F68" s="11">
        <v>91900100010001</v>
      </c>
      <c r="G68" s="11" t="s">
        <v>71</v>
      </c>
      <c r="H68" s="10" t="s">
        <v>72</v>
      </c>
      <c r="I68" s="10" t="s">
        <v>65</v>
      </c>
      <c r="J68" s="10">
        <v>440</v>
      </c>
      <c r="K68" s="9" t="s">
        <v>113</v>
      </c>
      <c r="L68" s="12">
        <v>450000000</v>
      </c>
      <c r="M68" s="13" t="s">
        <v>115</v>
      </c>
    </row>
    <row r="69" spans="1:15" ht="27" x14ac:dyDescent="0.2">
      <c r="A69" s="8">
        <v>68</v>
      </c>
      <c r="B69" s="22">
        <v>14</v>
      </c>
      <c r="C69" s="9">
        <v>6</v>
      </c>
      <c r="D69" s="9" t="s">
        <v>20</v>
      </c>
      <c r="E69" s="10" t="s">
        <v>35</v>
      </c>
      <c r="F69" s="11">
        <v>52111300010001</v>
      </c>
      <c r="G69" s="11" t="s">
        <v>71</v>
      </c>
      <c r="H69" s="10" t="s">
        <v>72</v>
      </c>
      <c r="I69" s="10" t="s">
        <v>65</v>
      </c>
      <c r="J69" s="10">
        <v>440</v>
      </c>
      <c r="K69" s="9" t="s">
        <v>113</v>
      </c>
      <c r="L69" s="15">
        <v>170000000</v>
      </c>
      <c r="M69" s="13" t="s">
        <v>116</v>
      </c>
    </row>
    <row r="70" spans="1:15" ht="27" x14ac:dyDescent="0.2">
      <c r="A70" s="8">
        <v>69</v>
      </c>
      <c r="B70" s="22">
        <v>14</v>
      </c>
      <c r="C70" s="9">
        <v>6</v>
      </c>
      <c r="D70" s="9" t="s">
        <v>20</v>
      </c>
      <c r="E70" s="10" t="s">
        <v>68</v>
      </c>
      <c r="F70" s="11">
        <v>83909000020016</v>
      </c>
      <c r="G70" s="11" t="s">
        <v>71</v>
      </c>
      <c r="H70" s="10" t="s">
        <v>72</v>
      </c>
      <c r="I70" s="10" t="s">
        <v>65</v>
      </c>
      <c r="J70" s="10">
        <v>440</v>
      </c>
      <c r="K70" s="9" t="s">
        <v>113</v>
      </c>
      <c r="L70" s="15">
        <v>900000000</v>
      </c>
      <c r="M70" s="13" t="s">
        <v>116</v>
      </c>
    </row>
    <row r="71" spans="1:15" ht="27" x14ac:dyDescent="0.2">
      <c r="A71" s="8">
        <v>74</v>
      </c>
      <c r="B71" s="22">
        <v>14</v>
      </c>
      <c r="C71" s="9">
        <v>1</v>
      </c>
      <c r="D71" s="9" t="s">
        <v>20</v>
      </c>
      <c r="E71" s="10" t="s">
        <v>35</v>
      </c>
      <c r="F71" s="11">
        <v>52111300010001</v>
      </c>
      <c r="G71" s="11" t="s">
        <v>71</v>
      </c>
      <c r="H71" s="10" t="s">
        <v>72</v>
      </c>
      <c r="I71" s="10" t="s">
        <v>65</v>
      </c>
      <c r="J71" s="10">
        <v>440</v>
      </c>
      <c r="K71" s="9" t="s">
        <v>113</v>
      </c>
      <c r="L71" s="15">
        <v>900000000</v>
      </c>
      <c r="M71" s="13" t="s">
        <v>119</v>
      </c>
    </row>
    <row r="72" spans="1:15" ht="27" x14ac:dyDescent="0.2">
      <c r="A72" s="8">
        <v>75</v>
      </c>
      <c r="B72" s="22">
        <v>14</v>
      </c>
      <c r="C72" s="9">
        <v>1</v>
      </c>
      <c r="D72" s="9" t="s">
        <v>20</v>
      </c>
      <c r="E72" s="10" t="s">
        <v>68</v>
      </c>
      <c r="F72" s="11">
        <v>83909000020016</v>
      </c>
      <c r="G72" s="11" t="s">
        <v>71</v>
      </c>
      <c r="H72" s="10" t="s">
        <v>72</v>
      </c>
      <c r="I72" s="10" t="s">
        <v>65</v>
      </c>
      <c r="J72" s="10">
        <v>440</v>
      </c>
      <c r="K72" s="9" t="s">
        <v>113</v>
      </c>
      <c r="L72" s="15">
        <v>500000000</v>
      </c>
      <c r="M72" s="13" t="s">
        <v>119</v>
      </c>
    </row>
    <row r="73" spans="1:15" ht="40.5" x14ac:dyDescent="0.2">
      <c r="A73" s="8">
        <v>70</v>
      </c>
      <c r="B73" s="22">
        <v>15</v>
      </c>
      <c r="C73" s="9">
        <v>1</v>
      </c>
      <c r="D73" s="9" t="s">
        <v>20</v>
      </c>
      <c r="E73" s="10" t="s">
        <v>44</v>
      </c>
      <c r="F73" s="11">
        <v>52110900010002</v>
      </c>
      <c r="G73" s="11" t="s">
        <v>45</v>
      </c>
      <c r="H73" s="11" t="s">
        <v>106</v>
      </c>
      <c r="I73" s="10" t="s">
        <v>65</v>
      </c>
      <c r="J73" s="10">
        <v>440</v>
      </c>
      <c r="K73" s="9" t="s">
        <v>113</v>
      </c>
      <c r="L73" s="15">
        <v>300000000</v>
      </c>
      <c r="M73" s="13" t="s">
        <v>117</v>
      </c>
    </row>
    <row r="74" spans="1:15" ht="40.5" x14ac:dyDescent="0.2">
      <c r="A74" s="8">
        <v>71</v>
      </c>
      <c r="B74" s="22">
        <v>15</v>
      </c>
      <c r="C74" s="9">
        <v>1</v>
      </c>
      <c r="D74" s="9" t="s">
        <v>20</v>
      </c>
      <c r="E74" s="10" t="s">
        <v>68</v>
      </c>
      <c r="F74" s="11">
        <v>83909000020002</v>
      </c>
      <c r="G74" s="11" t="s">
        <v>45</v>
      </c>
      <c r="H74" s="10" t="s">
        <v>106</v>
      </c>
      <c r="I74" s="10" t="s">
        <v>65</v>
      </c>
      <c r="J74" s="10">
        <v>440</v>
      </c>
      <c r="K74" s="9" t="s">
        <v>113</v>
      </c>
      <c r="L74" s="15">
        <v>60000000</v>
      </c>
      <c r="M74" s="13" t="s">
        <v>117</v>
      </c>
    </row>
    <row r="75" spans="1:15" ht="40.5" x14ac:dyDescent="0.2">
      <c r="A75" s="8">
        <v>72</v>
      </c>
      <c r="B75" s="22">
        <v>16</v>
      </c>
      <c r="C75" s="9">
        <v>1</v>
      </c>
      <c r="D75" s="9" t="s">
        <v>20</v>
      </c>
      <c r="E75" s="10" t="s">
        <v>44</v>
      </c>
      <c r="F75" s="11">
        <v>52110900010004</v>
      </c>
      <c r="G75" s="11" t="s">
        <v>45</v>
      </c>
      <c r="H75" s="11" t="s">
        <v>46</v>
      </c>
      <c r="I75" s="10" t="s">
        <v>65</v>
      </c>
      <c r="J75" s="10">
        <v>440</v>
      </c>
      <c r="K75" s="9" t="s">
        <v>113</v>
      </c>
      <c r="L75" s="15">
        <v>100000000</v>
      </c>
      <c r="M75" s="13" t="s">
        <v>118</v>
      </c>
      <c r="O75" s="15">
        <v>60000000</v>
      </c>
    </row>
    <row r="76" spans="1:15" ht="40.5" x14ac:dyDescent="0.2">
      <c r="A76" s="8">
        <v>73</v>
      </c>
      <c r="B76" s="22">
        <v>16</v>
      </c>
      <c r="C76" s="9">
        <v>1</v>
      </c>
      <c r="D76" s="9" t="s">
        <v>20</v>
      </c>
      <c r="E76" s="10" t="s">
        <v>68</v>
      </c>
      <c r="F76" s="11">
        <v>83909000020002</v>
      </c>
      <c r="G76" s="11" t="s">
        <v>45</v>
      </c>
      <c r="H76" s="10" t="s">
        <v>46</v>
      </c>
      <c r="I76" s="10" t="s">
        <v>65</v>
      </c>
      <c r="J76" s="10">
        <v>440</v>
      </c>
      <c r="K76" s="9" t="s">
        <v>113</v>
      </c>
      <c r="L76" s="15">
        <v>30000000</v>
      </c>
      <c r="M76" s="13" t="s">
        <v>118</v>
      </c>
      <c r="O76" s="15">
        <f>400000000-325000000</f>
        <v>75000000</v>
      </c>
    </row>
    <row r="77" spans="1:15" ht="40.5" x14ac:dyDescent="0.2">
      <c r="A77" s="8">
        <v>76</v>
      </c>
      <c r="B77" s="22">
        <v>17</v>
      </c>
      <c r="C77" s="9">
        <v>1</v>
      </c>
      <c r="D77" s="9" t="s">
        <v>20</v>
      </c>
      <c r="E77" s="10" t="s">
        <v>44</v>
      </c>
      <c r="F77" s="11">
        <v>52110900010004</v>
      </c>
      <c r="G77" s="11" t="s">
        <v>45</v>
      </c>
      <c r="H77" s="11" t="s">
        <v>46</v>
      </c>
      <c r="I77" s="10" t="s">
        <v>65</v>
      </c>
      <c r="J77" s="10">
        <v>430</v>
      </c>
      <c r="K77" s="9" t="s">
        <v>120</v>
      </c>
      <c r="L77" s="15">
        <v>60000000</v>
      </c>
      <c r="M77" s="13" t="s">
        <v>121</v>
      </c>
      <c r="O77" s="7">
        <f>SUBTOTAL(9,O75:O76)</f>
        <v>135000000</v>
      </c>
    </row>
    <row r="78" spans="1:15" ht="40.5" x14ac:dyDescent="0.2">
      <c r="A78" s="8">
        <v>77</v>
      </c>
      <c r="B78" s="22">
        <v>17</v>
      </c>
      <c r="C78" s="9">
        <v>1</v>
      </c>
      <c r="D78" s="9" t="s">
        <v>20</v>
      </c>
      <c r="E78" s="10" t="s">
        <v>68</v>
      </c>
      <c r="F78" s="11">
        <v>83909000020002</v>
      </c>
      <c r="G78" s="11" t="s">
        <v>45</v>
      </c>
      <c r="H78" s="10" t="s">
        <v>46</v>
      </c>
      <c r="I78" s="10" t="s">
        <v>65</v>
      </c>
      <c r="J78" s="10">
        <v>430</v>
      </c>
      <c r="K78" s="9" t="s">
        <v>120</v>
      </c>
      <c r="L78" s="15">
        <f>400000000-325000000</f>
        <v>75000000</v>
      </c>
      <c r="M78" s="13" t="s">
        <v>121</v>
      </c>
    </row>
    <row r="79" spans="1:15" ht="148.5" hidden="1" x14ac:dyDescent="0.2">
      <c r="A79" s="8">
        <v>78</v>
      </c>
      <c r="B79" s="8" t="s">
        <v>13</v>
      </c>
      <c r="C79" s="9">
        <v>5</v>
      </c>
      <c r="D79" s="9" t="s">
        <v>20</v>
      </c>
      <c r="E79" s="10" t="s">
        <v>35</v>
      </c>
      <c r="F79" s="11">
        <v>52201100010001</v>
      </c>
      <c r="G79" s="11" t="s">
        <v>39</v>
      </c>
      <c r="H79" s="11" t="s">
        <v>122</v>
      </c>
      <c r="I79" s="10" t="s">
        <v>65</v>
      </c>
      <c r="J79" s="10">
        <v>430</v>
      </c>
      <c r="K79" s="9" t="s">
        <v>120</v>
      </c>
      <c r="L79" s="12">
        <v>20000000</v>
      </c>
      <c r="M79" s="13" t="s">
        <v>123</v>
      </c>
    </row>
    <row r="80" spans="1:15" ht="148.5" hidden="1" x14ac:dyDescent="0.2">
      <c r="A80" s="8">
        <v>79</v>
      </c>
      <c r="B80" s="8" t="s">
        <v>13</v>
      </c>
      <c r="C80" s="9">
        <v>5</v>
      </c>
      <c r="D80" s="9" t="s">
        <v>20</v>
      </c>
      <c r="E80" s="10" t="s">
        <v>68</v>
      </c>
      <c r="F80" s="11">
        <v>83909000020015</v>
      </c>
      <c r="G80" s="11" t="s">
        <v>39</v>
      </c>
      <c r="H80" s="11" t="s">
        <v>122</v>
      </c>
      <c r="I80" s="10" t="s">
        <v>65</v>
      </c>
      <c r="J80" s="10">
        <v>430</v>
      </c>
      <c r="K80" s="9" t="s">
        <v>120</v>
      </c>
      <c r="L80" s="12">
        <v>10000000</v>
      </c>
      <c r="M80" s="13" t="s">
        <v>123</v>
      </c>
    </row>
    <row r="81" spans="1:13" ht="27" hidden="1" x14ac:dyDescent="0.2">
      <c r="A81" s="8">
        <v>80</v>
      </c>
      <c r="B81" s="8" t="s">
        <v>13</v>
      </c>
      <c r="C81" s="9">
        <v>5</v>
      </c>
      <c r="D81" s="9" t="s">
        <v>20</v>
      </c>
      <c r="E81" s="10" t="s">
        <v>35</v>
      </c>
      <c r="F81" s="11">
        <v>5</v>
      </c>
      <c r="G81" s="11" t="s">
        <v>39</v>
      </c>
      <c r="H81" s="11" t="s">
        <v>124</v>
      </c>
      <c r="I81" s="10" t="s">
        <v>65</v>
      </c>
      <c r="J81" s="10">
        <v>430</v>
      </c>
      <c r="K81" s="9" t="s">
        <v>120</v>
      </c>
      <c r="L81" s="12">
        <v>400000000</v>
      </c>
      <c r="M81" s="13" t="s">
        <v>125</v>
      </c>
    </row>
    <row r="82" spans="1:13" ht="27" x14ac:dyDescent="0.2">
      <c r="A82" s="36">
        <v>81</v>
      </c>
      <c r="B82" s="36">
        <v>18</v>
      </c>
      <c r="C82" s="37">
        <v>1</v>
      </c>
      <c r="D82" s="37" t="s">
        <v>20</v>
      </c>
      <c r="E82" s="38" t="s">
        <v>68</v>
      </c>
      <c r="F82" s="39">
        <v>8</v>
      </c>
      <c r="G82" s="39" t="s">
        <v>126</v>
      </c>
      <c r="H82" s="39" t="s">
        <v>127</v>
      </c>
      <c r="I82" s="38" t="s">
        <v>65</v>
      </c>
      <c r="J82" s="38">
        <v>430</v>
      </c>
      <c r="K82" s="37" t="s">
        <v>120</v>
      </c>
      <c r="L82" s="40">
        <v>40000000</v>
      </c>
      <c r="M82" s="41" t="s">
        <v>128</v>
      </c>
    </row>
    <row r="83" spans="1:13" ht="27" x14ac:dyDescent="0.2">
      <c r="A83" s="8">
        <v>82</v>
      </c>
      <c r="B83" s="8">
        <v>19</v>
      </c>
      <c r="C83" s="9">
        <v>1</v>
      </c>
      <c r="D83" s="9" t="s">
        <v>20</v>
      </c>
      <c r="E83" s="10" t="s">
        <v>68</v>
      </c>
      <c r="F83" s="11">
        <v>8</v>
      </c>
      <c r="G83" s="11" t="s">
        <v>49</v>
      </c>
      <c r="H83" s="10" t="s">
        <v>129</v>
      </c>
      <c r="I83" s="10" t="s">
        <v>65</v>
      </c>
      <c r="J83" s="10">
        <v>430</v>
      </c>
      <c r="K83" s="9" t="s">
        <v>120</v>
      </c>
      <c r="L83" s="12">
        <v>5000000</v>
      </c>
      <c r="M83" s="13" t="s">
        <v>130</v>
      </c>
    </row>
    <row r="84" spans="1:13" ht="40.5" x14ac:dyDescent="0.2">
      <c r="A84" s="8">
        <v>83</v>
      </c>
      <c r="B84" s="22">
        <v>20</v>
      </c>
      <c r="C84" s="9">
        <v>1</v>
      </c>
      <c r="D84" s="9" t="s">
        <v>20</v>
      </c>
      <c r="E84" s="10" t="s">
        <v>35</v>
      </c>
      <c r="F84" s="11">
        <v>52111300030001</v>
      </c>
      <c r="G84" s="11" t="s">
        <v>71</v>
      </c>
      <c r="H84" s="11" t="s">
        <v>131</v>
      </c>
      <c r="I84" s="10" t="s">
        <v>65</v>
      </c>
      <c r="J84" s="10">
        <v>430</v>
      </c>
      <c r="K84" s="9" t="s">
        <v>120</v>
      </c>
      <c r="L84" s="15">
        <v>4000000</v>
      </c>
      <c r="M84" s="13" t="s">
        <v>132</v>
      </c>
    </row>
    <row r="85" spans="1:13" ht="40.5" x14ac:dyDescent="0.2">
      <c r="A85" s="8">
        <v>84</v>
      </c>
      <c r="B85" s="22">
        <v>20</v>
      </c>
      <c r="C85" s="9">
        <v>1</v>
      </c>
      <c r="D85" s="9" t="s">
        <v>20</v>
      </c>
      <c r="E85" s="10" t="s">
        <v>68</v>
      </c>
      <c r="F85" s="11">
        <v>8</v>
      </c>
      <c r="G85" s="11" t="s">
        <v>71</v>
      </c>
      <c r="H85" s="11" t="s">
        <v>131</v>
      </c>
      <c r="I85" s="10" t="s">
        <v>65</v>
      </c>
      <c r="J85" s="10">
        <v>430</v>
      </c>
      <c r="K85" s="9" t="s">
        <v>120</v>
      </c>
      <c r="L85" s="15">
        <v>12000000</v>
      </c>
      <c r="M85" s="13" t="s">
        <v>132</v>
      </c>
    </row>
    <row r="86" spans="1:13" ht="54" x14ac:dyDescent="0.2">
      <c r="A86" s="8">
        <v>85</v>
      </c>
      <c r="B86" s="8">
        <v>21</v>
      </c>
      <c r="C86" s="9">
        <v>1</v>
      </c>
      <c r="D86" s="9" t="s">
        <v>20</v>
      </c>
      <c r="E86" s="10" t="s">
        <v>68</v>
      </c>
      <c r="F86" s="11">
        <v>83909000020018</v>
      </c>
      <c r="G86" s="11" t="s">
        <v>83</v>
      </c>
      <c r="H86" s="11" t="s">
        <v>84</v>
      </c>
      <c r="I86" s="10" t="s">
        <v>65</v>
      </c>
      <c r="J86" s="10">
        <v>430</v>
      </c>
      <c r="K86" s="9" t="s">
        <v>120</v>
      </c>
      <c r="L86" s="12">
        <v>30000000</v>
      </c>
      <c r="M86" s="13" t="s">
        <v>133</v>
      </c>
    </row>
    <row r="87" spans="1:13" ht="135" x14ac:dyDescent="0.2">
      <c r="A87" s="8">
        <v>86</v>
      </c>
      <c r="B87" s="22">
        <v>22</v>
      </c>
      <c r="C87" s="9">
        <v>6</v>
      </c>
      <c r="D87" s="9" t="s">
        <v>20</v>
      </c>
      <c r="E87" s="10" t="s">
        <v>35</v>
      </c>
      <c r="F87" s="11">
        <v>52111600010002</v>
      </c>
      <c r="G87" s="14" t="s">
        <v>134</v>
      </c>
      <c r="H87" s="10" t="s">
        <v>135</v>
      </c>
      <c r="I87" s="10" t="s">
        <v>65</v>
      </c>
      <c r="J87" s="10">
        <v>430</v>
      </c>
      <c r="K87" s="9" t="s">
        <v>120</v>
      </c>
      <c r="L87" s="15">
        <v>4306790173</v>
      </c>
      <c r="M87" s="13" t="s">
        <v>136</v>
      </c>
    </row>
    <row r="88" spans="1:13" ht="148.5" x14ac:dyDescent="0.2">
      <c r="A88" s="8">
        <v>87</v>
      </c>
      <c r="B88" s="22">
        <v>22</v>
      </c>
      <c r="C88" s="9">
        <v>1</v>
      </c>
      <c r="D88" s="9" t="s">
        <v>20</v>
      </c>
      <c r="E88" s="10" t="s">
        <v>68</v>
      </c>
      <c r="F88" s="11">
        <v>83909000020009</v>
      </c>
      <c r="G88" s="14" t="s">
        <v>134</v>
      </c>
      <c r="H88" s="10" t="s">
        <v>135</v>
      </c>
      <c r="I88" s="10" t="s">
        <v>65</v>
      </c>
      <c r="J88" s="10">
        <v>430</v>
      </c>
      <c r="K88" s="9" t="s">
        <v>120</v>
      </c>
      <c r="L88" s="15">
        <f>5974000000+211796250</f>
        <v>6185796250</v>
      </c>
      <c r="M88" s="13" t="s">
        <v>137</v>
      </c>
    </row>
    <row r="89" spans="1:13" ht="135" hidden="1" x14ac:dyDescent="0.2">
      <c r="A89" s="8">
        <v>88</v>
      </c>
      <c r="B89" s="8" t="s">
        <v>13</v>
      </c>
      <c r="C89" s="9">
        <v>5</v>
      </c>
      <c r="D89" s="9" t="s">
        <v>20</v>
      </c>
      <c r="E89" s="10" t="s">
        <v>35</v>
      </c>
      <c r="F89" s="11">
        <v>52110900020001</v>
      </c>
      <c r="G89" s="11" t="s">
        <v>93</v>
      </c>
      <c r="H89" s="11" t="s">
        <v>94</v>
      </c>
      <c r="I89" s="10" t="s">
        <v>65</v>
      </c>
      <c r="J89" s="10">
        <v>430</v>
      </c>
      <c r="K89" s="9" t="s">
        <v>120</v>
      </c>
      <c r="L89" s="12">
        <v>40000000</v>
      </c>
      <c r="M89" s="13" t="s">
        <v>138</v>
      </c>
    </row>
    <row r="90" spans="1:13" ht="135" hidden="1" x14ac:dyDescent="0.2">
      <c r="A90" s="8">
        <v>89</v>
      </c>
      <c r="B90" s="8" t="s">
        <v>13</v>
      </c>
      <c r="C90" s="9">
        <v>5</v>
      </c>
      <c r="D90" s="9" t="s">
        <v>20</v>
      </c>
      <c r="E90" s="10" t="s">
        <v>68</v>
      </c>
      <c r="F90" s="11">
        <v>83909000020001</v>
      </c>
      <c r="G90" s="11" t="s">
        <v>93</v>
      </c>
      <c r="H90" s="11" t="s">
        <v>94</v>
      </c>
      <c r="I90" s="10" t="s">
        <v>65</v>
      </c>
      <c r="J90" s="10">
        <v>430</v>
      </c>
      <c r="K90" s="9" t="s">
        <v>120</v>
      </c>
      <c r="L90" s="12">
        <v>100000000</v>
      </c>
      <c r="M90" s="13" t="s">
        <v>138</v>
      </c>
    </row>
    <row r="91" spans="1:13" ht="27" x14ac:dyDescent="0.2">
      <c r="A91" s="8">
        <v>90</v>
      </c>
      <c r="B91" s="22">
        <v>23</v>
      </c>
      <c r="C91" s="9">
        <v>1</v>
      </c>
      <c r="D91" s="9" t="s">
        <v>20</v>
      </c>
      <c r="E91" s="10" t="s">
        <v>35</v>
      </c>
      <c r="F91" s="11">
        <v>52112100020001</v>
      </c>
      <c r="G91" s="14" t="s">
        <v>83</v>
      </c>
      <c r="H91" s="10" t="s">
        <v>139</v>
      </c>
      <c r="I91" s="10" t="s">
        <v>65</v>
      </c>
      <c r="J91" s="10">
        <v>430</v>
      </c>
      <c r="K91" s="9" t="s">
        <v>120</v>
      </c>
      <c r="L91" s="15">
        <v>400000000</v>
      </c>
      <c r="M91" s="13" t="s">
        <v>140</v>
      </c>
    </row>
    <row r="92" spans="1:13" ht="27" x14ac:dyDescent="0.2">
      <c r="A92" s="8">
        <v>91</v>
      </c>
      <c r="B92" s="22">
        <v>23</v>
      </c>
      <c r="C92" s="9">
        <v>1</v>
      </c>
      <c r="D92" s="9" t="s">
        <v>20</v>
      </c>
      <c r="E92" s="10" t="s">
        <v>68</v>
      </c>
      <c r="F92" s="11">
        <v>8</v>
      </c>
      <c r="G92" s="14" t="s">
        <v>83</v>
      </c>
      <c r="H92" s="10" t="s">
        <v>139</v>
      </c>
      <c r="I92" s="10" t="s">
        <v>65</v>
      </c>
      <c r="J92" s="10">
        <v>430</v>
      </c>
      <c r="K92" s="9" t="s">
        <v>120</v>
      </c>
      <c r="L92" s="15">
        <v>100000000</v>
      </c>
      <c r="M92" s="13" t="s">
        <v>140</v>
      </c>
    </row>
    <row r="93" spans="1:13" ht="67.5" hidden="1" x14ac:dyDescent="0.2">
      <c r="A93" s="8">
        <v>92</v>
      </c>
      <c r="B93" s="8" t="s">
        <v>13</v>
      </c>
      <c r="C93" s="9">
        <v>5</v>
      </c>
      <c r="D93" s="9" t="s">
        <v>20</v>
      </c>
      <c r="E93" s="10" t="s">
        <v>35</v>
      </c>
      <c r="F93" s="11">
        <v>52119000010001</v>
      </c>
      <c r="G93" s="11" t="s">
        <v>96</v>
      </c>
      <c r="H93" s="11" t="s">
        <v>97</v>
      </c>
      <c r="I93" s="10" t="s">
        <v>65</v>
      </c>
      <c r="J93" s="10">
        <v>430</v>
      </c>
      <c r="K93" s="9" t="s">
        <v>120</v>
      </c>
      <c r="L93" s="12">
        <v>15000000</v>
      </c>
      <c r="M93" s="1" t="s">
        <v>141</v>
      </c>
    </row>
    <row r="94" spans="1:13" ht="94.5" hidden="1" x14ac:dyDescent="0.2">
      <c r="A94" s="8">
        <v>93</v>
      </c>
      <c r="B94" s="8" t="s">
        <v>13</v>
      </c>
      <c r="C94" s="9">
        <v>5</v>
      </c>
      <c r="D94" s="9" t="s">
        <v>20</v>
      </c>
      <c r="E94" s="10" t="s">
        <v>68</v>
      </c>
      <c r="F94" s="11">
        <v>8</v>
      </c>
      <c r="G94" s="11" t="s">
        <v>142</v>
      </c>
      <c r="H94" s="11" t="s">
        <v>142</v>
      </c>
      <c r="I94" s="10" t="s">
        <v>65</v>
      </c>
      <c r="J94" s="10">
        <v>430</v>
      </c>
      <c r="K94" s="9" t="s">
        <v>120</v>
      </c>
      <c r="L94" s="12">
        <v>15000000</v>
      </c>
      <c r="M94" s="1" t="s">
        <v>141</v>
      </c>
    </row>
    <row r="95" spans="1:13" ht="81" hidden="1" x14ac:dyDescent="0.2">
      <c r="A95" s="8">
        <v>94</v>
      </c>
      <c r="B95" s="8" t="s">
        <v>13</v>
      </c>
      <c r="C95" s="9">
        <v>3</v>
      </c>
      <c r="D95" s="9" t="s">
        <v>20</v>
      </c>
      <c r="E95" s="10" t="s">
        <v>98</v>
      </c>
      <c r="F95" s="11">
        <v>91900100010001</v>
      </c>
      <c r="G95" s="11" t="s">
        <v>134</v>
      </c>
      <c r="H95" s="10" t="s">
        <v>143</v>
      </c>
      <c r="I95" s="10" t="s">
        <v>65</v>
      </c>
      <c r="J95" s="10">
        <v>430</v>
      </c>
      <c r="K95" s="9" t="s">
        <v>120</v>
      </c>
      <c r="L95" s="12">
        <v>314806903</v>
      </c>
      <c r="M95" s="13" t="s">
        <v>144</v>
      </c>
    </row>
    <row r="96" spans="1:13" ht="94.5" hidden="1" x14ac:dyDescent="0.2">
      <c r="A96" s="8">
        <v>95</v>
      </c>
      <c r="B96" s="8" t="s">
        <v>13</v>
      </c>
      <c r="C96" s="9">
        <v>3</v>
      </c>
      <c r="D96" s="9" t="s">
        <v>20</v>
      </c>
      <c r="E96" s="10" t="s">
        <v>98</v>
      </c>
      <c r="F96" s="11">
        <v>91900100010001</v>
      </c>
      <c r="G96" s="11" t="s">
        <v>134</v>
      </c>
      <c r="H96" s="10" t="s">
        <v>143</v>
      </c>
      <c r="I96" s="10" t="s">
        <v>65</v>
      </c>
      <c r="J96" s="10">
        <v>430</v>
      </c>
      <c r="K96" s="9" t="s">
        <v>120</v>
      </c>
      <c r="L96" s="12">
        <v>573974546</v>
      </c>
      <c r="M96" s="13" t="s">
        <v>145</v>
      </c>
    </row>
    <row r="97" spans="1:13" ht="81" hidden="1" x14ac:dyDescent="0.2">
      <c r="A97" s="8">
        <v>96</v>
      </c>
      <c r="B97" s="8" t="s">
        <v>13</v>
      </c>
      <c r="C97" s="9">
        <v>3</v>
      </c>
      <c r="D97" s="9" t="s">
        <v>20</v>
      </c>
      <c r="E97" s="10" t="s">
        <v>98</v>
      </c>
      <c r="F97" s="11">
        <v>91900100010001</v>
      </c>
      <c r="G97" s="11" t="s">
        <v>134</v>
      </c>
      <c r="H97" s="10" t="s">
        <v>143</v>
      </c>
      <c r="I97" s="10" t="s">
        <v>65</v>
      </c>
      <c r="J97" s="10">
        <v>430</v>
      </c>
      <c r="K97" s="9" t="s">
        <v>120</v>
      </c>
      <c r="L97" s="12">
        <v>61045167</v>
      </c>
      <c r="M97" s="13" t="s">
        <v>146</v>
      </c>
    </row>
    <row r="98" spans="1:13" ht="81" hidden="1" x14ac:dyDescent="0.2">
      <c r="A98" s="8">
        <v>97</v>
      </c>
      <c r="B98" s="8" t="s">
        <v>13</v>
      </c>
      <c r="C98" s="9">
        <v>3</v>
      </c>
      <c r="D98" s="9" t="s">
        <v>20</v>
      </c>
      <c r="E98" s="10" t="s">
        <v>98</v>
      </c>
      <c r="F98" s="11">
        <v>91900100010001</v>
      </c>
      <c r="G98" s="11" t="s">
        <v>134</v>
      </c>
      <c r="H98" s="10" t="s">
        <v>143</v>
      </c>
      <c r="I98" s="10" t="s">
        <v>65</v>
      </c>
      <c r="J98" s="10">
        <v>430</v>
      </c>
      <c r="K98" s="9" t="s">
        <v>120</v>
      </c>
      <c r="L98" s="12">
        <v>1718680</v>
      </c>
      <c r="M98" s="13" t="s">
        <v>147</v>
      </c>
    </row>
    <row r="99" spans="1:13" ht="40.5" hidden="1" x14ac:dyDescent="0.2">
      <c r="A99" s="8">
        <v>98</v>
      </c>
      <c r="B99" s="8" t="s">
        <v>13</v>
      </c>
      <c r="C99" s="9">
        <v>5</v>
      </c>
      <c r="D99" s="9" t="s">
        <v>14</v>
      </c>
      <c r="E99" s="10" t="s">
        <v>44</v>
      </c>
      <c r="F99" s="11">
        <v>52110900030001</v>
      </c>
      <c r="G99" s="11" t="s">
        <v>148</v>
      </c>
      <c r="H99" s="10" t="s">
        <v>149</v>
      </c>
      <c r="I99" s="10" t="s">
        <v>17</v>
      </c>
      <c r="J99" s="10">
        <v>230</v>
      </c>
      <c r="K99" s="9" t="s">
        <v>150</v>
      </c>
      <c r="L99" s="12">
        <v>6160000000</v>
      </c>
      <c r="M99" s="13" t="s">
        <v>151</v>
      </c>
    </row>
    <row r="100" spans="1:13" ht="40.5" hidden="1" x14ac:dyDescent="0.2">
      <c r="A100" s="8">
        <v>99</v>
      </c>
      <c r="B100" s="8" t="s">
        <v>13</v>
      </c>
      <c r="C100" s="9">
        <v>5</v>
      </c>
      <c r="D100" s="9" t="s">
        <v>14</v>
      </c>
      <c r="E100" s="10" t="s">
        <v>44</v>
      </c>
      <c r="F100" s="11">
        <v>51030205</v>
      </c>
      <c r="G100" s="11" t="s">
        <v>148</v>
      </c>
      <c r="H100" s="10" t="s">
        <v>152</v>
      </c>
      <c r="I100" s="10" t="s">
        <v>17</v>
      </c>
      <c r="J100" s="10">
        <v>230</v>
      </c>
      <c r="K100" s="9" t="s">
        <v>150</v>
      </c>
      <c r="L100" s="12">
        <v>475768755.30400002</v>
      </c>
      <c r="M100" s="13" t="s">
        <v>153</v>
      </c>
    </row>
    <row r="101" spans="1:13" ht="40.5" hidden="1" x14ac:dyDescent="0.2">
      <c r="A101" s="8">
        <v>100</v>
      </c>
      <c r="B101" s="8" t="s">
        <v>13</v>
      </c>
      <c r="C101" s="9">
        <v>5</v>
      </c>
      <c r="D101" s="9" t="s">
        <v>14</v>
      </c>
      <c r="E101" s="10" t="s">
        <v>44</v>
      </c>
      <c r="F101" s="11">
        <v>51040205</v>
      </c>
      <c r="G101" s="11" t="s">
        <v>148</v>
      </c>
      <c r="H101" s="10" t="s">
        <v>154</v>
      </c>
      <c r="I101" s="10" t="s">
        <v>17</v>
      </c>
      <c r="J101" s="10">
        <v>230</v>
      </c>
      <c r="K101" s="9" t="s">
        <v>150</v>
      </c>
      <c r="L101" s="12">
        <v>71035177.651999995</v>
      </c>
      <c r="M101" s="13" t="s">
        <v>153</v>
      </c>
    </row>
    <row r="102" spans="1:13" ht="40.5" hidden="1" x14ac:dyDescent="0.2">
      <c r="A102" s="8">
        <v>101</v>
      </c>
      <c r="B102" s="8" t="s">
        <v>13</v>
      </c>
      <c r="C102" s="9">
        <v>5</v>
      </c>
      <c r="D102" s="9" t="s">
        <v>14</v>
      </c>
      <c r="E102" s="10" t="s">
        <v>44</v>
      </c>
      <c r="F102" s="11">
        <v>51040105</v>
      </c>
      <c r="G102" s="11" t="s">
        <v>148</v>
      </c>
      <c r="H102" s="10" t="s">
        <v>155</v>
      </c>
      <c r="I102" s="10" t="s">
        <v>17</v>
      </c>
      <c r="J102" s="10">
        <v>230</v>
      </c>
      <c r="K102" s="9" t="s">
        <v>150</v>
      </c>
      <c r="L102" s="12">
        <v>106552766.478</v>
      </c>
      <c r="M102" s="13" t="s">
        <v>153</v>
      </c>
    </row>
    <row r="103" spans="1:13" ht="40.5" hidden="1" x14ac:dyDescent="0.2">
      <c r="A103" s="8">
        <v>102</v>
      </c>
      <c r="B103" s="8" t="s">
        <v>13</v>
      </c>
      <c r="C103" s="9">
        <v>5</v>
      </c>
      <c r="D103" s="9" t="s">
        <v>14</v>
      </c>
      <c r="E103" s="10" t="s">
        <v>44</v>
      </c>
      <c r="F103" s="11">
        <v>51012305</v>
      </c>
      <c r="G103" s="11" t="s">
        <v>148</v>
      </c>
      <c r="H103" s="10" t="s">
        <v>156</v>
      </c>
      <c r="I103" s="10" t="s">
        <v>17</v>
      </c>
      <c r="J103" s="10">
        <v>230</v>
      </c>
      <c r="K103" s="9" t="s">
        <v>150</v>
      </c>
      <c r="L103" s="12">
        <v>15850800</v>
      </c>
      <c r="M103" s="13" t="s">
        <v>153</v>
      </c>
    </row>
    <row r="104" spans="1:13" ht="40.5" hidden="1" x14ac:dyDescent="0.2">
      <c r="A104" s="8">
        <v>103</v>
      </c>
      <c r="B104" s="8" t="s">
        <v>13</v>
      </c>
      <c r="C104" s="9">
        <v>5</v>
      </c>
      <c r="D104" s="9" t="s">
        <v>14</v>
      </c>
      <c r="E104" s="10" t="s">
        <v>44</v>
      </c>
      <c r="F104" s="11">
        <v>51011805</v>
      </c>
      <c r="G104" s="11" t="s">
        <v>148</v>
      </c>
      <c r="H104" s="10" t="s">
        <v>157</v>
      </c>
      <c r="I104" s="10" t="s">
        <v>17</v>
      </c>
      <c r="J104" s="10">
        <v>230</v>
      </c>
      <c r="K104" s="9" t="s">
        <v>150</v>
      </c>
      <c r="L104" s="12">
        <v>1839892.5333333334</v>
      </c>
      <c r="M104" s="13" t="s">
        <v>153</v>
      </c>
    </row>
    <row r="105" spans="1:13" ht="40.5" hidden="1" x14ac:dyDescent="0.2">
      <c r="A105" s="8">
        <v>104</v>
      </c>
      <c r="B105" s="8" t="s">
        <v>13</v>
      </c>
      <c r="C105" s="9">
        <v>5</v>
      </c>
      <c r="D105" s="9" t="s">
        <v>14</v>
      </c>
      <c r="E105" s="10" t="s">
        <v>44</v>
      </c>
      <c r="F105" s="11">
        <v>51015005</v>
      </c>
      <c r="G105" s="11" t="s">
        <v>148</v>
      </c>
      <c r="H105" s="10" t="s">
        <v>158</v>
      </c>
      <c r="I105" s="10" t="s">
        <v>17</v>
      </c>
      <c r="J105" s="10">
        <v>230</v>
      </c>
      <c r="K105" s="9" t="s">
        <v>150</v>
      </c>
      <c r="L105" s="12">
        <v>9659435.8000000007</v>
      </c>
      <c r="M105" s="13" t="s">
        <v>153</v>
      </c>
    </row>
    <row r="106" spans="1:13" ht="40.5" hidden="1" x14ac:dyDescent="0.2">
      <c r="A106" s="8">
        <v>105</v>
      </c>
      <c r="B106" s="8" t="s">
        <v>13</v>
      </c>
      <c r="C106" s="9">
        <v>5</v>
      </c>
      <c r="D106" s="9" t="s">
        <v>14</v>
      </c>
      <c r="E106" s="10" t="s">
        <v>44</v>
      </c>
      <c r="F106" s="11">
        <v>51012405</v>
      </c>
      <c r="G106" s="11" t="s">
        <v>148</v>
      </c>
      <c r="H106" s="10" t="s">
        <v>159</v>
      </c>
      <c r="I106" s="10" t="s">
        <v>17</v>
      </c>
      <c r="J106" s="10">
        <v>230</v>
      </c>
      <c r="K106" s="9" t="s">
        <v>150</v>
      </c>
      <c r="L106" s="12">
        <v>984935109.28693998</v>
      </c>
      <c r="M106" s="13" t="s">
        <v>153</v>
      </c>
    </row>
    <row r="107" spans="1:13" ht="40.5" hidden="1" x14ac:dyDescent="0.2">
      <c r="A107" s="8">
        <v>106</v>
      </c>
      <c r="B107" s="8" t="s">
        <v>13</v>
      </c>
      <c r="C107" s="9">
        <v>5</v>
      </c>
      <c r="D107" s="9" t="s">
        <v>14</v>
      </c>
      <c r="E107" s="10" t="s">
        <v>44</v>
      </c>
      <c r="F107" s="11">
        <v>51030305</v>
      </c>
      <c r="G107" s="11" t="s">
        <v>148</v>
      </c>
      <c r="H107" s="10" t="s">
        <v>160</v>
      </c>
      <c r="I107" s="10" t="s">
        <v>17</v>
      </c>
      <c r="J107" s="10">
        <v>230</v>
      </c>
      <c r="K107" s="9" t="s">
        <v>150</v>
      </c>
      <c r="L107" s="12">
        <v>318498134.14600003</v>
      </c>
      <c r="M107" s="13" t="s">
        <v>153</v>
      </c>
    </row>
    <row r="108" spans="1:13" ht="40.5" hidden="1" x14ac:dyDescent="0.2">
      <c r="A108" s="8">
        <v>107</v>
      </c>
      <c r="B108" s="8" t="s">
        <v>13</v>
      </c>
      <c r="C108" s="9">
        <v>5</v>
      </c>
      <c r="D108" s="9" t="s">
        <v>14</v>
      </c>
      <c r="E108" s="10" t="s">
        <v>44</v>
      </c>
      <c r="F108" s="11">
        <v>51030705</v>
      </c>
      <c r="G108" s="11" t="s">
        <v>148</v>
      </c>
      <c r="H108" s="10" t="s">
        <v>161</v>
      </c>
      <c r="I108" s="10" t="s">
        <v>17</v>
      </c>
      <c r="J108" s="10">
        <v>230</v>
      </c>
      <c r="K108" s="9" t="s">
        <v>150</v>
      </c>
      <c r="L108" s="12">
        <v>1427306265.9119999</v>
      </c>
      <c r="M108" s="13" t="s">
        <v>153</v>
      </c>
    </row>
    <row r="109" spans="1:13" ht="40.5" hidden="1" x14ac:dyDescent="0.2">
      <c r="A109" s="8">
        <v>108</v>
      </c>
      <c r="B109" s="8" t="s">
        <v>13</v>
      </c>
      <c r="C109" s="9">
        <v>5</v>
      </c>
      <c r="D109" s="9" t="s">
        <v>14</v>
      </c>
      <c r="E109" s="10" t="s">
        <v>44</v>
      </c>
      <c r="F109" s="11">
        <v>51030505</v>
      </c>
      <c r="G109" s="11" t="s">
        <v>148</v>
      </c>
      <c r="H109" s="10" t="s">
        <v>162</v>
      </c>
      <c r="I109" s="10" t="s">
        <v>17</v>
      </c>
      <c r="J109" s="10">
        <v>230</v>
      </c>
      <c r="K109" s="9" t="s">
        <v>150</v>
      </c>
      <c r="L109" s="12">
        <v>63243087.15427199</v>
      </c>
      <c r="M109" s="13" t="s">
        <v>153</v>
      </c>
    </row>
    <row r="110" spans="1:13" ht="40.5" hidden="1" x14ac:dyDescent="0.2">
      <c r="A110" s="8">
        <v>109</v>
      </c>
      <c r="B110" s="8" t="s">
        <v>13</v>
      </c>
      <c r="C110" s="9">
        <v>5</v>
      </c>
      <c r="D110" s="9" t="s">
        <v>14</v>
      </c>
      <c r="E110" s="10" t="s">
        <v>44</v>
      </c>
      <c r="F110" s="11">
        <v>51012505</v>
      </c>
      <c r="G110" s="11" t="s">
        <v>148</v>
      </c>
      <c r="H110" s="10" t="s">
        <v>163</v>
      </c>
      <c r="I110" s="10" t="s">
        <v>17</v>
      </c>
      <c r="J110" s="10">
        <v>230</v>
      </c>
      <c r="K110" s="9" t="s">
        <v>150</v>
      </c>
      <c r="L110" s="12">
        <v>114785175.55679999</v>
      </c>
      <c r="M110" s="13" t="s">
        <v>153</v>
      </c>
    </row>
    <row r="111" spans="1:13" ht="40.5" hidden="1" x14ac:dyDescent="0.2">
      <c r="A111" s="8">
        <v>110</v>
      </c>
      <c r="B111" s="8" t="s">
        <v>13</v>
      </c>
      <c r="C111" s="9">
        <v>5</v>
      </c>
      <c r="D111" s="9" t="s">
        <v>14</v>
      </c>
      <c r="E111" s="10" t="s">
        <v>44</v>
      </c>
      <c r="F111" s="11">
        <v>51011405</v>
      </c>
      <c r="G111" s="11" t="s">
        <v>148</v>
      </c>
      <c r="H111" s="10" t="s">
        <v>164</v>
      </c>
      <c r="I111" s="10" t="s">
        <v>17</v>
      </c>
      <c r="J111" s="10">
        <v>230</v>
      </c>
      <c r="K111" s="9" t="s">
        <v>150</v>
      </c>
      <c r="L111" s="12">
        <v>28391979.64694</v>
      </c>
      <c r="M111" s="13" t="s">
        <v>153</v>
      </c>
    </row>
    <row r="112" spans="1:13" ht="40.5" hidden="1" x14ac:dyDescent="0.2">
      <c r="A112" s="8">
        <v>111</v>
      </c>
      <c r="B112" s="8" t="s">
        <v>13</v>
      </c>
      <c r="C112" s="9">
        <v>5</v>
      </c>
      <c r="D112" s="9" t="s">
        <v>14</v>
      </c>
      <c r="E112" s="10" t="s">
        <v>44</v>
      </c>
      <c r="F112" s="11">
        <v>51015205</v>
      </c>
      <c r="G112" s="11" t="s">
        <v>148</v>
      </c>
      <c r="H112" s="10" t="s">
        <v>165</v>
      </c>
      <c r="I112" s="10" t="s">
        <v>17</v>
      </c>
      <c r="J112" s="10">
        <v>230</v>
      </c>
      <c r="K112" s="9" t="s">
        <v>150</v>
      </c>
      <c r="L112" s="12">
        <v>984935109.28693998</v>
      </c>
      <c r="M112" s="13" t="s">
        <v>153</v>
      </c>
    </row>
    <row r="113" spans="1:13" ht="40.5" hidden="1" x14ac:dyDescent="0.2">
      <c r="A113" s="8">
        <v>112</v>
      </c>
      <c r="B113" s="8" t="s">
        <v>13</v>
      </c>
      <c r="C113" s="9">
        <v>5</v>
      </c>
      <c r="D113" s="9" t="s">
        <v>14</v>
      </c>
      <c r="E113" s="10" t="s">
        <v>44</v>
      </c>
      <c r="F113" s="11">
        <v>51011305</v>
      </c>
      <c r="G113" s="11" t="s">
        <v>148</v>
      </c>
      <c r="H113" s="10" t="s">
        <v>166</v>
      </c>
      <c r="I113" s="10" t="s">
        <v>17</v>
      </c>
      <c r="J113" s="10">
        <v>230</v>
      </c>
      <c r="K113" s="9" t="s">
        <v>150</v>
      </c>
      <c r="L113" s="12">
        <v>12720811.506060002</v>
      </c>
      <c r="M113" s="13" t="s">
        <v>153</v>
      </c>
    </row>
    <row r="114" spans="1:13" ht="40.5" hidden="1" x14ac:dyDescent="0.2">
      <c r="A114" s="8">
        <v>113</v>
      </c>
      <c r="B114" s="8" t="s">
        <v>13</v>
      </c>
      <c r="C114" s="9">
        <v>5</v>
      </c>
      <c r="D114" s="9" t="s">
        <v>14</v>
      </c>
      <c r="E114" s="10" t="s">
        <v>44</v>
      </c>
      <c r="F114" s="11">
        <v>51016405</v>
      </c>
      <c r="G114" s="11" t="s">
        <v>148</v>
      </c>
      <c r="H114" s="10" t="s">
        <v>167</v>
      </c>
      <c r="I114" s="10" t="s">
        <v>17</v>
      </c>
      <c r="J114" s="10">
        <v>230</v>
      </c>
      <c r="K114" s="9" t="s">
        <v>150</v>
      </c>
      <c r="L114" s="12">
        <v>141383058</v>
      </c>
      <c r="M114" s="13" t="s">
        <v>153</v>
      </c>
    </row>
    <row r="115" spans="1:13" ht="40.5" hidden="1" x14ac:dyDescent="0.2">
      <c r="A115" s="8">
        <v>114</v>
      </c>
      <c r="B115" s="8" t="s">
        <v>13</v>
      </c>
      <c r="C115" s="9">
        <v>5</v>
      </c>
      <c r="D115" s="9" t="s">
        <v>14</v>
      </c>
      <c r="E115" s="10" t="s">
        <v>44</v>
      </c>
      <c r="F115" s="11">
        <v>51010105</v>
      </c>
      <c r="G115" s="11" t="s">
        <v>148</v>
      </c>
      <c r="H115" s="10" t="s">
        <v>168</v>
      </c>
      <c r="I115" s="10" t="s">
        <v>17</v>
      </c>
      <c r="J115" s="10">
        <v>230</v>
      </c>
      <c r="K115" s="9" t="s">
        <v>150</v>
      </c>
      <c r="L115" s="12">
        <f>12062734884+714218885.51</f>
        <v>12776953769.51</v>
      </c>
      <c r="M115" s="13" t="s">
        <v>153</v>
      </c>
    </row>
    <row r="116" spans="1:13" ht="40.5" hidden="1" x14ac:dyDescent="0.2">
      <c r="A116" s="8">
        <v>115</v>
      </c>
      <c r="B116" s="8" t="s">
        <v>13</v>
      </c>
      <c r="C116" s="9">
        <v>5</v>
      </c>
      <c r="D116" s="9" t="s">
        <v>14</v>
      </c>
      <c r="E116" s="10" t="s">
        <v>44</v>
      </c>
      <c r="F116" s="11">
        <v>51011705</v>
      </c>
      <c r="G116" s="11" t="s">
        <v>148</v>
      </c>
      <c r="H116" s="10" t="s">
        <v>169</v>
      </c>
      <c r="I116" s="10" t="s">
        <v>17</v>
      </c>
      <c r="J116" s="10">
        <v>230</v>
      </c>
      <c r="K116" s="9" t="s">
        <v>150</v>
      </c>
      <c r="L116" s="12">
        <v>497527993.22285998</v>
      </c>
      <c r="M116" s="13" t="s">
        <v>153</v>
      </c>
    </row>
    <row r="117" spans="1:13" ht="40.5" x14ac:dyDescent="0.2">
      <c r="A117" s="8">
        <v>116</v>
      </c>
      <c r="B117" s="8">
        <v>24</v>
      </c>
      <c r="C117" s="9">
        <v>1</v>
      </c>
      <c r="D117" s="9" t="s">
        <v>14</v>
      </c>
      <c r="E117" s="10" t="s">
        <v>44</v>
      </c>
      <c r="F117" s="11">
        <v>52110900010004</v>
      </c>
      <c r="G117" s="11" t="s">
        <v>45</v>
      </c>
      <c r="H117" s="11" t="s">
        <v>46</v>
      </c>
      <c r="I117" s="10" t="s">
        <v>17</v>
      </c>
      <c r="J117" s="10">
        <v>230</v>
      </c>
      <c r="K117" s="9" t="s">
        <v>150</v>
      </c>
      <c r="L117" s="12">
        <v>101000000</v>
      </c>
      <c r="M117" s="13" t="s">
        <v>170</v>
      </c>
    </row>
    <row r="118" spans="1:13" ht="67.5" x14ac:dyDescent="0.2">
      <c r="A118" s="8">
        <v>117</v>
      </c>
      <c r="B118" s="8">
        <v>25</v>
      </c>
      <c r="C118" s="9">
        <v>1</v>
      </c>
      <c r="D118" s="9" t="s">
        <v>14</v>
      </c>
      <c r="E118" s="10" t="s">
        <v>35</v>
      </c>
      <c r="F118" s="11">
        <v>52113100010001</v>
      </c>
      <c r="G118" s="11" t="s">
        <v>49</v>
      </c>
      <c r="H118" s="10" t="s">
        <v>171</v>
      </c>
      <c r="I118" s="10" t="s">
        <v>17</v>
      </c>
      <c r="J118" s="10">
        <v>230</v>
      </c>
      <c r="K118" s="9" t="s">
        <v>150</v>
      </c>
      <c r="L118" s="12">
        <v>80000000</v>
      </c>
      <c r="M118" s="13" t="s">
        <v>172</v>
      </c>
    </row>
    <row r="119" spans="1:13" ht="40.5" x14ac:dyDescent="0.2">
      <c r="A119" s="8">
        <v>118</v>
      </c>
      <c r="B119" s="8">
        <v>26</v>
      </c>
      <c r="C119" s="9">
        <v>1</v>
      </c>
      <c r="D119" s="9" t="s">
        <v>14</v>
      </c>
      <c r="E119" s="10" t="s">
        <v>35</v>
      </c>
      <c r="F119" s="11">
        <v>52111300010001</v>
      </c>
      <c r="G119" s="11" t="s">
        <v>71</v>
      </c>
      <c r="H119" s="10" t="s">
        <v>72</v>
      </c>
      <c r="I119" s="10" t="s">
        <v>17</v>
      </c>
      <c r="J119" s="10">
        <v>230</v>
      </c>
      <c r="K119" s="9" t="s">
        <v>150</v>
      </c>
      <c r="L119" s="12">
        <v>3000000</v>
      </c>
      <c r="M119" s="13" t="s">
        <v>173</v>
      </c>
    </row>
    <row r="120" spans="1:13" ht="40.5" hidden="1" x14ac:dyDescent="0.2">
      <c r="A120" s="8">
        <v>119</v>
      </c>
      <c r="B120" s="8" t="s">
        <v>13</v>
      </c>
      <c r="C120" s="9">
        <v>5</v>
      </c>
      <c r="D120" s="9" t="s">
        <v>20</v>
      </c>
      <c r="E120" s="10" t="s">
        <v>35</v>
      </c>
      <c r="F120" s="11">
        <v>52111700010004</v>
      </c>
      <c r="G120" s="11" t="s">
        <v>174</v>
      </c>
      <c r="H120" s="10" t="s">
        <v>175</v>
      </c>
      <c r="I120" s="10" t="s">
        <v>17</v>
      </c>
      <c r="J120" s="10">
        <v>230</v>
      </c>
      <c r="K120" s="9" t="s">
        <v>150</v>
      </c>
      <c r="L120" s="12">
        <v>100000000</v>
      </c>
      <c r="M120" s="13" t="s">
        <v>176</v>
      </c>
    </row>
    <row r="121" spans="1:13" ht="40.5" x14ac:dyDescent="0.2">
      <c r="A121" s="8">
        <v>120</v>
      </c>
      <c r="B121" s="22">
        <v>27</v>
      </c>
      <c r="C121" s="9">
        <v>1</v>
      </c>
      <c r="D121" s="9" t="s">
        <v>20</v>
      </c>
      <c r="E121" s="10" t="s">
        <v>35</v>
      </c>
      <c r="F121" s="11">
        <v>52111700010004</v>
      </c>
      <c r="G121" s="11" t="s">
        <v>174</v>
      </c>
      <c r="H121" s="10" t="s">
        <v>175</v>
      </c>
      <c r="I121" s="10" t="s">
        <v>17</v>
      </c>
      <c r="J121" s="10">
        <v>230</v>
      </c>
      <c r="K121" s="9" t="s">
        <v>150</v>
      </c>
      <c r="L121" s="15">
        <v>235916750</v>
      </c>
      <c r="M121" s="13" t="s">
        <v>177</v>
      </c>
    </row>
    <row r="122" spans="1:13" ht="40.5" hidden="1" x14ac:dyDescent="0.2">
      <c r="A122" s="8">
        <v>121</v>
      </c>
      <c r="B122" s="22" t="s">
        <v>13</v>
      </c>
      <c r="C122" s="9">
        <v>5</v>
      </c>
      <c r="D122" s="9" t="s">
        <v>14</v>
      </c>
      <c r="E122" s="10" t="s">
        <v>35</v>
      </c>
      <c r="F122" s="11">
        <v>52111700010004</v>
      </c>
      <c r="G122" s="11" t="s">
        <v>174</v>
      </c>
      <c r="H122" s="10" t="s">
        <v>175</v>
      </c>
      <c r="I122" s="10" t="s">
        <v>17</v>
      </c>
      <c r="J122" s="10">
        <v>230</v>
      </c>
      <c r="K122" s="9" t="s">
        <v>150</v>
      </c>
      <c r="L122" s="12">
        <v>8000000</v>
      </c>
      <c r="M122" s="13" t="s">
        <v>176</v>
      </c>
    </row>
    <row r="123" spans="1:13" ht="40.5" x14ac:dyDescent="0.2">
      <c r="A123" s="8">
        <v>122</v>
      </c>
      <c r="B123" s="22">
        <v>27</v>
      </c>
      <c r="C123" s="9">
        <v>1</v>
      </c>
      <c r="D123" s="9" t="s">
        <v>14</v>
      </c>
      <c r="E123" s="10" t="s">
        <v>35</v>
      </c>
      <c r="F123" s="11">
        <v>52111700010004</v>
      </c>
      <c r="G123" s="11" t="s">
        <v>174</v>
      </c>
      <c r="H123" s="10" t="s">
        <v>175</v>
      </c>
      <c r="I123" s="10" t="s">
        <v>17</v>
      </c>
      <c r="J123" s="10">
        <v>230</v>
      </c>
      <c r="K123" s="9" t="s">
        <v>150</v>
      </c>
      <c r="L123" s="15">
        <v>38889719</v>
      </c>
      <c r="M123" s="13" t="s">
        <v>177</v>
      </c>
    </row>
    <row r="124" spans="1:13" ht="40.5" hidden="1" x14ac:dyDescent="0.2">
      <c r="A124" s="8">
        <v>123</v>
      </c>
      <c r="B124" s="22" t="s">
        <v>13</v>
      </c>
      <c r="C124" s="9">
        <v>5</v>
      </c>
      <c r="D124" s="9" t="s">
        <v>14</v>
      </c>
      <c r="E124" s="10" t="s">
        <v>35</v>
      </c>
      <c r="F124" s="11">
        <v>52111700010003</v>
      </c>
      <c r="G124" s="11" t="s">
        <v>174</v>
      </c>
      <c r="H124" s="10" t="s">
        <v>178</v>
      </c>
      <c r="I124" s="10" t="s">
        <v>17</v>
      </c>
      <c r="J124" s="10">
        <v>230</v>
      </c>
      <c r="K124" s="9" t="s">
        <v>150</v>
      </c>
      <c r="L124" s="12">
        <v>10000000</v>
      </c>
      <c r="M124" s="13" t="s">
        <v>176</v>
      </c>
    </row>
    <row r="125" spans="1:13" ht="40.5" x14ac:dyDescent="0.2">
      <c r="A125" s="8">
        <v>124</v>
      </c>
      <c r="B125" s="22">
        <v>27</v>
      </c>
      <c r="C125" s="9">
        <v>1</v>
      </c>
      <c r="D125" s="9" t="s">
        <v>14</v>
      </c>
      <c r="E125" s="10" t="s">
        <v>35</v>
      </c>
      <c r="F125" s="11">
        <v>52111700010003</v>
      </c>
      <c r="G125" s="11" t="s">
        <v>174</v>
      </c>
      <c r="H125" s="10" t="s">
        <v>178</v>
      </c>
      <c r="I125" s="10" t="s">
        <v>17</v>
      </c>
      <c r="J125" s="10">
        <v>230</v>
      </c>
      <c r="K125" s="9" t="s">
        <v>150</v>
      </c>
      <c r="L125" s="15">
        <v>30450969</v>
      </c>
      <c r="M125" s="13" t="s">
        <v>177</v>
      </c>
    </row>
    <row r="126" spans="1:13" ht="40.5" hidden="1" x14ac:dyDescent="0.2">
      <c r="A126" s="8">
        <v>125</v>
      </c>
      <c r="B126" s="22" t="s">
        <v>13</v>
      </c>
      <c r="C126" s="9">
        <v>5</v>
      </c>
      <c r="D126" s="9" t="s">
        <v>20</v>
      </c>
      <c r="E126" s="10" t="s">
        <v>35</v>
      </c>
      <c r="F126" s="11">
        <v>52111700010003</v>
      </c>
      <c r="G126" s="11" t="s">
        <v>174</v>
      </c>
      <c r="H126" s="10" t="s">
        <v>178</v>
      </c>
      <c r="I126" s="10" t="s">
        <v>17</v>
      </c>
      <c r="J126" s="10">
        <v>230</v>
      </c>
      <c r="K126" s="9" t="s">
        <v>150</v>
      </c>
      <c r="L126" s="12">
        <v>150000000</v>
      </c>
      <c r="M126" s="13" t="s">
        <v>176</v>
      </c>
    </row>
    <row r="127" spans="1:13" ht="40.5" x14ac:dyDescent="0.2">
      <c r="A127" s="8">
        <v>126</v>
      </c>
      <c r="B127" s="22">
        <v>27</v>
      </c>
      <c r="C127" s="9">
        <v>1</v>
      </c>
      <c r="D127" s="9" t="s">
        <v>20</v>
      </c>
      <c r="E127" s="10" t="s">
        <v>35</v>
      </c>
      <c r="F127" s="11">
        <v>52111700010003</v>
      </c>
      <c r="G127" s="11" t="s">
        <v>174</v>
      </c>
      <c r="H127" s="10" t="s">
        <v>178</v>
      </c>
      <c r="I127" s="10" t="s">
        <v>17</v>
      </c>
      <c r="J127" s="10">
        <v>230</v>
      </c>
      <c r="K127" s="9" t="s">
        <v>150</v>
      </c>
      <c r="L127" s="15">
        <v>207000000</v>
      </c>
      <c r="M127" s="13" t="s">
        <v>177</v>
      </c>
    </row>
    <row r="128" spans="1:13" ht="40.5" x14ac:dyDescent="0.2">
      <c r="A128" s="8">
        <v>127</v>
      </c>
      <c r="B128" s="22">
        <v>27</v>
      </c>
      <c r="C128" s="9">
        <v>1</v>
      </c>
      <c r="D128" s="9" t="s">
        <v>14</v>
      </c>
      <c r="E128" s="10" t="s">
        <v>35</v>
      </c>
      <c r="F128" s="11">
        <v>52111700010001</v>
      </c>
      <c r="G128" s="11" t="s">
        <v>174</v>
      </c>
      <c r="H128" s="10" t="s">
        <v>179</v>
      </c>
      <c r="I128" s="10" t="s">
        <v>17</v>
      </c>
      <c r="J128" s="10">
        <v>230</v>
      </c>
      <c r="K128" s="9" t="s">
        <v>150</v>
      </c>
      <c r="L128" s="15">
        <f>151000000*0.85-12249031-12249030.84</f>
        <v>103851938.16</v>
      </c>
      <c r="M128" s="13" t="s">
        <v>180</v>
      </c>
    </row>
    <row r="129" spans="1:13" ht="40.5" x14ac:dyDescent="0.2">
      <c r="A129" s="8">
        <v>128</v>
      </c>
      <c r="B129" s="22">
        <v>27</v>
      </c>
      <c r="C129" s="9">
        <v>1</v>
      </c>
      <c r="D129" s="9" t="s">
        <v>20</v>
      </c>
      <c r="E129" s="10" t="s">
        <v>35</v>
      </c>
      <c r="F129" s="11">
        <v>52111700010001</v>
      </c>
      <c r="G129" s="11" t="s">
        <v>174</v>
      </c>
      <c r="H129" s="10" t="s">
        <v>179</v>
      </c>
      <c r="I129" s="10" t="s">
        <v>17</v>
      </c>
      <c r="J129" s="10">
        <v>230</v>
      </c>
      <c r="K129" s="9" t="s">
        <v>150</v>
      </c>
      <c r="L129" s="15">
        <f>928000000*0.75</f>
        <v>696000000</v>
      </c>
      <c r="M129" s="13" t="s">
        <v>180</v>
      </c>
    </row>
    <row r="130" spans="1:13" ht="40.5" x14ac:dyDescent="0.2">
      <c r="A130" s="8">
        <v>129</v>
      </c>
      <c r="B130" s="22">
        <v>27</v>
      </c>
      <c r="C130" s="9">
        <v>1</v>
      </c>
      <c r="D130" s="9" t="s">
        <v>14</v>
      </c>
      <c r="E130" s="10" t="s">
        <v>35</v>
      </c>
      <c r="F130" s="11">
        <v>52112100020001</v>
      </c>
      <c r="G130" s="11" t="s">
        <v>174</v>
      </c>
      <c r="H130" s="10" t="s">
        <v>84</v>
      </c>
      <c r="I130" s="10" t="s">
        <v>17</v>
      </c>
      <c r="J130" s="10">
        <v>230</v>
      </c>
      <c r="K130" s="9" t="s">
        <v>150</v>
      </c>
      <c r="L130" s="15">
        <f>9775000*0.85</f>
        <v>8308750</v>
      </c>
      <c r="M130" s="13" t="s">
        <v>180</v>
      </c>
    </row>
    <row r="131" spans="1:13" ht="40.5" x14ac:dyDescent="0.2">
      <c r="A131" s="8">
        <v>130</v>
      </c>
      <c r="B131" s="22">
        <v>27</v>
      </c>
      <c r="C131" s="9">
        <v>1</v>
      </c>
      <c r="D131" s="9" t="s">
        <v>20</v>
      </c>
      <c r="E131" s="10" t="s">
        <v>35</v>
      </c>
      <c r="F131" s="11">
        <v>52112100020001</v>
      </c>
      <c r="G131" s="11" t="s">
        <v>174</v>
      </c>
      <c r="H131" s="10" t="s">
        <v>84</v>
      </c>
      <c r="I131" s="10" t="s">
        <v>17</v>
      </c>
      <c r="J131" s="10">
        <v>230</v>
      </c>
      <c r="K131" s="9" t="s">
        <v>150</v>
      </c>
      <c r="L131" s="15">
        <f>153116000*0.75</f>
        <v>114837000</v>
      </c>
      <c r="M131" s="13" t="s">
        <v>180</v>
      </c>
    </row>
    <row r="132" spans="1:13" ht="40.5" x14ac:dyDescent="0.2">
      <c r="A132" s="8">
        <v>131</v>
      </c>
      <c r="B132" s="8">
        <v>28</v>
      </c>
      <c r="C132" s="9">
        <v>1</v>
      </c>
      <c r="D132" s="9" t="s">
        <v>14</v>
      </c>
      <c r="E132" s="10" t="s">
        <v>35</v>
      </c>
      <c r="F132" s="11">
        <v>52115200010001</v>
      </c>
      <c r="G132" s="11" t="s">
        <v>181</v>
      </c>
      <c r="H132" s="10" t="s">
        <v>182</v>
      </c>
      <c r="I132" s="10" t="s">
        <v>17</v>
      </c>
      <c r="J132" s="10">
        <v>230</v>
      </c>
      <c r="K132" s="9" t="s">
        <v>150</v>
      </c>
      <c r="L132" s="12">
        <v>100000000</v>
      </c>
      <c r="M132" s="13" t="s">
        <v>183</v>
      </c>
    </row>
    <row r="133" spans="1:13" ht="40.5" x14ac:dyDescent="0.2">
      <c r="A133" s="8">
        <v>132</v>
      </c>
      <c r="B133" s="8">
        <v>29</v>
      </c>
      <c r="C133" s="9">
        <v>1</v>
      </c>
      <c r="D133" s="9" t="s">
        <v>14</v>
      </c>
      <c r="E133" s="10" t="s">
        <v>35</v>
      </c>
      <c r="F133" s="11">
        <v>52115200010001</v>
      </c>
      <c r="G133" s="11" t="s">
        <v>181</v>
      </c>
      <c r="H133" s="10" t="s">
        <v>182</v>
      </c>
      <c r="I133" s="10" t="s">
        <v>17</v>
      </c>
      <c r="J133" s="10">
        <v>230</v>
      </c>
      <c r="K133" s="9" t="s">
        <v>150</v>
      </c>
      <c r="L133" s="12">
        <v>250000000</v>
      </c>
      <c r="M133" s="13" t="s">
        <v>184</v>
      </c>
    </row>
    <row r="134" spans="1:13" ht="148.5" x14ac:dyDescent="0.2">
      <c r="A134" s="8">
        <v>133</v>
      </c>
      <c r="B134" s="8">
        <v>30</v>
      </c>
      <c r="C134" s="9">
        <v>1</v>
      </c>
      <c r="D134" s="9" t="s">
        <v>14</v>
      </c>
      <c r="E134" s="10" t="s">
        <v>35</v>
      </c>
      <c r="F134" s="11">
        <v>52115200010001</v>
      </c>
      <c r="G134" s="11" t="s">
        <v>181</v>
      </c>
      <c r="H134" s="10" t="s">
        <v>182</v>
      </c>
      <c r="I134" s="10" t="s">
        <v>17</v>
      </c>
      <c r="J134" s="10">
        <v>230</v>
      </c>
      <c r="K134" s="9" t="s">
        <v>150</v>
      </c>
      <c r="L134" s="12">
        <v>70500000</v>
      </c>
      <c r="M134" s="13" t="s">
        <v>185</v>
      </c>
    </row>
    <row r="135" spans="1:13" ht="67.5" x14ac:dyDescent="0.2">
      <c r="A135" s="8">
        <v>134</v>
      </c>
      <c r="B135" s="8">
        <v>31</v>
      </c>
      <c r="C135" s="9">
        <v>1</v>
      </c>
      <c r="D135" s="9" t="s">
        <v>14</v>
      </c>
      <c r="E135" s="10" t="s">
        <v>35</v>
      </c>
      <c r="F135" s="11">
        <v>52115200010001</v>
      </c>
      <c r="G135" s="11" t="s">
        <v>181</v>
      </c>
      <c r="H135" s="10" t="s">
        <v>182</v>
      </c>
      <c r="I135" s="10" t="s">
        <v>17</v>
      </c>
      <c r="J135" s="10">
        <v>230</v>
      </c>
      <c r="K135" s="9" t="s">
        <v>150</v>
      </c>
      <c r="L135" s="12">
        <f>150000000-100000000</f>
        <v>50000000</v>
      </c>
      <c r="M135" s="13" t="s">
        <v>186</v>
      </c>
    </row>
    <row r="136" spans="1:13" ht="40.5" x14ac:dyDescent="0.2">
      <c r="A136" s="8">
        <v>135</v>
      </c>
      <c r="B136" s="8">
        <v>32</v>
      </c>
      <c r="C136" s="9">
        <v>1</v>
      </c>
      <c r="D136" s="9" t="s">
        <v>20</v>
      </c>
      <c r="E136" s="10" t="s">
        <v>44</v>
      </c>
      <c r="F136" s="11">
        <v>52110900010004</v>
      </c>
      <c r="G136" s="11" t="s">
        <v>45</v>
      </c>
      <c r="H136" s="10" t="s">
        <v>46</v>
      </c>
      <c r="I136" s="10" t="s">
        <v>17</v>
      </c>
      <c r="J136" s="10">
        <v>230</v>
      </c>
      <c r="K136" s="9" t="s">
        <v>150</v>
      </c>
      <c r="L136" s="12">
        <v>50000000</v>
      </c>
      <c r="M136" s="13" t="s">
        <v>187</v>
      </c>
    </row>
    <row r="137" spans="1:13" ht="40.5" x14ac:dyDescent="0.2">
      <c r="A137" s="8">
        <v>136</v>
      </c>
      <c r="B137" s="8">
        <v>33</v>
      </c>
      <c r="C137" s="9">
        <v>1</v>
      </c>
      <c r="D137" s="9" t="s">
        <v>14</v>
      </c>
      <c r="E137" s="10" t="s">
        <v>44</v>
      </c>
      <c r="F137" s="11">
        <v>52110900010004</v>
      </c>
      <c r="G137" s="11" t="s">
        <v>45</v>
      </c>
      <c r="H137" s="11" t="s">
        <v>46</v>
      </c>
      <c r="I137" s="10" t="s">
        <v>17</v>
      </c>
      <c r="J137" s="10">
        <v>210</v>
      </c>
      <c r="K137" s="9" t="s">
        <v>188</v>
      </c>
      <c r="L137" s="12">
        <v>50000000</v>
      </c>
      <c r="M137" s="13" t="s">
        <v>189</v>
      </c>
    </row>
    <row r="138" spans="1:13" ht="40.5" hidden="1" x14ac:dyDescent="0.2">
      <c r="A138" s="8">
        <v>137</v>
      </c>
      <c r="B138" s="8" t="s">
        <v>13</v>
      </c>
      <c r="C138" s="9">
        <v>5</v>
      </c>
      <c r="D138" s="9" t="s">
        <v>14</v>
      </c>
      <c r="E138" s="10" t="s">
        <v>35</v>
      </c>
      <c r="F138" s="11">
        <v>52200100010001</v>
      </c>
      <c r="G138" s="11" t="s">
        <v>39</v>
      </c>
      <c r="H138" s="10" t="s">
        <v>64</v>
      </c>
      <c r="I138" s="10" t="s">
        <v>17</v>
      </c>
      <c r="J138" s="10">
        <v>210</v>
      </c>
      <c r="K138" s="9" t="s">
        <v>188</v>
      </c>
      <c r="L138" s="12">
        <v>14000000</v>
      </c>
      <c r="M138" s="13" t="s">
        <v>190</v>
      </c>
    </row>
    <row r="139" spans="1:13" ht="40.5" hidden="1" x14ac:dyDescent="0.2">
      <c r="A139" s="8">
        <v>138</v>
      </c>
      <c r="B139" s="8" t="s">
        <v>13</v>
      </c>
      <c r="C139" s="9">
        <v>5</v>
      </c>
      <c r="D139" s="9" t="s">
        <v>14</v>
      </c>
      <c r="E139" s="10" t="s">
        <v>35</v>
      </c>
      <c r="F139" s="11">
        <v>52201100010001</v>
      </c>
      <c r="G139" s="11" t="s">
        <v>39</v>
      </c>
      <c r="H139" s="10" t="s">
        <v>122</v>
      </c>
      <c r="I139" s="10" t="s">
        <v>17</v>
      </c>
      <c r="J139" s="10">
        <v>210</v>
      </c>
      <c r="K139" s="9" t="s">
        <v>188</v>
      </c>
      <c r="L139" s="12">
        <v>11100000</v>
      </c>
      <c r="M139" s="13" t="s">
        <v>191</v>
      </c>
    </row>
    <row r="140" spans="1:13" ht="40.5" x14ac:dyDescent="0.2">
      <c r="A140" s="8">
        <v>139</v>
      </c>
      <c r="B140" s="8">
        <v>34</v>
      </c>
      <c r="C140" s="9">
        <v>1</v>
      </c>
      <c r="D140" s="9" t="s">
        <v>14</v>
      </c>
      <c r="E140" s="14" t="s">
        <v>35</v>
      </c>
      <c r="F140" s="11">
        <v>5</v>
      </c>
      <c r="G140" s="14" t="s">
        <v>60</v>
      </c>
      <c r="H140" s="10" t="s">
        <v>192</v>
      </c>
      <c r="I140" s="10" t="s">
        <v>17</v>
      </c>
      <c r="J140" s="10">
        <v>210</v>
      </c>
      <c r="K140" s="9" t="s">
        <v>188</v>
      </c>
      <c r="L140" s="12">
        <f>14540000-5000000</f>
        <v>9540000</v>
      </c>
      <c r="M140" s="13" t="s">
        <v>193</v>
      </c>
    </row>
    <row r="141" spans="1:13" ht="40.5" x14ac:dyDescent="0.2">
      <c r="A141" s="8">
        <v>140</v>
      </c>
      <c r="B141" s="8">
        <v>35</v>
      </c>
      <c r="C141" s="9">
        <v>1</v>
      </c>
      <c r="D141" s="9" t="s">
        <v>20</v>
      </c>
      <c r="E141" s="10" t="s">
        <v>35</v>
      </c>
      <c r="F141" s="11">
        <v>16650100010001</v>
      </c>
      <c r="G141" s="11" t="s">
        <v>126</v>
      </c>
      <c r="H141" s="11" t="s">
        <v>127</v>
      </c>
      <c r="I141" s="10" t="s">
        <v>17</v>
      </c>
      <c r="J141" s="10">
        <v>210</v>
      </c>
      <c r="K141" s="9" t="s">
        <v>188</v>
      </c>
      <c r="L141" s="12">
        <v>50000000</v>
      </c>
      <c r="M141" s="13" t="s">
        <v>194</v>
      </c>
    </row>
    <row r="142" spans="1:13" ht="40.5" x14ac:dyDescent="0.2">
      <c r="A142" s="8">
        <v>141</v>
      </c>
      <c r="B142" s="8">
        <v>36</v>
      </c>
      <c r="C142" s="9">
        <v>1</v>
      </c>
      <c r="D142" s="9" t="s">
        <v>14</v>
      </c>
      <c r="E142" s="10" t="s">
        <v>35</v>
      </c>
      <c r="F142" s="11">
        <v>52114400010001</v>
      </c>
      <c r="G142" s="11" t="s">
        <v>49</v>
      </c>
      <c r="H142" s="10" t="s">
        <v>195</v>
      </c>
      <c r="I142" s="10" t="s">
        <v>17</v>
      </c>
      <c r="J142" s="10">
        <v>210</v>
      </c>
      <c r="K142" s="9" t="s">
        <v>188</v>
      </c>
      <c r="L142" s="12">
        <v>78400000</v>
      </c>
      <c r="M142" s="13" t="s">
        <v>196</v>
      </c>
    </row>
    <row r="143" spans="1:13" ht="40.5" x14ac:dyDescent="0.2">
      <c r="A143" s="8">
        <v>142</v>
      </c>
      <c r="B143" s="8">
        <v>37</v>
      </c>
      <c r="C143" s="9">
        <v>1</v>
      </c>
      <c r="D143" s="9" t="s">
        <v>14</v>
      </c>
      <c r="E143" s="10" t="s">
        <v>35</v>
      </c>
      <c r="F143" s="11">
        <v>52111200010004</v>
      </c>
      <c r="G143" s="11" t="s">
        <v>49</v>
      </c>
      <c r="H143" s="11" t="s">
        <v>197</v>
      </c>
      <c r="I143" s="10" t="s">
        <v>17</v>
      </c>
      <c r="J143" s="10">
        <v>210</v>
      </c>
      <c r="K143" s="9" t="s">
        <v>188</v>
      </c>
      <c r="L143" s="12">
        <v>44000000</v>
      </c>
      <c r="M143" s="13" t="s">
        <v>198</v>
      </c>
    </row>
    <row r="144" spans="1:13" ht="40.5" x14ac:dyDescent="0.2">
      <c r="A144" s="8">
        <v>143</v>
      </c>
      <c r="B144" s="8">
        <v>38</v>
      </c>
      <c r="C144" s="9">
        <v>1</v>
      </c>
      <c r="D144" s="9" t="s">
        <v>14</v>
      </c>
      <c r="E144" s="10" t="s">
        <v>35</v>
      </c>
      <c r="F144" s="11">
        <v>52111200010001</v>
      </c>
      <c r="G144" s="11" t="s">
        <v>49</v>
      </c>
      <c r="H144" s="11" t="s">
        <v>50</v>
      </c>
      <c r="I144" s="10" t="s">
        <v>17</v>
      </c>
      <c r="J144" s="10">
        <v>210</v>
      </c>
      <c r="K144" s="9" t="s">
        <v>188</v>
      </c>
      <c r="L144" s="12">
        <v>110000000</v>
      </c>
      <c r="M144" s="13" t="s">
        <v>199</v>
      </c>
    </row>
    <row r="145" spans="1:13" ht="40.5" x14ac:dyDescent="0.2">
      <c r="A145" s="8">
        <v>144</v>
      </c>
      <c r="B145" s="8">
        <v>39</v>
      </c>
      <c r="C145" s="9">
        <v>1</v>
      </c>
      <c r="D145" s="9" t="s">
        <v>14</v>
      </c>
      <c r="E145" s="10" t="s">
        <v>35</v>
      </c>
      <c r="F145" s="11">
        <v>52111200010001</v>
      </c>
      <c r="G145" s="11" t="s">
        <v>49</v>
      </c>
      <c r="H145" s="11" t="s">
        <v>50</v>
      </c>
      <c r="I145" s="10" t="s">
        <v>17</v>
      </c>
      <c r="J145" s="10">
        <v>210</v>
      </c>
      <c r="K145" s="9" t="s">
        <v>188</v>
      </c>
      <c r="L145" s="12">
        <v>40000000</v>
      </c>
      <c r="M145" s="13" t="s">
        <v>200</v>
      </c>
    </row>
    <row r="146" spans="1:13" ht="40.5" hidden="1" x14ac:dyDescent="0.2">
      <c r="A146" s="8">
        <v>145</v>
      </c>
      <c r="B146" s="8" t="s">
        <v>13</v>
      </c>
      <c r="C146" s="9">
        <v>5</v>
      </c>
      <c r="D146" s="9" t="s">
        <v>14</v>
      </c>
      <c r="E146" s="10" t="s">
        <v>35</v>
      </c>
      <c r="F146" s="11">
        <v>52111300010001</v>
      </c>
      <c r="G146" s="11" t="s">
        <v>71</v>
      </c>
      <c r="H146" s="10" t="s">
        <v>72</v>
      </c>
      <c r="I146" s="10" t="s">
        <v>17</v>
      </c>
      <c r="J146" s="10">
        <v>210</v>
      </c>
      <c r="K146" s="9" t="s">
        <v>188</v>
      </c>
      <c r="L146" s="12">
        <v>71000000</v>
      </c>
      <c r="M146" s="13" t="s">
        <v>201</v>
      </c>
    </row>
    <row r="147" spans="1:13" ht="40.5" x14ac:dyDescent="0.2">
      <c r="A147" s="8">
        <v>146</v>
      </c>
      <c r="B147" s="8">
        <v>40</v>
      </c>
      <c r="C147" s="9">
        <v>1</v>
      </c>
      <c r="D147" s="9" t="s">
        <v>14</v>
      </c>
      <c r="E147" s="10" t="s">
        <v>35</v>
      </c>
      <c r="F147" s="11">
        <v>52111300030001</v>
      </c>
      <c r="G147" s="11" t="s">
        <v>71</v>
      </c>
      <c r="H147" s="10" t="s">
        <v>131</v>
      </c>
      <c r="I147" s="10" t="s">
        <v>17</v>
      </c>
      <c r="J147" s="10">
        <v>210</v>
      </c>
      <c r="K147" s="9" t="s">
        <v>188</v>
      </c>
      <c r="L147" s="12">
        <v>9500000</v>
      </c>
      <c r="M147" s="13" t="s">
        <v>202</v>
      </c>
    </row>
    <row r="148" spans="1:13" ht="54" x14ac:dyDescent="0.2">
      <c r="A148" s="8">
        <v>147</v>
      </c>
      <c r="B148" s="8">
        <v>41</v>
      </c>
      <c r="C148" s="9">
        <v>1</v>
      </c>
      <c r="D148" s="9" t="s">
        <v>14</v>
      </c>
      <c r="E148" s="10" t="s">
        <v>35</v>
      </c>
      <c r="F148" s="11">
        <v>52111300020001</v>
      </c>
      <c r="G148" s="11" t="s">
        <v>71</v>
      </c>
      <c r="H148" s="10" t="s">
        <v>203</v>
      </c>
      <c r="I148" s="10" t="s">
        <v>17</v>
      </c>
      <c r="J148" s="10">
        <v>210</v>
      </c>
      <c r="K148" s="9" t="s">
        <v>188</v>
      </c>
      <c r="L148" s="12">
        <v>70000000</v>
      </c>
      <c r="M148" s="13" t="s">
        <v>204</v>
      </c>
    </row>
    <row r="149" spans="1:13" ht="40.5" x14ac:dyDescent="0.2">
      <c r="A149" s="8">
        <v>148</v>
      </c>
      <c r="B149" s="8">
        <v>42</v>
      </c>
      <c r="C149" s="9">
        <v>1</v>
      </c>
      <c r="D149" s="9" t="s">
        <v>14</v>
      </c>
      <c r="E149" s="10" t="s">
        <v>35</v>
      </c>
      <c r="F149" s="11">
        <v>52115300010001</v>
      </c>
      <c r="G149" s="11" t="s">
        <v>71</v>
      </c>
      <c r="H149" s="11" t="s">
        <v>205</v>
      </c>
      <c r="I149" s="10" t="s">
        <v>17</v>
      </c>
      <c r="J149" s="10">
        <v>210</v>
      </c>
      <c r="K149" s="9" t="s">
        <v>188</v>
      </c>
      <c r="L149" s="12">
        <v>502000000</v>
      </c>
      <c r="M149" s="13" t="s">
        <v>206</v>
      </c>
    </row>
    <row r="150" spans="1:13" ht="40.5" x14ac:dyDescent="0.2">
      <c r="A150" s="8">
        <v>149</v>
      </c>
      <c r="B150" s="22">
        <v>43</v>
      </c>
      <c r="C150" s="9">
        <v>1</v>
      </c>
      <c r="D150" s="9" t="s">
        <v>20</v>
      </c>
      <c r="E150" s="10" t="s">
        <v>35</v>
      </c>
      <c r="F150" s="11">
        <v>52111100010001</v>
      </c>
      <c r="G150" s="11" t="s">
        <v>71</v>
      </c>
      <c r="H150" s="11" t="s">
        <v>207</v>
      </c>
      <c r="I150" s="10" t="s">
        <v>17</v>
      </c>
      <c r="J150" s="10">
        <v>210</v>
      </c>
      <c r="K150" s="9" t="s">
        <v>188</v>
      </c>
      <c r="L150" s="15">
        <v>1299000000</v>
      </c>
      <c r="M150" s="13" t="s">
        <v>312</v>
      </c>
    </row>
    <row r="151" spans="1:13" ht="40.5" x14ac:dyDescent="0.2">
      <c r="A151" s="8">
        <v>150</v>
      </c>
      <c r="B151" s="22">
        <v>43</v>
      </c>
      <c r="C151" s="9">
        <v>1</v>
      </c>
      <c r="D151" s="9" t="s">
        <v>14</v>
      </c>
      <c r="E151" s="10" t="s">
        <v>35</v>
      </c>
      <c r="F151" s="11">
        <v>52111100010001</v>
      </c>
      <c r="G151" s="11" t="s">
        <v>71</v>
      </c>
      <c r="H151" s="11" t="s">
        <v>207</v>
      </c>
      <c r="I151" s="10" t="s">
        <v>17</v>
      </c>
      <c r="J151" s="10">
        <v>210</v>
      </c>
      <c r="K151" s="9" t="s">
        <v>188</v>
      </c>
      <c r="L151" s="15">
        <v>516000000</v>
      </c>
      <c r="M151" s="13" t="s">
        <v>208</v>
      </c>
    </row>
    <row r="152" spans="1:13" ht="40.5" x14ac:dyDescent="0.2">
      <c r="A152" s="8">
        <v>158</v>
      </c>
      <c r="B152" s="22">
        <v>44</v>
      </c>
      <c r="C152" s="9">
        <v>1</v>
      </c>
      <c r="D152" s="9" t="s">
        <v>14</v>
      </c>
      <c r="E152" s="10" t="s">
        <v>35</v>
      </c>
      <c r="F152" s="11">
        <v>52111600010002</v>
      </c>
      <c r="G152" s="11" t="s">
        <v>134</v>
      </c>
      <c r="H152" s="10" t="s">
        <v>143</v>
      </c>
      <c r="I152" s="10" t="s">
        <v>17</v>
      </c>
      <c r="J152" s="10">
        <v>210</v>
      </c>
      <c r="K152" s="9" t="s">
        <v>188</v>
      </c>
      <c r="L152" s="15">
        <v>1764177527</v>
      </c>
      <c r="M152" s="13" t="s">
        <v>219</v>
      </c>
    </row>
    <row r="153" spans="1:13" ht="40.5" x14ac:dyDescent="0.2">
      <c r="A153" s="8">
        <v>168</v>
      </c>
      <c r="B153" s="22">
        <v>44</v>
      </c>
      <c r="C153" s="9">
        <v>6</v>
      </c>
      <c r="D153" s="9" t="s">
        <v>14</v>
      </c>
      <c r="E153" s="10" t="s">
        <v>35</v>
      </c>
      <c r="F153" s="11">
        <v>52111600010002</v>
      </c>
      <c r="G153" s="11" t="s">
        <v>134</v>
      </c>
      <c r="H153" s="10" t="s">
        <v>143</v>
      </c>
      <c r="I153" s="10" t="s">
        <v>17</v>
      </c>
      <c r="J153" s="10">
        <v>210</v>
      </c>
      <c r="K153" s="9" t="s">
        <v>188</v>
      </c>
      <c r="L153" s="15">
        <v>882088766</v>
      </c>
      <c r="M153" s="13" t="s">
        <v>233</v>
      </c>
    </row>
    <row r="154" spans="1:13" ht="40.5" x14ac:dyDescent="0.2">
      <c r="A154" s="8">
        <v>169</v>
      </c>
      <c r="B154" s="22">
        <v>44</v>
      </c>
      <c r="C154" s="9">
        <v>6</v>
      </c>
      <c r="D154" s="9" t="s">
        <v>14</v>
      </c>
      <c r="E154" s="10" t="s">
        <v>35</v>
      </c>
      <c r="F154" s="11">
        <v>52111600010002</v>
      </c>
      <c r="G154" s="11" t="s">
        <v>134</v>
      </c>
      <c r="H154" s="10" t="s">
        <v>143</v>
      </c>
      <c r="I154" s="10" t="s">
        <v>17</v>
      </c>
      <c r="J154" s="10">
        <v>210</v>
      </c>
      <c r="K154" s="9" t="s">
        <v>188</v>
      </c>
      <c r="L154" s="15">
        <v>283088000</v>
      </c>
      <c r="M154" s="13" t="s">
        <v>234</v>
      </c>
    </row>
    <row r="155" spans="1:13" ht="40.5" hidden="1" x14ac:dyDescent="0.2">
      <c r="A155" s="8">
        <v>154</v>
      </c>
      <c r="B155" s="19" t="s">
        <v>13</v>
      </c>
      <c r="C155" s="18">
        <v>5</v>
      </c>
      <c r="D155" s="18" t="s">
        <v>14</v>
      </c>
      <c r="E155" s="17" t="s">
        <v>35</v>
      </c>
      <c r="F155" s="20">
        <v>52111500010001</v>
      </c>
      <c r="G155" s="20" t="s">
        <v>76</v>
      </c>
      <c r="H155" s="17" t="s">
        <v>77</v>
      </c>
      <c r="I155" s="10" t="s">
        <v>17</v>
      </c>
      <c r="J155" s="10">
        <v>210</v>
      </c>
      <c r="K155" s="9" t="s">
        <v>188</v>
      </c>
      <c r="L155" s="12">
        <v>53000000</v>
      </c>
      <c r="M155" s="13" t="s">
        <v>214</v>
      </c>
    </row>
    <row r="156" spans="1:13" ht="40.5" hidden="1" x14ac:dyDescent="0.2">
      <c r="A156" s="8">
        <v>155</v>
      </c>
      <c r="B156" s="8" t="s">
        <v>13</v>
      </c>
      <c r="C156" s="9">
        <v>5</v>
      </c>
      <c r="D156" s="9" t="s">
        <v>14</v>
      </c>
      <c r="E156" s="10" t="s">
        <v>35</v>
      </c>
      <c r="F156" s="11">
        <v>52111500010002</v>
      </c>
      <c r="G156" s="11" t="s">
        <v>76</v>
      </c>
      <c r="H156" s="10" t="s">
        <v>79</v>
      </c>
      <c r="I156" s="10" t="s">
        <v>17</v>
      </c>
      <c r="J156" s="10">
        <v>210</v>
      </c>
      <c r="K156" s="9" t="s">
        <v>188</v>
      </c>
      <c r="L156" s="12">
        <v>157000000</v>
      </c>
      <c r="M156" s="13" t="s">
        <v>215</v>
      </c>
    </row>
    <row r="157" spans="1:13" ht="40.5" hidden="1" x14ac:dyDescent="0.2">
      <c r="A157" s="8">
        <v>156</v>
      </c>
      <c r="B157" s="8" t="s">
        <v>13</v>
      </c>
      <c r="C157" s="9">
        <v>5</v>
      </c>
      <c r="D157" s="9" t="s">
        <v>14</v>
      </c>
      <c r="E157" s="10" t="s">
        <v>35</v>
      </c>
      <c r="F157" s="11">
        <v>52111500020001</v>
      </c>
      <c r="G157" s="11" t="s">
        <v>76</v>
      </c>
      <c r="H157" s="11" t="s">
        <v>216</v>
      </c>
      <c r="I157" s="10" t="s">
        <v>17</v>
      </c>
      <c r="J157" s="10">
        <v>210</v>
      </c>
      <c r="K157" s="9" t="s">
        <v>188</v>
      </c>
      <c r="L157" s="12">
        <v>39000000</v>
      </c>
      <c r="M157" s="13" t="s">
        <v>217</v>
      </c>
    </row>
    <row r="158" spans="1:13" ht="40.5" hidden="1" x14ac:dyDescent="0.2">
      <c r="A158" s="8">
        <v>157</v>
      </c>
      <c r="B158" s="8" t="s">
        <v>13</v>
      </c>
      <c r="C158" s="9">
        <v>5</v>
      </c>
      <c r="D158" s="9" t="s">
        <v>14</v>
      </c>
      <c r="E158" s="10" t="s">
        <v>35</v>
      </c>
      <c r="F158" s="11">
        <v>52111500020001</v>
      </c>
      <c r="G158" s="11" t="s">
        <v>76</v>
      </c>
      <c r="H158" s="11" t="s">
        <v>216</v>
      </c>
      <c r="I158" s="10" t="s">
        <v>17</v>
      </c>
      <c r="J158" s="10">
        <v>210</v>
      </c>
      <c r="K158" s="9" t="s">
        <v>188</v>
      </c>
      <c r="L158" s="12">
        <v>80000000</v>
      </c>
      <c r="M158" s="13" t="s">
        <v>218</v>
      </c>
    </row>
    <row r="159" spans="1:13" ht="40.5" x14ac:dyDescent="0.2">
      <c r="A159" s="8">
        <v>170</v>
      </c>
      <c r="B159" s="22">
        <v>44</v>
      </c>
      <c r="C159" s="9">
        <v>6</v>
      </c>
      <c r="D159" s="9" t="s">
        <v>14</v>
      </c>
      <c r="E159" s="10" t="s">
        <v>35</v>
      </c>
      <c r="F159" s="11">
        <v>52111600010002</v>
      </c>
      <c r="G159" s="11" t="s">
        <v>134</v>
      </c>
      <c r="H159" s="10" t="s">
        <v>143</v>
      </c>
      <c r="I159" s="10" t="s">
        <v>17</v>
      </c>
      <c r="J159" s="10">
        <v>210</v>
      </c>
      <c r="K159" s="9" t="s">
        <v>188</v>
      </c>
      <c r="L159" s="15">
        <v>19243200</v>
      </c>
      <c r="M159" s="13" t="s">
        <v>235</v>
      </c>
    </row>
    <row r="160" spans="1:13" ht="40.5" x14ac:dyDescent="0.2">
      <c r="A160" s="8">
        <v>171</v>
      </c>
      <c r="B160" s="22">
        <v>44</v>
      </c>
      <c r="C160" s="9">
        <v>6</v>
      </c>
      <c r="D160" s="9" t="s">
        <v>14</v>
      </c>
      <c r="E160" s="10" t="s">
        <v>35</v>
      </c>
      <c r="F160" s="11">
        <v>52111600010002</v>
      </c>
      <c r="G160" s="11" t="s">
        <v>134</v>
      </c>
      <c r="H160" s="10" t="s">
        <v>143</v>
      </c>
      <c r="I160" s="10" t="s">
        <v>17</v>
      </c>
      <c r="J160" s="10">
        <v>210</v>
      </c>
      <c r="K160" s="9" t="s">
        <v>188</v>
      </c>
      <c r="L160" s="15">
        <v>11869286</v>
      </c>
      <c r="M160" s="13" t="s">
        <v>236</v>
      </c>
    </row>
    <row r="161" spans="1:13" ht="40.5" x14ac:dyDescent="0.2">
      <c r="A161" s="8">
        <v>151</v>
      </c>
      <c r="B161" s="8">
        <v>45</v>
      </c>
      <c r="C161" s="9">
        <v>1</v>
      </c>
      <c r="D161" s="9" t="s">
        <v>14</v>
      </c>
      <c r="E161" s="10" t="s">
        <v>35</v>
      </c>
      <c r="F161" s="11">
        <v>52112100010001</v>
      </c>
      <c r="G161" s="11" t="s">
        <v>83</v>
      </c>
      <c r="H161" s="10" t="s">
        <v>209</v>
      </c>
      <c r="I161" s="10" t="s">
        <v>17</v>
      </c>
      <c r="J161" s="10">
        <v>210</v>
      </c>
      <c r="K161" s="9" t="s">
        <v>188</v>
      </c>
      <c r="L161" s="12">
        <v>152100000</v>
      </c>
      <c r="M161" s="13" t="s">
        <v>210</v>
      </c>
    </row>
    <row r="162" spans="1:13" ht="40.5" x14ac:dyDescent="0.2">
      <c r="A162" s="8">
        <v>159</v>
      </c>
      <c r="B162" s="22">
        <v>46</v>
      </c>
      <c r="C162" s="9">
        <v>1</v>
      </c>
      <c r="D162" s="9" t="s">
        <v>14</v>
      </c>
      <c r="E162" s="10" t="s">
        <v>35</v>
      </c>
      <c r="F162" s="11">
        <v>190501000200011</v>
      </c>
      <c r="G162" s="11" t="s">
        <v>220</v>
      </c>
      <c r="H162" s="11" t="s">
        <v>221</v>
      </c>
      <c r="I162" s="10" t="s">
        <v>17</v>
      </c>
      <c r="J162" s="10">
        <v>210</v>
      </c>
      <c r="K162" s="9" t="s">
        <v>188</v>
      </c>
      <c r="L162" s="15">
        <v>195995507.03999999</v>
      </c>
      <c r="M162" s="13" t="s">
        <v>222</v>
      </c>
    </row>
    <row r="163" spans="1:13" ht="40.5" x14ac:dyDescent="0.2">
      <c r="A163" s="8">
        <v>160</v>
      </c>
      <c r="B163" s="22">
        <v>46</v>
      </c>
      <c r="C163" s="9">
        <v>1</v>
      </c>
      <c r="D163" s="9" t="s">
        <v>14</v>
      </c>
      <c r="E163" s="10" t="s">
        <v>35</v>
      </c>
      <c r="F163" s="11">
        <v>190501000200013</v>
      </c>
      <c r="G163" s="11" t="s">
        <v>220</v>
      </c>
      <c r="H163" s="11" t="s">
        <v>223</v>
      </c>
      <c r="I163" s="10" t="s">
        <v>17</v>
      </c>
      <c r="J163" s="10">
        <v>210</v>
      </c>
      <c r="K163" s="9" t="s">
        <v>188</v>
      </c>
      <c r="L163" s="15">
        <v>23077452.960000001</v>
      </c>
      <c r="M163" s="13" t="s">
        <v>222</v>
      </c>
    </row>
    <row r="164" spans="1:13" ht="40.5" x14ac:dyDescent="0.2">
      <c r="A164" s="8">
        <v>161</v>
      </c>
      <c r="B164" s="22">
        <v>46</v>
      </c>
      <c r="C164" s="9">
        <v>1</v>
      </c>
      <c r="D164" s="9" t="s">
        <v>14</v>
      </c>
      <c r="E164" s="10" t="s">
        <v>35</v>
      </c>
      <c r="F164" s="11">
        <v>190501000200016</v>
      </c>
      <c r="G164" s="11" t="s">
        <v>220</v>
      </c>
      <c r="H164" s="11" t="s">
        <v>224</v>
      </c>
      <c r="I164" s="10" t="s">
        <v>17</v>
      </c>
      <c r="J164" s="10">
        <v>210</v>
      </c>
      <c r="K164" s="9" t="s">
        <v>188</v>
      </c>
      <c r="L164" s="15">
        <v>180229200</v>
      </c>
      <c r="M164" s="13" t="s">
        <v>222</v>
      </c>
    </row>
    <row r="165" spans="1:13" ht="40.5" x14ac:dyDescent="0.2">
      <c r="A165" s="8">
        <v>162</v>
      </c>
      <c r="B165" s="22">
        <v>46</v>
      </c>
      <c r="C165" s="9">
        <v>1</v>
      </c>
      <c r="D165" s="9" t="s">
        <v>14</v>
      </c>
      <c r="E165" s="10" t="s">
        <v>35</v>
      </c>
      <c r="F165" s="11">
        <v>190501000200014</v>
      </c>
      <c r="G165" s="11" t="s">
        <v>220</v>
      </c>
      <c r="H165" s="11" t="s">
        <v>225</v>
      </c>
      <c r="I165" s="10" t="s">
        <v>17</v>
      </c>
      <c r="J165" s="10">
        <v>210</v>
      </c>
      <c r="K165" s="9" t="s">
        <v>188</v>
      </c>
      <c r="L165" s="15">
        <v>6979068.0800000001</v>
      </c>
      <c r="M165" s="13" t="s">
        <v>222</v>
      </c>
    </row>
    <row r="166" spans="1:13" ht="40.5" x14ac:dyDescent="0.2">
      <c r="A166" s="8">
        <v>163</v>
      </c>
      <c r="B166" s="22">
        <v>46</v>
      </c>
      <c r="C166" s="9">
        <v>1</v>
      </c>
      <c r="D166" s="9" t="s">
        <v>20</v>
      </c>
      <c r="E166" s="10" t="s">
        <v>35</v>
      </c>
      <c r="F166" s="11">
        <v>19050100020001</v>
      </c>
      <c r="G166" s="11" t="s">
        <v>220</v>
      </c>
      <c r="H166" s="11" t="s">
        <v>226</v>
      </c>
      <c r="I166" s="10" t="s">
        <v>17</v>
      </c>
      <c r="J166" s="10">
        <v>210</v>
      </c>
      <c r="K166" s="9" t="s">
        <v>188</v>
      </c>
      <c r="L166" s="15">
        <v>2427606808.4000001</v>
      </c>
      <c r="M166" s="13" t="s">
        <v>227</v>
      </c>
    </row>
    <row r="167" spans="1:13" ht="40.5" x14ac:dyDescent="0.2">
      <c r="A167" s="8">
        <v>164</v>
      </c>
      <c r="B167" s="22">
        <v>46</v>
      </c>
      <c r="C167" s="9">
        <v>1</v>
      </c>
      <c r="D167" s="9" t="s">
        <v>20</v>
      </c>
      <c r="E167" s="10" t="s">
        <v>35</v>
      </c>
      <c r="F167" s="11">
        <v>19050100020001</v>
      </c>
      <c r="G167" s="11" t="s">
        <v>220</v>
      </c>
      <c r="H167" s="11" t="s">
        <v>228</v>
      </c>
      <c r="I167" s="10" t="s">
        <v>17</v>
      </c>
      <c r="J167" s="10">
        <v>210</v>
      </c>
      <c r="K167" s="9" t="s">
        <v>188</v>
      </c>
      <c r="L167" s="15">
        <v>581589.19999999995</v>
      </c>
      <c r="M167" s="13" t="s">
        <v>229</v>
      </c>
    </row>
    <row r="168" spans="1:13" ht="40.5" x14ac:dyDescent="0.2">
      <c r="A168" s="8">
        <v>165</v>
      </c>
      <c r="B168" s="22">
        <v>46</v>
      </c>
      <c r="C168" s="9">
        <v>1</v>
      </c>
      <c r="D168" s="9" t="s">
        <v>20</v>
      </c>
      <c r="E168" s="10" t="s">
        <v>35</v>
      </c>
      <c r="F168" s="11">
        <v>19050100020001</v>
      </c>
      <c r="G168" s="11" t="s">
        <v>220</v>
      </c>
      <c r="H168" s="11" t="s">
        <v>228</v>
      </c>
      <c r="I168" s="10" t="s">
        <v>17</v>
      </c>
      <c r="J168" s="10">
        <v>210</v>
      </c>
      <c r="K168" s="9" t="s">
        <v>188</v>
      </c>
      <c r="L168" s="15">
        <v>275754.03999999998</v>
      </c>
      <c r="M168" s="13" t="s">
        <v>230</v>
      </c>
    </row>
    <row r="169" spans="1:13" ht="40.5" x14ac:dyDescent="0.2">
      <c r="A169" s="8">
        <v>166</v>
      </c>
      <c r="B169" s="22">
        <v>46</v>
      </c>
      <c r="C169" s="9">
        <v>1</v>
      </c>
      <c r="D169" s="9" t="s">
        <v>14</v>
      </c>
      <c r="E169" s="10" t="s">
        <v>35</v>
      </c>
      <c r="F169" s="11">
        <v>190501000200015</v>
      </c>
      <c r="G169" s="11" t="s">
        <v>220</v>
      </c>
      <c r="H169" s="11" t="s">
        <v>231</v>
      </c>
      <c r="I169" s="10" t="s">
        <v>17</v>
      </c>
      <c r="J169" s="10">
        <v>210</v>
      </c>
      <c r="K169" s="9" t="s">
        <v>188</v>
      </c>
      <c r="L169" s="15">
        <v>26223146.760000002</v>
      </c>
      <c r="M169" s="13" t="s">
        <v>222</v>
      </c>
    </row>
    <row r="170" spans="1:13" ht="40.5" x14ac:dyDescent="0.2">
      <c r="A170" s="8">
        <v>167</v>
      </c>
      <c r="B170" s="22">
        <v>46</v>
      </c>
      <c r="C170" s="9">
        <v>1</v>
      </c>
      <c r="D170" s="9" t="s">
        <v>14</v>
      </c>
      <c r="E170" s="10" t="s">
        <v>35</v>
      </c>
      <c r="F170" s="11">
        <v>190501000200015</v>
      </c>
      <c r="G170" s="11" t="s">
        <v>220</v>
      </c>
      <c r="H170" s="11" t="s">
        <v>231</v>
      </c>
      <c r="I170" s="10" t="s">
        <v>17</v>
      </c>
      <c r="J170" s="10">
        <v>210</v>
      </c>
      <c r="K170" s="9" t="s">
        <v>188</v>
      </c>
      <c r="L170" s="15">
        <v>7350000</v>
      </c>
      <c r="M170" s="13" t="s">
        <v>232</v>
      </c>
    </row>
    <row r="171" spans="1:13" ht="40.5" x14ac:dyDescent="0.2">
      <c r="A171" s="8">
        <v>152</v>
      </c>
      <c r="B171" s="8">
        <v>47</v>
      </c>
      <c r="C171" s="9">
        <v>1</v>
      </c>
      <c r="D171" s="9" t="s">
        <v>14</v>
      </c>
      <c r="E171" s="10" t="s">
        <v>35</v>
      </c>
      <c r="F171" s="11">
        <v>52111900030001</v>
      </c>
      <c r="G171" s="11" t="s">
        <v>55</v>
      </c>
      <c r="H171" s="11" t="s">
        <v>211</v>
      </c>
      <c r="I171" s="10" t="s">
        <v>17</v>
      </c>
      <c r="J171" s="10">
        <v>210</v>
      </c>
      <c r="K171" s="9" t="s">
        <v>188</v>
      </c>
      <c r="L171" s="12">
        <v>13500000</v>
      </c>
      <c r="M171" s="13" t="s">
        <v>212</v>
      </c>
    </row>
    <row r="172" spans="1:13" ht="40.5" x14ac:dyDescent="0.2">
      <c r="A172" s="8">
        <v>185</v>
      </c>
      <c r="B172" s="22">
        <v>48</v>
      </c>
      <c r="C172" s="9">
        <v>1</v>
      </c>
      <c r="D172" s="9" t="s">
        <v>20</v>
      </c>
      <c r="E172" s="10" t="s">
        <v>44</v>
      </c>
      <c r="F172" s="11">
        <v>52110900010003</v>
      </c>
      <c r="G172" s="11" t="s">
        <v>45</v>
      </c>
      <c r="H172" s="11" t="s">
        <v>110</v>
      </c>
      <c r="I172" s="10" t="s">
        <v>249</v>
      </c>
      <c r="J172" s="10">
        <v>310</v>
      </c>
      <c r="K172" s="9" t="s">
        <v>250</v>
      </c>
      <c r="L172" s="42">
        <v>621223020</v>
      </c>
      <c r="M172" s="13" t="s">
        <v>251</v>
      </c>
    </row>
    <row r="173" spans="1:13" ht="40.5" hidden="1" x14ac:dyDescent="0.2">
      <c r="A173" s="8">
        <v>172</v>
      </c>
      <c r="B173" s="8" t="s">
        <v>13</v>
      </c>
      <c r="C173" s="9">
        <v>3</v>
      </c>
      <c r="D173" s="9" t="s">
        <v>14</v>
      </c>
      <c r="E173" s="10" t="s">
        <v>98</v>
      </c>
      <c r="F173" s="11">
        <v>91900100010001</v>
      </c>
      <c r="G173" s="11" t="s">
        <v>71</v>
      </c>
      <c r="H173" s="11" t="s">
        <v>205</v>
      </c>
      <c r="I173" s="10" t="s">
        <v>17</v>
      </c>
      <c r="J173" s="10">
        <v>210</v>
      </c>
      <c r="K173" s="9" t="s">
        <v>188</v>
      </c>
      <c r="L173" s="42">
        <v>250000000</v>
      </c>
      <c r="M173" s="13" t="s">
        <v>237</v>
      </c>
    </row>
    <row r="174" spans="1:13" ht="40.5" hidden="1" x14ac:dyDescent="0.2">
      <c r="A174" s="8">
        <v>173</v>
      </c>
      <c r="B174" s="8" t="s">
        <v>13</v>
      </c>
      <c r="C174" s="9">
        <v>3</v>
      </c>
      <c r="D174" s="9" t="s">
        <v>14</v>
      </c>
      <c r="E174" s="10" t="s">
        <v>98</v>
      </c>
      <c r="F174" s="11">
        <v>91900100010001</v>
      </c>
      <c r="G174" s="11" t="s">
        <v>71</v>
      </c>
      <c r="H174" s="11" t="s">
        <v>207</v>
      </c>
      <c r="I174" s="10" t="s">
        <v>17</v>
      </c>
      <c r="J174" s="10">
        <v>210</v>
      </c>
      <c r="K174" s="9" t="s">
        <v>188</v>
      </c>
      <c r="L174" s="42">
        <v>100000000</v>
      </c>
      <c r="M174" s="13" t="s">
        <v>238</v>
      </c>
    </row>
    <row r="175" spans="1:13" ht="40.5" hidden="1" x14ac:dyDescent="0.2">
      <c r="A175" s="8">
        <v>174</v>
      </c>
      <c r="B175" s="8" t="s">
        <v>13</v>
      </c>
      <c r="C175" s="9">
        <v>3</v>
      </c>
      <c r="D175" s="9" t="s">
        <v>20</v>
      </c>
      <c r="E175" s="10" t="s">
        <v>98</v>
      </c>
      <c r="F175" s="11">
        <v>91900100010001</v>
      </c>
      <c r="G175" s="11" t="s">
        <v>71</v>
      </c>
      <c r="H175" s="11" t="s">
        <v>207</v>
      </c>
      <c r="I175" s="10" t="s">
        <v>17</v>
      </c>
      <c r="J175" s="10">
        <v>210</v>
      </c>
      <c r="K175" s="9" t="s">
        <v>188</v>
      </c>
      <c r="L175" s="42">
        <v>140580000</v>
      </c>
      <c r="M175" s="13" t="s">
        <v>238</v>
      </c>
    </row>
    <row r="176" spans="1:13" ht="40.5" hidden="1" x14ac:dyDescent="0.2">
      <c r="A176" s="8">
        <v>175</v>
      </c>
      <c r="B176" s="8" t="s">
        <v>13</v>
      </c>
      <c r="C176" s="9">
        <v>3</v>
      </c>
      <c r="D176" s="9" t="s">
        <v>14</v>
      </c>
      <c r="E176" s="10" t="s">
        <v>98</v>
      </c>
      <c r="F176" s="11">
        <v>91900100010001</v>
      </c>
      <c r="G176" s="11" t="s">
        <v>45</v>
      </c>
      <c r="H176" s="11" t="s">
        <v>46</v>
      </c>
      <c r="I176" s="10" t="s">
        <v>17</v>
      </c>
      <c r="J176" s="10">
        <v>210</v>
      </c>
      <c r="K176" s="9" t="s">
        <v>188</v>
      </c>
      <c r="L176" s="42">
        <v>90392980</v>
      </c>
      <c r="M176" s="13" t="s">
        <v>239</v>
      </c>
    </row>
    <row r="177" spans="1:13" ht="40.5" hidden="1" x14ac:dyDescent="0.2">
      <c r="A177" s="8">
        <v>176</v>
      </c>
      <c r="B177" s="8" t="s">
        <v>13</v>
      </c>
      <c r="C177" s="9">
        <v>3</v>
      </c>
      <c r="D177" s="9" t="s">
        <v>14</v>
      </c>
      <c r="E177" s="10" t="s">
        <v>98</v>
      </c>
      <c r="F177" s="11">
        <v>91900100010001</v>
      </c>
      <c r="G177" s="11" t="s">
        <v>83</v>
      </c>
      <c r="H177" s="10" t="s">
        <v>209</v>
      </c>
      <c r="I177" s="10" t="s">
        <v>17</v>
      </c>
      <c r="J177" s="10">
        <v>210</v>
      </c>
      <c r="K177" s="9" t="s">
        <v>188</v>
      </c>
      <c r="L177" s="12">
        <v>11730600</v>
      </c>
      <c r="M177" s="13" t="s">
        <v>240</v>
      </c>
    </row>
    <row r="178" spans="1:13" ht="40.5" hidden="1" x14ac:dyDescent="0.2">
      <c r="A178" s="8">
        <v>177</v>
      </c>
      <c r="B178" s="8" t="s">
        <v>13</v>
      </c>
      <c r="C178" s="9">
        <v>3</v>
      </c>
      <c r="D178" s="9" t="s">
        <v>14</v>
      </c>
      <c r="E178" s="10" t="s">
        <v>98</v>
      </c>
      <c r="F178" s="11">
        <v>91900100010001</v>
      </c>
      <c r="G178" s="11" t="s">
        <v>49</v>
      </c>
      <c r="H178" s="11" t="s">
        <v>197</v>
      </c>
      <c r="I178" s="10" t="s">
        <v>17</v>
      </c>
      <c r="J178" s="10">
        <v>210</v>
      </c>
      <c r="K178" s="9" t="s">
        <v>188</v>
      </c>
      <c r="L178" s="12">
        <v>1311199</v>
      </c>
      <c r="M178" s="13" t="s">
        <v>241</v>
      </c>
    </row>
    <row r="179" spans="1:13" ht="54" hidden="1" x14ac:dyDescent="0.2">
      <c r="A179" s="8">
        <v>178</v>
      </c>
      <c r="B179" s="8" t="s">
        <v>13</v>
      </c>
      <c r="C179" s="9">
        <v>3</v>
      </c>
      <c r="D179" s="9" t="s">
        <v>14</v>
      </c>
      <c r="E179" s="10" t="s">
        <v>98</v>
      </c>
      <c r="F179" s="11">
        <v>91900100010001</v>
      </c>
      <c r="G179" s="11" t="s">
        <v>49</v>
      </c>
      <c r="H179" s="11" t="s">
        <v>50</v>
      </c>
      <c r="I179" s="10" t="s">
        <v>17</v>
      </c>
      <c r="J179" s="10">
        <v>210</v>
      </c>
      <c r="K179" s="9" t="s">
        <v>188</v>
      </c>
      <c r="L179" s="12">
        <v>12397844</v>
      </c>
      <c r="M179" s="13" t="s">
        <v>242</v>
      </c>
    </row>
    <row r="180" spans="1:13" ht="40.5" hidden="1" x14ac:dyDescent="0.2">
      <c r="A180" s="8">
        <v>179</v>
      </c>
      <c r="B180" s="8" t="s">
        <v>13</v>
      </c>
      <c r="C180" s="9">
        <v>3</v>
      </c>
      <c r="D180" s="9" t="s">
        <v>14</v>
      </c>
      <c r="E180" s="10" t="s">
        <v>98</v>
      </c>
      <c r="F180" s="11">
        <v>91900100010001</v>
      </c>
      <c r="G180" s="11" t="s">
        <v>49</v>
      </c>
      <c r="H180" s="11" t="s">
        <v>50</v>
      </c>
      <c r="I180" s="10" t="s">
        <v>17</v>
      </c>
      <c r="J180" s="10">
        <v>210</v>
      </c>
      <c r="K180" s="9" t="s">
        <v>188</v>
      </c>
      <c r="L180" s="12">
        <v>2838800</v>
      </c>
      <c r="M180" s="13" t="s">
        <v>243</v>
      </c>
    </row>
    <row r="181" spans="1:13" ht="40.5" hidden="1" x14ac:dyDescent="0.2">
      <c r="A181" s="8">
        <v>180</v>
      </c>
      <c r="B181" s="8" t="s">
        <v>13</v>
      </c>
      <c r="C181" s="9">
        <v>3</v>
      </c>
      <c r="D181" s="9" t="s">
        <v>14</v>
      </c>
      <c r="E181" s="10" t="s">
        <v>98</v>
      </c>
      <c r="F181" s="11">
        <v>91900100010001</v>
      </c>
      <c r="G181" s="11" t="s">
        <v>55</v>
      </c>
      <c r="H181" s="11" t="s">
        <v>56</v>
      </c>
      <c r="I181" s="10" t="s">
        <v>17</v>
      </c>
      <c r="J181" s="10">
        <v>210</v>
      </c>
      <c r="K181" s="9" t="s">
        <v>188</v>
      </c>
      <c r="L181" s="12">
        <v>12862491</v>
      </c>
      <c r="M181" s="13" t="s">
        <v>244</v>
      </c>
    </row>
    <row r="182" spans="1:13" ht="40.5" hidden="1" x14ac:dyDescent="0.2">
      <c r="A182" s="8">
        <v>181</v>
      </c>
      <c r="B182" s="8" t="s">
        <v>13</v>
      </c>
      <c r="C182" s="9">
        <v>3</v>
      </c>
      <c r="D182" s="9" t="s">
        <v>14</v>
      </c>
      <c r="E182" s="10" t="s">
        <v>98</v>
      </c>
      <c r="F182" s="11">
        <v>91900100010001</v>
      </c>
      <c r="G182" s="11" t="s">
        <v>49</v>
      </c>
      <c r="H182" s="10" t="s">
        <v>195</v>
      </c>
      <c r="I182" s="10" t="s">
        <v>17</v>
      </c>
      <c r="J182" s="10">
        <v>210</v>
      </c>
      <c r="K182" s="9" t="s">
        <v>188</v>
      </c>
      <c r="L182" s="12">
        <v>995386</v>
      </c>
      <c r="M182" s="13" t="s">
        <v>245</v>
      </c>
    </row>
    <row r="183" spans="1:13" ht="40.5" hidden="1" x14ac:dyDescent="0.2">
      <c r="A183" s="8">
        <v>182</v>
      </c>
      <c r="B183" s="8" t="s">
        <v>13</v>
      </c>
      <c r="C183" s="9">
        <v>3</v>
      </c>
      <c r="D183" s="9" t="s">
        <v>14</v>
      </c>
      <c r="E183" s="10" t="s">
        <v>98</v>
      </c>
      <c r="F183" s="11">
        <v>91900100010001</v>
      </c>
      <c r="G183" s="11" t="s">
        <v>71</v>
      </c>
      <c r="H183" s="10" t="s">
        <v>203</v>
      </c>
      <c r="I183" s="10" t="s">
        <v>17</v>
      </c>
      <c r="J183" s="10">
        <v>210</v>
      </c>
      <c r="K183" s="9" t="s">
        <v>188</v>
      </c>
      <c r="L183" s="12">
        <v>4087199</v>
      </c>
      <c r="M183" s="13" t="s">
        <v>246</v>
      </c>
    </row>
    <row r="184" spans="1:13" ht="40.5" hidden="1" x14ac:dyDescent="0.2">
      <c r="A184" s="8">
        <v>183</v>
      </c>
      <c r="B184" s="8" t="s">
        <v>13</v>
      </c>
      <c r="C184" s="9">
        <v>3</v>
      </c>
      <c r="D184" s="9" t="s">
        <v>20</v>
      </c>
      <c r="E184" s="10" t="s">
        <v>98</v>
      </c>
      <c r="F184" s="11">
        <v>91900100010001</v>
      </c>
      <c r="G184" s="11" t="s">
        <v>45</v>
      </c>
      <c r="H184" s="11" t="s">
        <v>46</v>
      </c>
      <c r="I184" s="10" t="s">
        <v>17</v>
      </c>
      <c r="J184" s="10">
        <v>210</v>
      </c>
      <c r="K184" s="9" t="s">
        <v>188</v>
      </c>
      <c r="L184" s="12">
        <v>7097170</v>
      </c>
      <c r="M184" s="13" t="s">
        <v>247</v>
      </c>
    </row>
    <row r="185" spans="1:13" ht="40.5" hidden="1" x14ac:dyDescent="0.2">
      <c r="A185" s="8">
        <v>184</v>
      </c>
      <c r="B185" s="8" t="s">
        <v>13</v>
      </c>
      <c r="C185" s="9">
        <v>3</v>
      </c>
      <c r="D185" s="9" t="s">
        <v>20</v>
      </c>
      <c r="E185" s="10" t="s">
        <v>98</v>
      </c>
      <c r="F185" s="11">
        <v>91900100010001</v>
      </c>
      <c r="G185" s="11" t="s">
        <v>45</v>
      </c>
      <c r="H185" s="11" t="s">
        <v>46</v>
      </c>
      <c r="I185" s="10" t="s">
        <v>17</v>
      </c>
      <c r="J185" s="10">
        <v>210</v>
      </c>
      <c r="K185" s="9" t="s">
        <v>188</v>
      </c>
      <c r="L185" s="12">
        <v>101250000</v>
      </c>
      <c r="M185" s="13" t="s">
        <v>248</v>
      </c>
    </row>
    <row r="186" spans="1:13" ht="40.5" x14ac:dyDescent="0.2">
      <c r="A186" s="8">
        <v>186</v>
      </c>
      <c r="B186" s="22">
        <v>48</v>
      </c>
      <c r="C186" s="9">
        <v>1</v>
      </c>
      <c r="D186" s="9" t="s">
        <v>20</v>
      </c>
      <c r="E186" s="10" t="s">
        <v>68</v>
      </c>
      <c r="F186" s="11">
        <v>83909000020002</v>
      </c>
      <c r="G186" s="11" t="s">
        <v>45</v>
      </c>
      <c r="H186" s="10" t="s">
        <v>110</v>
      </c>
      <c r="I186" s="10" t="s">
        <v>249</v>
      </c>
      <c r="J186" s="10">
        <v>310</v>
      </c>
      <c r="K186" s="9" t="s">
        <v>250</v>
      </c>
      <c r="L186" s="42">
        <v>250000000</v>
      </c>
      <c r="M186" s="13" t="s">
        <v>252</v>
      </c>
    </row>
    <row r="187" spans="1:13" ht="40.5" x14ac:dyDescent="0.2">
      <c r="A187" s="8">
        <v>187</v>
      </c>
      <c r="B187" s="22">
        <v>48</v>
      </c>
      <c r="C187" s="9">
        <v>1</v>
      </c>
      <c r="D187" s="9" t="s">
        <v>20</v>
      </c>
      <c r="E187" s="10" t="s">
        <v>44</v>
      </c>
      <c r="F187" s="11">
        <v>52110900010003</v>
      </c>
      <c r="G187" s="11" t="s">
        <v>45</v>
      </c>
      <c r="H187" s="11" t="s">
        <v>110</v>
      </c>
      <c r="I187" s="10" t="s">
        <v>249</v>
      </c>
      <c r="J187" s="10">
        <v>310</v>
      </c>
      <c r="K187" s="9" t="s">
        <v>250</v>
      </c>
      <c r="L187" s="42">
        <v>100000000</v>
      </c>
      <c r="M187" s="13" t="s">
        <v>252</v>
      </c>
    </row>
    <row r="188" spans="1:13" ht="40.5" x14ac:dyDescent="0.2">
      <c r="A188" s="8">
        <v>189</v>
      </c>
      <c r="B188" s="22">
        <v>48</v>
      </c>
      <c r="C188" s="9">
        <v>1</v>
      </c>
      <c r="D188" s="9" t="s">
        <v>20</v>
      </c>
      <c r="E188" s="10" t="s">
        <v>44</v>
      </c>
      <c r="F188" s="11">
        <v>52110900010003</v>
      </c>
      <c r="G188" s="11" t="s">
        <v>45</v>
      </c>
      <c r="H188" s="11" t="s">
        <v>110</v>
      </c>
      <c r="I188" s="10" t="s">
        <v>249</v>
      </c>
      <c r="J188" s="10">
        <v>310</v>
      </c>
      <c r="K188" s="9" t="s">
        <v>250</v>
      </c>
      <c r="L188" s="42">
        <v>140580000</v>
      </c>
      <c r="M188" s="13" t="s">
        <v>254</v>
      </c>
    </row>
    <row r="189" spans="1:13" ht="40.5" hidden="1" x14ac:dyDescent="0.2">
      <c r="A189" s="8">
        <v>188</v>
      </c>
      <c r="B189" s="8" t="s">
        <v>13</v>
      </c>
      <c r="C189" s="9">
        <v>5</v>
      </c>
      <c r="D189" s="9" t="s">
        <v>14</v>
      </c>
      <c r="E189" s="10" t="s">
        <v>44</v>
      </c>
      <c r="F189" s="11">
        <v>52110900010003</v>
      </c>
      <c r="G189" s="11" t="s">
        <v>45</v>
      </c>
      <c r="H189" s="10" t="s">
        <v>110</v>
      </c>
      <c r="I189" s="10" t="s">
        <v>249</v>
      </c>
      <c r="J189" s="10">
        <v>310</v>
      </c>
      <c r="K189" s="9" t="s">
        <v>250</v>
      </c>
      <c r="L189" s="12">
        <v>399443000</v>
      </c>
      <c r="M189" s="13" t="s">
        <v>253</v>
      </c>
    </row>
    <row r="190" spans="1:13" ht="40.5" x14ac:dyDescent="0.2">
      <c r="A190" s="8">
        <v>192</v>
      </c>
      <c r="B190" s="22">
        <v>48</v>
      </c>
      <c r="C190" s="9">
        <v>1</v>
      </c>
      <c r="D190" s="9" t="s">
        <v>20</v>
      </c>
      <c r="E190" s="10" t="s">
        <v>44</v>
      </c>
      <c r="F190" s="11">
        <v>52110900010003</v>
      </c>
      <c r="G190" s="11" t="s">
        <v>45</v>
      </c>
      <c r="H190" s="11" t="s">
        <v>110</v>
      </c>
      <c r="I190" s="10" t="s">
        <v>249</v>
      </c>
      <c r="J190" s="10">
        <v>310</v>
      </c>
      <c r="K190" s="9" t="s">
        <v>250</v>
      </c>
      <c r="L190" s="42">
        <v>90392980</v>
      </c>
      <c r="M190" s="13" t="s">
        <v>257</v>
      </c>
    </row>
    <row r="191" spans="1:13" ht="40.5" x14ac:dyDescent="0.2">
      <c r="A191" s="8">
        <v>153</v>
      </c>
      <c r="B191" s="8">
        <v>49</v>
      </c>
      <c r="C191" s="9">
        <v>1</v>
      </c>
      <c r="D191" s="9" t="s">
        <v>14</v>
      </c>
      <c r="E191" s="10" t="s">
        <v>35</v>
      </c>
      <c r="F191" s="11">
        <v>52111900010001</v>
      </c>
      <c r="G191" s="11" t="s">
        <v>55</v>
      </c>
      <c r="H191" s="11" t="s">
        <v>56</v>
      </c>
      <c r="I191" s="10" t="s">
        <v>17</v>
      </c>
      <c r="J191" s="10">
        <v>210</v>
      </c>
      <c r="K191" s="9" t="s">
        <v>188</v>
      </c>
      <c r="L191" s="12">
        <v>100000000</v>
      </c>
      <c r="M191" s="13" t="s">
        <v>213</v>
      </c>
    </row>
    <row r="192" spans="1:13" ht="40.5" x14ac:dyDescent="0.2">
      <c r="A192" s="8">
        <v>190</v>
      </c>
      <c r="B192" s="8">
        <v>50</v>
      </c>
      <c r="C192" s="9">
        <v>1</v>
      </c>
      <c r="D192" s="9" t="s">
        <v>20</v>
      </c>
      <c r="E192" s="10" t="s">
        <v>44</v>
      </c>
      <c r="F192" s="11">
        <v>52110900010003</v>
      </c>
      <c r="G192" s="11" t="s">
        <v>45</v>
      </c>
      <c r="H192" s="11" t="s">
        <v>110</v>
      </c>
      <c r="I192" s="10" t="s">
        <v>249</v>
      </c>
      <c r="J192" s="10">
        <v>310</v>
      </c>
      <c r="K192" s="9" t="s">
        <v>250</v>
      </c>
      <c r="L192" s="12">
        <v>40000000</v>
      </c>
      <c r="M192" s="13" t="s">
        <v>255</v>
      </c>
    </row>
    <row r="193" spans="1:13" ht="40.5" x14ac:dyDescent="0.2">
      <c r="A193" s="8">
        <v>191</v>
      </c>
      <c r="B193" s="8">
        <v>51</v>
      </c>
      <c r="C193" s="9">
        <v>1</v>
      </c>
      <c r="D193" s="9" t="s">
        <v>14</v>
      </c>
      <c r="E193" s="10" t="s">
        <v>44</v>
      </c>
      <c r="F193" s="11">
        <v>52110900010003</v>
      </c>
      <c r="G193" s="11" t="s">
        <v>45</v>
      </c>
      <c r="H193" s="11" t="s">
        <v>110</v>
      </c>
      <c r="I193" s="10" t="s">
        <v>249</v>
      </c>
      <c r="J193" s="10">
        <v>310</v>
      </c>
      <c r="K193" s="9" t="s">
        <v>250</v>
      </c>
      <c r="L193" s="12">
        <v>26336000</v>
      </c>
      <c r="M193" s="13" t="s">
        <v>256</v>
      </c>
    </row>
    <row r="194" spans="1:13" ht="27" hidden="1" x14ac:dyDescent="0.2">
      <c r="A194" s="8">
        <v>193</v>
      </c>
      <c r="B194" s="22" t="s">
        <v>13</v>
      </c>
      <c r="C194" s="9">
        <v>5</v>
      </c>
      <c r="D194" s="9" t="s">
        <v>20</v>
      </c>
      <c r="E194" s="10" t="s">
        <v>35</v>
      </c>
      <c r="F194" s="11">
        <v>52116300010001</v>
      </c>
      <c r="G194" s="11" t="s">
        <v>258</v>
      </c>
      <c r="H194" s="11" t="s">
        <v>259</v>
      </c>
      <c r="I194" s="10" t="s">
        <v>249</v>
      </c>
      <c r="J194" s="10">
        <v>310</v>
      </c>
      <c r="K194" s="9" t="s">
        <v>250</v>
      </c>
      <c r="L194" s="12">
        <v>12400000</v>
      </c>
      <c r="M194" s="13" t="s">
        <v>260</v>
      </c>
    </row>
    <row r="195" spans="1:13" ht="27" hidden="1" x14ac:dyDescent="0.2">
      <c r="A195" s="8">
        <v>194</v>
      </c>
      <c r="B195" s="22" t="s">
        <v>13</v>
      </c>
      <c r="C195" s="9">
        <v>5</v>
      </c>
      <c r="D195" s="9" t="s">
        <v>20</v>
      </c>
      <c r="E195" s="10" t="s">
        <v>35</v>
      </c>
      <c r="F195" s="11">
        <v>58081200010001</v>
      </c>
      <c r="G195" s="11" t="s">
        <v>261</v>
      </c>
      <c r="H195" s="11" t="s">
        <v>261</v>
      </c>
      <c r="I195" s="10" t="s">
        <v>249</v>
      </c>
      <c r="J195" s="10">
        <v>310</v>
      </c>
      <c r="K195" s="9" t="s">
        <v>250</v>
      </c>
      <c r="L195" s="12">
        <v>3000000000</v>
      </c>
      <c r="M195" s="13" t="s">
        <v>262</v>
      </c>
    </row>
    <row r="196" spans="1:13" ht="27" hidden="1" x14ac:dyDescent="0.2">
      <c r="A196" s="8">
        <v>195</v>
      </c>
      <c r="B196" s="22" t="s">
        <v>13</v>
      </c>
      <c r="C196" s="9">
        <v>5</v>
      </c>
      <c r="D196" s="9" t="s">
        <v>20</v>
      </c>
      <c r="E196" s="10" t="s">
        <v>68</v>
      </c>
      <c r="F196" s="11">
        <v>83909000020014</v>
      </c>
      <c r="G196" s="11" t="s">
        <v>261</v>
      </c>
      <c r="H196" s="11" t="s">
        <v>261</v>
      </c>
      <c r="I196" s="10" t="s">
        <v>249</v>
      </c>
      <c r="J196" s="10">
        <v>310</v>
      </c>
      <c r="K196" s="9" t="s">
        <v>250</v>
      </c>
      <c r="L196" s="12">
        <v>1638000000</v>
      </c>
      <c r="M196" s="13" t="s">
        <v>263</v>
      </c>
    </row>
    <row r="197" spans="1:13" ht="40.5" hidden="1" x14ac:dyDescent="0.2">
      <c r="A197" s="8">
        <v>196</v>
      </c>
      <c r="B197" s="22" t="s">
        <v>13</v>
      </c>
      <c r="C197" s="9">
        <v>3</v>
      </c>
      <c r="D197" s="9" t="s">
        <v>20</v>
      </c>
      <c r="E197" s="10" t="s">
        <v>98</v>
      </c>
      <c r="F197" s="11">
        <v>91900100010001</v>
      </c>
      <c r="G197" s="11" t="s">
        <v>45</v>
      </c>
      <c r="H197" s="11" t="s">
        <v>110</v>
      </c>
      <c r="I197" s="10" t="s">
        <v>249</v>
      </c>
      <c r="J197" s="10">
        <v>310</v>
      </c>
      <c r="K197" s="9" t="s">
        <v>250</v>
      </c>
      <c r="L197" s="12">
        <v>18000000</v>
      </c>
      <c r="M197" s="13" t="s">
        <v>264</v>
      </c>
    </row>
    <row r="198" spans="1:13" ht="54" hidden="1" x14ac:dyDescent="0.2">
      <c r="A198" s="8">
        <v>197</v>
      </c>
      <c r="B198" s="22" t="s">
        <v>13</v>
      </c>
      <c r="C198" s="9">
        <v>3</v>
      </c>
      <c r="D198" s="9" t="s">
        <v>14</v>
      </c>
      <c r="E198" s="10" t="s">
        <v>98</v>
      </c>
      <c r="F198" s="11">
        <v>91900100010001</v>
      </c>
      <c r="G198" s="11" t="s">
        <v>45</v>
      </c>
      <c r="H198" s="11" t="s">
        <v>110</v>
      </c>
      <c r="I198" s="10" t="s">
        <v>249</v>
      </c>
      <c r="J198" s="10">
        <v>310</v>
      </c>
      <c r="K198" s="9" t="s">
        <v>250</v>
      </c>
      <c r="L198" s="12">
        <v>11000000</v>
      </c>
      <c r="M198" s="13" t="s">
        <v>265</v>
      </c>
    </row>
    <row r="199" spans="1:13" ht="40.5" hidden="1" x14ac:dyDescent="0.2">
      <c r="A199" s="8">
        <v>198</v>
      </c>
      <c r="B199" s="22" t="s">
        <v>13</v>
      </c>
      <c r="C199" s="9">
        <v>3</v>
      </c>
      <c r="D199" s="9" t="s">
        <v>20</v>
      </c>
      <c r="E199" s="10" t="s">
        <v>98</v>
      </c>
      <c r="F199" s="11">
        <v>91900100010001</v>
      </c>
      <c r="G199" s="11" t="s">
        <v>45</v>
      </c>
      <c r="H199" s="11" t="s">
        <v>110</v>
      </c>
      <c r="I199" s="10" t="s">
        <v>249</v>
      </c>
      <c r="J199" s="10">
        <v>310</v>
      </c>
      <c r="K199" s="9" t="s">
        <v>250</v>
      </c>
      <c r="L199" s="12">
        <v>6000000</v>
      </c>
      <c r="M199" s="13" t="s">
        <v>266</v>
      </c>
    </row>
    <row r="200" spans="1:13" ht="40.5" hidden="1" x14ac:dyDescent="0.2">
      <c r="A200" s="8">
        <v>199</v>
      </c>
      <c r="B200" s="22" t="s">
        <v>13</v>
      </c>
      <c r="C200" s="9">
        <v>3</v>
      </c>
      <c r="D200" s="9" t="s">
        <v>20</v>
      </c>
      <c r="E200" s="10" t="s">
        <v>98</v>
      </c>
      <c r="F200" s="11">
        <v>91900100010001</v>
      </c>
      <c r="G200" s="11" t="s">
        <v>45</v>
      </c>
      <c r="H200" s="11" t="s">
        <v>110</v>
      </c>
      <c r="I200" s="10" t="s">
        <v>249</v>
      </c>
      <c r="J200" s="10">
        <v>310</v>
      </c>
      <c r="K200" s="9" t="s">
        <v>250</v>
      </c>
      <c r="L200" s="12">
        <v>6000000</v>
      </c>
      <c r="M200" s="13" t="s">
        <v>267</v>
      </c>
    </row>
    <row r="201" spans="1:13" ht="40.5" hidden="1" x14ac:dyDescent="0.2">
      <c r="A201" s="8">
        <v>200</v>
      </c>
      <c r="B201" s="22" t="s">
        <v>13</v>
      </c>
      <c r="C201" s="9">
        <v>3</v>
      </c>
      <c r="D201" s="9" t="s">
        <v>20</v>
      </c>
      <c r="E201" s="10" t="s">
        <v>98</v>
      </c>
      <c r="F201" s="11">
        <v>91900100010001</v>
      </c>
      <c r="G201" s="11" t="s">
        <v>45</v>
      </c>
      <c r="H201" s="11" t="s">
        <v>110</v>
      </c>
      <c r="I201" s="10" t="s">
        <v>249</v>
      </c>
      <c r="J201" s="10">
        <v>310</v>
      </c>
      <c r="K201" s="9" t="s">
        <v>250</v>
      </c>
      <c r="L201" s="12">
        <v>8000000</v>
      </c>
      <c r="M201" s="13" t="s">
        <v>268</v>
      </c>
    </row>
    <row r="202" spans="1:13" ht="81" hidden="1" x14ac:dyDescent="0.2">
      <c r="A202" s="8">
        <v>201</v>
      </c>
      <c r="B202" s="22" t="s">
        <v>13</v>
      </c>
      <c r="C202" s="9">
        <v>3</v>
      </c>
      <c r="D202" s="9" t="s">
        <v>20</v>
      </c>
      <c r="E202" s="10" t="s">
        <v>98</v>
      </c>
      <c r="F202" s="11">
        <v>91900100010001</v>
      </c>
      <c r="G202" s="11" t="s">
        <v>45</v>
      </c>
      <c r="H202" s="11" t="s">
        <v>110</v>
      </c>
      <c r="I202" s="10" t="s">
        <v>249</v>
      </c>
      <c r="J202" s="10">
        <v>310</v>
      </c>
      <c r="K202" s="9" t="s">
        <v>250</v>
      </c>
      <c r="L202" s="12">
        <v>6000000</v>
      </c>
      <c r="M202" s="13" t="s">
        <v>269</v>
      </c>
    </row>
    <row r="203" spans="1:13" ht="81" hidden="1" x14ac:dyDescent="0.2">
      <c r="A203" s="8">
        <v>202</v>
      </c>
      <c r="B203" s="22" t="s">
        <v>13</v>
      </c>
      <c r="C203" s="9">
        <v>3</v>
      </c>
      <c r="D203" s="9" t="s">
        <v>20</v>
      </c>
      <c r="E203" s="10" t="s">
        <v>98</v>
      </c>
      <c r="F203" s="11">
        <v>91900100010001</v>
      </c>
      <c r="G203" s="11" t="s">
        <v>45</v>
      </c>
      <c r="H203" s="11" t="s">
        <v>110</v>
      </c>
      <c r="I203" s="10" t="s">
        <v>249</v>
      </c>
      <c r="J203" s="10">
        <v>310</v>
      </c>
      <c r="K203" s="9" t="s">
        <v>250</v>
      </c>
      <c r="L203" s="12">
        <v>6000000</v>
      </c>
      <c r="M203" s="13" t="s">
        <v>270</v>
      </c>
    </row>
    <row r="204" spans="1:13" ht="81" hidden="1" x14ac:dyDescent="0.2">
      <c r="A204" s="8">
        <v>203</v>
      </c>
      <c r="B204" s="22" t="s">
        <v>13</v>
      </c>
      <c r="C204" s="9">
        <v>3</v>
      </c>
      <c r="D204" s="9" t="s">
        <v>20</v>
      </c>
      <c r="E204" s="10" t="s">
        <v>98</v>
      </c>
      <c r="F204" s="11">
        <v>91900100010001</v>
      </c>
      <c r="G204" s="11" t="s">
        <v>45</v>
      </c>
      <c r="H204" s="11" t="s">
        <v>110</v>
      </c>
      <c r="I204" s="10" t="s">
        <v>249</v>
      </c>
      <c r="J204" s="10">
        <v>310</v>
      </c>
      <c r="K204" s="9" t="s">
        <v>250</v>
      </c>
      <c r="L204" s="12">
        <v>7043500</v>
      </c>
      <c r="M204" s="13" t="s">
        <v>271</v>
      </c>
    </row>
    <row r="205" spans="1:13" ht="40.5" hidden="1" x14ac:dyDescent="0.2">
      <c r="A205" s="8">
        <v>204</v>
      </c>
      <c r="B205" s="22" t="s">
        <v>13</v>
      </c>
      <c r="C205" s="9">
        <v>3</v>
      </c>
      <c r="D205" s="9" t="s">
        <v>20</v>
      </c>
      <c r="E205" s="10" t="s">
        <v>98</v>
      </c>
      <c r="F205" s="11">
        <v>91900100010001</v>
      </c>
      <c r="G205" s="11" t="s">
        <v>45</v>
      </c>
      <c r="H205" s="11" t="s">
        <v>110</v>
      </c>
      <c r="I205" s="10" t="s">
        <v>249</v>
      </c>
      <c r="J205" s="10">
        <v>310</v>
      </c>
      <c r="K205" s="9" t="s">
        <v>250</v>
      </c>
      <c r="L205" s="12">
        <v>8332200</v>
      </c>
      <c r="M205" s="13" t="s">
        <v>272</v>
      </c>
    </row>
    <row r="206" spans="1:13" ht="40.5" hidden="1" x14ac:dyDescent="0.2">
      <c r="A206" s="8">
        <v>205</v>
      </c>
      <c r="B206" s="22" t="s">
        <v>13</v>
      </c>
      <c r="C206" s="9">
        <v>3</v>
      </c>
      <c r="D206" s="9" t="s">
        <v>20</v>
      </c>
      <c r="E206" s="10" t="s">
        <v>98</v>
      </c>
      <c r="F206" s="11">
        <v>91900100010001</v>
      </c>
      <c r="G206" s="11" t="s">
        <v>45</v>
      </c>
      <c r="H206" s="11" t="s">
        <v>110</v>
      </c>
      <c r="I206" s="10" t="s">
        <v>249</v>
      </c>
      <c r="J206" s="10">
        <v>310</v>
      </c>
      <c r="K206" s="9" t="s">
        <v>250</v>
      </c>
      <c r="L206" s="12">
        <v>6000000</v>
      </c>
      <c r="M206" s="13" t="s">
        <v>273</v>
      </c>
    </row>
    <row r="207" spans="1:13" ht="40.5" x14ac:dyDescent="0.2">
      <c r="A207" s="8">
        <v>206</v>
      </c>
      <c r="B207" s="22">
        <v>52</v>
      </c>
      <c r="C207" s="9">
        <v>1</v>
      </c>
      <c r="D207" s="9" t="s">
        <v>20</v>
      </c>
      <c r="E207" s="10" t="s">
        <v>44</v>
      </c>
      <c r="F207" s="11">
        <v>52110900010004</v>
      </c>
      <c r="G207" s="11" t="s">
        <v>45</v>
      </c>
      <c r="H207" s="11" t="s">
        <v>46</v>
      </c>
      <c r="I207" s="10" t="s">
        <v>52</v>
      </c>
      <c r="J207" s="10">
        <v>150</v>
      </c>
      <c r="K207" s="9" t="s">
        <v>274</v>
      </c>
      <c r="L207" s="15">
        <v>101430000</v>
      </c>
      <c r="M207" s="13" t="s">
        <v>275</v>
      </c>
    </row>
    <row r="208" spans="1:13" ht="40.5" x14ac:dyDescent="0.2">
      <c r="A208" s="8">
        <v>207</v>
      </c>
      <c r="B208" s="22">
        <v>52</v>
      </c>
      <c r="C208" s="9">
        <v>1</v>
      </c>
      <c r="D208" s="9" t="s">
        <v>20</v>
      </c>
      <c r="E208" s="10" t="s">
        <v>44</v>
      </c>
      <c r="F208" s="11">
        <v>52110900010004</v>
      </c>
      <c r="G208" s="11" t="s">
        <v>45</v>
      </c>
      <c r="H208" s="11" t="s">
        <v>46</v>
      </c>
      <c r="I208" s="10" t="s">
        <v>52</v>
      </c>
      <c r="J208" s="10">
        <v>150</v>
      </c>
      <c r="K208" s="9" t="s">
        <v>274</v>
      </c>
      <c r="L208" s="15">
        <v>348000000</v>
      </c>
      <c r="M208" s="13" t="s">
        <v>276</v>
      </c>
    </row>
    <row r="209" spans="1:13" ht="40.5" x14ac:dyDescent="0.2">
      <c r="A209" s="8">
        <v>208</v>
      </c>
      <c r="B209" s="22">
        <v>52</v>
      </c>
      <c r="C209" s="9">
        <v>1</v>
      </c>
      <c r="D209" s="9" t="s">
        <v>20</v>
      </c>
      <c r="E209" s="10" t="s">
        <v>44</v>
      </c>
      <c r="F209" s="11">
        <v>52110900010004</v>
      </c>
      <c r="G209" s="11" t="s">
        <v>45</v>
      </c>
      <c r="H209" s="11" t="s">
        <v>46</v>
      </c>
      <c r="I209" s="10" t="s">
        <v>52</v>
      </c>
      <c r="J209" s="10">
        <v>150</v>
      </c>
      <c r="K209" s="9" t="s">
        <v>274</v>
      </c>
      <c r="L209" s="15">
        <f>4956000000-2796815750</f>
        <v>2159184250</v>
      </c>
      <c r="M209" s="13" t="s">
        <v>277</v>
      </c>
    </row>
    <row r="210" spans="1:13" ht="54" x14ac:dyDescent="0.2">
      <c r="A210" s="8">
        <v>209</v>
      </c>
      <c r="B210" s="22">
        <v>53</v>
      </c>
      <c r="C210" s="9">
        <v>1</v>
      </c>
      <c r="D210" s="9" t="s">
        <v>20</v>
      </c>
      <c r="E210" s="10" t="s">
        <v>35</v>
      </c>
      <c r="F210" s="11">
        <v>52111900010001</v>
      </c>
      <c r="G210" s="11" t="s">
        <v>55</v>
      </c>
      <c r="H210" s="11" t="s">
        <v>56</v>
      </c>
      <c r="I210" s="10" t="s">
        <v>52</v>
      </c>
      <c r="J210" s="10">
        <v>150</v>
      </c>
      <c r="K210" s="9" t="s">
        <v>274</v>
      </c>
      <c r="L210" s="15">
        <v>139000000</v>
      </c>
      <c r="M210" s="13" t="s">
        <v>278</v>
      </c>
    </row>
    <row r="211" spans="1:13" ht="81" x14ac:dyDescent="0.2">
      <c r="A211" s="8">
        <v>210</v>
      </c>
      <c r="B211" s="22">
        <v>53</v>
      </c>
      <c r="C211" s="9">
        <v>1</v>
      </c>
      <c r="D211" s="9" t="s">
        <v>20</v>
      </c>
      <c r="E211" s="10" t="s">
        <v>68</v>
      </c>
      <c r="F211" s="11">
        <v>8</v>
      </c>
      <c r="G211" s="11" t="s">
        <v>55</v>
      </c>
      <c r="H211" s="11" t="s">
        <v>56</v>
      </c>
      <c r="I211" s="10" t="s">
        <v>52</v>
      </c>
      <c r="J211" s="10">
        <v>150</v>
      </c>
      <c r="K211" s="9" t="s">
        <v>274</v>
      </c>
      <c r="L211" s="15">
        <v>67000000</v>
      </c>
      <c r="M211" s="13" t="s">
        <v>279</v>
      </c>
    </row>
    <row r="212" spans="1:13" ht="27" hidden="1" x14ac:dyDescent="0.2">
      <c r="A212" s="8">
        <v>211</v>
      </c>
      <c r="B212" s="8" t="s">
        <v>13</v>
      </c>
      <c r="C212" s="9">
        <v>5</v>
      </c>
      <c r="D212" s="9" t="s">
        <v>20</v>
      </c>
      <c r="E212" s="10" t="s">
        <v>35</v>
      </c>
      <c r="F212" s="11">
        <v>19050100020001</v>
      </c>
      <c r="G212" s="11" t="s">
        <v>220</v>
      </c>
      <c r="H212" s="11" t="s">
        <v>280</v>
      </c>
      <c r="I212" s="10" t="s">
        <v>52</v>
      </c>
      <c r="J212" s="10">
        <v>150</v>
      </c>
      <c r="K212" s="9" t="s">
        <v>274</v>
      </c>
      <c r="L212" s="12">
        <v>99024000</v>
      </c>
      <c r="M212" s="13" t="s">
        <v>281</v>
      </c>
    </row>
    <row r="213" spans="1:13" ht="27" hidden="1" x14ac:dyDescent="0.2">
      <c r="A213" s="8">
        <v>212</v>
      </c>
      <c r="B213" s="8" t="s">
        <v>13</v>
      </c>
      <c r="C213" s="9">
        <v>5</v>
      </c>
      <c r="D213" s="9" t="s">
        <v>20</v>
      </c>
      <c r="E213" s="10" t="s">
        <v>68</v>
      </c>
      <c r="F213" s="11">
        <v>83909000020017</v>
      </c>
      <c r="G213" s="11" t="s">
        <v>220</v>
      </c>
      <c r="H213" s="11" t="s">
        <v>280</v>
      </c>
      <c r="I213" s="10" t="s">
        <v>52</v>
      </c>
      <c r="J213" s="10">
        <v>150</v>
      </c>
      <c r="K213" s="9" t="s">
        <v>274</v>
      </c>
      <c r="L213" s="12">
        <v>561136000</v>
      </c>
      <c r="M213" s="13" t="s">
        <v>281</v>
      </c>
    </row>
    <row r="214" spans="1:13" ht="40.5" x14ac:dyDescent="0.2">
      <c r="A214" s="8">
        <v>213</v>
      </c>
      <c r="B214" s="22">
        <v>54</v>
      </c>
      <c r="C214" s="9">
        <v>1</v>
      </c>
      <c r="D214" s="9" t="s">
        <v>20</v>
      </c>
      <c r="E214" s="10" t="s">
        <v>68</v>
      </c>
      <c r="F214" s="11">
        <v>83909000020019</v>
      </c>
      <c r="G214" s="11" t="s">
        <v>96</v>
      </c>
      <c r="H214" s="11" t="s">
        <v>97</v>
      </c>
      <c r="I214" s="10" t="s">
        <v>52</v>
      </c>
      <c r="J214" s="10">
        <v>150</v>
      </c>
      <c r="K214" s="9" t="s">
        <v>274</v>
      </c>
      <c r="L214" s="15">
        <v>28000000</v>
      </c>
      <c r="M214" s="13" t="s">
        <v>282</v>
      </c>
    </row>
    <row r="215" spans="1:13" ht="40.5" x14ac:dyDescent="0.2">
      <c r="A215" s="8">
        <v>214</v>
      </c>
      <c r="B215" s="22">
        <v>54</v>
      </c>
      <c r="C215" s="9">
        <v>1</v>
      </c>
      <c r="D215" s="9" t="s">
        <v>20</v>
      </c>
      <c r="E215" s="10" t="s">
        <v>35</v>
      </c>
      <c r="F215" s="11">
        <v>52119000010001</v>
      </c>
      <c r="G215" s="11" t="s">
        <v>96</v>
      </c>
      <c r="H215" s="11" t="s">
        <v>97</v>
      </c>
      <c r="I215" s="10" t="s">
        <v>52</v>
      </c>
      <c r="J215" s="10">
        <v>150</v>
      </c>
      <c r="K215" s="9" t="s">
        <v>274</v>
      </c>
      <c r="L215" s="15">
        <v>22000000</v>
      </c>
      <c r="M215" s="13" t="s">
        <v>283</v>
      </c>
    </row>
    <row r="216" spans="1:13" ht="40.5" hidden="1" x14ac:dyDescent="0.2">
      <c r="A216" s="8">
        <v>215</v>
      </c>
      <c r="B216" s="22" t="s">
        <v>13</v>
      </c>
      <c r="C216" s="9">
        <v>3</v>
      </c>
      <c r="D216" s="9" t="s">
        <v>20</v>
      </c>
      <c r="E216" s="10" t="s">
        <v>98</v>
      </c>
      <c r="F216" s="11">
        <v>91900100010001</v>
      </c>
      <c r="G216" s="11" t="s">
        <v>45</v>
      </c>
      <c r="H216" s="11" t="s">
        <v>46</v>
      </c>
      <c r="I216" s="10" t="s">
        <v>52</v>
      </c>
      <c r="J216" s="10">
        <v>150</v>
      </c>
      <c r="K216" s="9" t="s">
        <v>274</v>
      </c>
      <c r="L216" s="12">
        <v>35000000</v>
      </c>
      <c r="M216" s="13" t="s">
        <v>284</v>
      </c>
    </row>
    <row r="217" spans="1:13" ht="40.5" hidden="1" x14ac:dyDescent="0.2">
      <c r="A217" s="8">
        <v>216</v>
      </c>
      <c r="B217" s="22" t="s">
        <v>13</v>
      </c>
      <c r="C217" s="9">
        <v>3</v>
      </c>
      <c r="D217" s="9" t="s">
        <v>20</v>
      </c>
      <c r="E217" s="10" t="s">
        <v>98</v>
      </c>
      <c r="F217" s="11">
        <v>91900100010001</v>
      </c>
      <c r="G217" s="11" t="s">
        <v>45</v>
      </c>
      <c r="H217" s="11" t="s">
        <v>46</v>
      </c>
      <c r="I217" s="10" t="s">
        <v>52</v>
      </c>
      <c r="J217" s="10">
        <v>150</v>
      </c>
      <c r="K217" s="9" t="s">
        <v>274</v>
      </c>
      <c r="L217" s="12">
        <v>91593600</v>
      </c>
      <c r="M217" s="13" t="s">
        <v>285</v>
      </c>
    </row>
    <row r="218" spans="1:13" ht="27" hidden="1" x14ac:dyDescent="0.2">
      <c r="A218" s="8">
        <v>217</v>
      </c>
      <c r="B218" s="22" t="s">
        <v>13</v>
      </c>
      <c r="C218" s="9">
        <v>3</v>
      </c>
      <c r="D218" s="9" t="s">
        <v>20</v>
      </c>
      <c r="E218" s="10" t="s">
        <v>98</v>
      </c>
      <c r="F218" s="11">
        <v>91900100010001</v>
      </c>
      <c r="G218" s="11"/>
      <c r="H218" s="11"/>
      <c r="I218" s="10"/>
      <c r="J218" s="10"/>
      <c r="K218" s="9"/>
      <c r="L218" s="12">
        <v>1147952334</v>
      </c>
      <c r="M218" s="13" t="s">
        <v>286</v>
      </c>
    </row>
    <row r="219" spans="1:13" ht="40.5" hidden="1" x14ac:dyDescent="0.2">
      <c r="A219" s="8">
        <v>218</v>
      </c>
      <c r="B219" s="22" t="s">
        <v>13</v>
      </c>
      <c r="C219" s="9">
        <v>4</v>
      </c>
      <c r="D219" s="9" t="s">
        <v>14</v>
      </c>
      <c r="E219" s="10" t="s">
        <v>35</v>
      </c>
      <c r="F219" s="11">
        <v>52112100010001</v>
      </c>
      <c r="G219" s="11" t="s">
        <v>83</v>
      </c>
      <c r="H219" s="10" t="s">
        <v>209</v>
      </c>
      <c r="I219" s="10" t="s">
        <v>17</v>
      </c>
      <c r="J219" s="10">
        <v>210</v>
      </c>
      <c r="K219" s="9" t="s">
        <v>188</v>
      </c>
      <c r="L219" s="12">
        <v>10000000</v>
      </c>
      <c r="M219" s="13" t="s">
        <v>287</v>
      </c>
    </row>
    <row r="220" spans="1:13" ht="40.5" hidden="1" x14ac:dyDescent="0.2">
      <c r="A220" s="8">
        <v>219</v>
      </c>
      <c r="B220" s="22" t="s">
        <v>13</v>
      </c>
      <c r="C220" s="9">
        <v>4</v>
      </c>
      <c r="D220" s="9" t="s">
        <v>14</v>
      </c>
      <c r="E220" s="10" t="s">
        <v>35</v>
      </c>
      <c r="F220" s="11">
        <v>52111300010001</v>
      </c>
      <c r="G220" s="11" t="s">
        <v>71</v>
      </c>
      <c r="H220" s="10" t="s">
        <v>72</v>
      </c>
      <c r="I220" s="10" t="s">
        <v>17</v>
      </c>
      <c r="J220" s="10">
        <v>210</v>
      </c>
      <c r="K220" s="9" t="s">
        <v>188</v>
      </c>
      <c r="L220" s="12">
        <v>20000000</v>
      </c>
      <c r="M220" s="13" t="s">
        <v>287</v>
      </c>
    </row>
    <row r="221" spans="1:13" ht="40.5" hidden="1" x14ac:dyDescent="0.2">
      <c r="A221" s="8">
        <v>220</v>
      </c>
      <c r="B221" s="22" t="s">
        <v>13</v>
      </c>
      <c r="C221" s="9">
        <v>4</v>
      </c>
      <c r="D221" s="9" t="s">
        <v>14</v>
      </c>
      <c r="E221" s="10" t="s">
        <v>35</v>
      </c>
      <c r="F221" s="11">
        <v>52111300030001</v>
      </c>
      <c r="G221" s="11" t="s">
        <v>71</v>
      </c>
      <c r="H221" s="10" t="s">
        <v>131</v>
      </c>
      <c r="I221" s="10" t="s">
        <v>17</v>
      </c>
      <c r="J221" s="10">
        <v>210</v>
      </c>
      <c r="K221" s="9" t="s">
        <v>188</v>
      </c>
      <c r="L221" s="12">
        <v>20000000</v>
      </c>
      <c r="M221" s="13" t="s">
        <v>287</v>
      </c>
    </row>
    <row r="222" spans="1:13" ht="40.5" hidden="1" x14ac:dyDescent="0.2">
      <c r="A222" s="8">
        <v>221</v>
      </c>
      <c r="B222" s="22" t="s">
        <v>13</v>
      </c>
      <c r="C222" s="9">
        <v>4</v>
      </c>
      <c r="D222" s="9" t="s">
        <v>14</v>
      </c>
      <c r="E222" s="10" t="s">
        <v>35</v>
      </c>
      <c r="F222" s="11">
        <v>52111300020001</v>
      </c>
      <c r="G222" s="11" t="s">
        <v>71</v>
      </c>
      <c r="H222" s="10" t="s">
        <v>203</v>
      </c>
      <c r="I222" s="10" t="s">
        <v>17</v>
      </c>
      <c r="J222" s="10">
        <v>210</v>
      </c>
      <c r="K222" s="9" t="s">
        <v>188</v>
      </c>
      <c r="L222" s="12">
        <v>20000000</v>
      </c>
      <c r="M222" s="13" t="s">
        <v>287</v>
      </c>
    </row>
    <row r="223" spans="1:13" ht="40.5" hidden="1" x14ac:dyDescent="0.2">
      <c r="A223" s="8">
        <v>222</v>
      </c>
      <c r="B223" s="22" t="s">
        <v>13</v>
      </c>
      <c r="C223" s="9">
        <v>4</v>
      </c>
      <c r="D223" s="9" t="s">
        <v>14</v>
      </c>
      <c r="E223" s="10" t="s">
        <v>35</v>
      </c>
      <c r="F223" s="11">
        <v>52111300030003</v>
      </c>
      <c r="G223" s="11" t="s">
        <v>71</v>
      </c>
      <c r="H223" s="10" t="s">
        <v>288</v>
      </c>
      <c r="I223" s="10" t="s">
        <v>17</v>
      </c>
      <c r="J223" s="10">
        <v>210</v>
      </c>
      <c r="K223" s="9" t="s">
        <v>188</v>
      </c>
      <c r="L223" s="12">
        <v>20000000</v>
      </c>
      <c r="M223" s="13" t="s">
        <v>287</v>
      </c>
    </row>
    <row r="224" spans="1:13" ht="40.5" hidden="1" x14ac:dyDescent="0.2">
      <c r="A224" s="8">
        <v>223</v>
      </c>
      <c r="B224" s="22" t="s">
        <v>13</v>
      </c>
      <c r="C224" s="9">
        <v>4</v>
      </c>
      <c r="D224" s="9" t="s">
        <v>14</v>
      </c>
      <c r="E224" s="10" t="s">
        <v>35</v>
      </c>
      <c r="F224" s="11">
        <v>52111300030001</v>
      </c>
      <c r="G224" s="11" t="s">
        <v>71</v>
      </c>
      <c r="H224" s="11" t="s">
        <v>131</v>
      </c>
      <c r="I224" s="10" t="s">
        <v>17</v>
      </c>
      <c r="J224" s="10">
        <v>210</v>
      </c>
      <c r="K224" s="9" t="s">
        <v>188</v>
      </c>
      <c r="L224" s="12">
        <v>10000000</v>
      </c>
      <c r="M224" s="13" t="s">
        <v>287</v>
      </c>
    </row>
    <row r="225" spans="1:13" ht="40.5" hidden="1" x14ac:dyDescent="0.2">
      <c r="A225" s="8">
        <v>224</v>
      </c>
      <c r="B225" s="22" t="s">
        <v>13</v>
      </c>
      <c r="C225" s="9">
        <v>4</v>
      </c>
      <c r="D225" s="9" t="s">
        <v>14</v>
      </c>
      <c r="E225" s="10" t="s">
        <v>35</v>
      </c>
      <c r="F225" s="11">
        <v>52111900010001</v>
      </c>
      <c r="G225" s="11" t="s">
        <v>55</v>
      </c>
      <c r="H225" s="11" t="s">
        <v>56</v>
      </c>
      <c r="I225" s="10" t="s">
        <v>17</v>
      </c>
      <c r="J225" s="10">
        <v>210</v>
      </c>
      <c r="K225" s="9" t="s">
        <v>188</v>
      </c>
      <c r="L225" s="12">
        <v>10000000</v>
      </c>
      <c r="M225" s="13" t="s">
        <v>287</v>
      </c>
    </row>
    <row r="226" spans="1:13" ht="40.5" hidden="1" x14ac:dyDescent="0.2">
      <c r="A226" s="8">
        <v>225</v>
      </c>
      <c r="B226" s="22" t="s">
        <v>13</v>
      </c>
      <c r="C226" s="9">
        <v>4</v>
      </c>
      <c r="D226" s="9" t="s">
        <v>14</v>
      </c>
      <c r="E226" s="10" t="s">
        <v>35</v>
      </c>
      <c r="F226" s="11">
        <v>52111200010005</v>
      </c>
      <c r="G226" s="11" t="s">
        <v>49</v>
      </c>
      <c r="H226" s="11" t="s">
        <v>289</v>
      </c>
      <c r="I226" s="10" t="s">
        <v>17</v>
      </c>
      <c r="J226" s="10">
        <v>210</v>
      </c>
      <c r="K226" s="9" t="s">
        <v>188</v>
      </c>
      <c r="L226" s="12">
        <v>22000000</v>
      </c>
      <c r="M226" s="13" t="s">
        <v>287</v>
      </c>
    </row>
    <row r="227" spans="1:13" ht="40.5" hidden="1" x14ac:dyDescent="0.2">
      <c r="A227" s="8">
        <v>226</v>
      </c>
      <c r="B227" s="22" t="s">
        <v>13</v>
      </c>
      <c r="C227" s="9">
        <v>4</v>
      </c>
      <c r="D227" s="9" t="s">
        <v>14</v>
      </c>
      <c r="E227" s="10" t="s">
        <v>35</v>
      </c>
      <c r="F227" s="11">
        <v>52111200010001</v>
      </c>
      <c r="G227" s="11" t="s">
        <v>49</v>
      </c>
      <c r="H227" s="11" t="s">
        <v>50</v>
      </c>
      <c r="I227" s="10" t="s">
        <v>17</v>
      </c>
      <c r="J227" s="10">
        <v>210</v>
      </c>
      <c r="K227" s="9" t="s">
        <v>188</v>
      </c>
      <c r="L227" s="12">
        <v>28000000</v>
      </c>
      <c r="M227" s="13" t="s">
        <v>287</v>
      </c>
    </row>
    <row r="228" spans="1:13" ht="40.5" hidden="1" x14ac:dyDescent="0.2">
      <c r="A228" s="8">
        <v>227</v>
      </c>
      <c r="B228" s="22" t="s">
        <v>13</v>
      </c>
      <c r="C228" s="9">
        <v>4</v>
      </c>
      <c r="D228" s="9" t="s">
        <v>14</v>
      </c>
      <c r="E228" s="10" t="s">
        <v>35</v>
      </c>
      <c r="F228" s="11">
        <v>52115300010001</v>
      </c>
      <c r="G228" s="11" t="s">
        <v>71</v>
      </c>
      <c r="H228" s="11" t="s">
        <v>205</v>
      </c>
      <c r="I228" s="10" t="s">
        <v>17</v>
      </c>
      <c r="J228" s="10">
        <v>210</v>
      </c>
      <c r="K228" s="9" t="s">
        <v>188</v>
      </c>
      <c r="L228" s="12">
        <v>10000000</v>
      </c>
      <c r="M228" s="13" t="s">
        <v>287</v>
      </c>
    </row>
    <row r="229" spans="1:13" ht="40.5" hidden="1" x14ac:dyDescent="0.2">
      <c r="A229" s="8">
        <v>228</v>
      </c>
      <c r="B229" s="22" t="s">
        <v>13</v>
      </c>
      <c r="C229" s="9">
        <v>4</v>
      </c>
      <c r="D229" s="9" t="s">
        <v>14</v>
      </c>
      <c r="E229" s="10" t="s">
        <v>35</v>
      </c>
      <c r="F229" s="11">
        <v>52112100020001</v>
      </c>
      <c r="G229" s="11" t="s">
        <v>83</v>
      </c>
      <c r="H229" s="11" t="s">
        <v>84</v>
      </c>
      <c r="I229" s="10" t="s">
        <v>17</v>
      </c>
      <c r="J229" s="10">
        <v>210</v>
      </c>
      <c r="K229" s="9" t="s">
        <v>188</v>
      </c>
      <c r="L229" s="12">
        <v>20000000</v>
      </c>
      <c r="M229" s="13" t="s">
        <v>287</v>
      </c>
    </row>
    <row r="230" spans="1:13" ht="27" hidden="1" x14ac:dyDescent="0.2">
      <c r="A230" s="8">
        <v>229</v>
      </c>
      <c r="B230" s="22" t="s">
        <v>13</v>
      </c>
      <c r="C230" s="9">
        <v>4</v>
      </c>
      <c r="D230" s="9" t="s">
        <v>14</v>
      </c>
      <c r="E230" s="10" t="s">
        <v>35</v>
      </c>
      <c r="F230" s="11">
        <v>52111500010001</v>
      </c>
      <c r="G230" s="11" t="s">
        <v>76</v>
      </c>
      <c r="H230" s="11" t="s">
        <v>77</v>
      </c>
      <c r="I230" s="10" t="s">
        <v>52</v>
      </c>
      <c r="J230" s="10">
        <v>190</v>
      </c>
      <c r="K230" s="9" t="s">
        <v>85</v>
      </c>
      <c r="L230" s="12">
        <v>8000000</v>
      </c>
      <c r="M230" s="13" t="s">
        <v>287</v>
      </c>
    </row>
    <row r="231" spans="1:13" ht="27" hidden="1" x14ac:dyDescent="0.2">
      <c r="A231" s="8">
        <v>230</v>
      </c>
      <c r="B231" s="22" t="s">
        <v>13</v>
      </c>
      <c r="C231" s="9">
        <v>4</v>
      </c>
      <c r="D231" s="9" t="s">
        <v>20</v>
      </c>
      <c r="E231" s="10" t="s">
        <v>35</v>
      </c>
      <c r="F231" s="11">
        <v>52111500010001</v>
      </c>
      <c r="G231" s="11" t="s">
        <v>76</v>
      </c>
      <c r="H231" s="11" t="s">
        <v>77</v>
      </c>
      <c r="I231" s="10" t="s">
        <v>52</v>
      </c>
      <c r="J231" s="10">
        <v>190</v>
      </c>
      <c r="K231" s="9" t="s">
        <v>85</v>
      </c>
      <c r="L231" s="12">
        <v>1000000</v>
      </c>
      <c r="M231" s="13" t="s">
        <v>287</v>
      </c>
    </row>
    <row r="232" spans="1:13" ht="27" hidden="1" x14ac:dyDescent="0.2">
      <c r="A232" s="8">
        <v>231</v>
      </c>
      <c r="B232" s="22" t="s">
        <v>13</v>
      </c>
      <c r="C232" s="9">
        <v>4</v>
      </c>
      <c r="D232" s="9" t="s">
        <v>14</v>
      </c>
      <c r="E232" s="10" t="s">
        <v>35</v>
      </c>
      <c r="F232" s="11">
        <v>52112100010001</v>
      </c>
      <c r="G232" s="11" t="s">
        <v>83</v>
      </c>
      <c r="H232" s="11" t="s">
        <v>209</v>
      </c>
      <c r="I232" s="10" t="s">
        <v>52</v>
      </c>
      <c r="J232" s="10">
        <v>190</v>
      </c>
      <c r="K232" s="9" t="s">
        <v>85</v>
      </c>
      <c r="L232" s="12">
        <v>3000000</v>
      </c>
      <c r="M232" s="13" t="s">
        <v>287</v>
      </c>
    </row>
    <row r="233" spans="1:13" ht="27" hidden="1" x14ac:dyDescent="0.2">
      <c r="A233" s="8">
        <v>232</v>
      </c>
      <c r="B233" s="22" t="s">
        <v>13</v>
      </c>
      <c r="C233" s="9">
        <v>4</v>
      </c>
      <c r="D233" s="9" t="s">
        <v>14</v>
      </c>
      <c r="E233" s="10" t="s">
        <v>35</v>
      </c>
      <c r="F233" s="11">
        <v>52111500010002</v>
      </c>
      <c r="G233" s="11" t="s">
        <v>76</v>
      </c>
      <c r="H233" s="11" t="s">
        <v>79</v>
      </c>
      <c r="I233" s="10" t="s">
        <v>52</v>
      </c>
      <c r="J233" s="10">
        <v>190</v>
      </c>
      <c r="K233" s="9" t="s">
        <v>85</v>
      </c>
      <c r="L233" s="12">
        <v>8000000</v>
      </c>
      <c r="M233" s="13" t="s">
        <v>287</v>
      </c>
    </row>
    <row r="234" spans="1:13" ht="27" hidden="1" x14ac:dyDescent="0.2">
      <c r="A234" s="8">
        <v>233</v>
      </c>
      <c r="B234" s="22" t="s">
        <v>13</v>
      </c>
      <c r="C234" s="9">
        <v>4</v>
      </c>
      <c r="D234" s="9" t="s">
        <v>20</v>
      </c>
      <c r="E234" s="10" t="s">
        <v>35</v>
      </c>
      <c r="F234" s="11">
        <v>52111500010002</v>
      </c>
      <c r="G234" s="11" t="s">
        <v>76</v>
      </c>
      <c r="H234" s="11" t="s">
        <v>79</v>
      </c>
      <c r="I234" s="10" t="s">
        <v>52</v>
      </c>
      <c r="J234" s="10">
        <v>190</v>
      </c>
      <c r="K234" s="9" t="s">
        <v>85</v>
      </c>
      <c r="L234" s="12">
        <v>1000000</v>
      </c>
      <c r="M234" s="13" t="s">
        <v>287</v>
      </c>
    </row>
    <row r="235" spans="1:13" ht="27" hidden="1" x14ac:dyDescent="0.2">
      <c r="A235" s="8">
        <v>234</v>
      </c>
      <c r="B235" s="22" t="s">
        <v>13</v>
      </c>
      <c r="C235" s="9">
        <v>4</v>
      </c>
      <c r="D235" s="9" t="s">
        <v>14</v>
      </c>
      <c r="E235" s="10" t="s">
        <v>35</v>
      </c>
      <c r="F235" s="11">
        <v>52111300010001</v>
      </c>
      <c r="G235" s="11" t="s">
        <v>71</v>
      </c>
      <c r="H235" s="11" t="s">
        <v>72</v>
      </c>
      <c r="I235" s="10" t="s">
        <v>52</v>
      </c>
      <c r="J235" s="10">
        <v>190</v>
      </c>
      <c r="K235" s="9" t="s">
        <v>85</v>
      </c>
      <c r="L235" s="12">
        <v>2500000</v>
      </c>
      <c r="M235" s="13" t="s">
        <v>287</v>
      </c>
    </row>
    <row r="236" spans="1:13" ht="27" hidden="1" x14ac:dyDescent="0.2">
      <c r="A236" s="8">
        <v>235</v>
      </c>
      <c r="B236" s="22" t="s">
        <v>13</v>
      </c>
      <c r="C236" s="9">
        <v>4</v>
      </c>
      <c r="D236" s="9" t="s">
        <v>20</v>
      </c>
      <c r="E236" s="10" t="s">
        <v>35</v>
      </c>
      <c r="F236" s="11">
        <v>52111300010001</v>
      </c>
      <c r="G236" s="11" t="s">
        <v>71</v>
      </c>
      <c r="H236" s="11" t="s">
        <v>72</v>
      </c>
      <c r="I236" s="10" t="s">
        <v>52</v>
      </c>
      <c r="J236" s="10">
        <v>190</v>
      </c>
      <c r="K236" s="9" t="s">
        <v>85</v>
      </c>
      <c r="L236" s="12">
        <v>16000000</v>
      </c>
      <c r="M236" s="13" t="s">
        <v>287</v>
      </c>
    </row>
    <row r="237" spans="1:13" ht="40.5" hidden="1" x14ac:dyDescent="0.2">
      <c r="A237" s="8">
        <v>236</v>
      </c>
      <c r="B237" s="22" t="s">
        <v>13</v>
      </c>
      <c r="C237" s="9">
        <v>4</v>
      </c>
      <c r="D237" s="9" t="s">
        <v>14</v>
      </c>
      <c r="E237" s="10" t="s">
        <v>35</v>
      </c>
      <c r="F237" s="11">
        <v>52111300030001</v>
      </c>
      <c r="G237" s="11" t="s">
        <v>71</v>
      </c>
      <c r="H237" s="11" t="s">
        <v>131</v>
      </c>
      <c r="I237" s="10" t="s">
        <v>52</v>
      </c>
      <c r="J237" s="10">
        <v>190</v>
      </c>
      <c r="K237" s="9" t="s">
        <v>85</v>
      </c>
      <c r="L237" s="12">
        <v>2500000</v>
      </c>
      <c r="M237" s="13" t="s">
        <v>287</v>
      </c>
    </row>
    <row r="238" spans="1:13" ht="40.5" hidden="1" x14ac:dyDescent="0.2">
      <c r="A238" s="8">
        <v>237</v>
      </c>
      <c r="B238" s="22" t="s">
        <v>13</v>
      </c>
      <c r="C238" s="9">
        <v>4</v>
      </c>
      <c r="D238" s="9" t="s">
        <v>20</v>
      </c>
      <c r="E238" s="10" t="s">
        <v>35</v>
      </c>
      <c r="F238" s="11">
        <v>52111300030001</v>
      </c>
      <c r="G238" s="11" t="s">
        <v>71</v>
      </c>
      <c r="H238" s="11" t="s">
        <v>131</v>
      </c>
      <c r="I238" s="10" t="s">
        <v>52</v>
      </c>
      <c r="J238" s="10">
        <v>190</v>
      </c>
      <c r="K238" s="9" t="s">
        <v>85</v>
      </c>
      <c r="L238" s="12">
        <v>1000000</v>
      </c>
      <c r="M238" s="13" t="s">
        <v>287</v>
      </c>
    </row>
    <row r="239" spans="1:13" ht="40.5" hidden="1" x14ac:dyDescent="0.2">
      <c r="A239" s="8">
        <v>238</v>
      </c>
      <c r="B239" s="22" t="s">
        <v>13</v>
      </c>
      <c r="C239" s="9">
        <v>4</v>
      </c>
      <c r="D239" s="9" t="s">
        <v>20</v>
      </c>
      <c r="E239" s="10" t="s">
        <v>35</v>
      </c>
      <c r="F239" s="11">
        <v>52111300020001</v>
      </c>
      <c r="G239" s="11" t="s">
        <v>71</v>
      </c>
      <c r="H239" s="11" t="s">
        <v>203</v>
      </c>
      <c r="I239" s="10" t="s">
        <v>52</v>
      </c>
      <c r="J239" s="10">
        <v>190</v>
      </c>
      <c r="K239" s="9" t="s">
        <v>85</v>
      </c>
      <c r="L239" s="12">
        <v>500000</v>
      </c>
      <c r="M239" s="13" t="s">
        <v>287</v>
      </c>
    </row>
    <row r="240" spans="1:13" ht="27" hidden="1" x14ac:dyDescent="0.2">
      <c r="A240" s="8">
        <v>239</v>
      </c>
      <c r="B240" s="22" t="s">
        <v>13</v>
      </c>
      <c r="C240" s="9">
        <v>4</v>
      </c>
      <c r="D240" s="9" t="s">
        <v>14</v>
      </c>
      <c r="E240" s="10" t="s">
        <v>35</v>
      </c>
      <c r="F240" s="11">
        <v>52111300030003</v>
      </c>
      <c r="G240" s="11" t="s">
        <v>71</v>
      </c>
      <c r="H240" s="11" t="s">
        <v>288</v>
      </c>
      <c r="I240" s="10" t="s">
        <v>52</v>
      </c>
      <c r="J240" s="10">
        <v>190</v>
      </c>
      <c r="K240" s="9" t="s">
        <v>85</v>
      </c>
      <c r="L240" s="12">
        <v>2000000</v>
      </c>
      <c r="M240" s="13" t="s">
        <v>287</v>
      </c>
    </row>
    <row r="241" spans="1:13" ht="40.5" hidden="1" x14ac:dyDescent="0.2">
      <c r="A241" s="8">
        <v>240</v>
      </c>
      <c r="B241" s="22" t="s">
        <v>13</v>
      </c>
      <c r="C241" s="9">
        <v>4</v>
      </c>
      <c r="D241" s="9" t="s">
        <v>14</v>
      </c>
      <c r="E241" s="10" t="s">
        <v>35</v>
      </c>
      <c r="F241" s="11">
        <v>52111300020001</v>
      </c>
      <c r="G241" s="11" t="s">
        <v>71</v>
      </c>
      <c r="H241" s="10" t="s">
        <v>203</v>
      </c>
      <c r="I241" s="10" t="s">
        <v>52</v>
      </c>
      <c r="J241" s="10">
        <v>190</v>
      </c>
      <c r="K241" s="9" t="s">
        <v>85</v>
      </c>
      <c r="L241" s="12">
        <v>1500000</v>
      </c>
      <c r="M241" s="13" t="s">
        <v>287</v>
      </c>
    </row>
    <row r="242" spans="1:13" ht="40.5" hidden="1" x14ac:dyDescent="0.2">
      <c r="A242" s="8">
        <v>241</v>
      </c>
      <c r="B242" s="22" t="s">
        <v>13</v>
      </c>
      <c r="C242" s="9">
        <v>4</v>
      </c>
      <c r="D242" s="9" t="s">
        <v>14</v>
      </c>
      <c r="E242" s="10" t="s">
        <v>35</v>
      </c>
      <c r="F242" s="11">
        <v>52111900010001</v>
      </c>
      <c r="G242" s="11" t="s">
        <v>55</v>
      </c>
      <c r="H242" s="11" t="s">
        <v>56</v>
      </c>
      <c r="I242" s="10" t="s">
        <v>52</v>
      </c>
      <c r="J242" s="10">
        <v>190</v>
      </c>
      <c r="K242" s="9" t="s">
        <v>85</v>
      </c>
      <c r="L242" s="12">
        <v>5000000</v>
      </c>
      <c r="M242" s="13" t="s">
        <v>287</v>
      </c>
    </row>
    <row r="243" spans="1:13" ht="40.5" hidden="1" x14ac:dyDescent="0.2">
      <c r="A243" s="8">
        <v>242</v>
      </c>
      <c r="B243" s="22" t="s">
        <v>13</v>
      </c>
      <c r="C243" s="9">
        <v>4</v>
      </c>
      <c r="D243" s="9" t="s">
        <v>20</v>
      </c>
      <c r="E243" s="10" t="s">
        <v>35</v>
      </c>
      <c r="F243" s="11">
        <v>52111900010001</v>
      </c>
      <c r="G243" s="11" t="s">
        <v>55</v>
      </c>
      <c r="H243" s="11" t="s">
        <v>56</v>
      </c>
      <c r="I243" s="10" t="s">
        <v>52</v>
      </c>
      <c r="J243" s="10">
        <v>190</v>
      </c>
      <c r="K243" s="9" t="s">
        <v>85</v>
      </c>
      <c r="L243" s="12">
        <v>2500000</v>
      </c>
      <c r="M243" s="13" t="s">
        <v>287</v>
      </c>
    </row>
    <row r="244" spans="1:13" ht="27" hidden="1" x14ac:dyDescent="0.2">
      <c r="A244" s="8">
        <v>243</v>
      </c>
      <c r="B244" s="22" t="s">
        <v>13</v>
      </c>
      <c r="C244" s="9">
        <v>4</v>
      </c>
      <c r="D244" s="9" t="s">
        <v>14</v>
      </c>
      <c r="E244" s="10" t="s">
        <v>35</v>
      </c>
      <c r="F244" s="11">
        <v>52111200010005</v>
      </c>
      <c r="G244" s="11" t="s">
        <v>49</v>
      </c>
      <c r="H244" s="11" t="s">
        <v>289</v>
      </c>
      <c r="I244" s="10" t="s">
        <v>52</v>
      </c>
      <c r="J244" s="10">
        <v>190</v>
      </c>
      <c r="K244" s="9" t="s">
        <v>85</v>
      </c>
      <c r="L244" s="12">
        <v>2500000</v>
      </c>
      <c r="M244" s="13" t="s">
        <v>287</v>
      </c>
    </row>
    <row r="245" spans="1:13" ht="27" hidden="1" x14ac:dyDescent="0.2">
      <c r="A245" s="8">
        <v>244</v>
      </c>
      <c r="B245" s="22" t="s">
        <v>13</v>
      </c>
      <c r="C245" s="9">
        <v>4</v>
      </c>
      <c r="D245" s="9" t="s">
        <v>14</v>
      </c>
      <c r="E245" s="10" t="s">
        <v>35</v>
      </c>
      <c r="F245" s="11">
        <v>52111200010001</v>
      </c>
      <c r="G245" s="11" t="s">
        <v>49</v>
      </c>
      <c r="H245" s="11" t="s">
        <v>50</v>
      </c>
      <c r="I245" s="10" t="s">
        <v>52</v>
      </c>
      <c r="J245" s="10">
        <v>190</v>
      </c>
      <c r="K245" s="9" t="s">
        <v>85</v>
      </c>
      <c r="L245" s="12">
        <v>3000000</v>
      </c>
      <c r="M245" s="13" t="s">
        <v>287</v>
      </c>
    </row>
    <row r="246" spans="1:13" ht="27" hidden="1" x14ac:dyDescent="0.2">
      <c r="A246" s="8">
        <v>245</v>
      </c>
      <c r="B246" s="22" t="s">
        <v>13</v>
      </c>
      <c r="C246" s="9">
        <v>4</v>
      </c>
      <c r="D246" s="9" t="s">
        <v>14</v>
      </c>
      <c r="E246" s="10" t="s">
        <v>35</v>
      </c>
      <c r="F246" s="11">
        <v>52115300010001</v>
      </c>
      <c r="G246" s="11" t="s">
        <v>71</v>
      </c>
      <c r="H246" s="11" t="s">
        <v>205</v>
      </c>
      <c r="I246" s="10" t="s">
        <v>52</v>
      </c>
      <c r="J246" s="10">
        <v>190</v>
      </c>
      <c r="K246" s="9" t="s">
        <v>85</v>
      </c>
      <c r="L246" s="12">
        <v>5000000</v>
      </c>
      <c r="M246" s="13" t="s">
        <v>287</v>
      </c>
    </row>
    <row r="247" spans="1:13" ht="27" hidden="1" x14ac:dyDescent="0.2">
      <c r="A247" s="8">
        <v>246</v>
      </c>
      <c r="B247" s="22" t="s">
        <v>13</v>
      </c>
      <c r="C247" s="9">
        <v>4</v>
      </c>
      <c r="D247" s="9" t="s">
        <v>14</v>
      </c>
      <c r="E247" s="10" t="s">
        <v>35</v>
      </c>
      <c r="F247" s="11">
        <v>52111500020001</v>
      </c>
      <c r="G247" s="11" t="s">
        <v>76</v>
      </c>
      <c r="H247" s="11" t="s">
        <v>216</v>
      </c>
      <c r="I247" s="10" t="s">
        <v>52</v>
      </c>
      <c r="J247" s="10">
        <v>190</v>
      </c>
      <c r="K247" s="9" t="s">
        <v>85</v>
      </c>
      <c r="L247" s="12">
        <v>8000000</v>
      </c>
      <c r="M247" s="13" t="s">
        <v>287</v>
      </c>
    </row>
    <row r="248" spans="1:13" ht="27" hidden="1" x14ac:dyDescent="0.2">
      <c r="A248" s="8">
        <v>247</v>
      </c>
      <c r="B248" s="22" t="s">
        <v>13</v>
      </c>
      <c r="C248" s="9">
        <v>4</v>
      </c>
      <c r="D248" s="9" t="s">
        <v>14</v>
      </c>
      <c r="E248" s="10" t="s">
        <v>35</v>
      </c>
      <c r="F248" s="11">
        <v>52112100020001</v>
      </c>
      <c r="G248" s="11" t="s">
        <v>83</v>
      </c>
      <c r="H248" s="11" t="s">
        <v>84</v>
      </c>
      <c r="I248" s="10" t="s">
        <v>52</v>
      </c>
      <c r="J248" s="10">
        <v>190</v>
      </c>
      <c r="K248" s="9" t="s">
        <v>85</v>
      </c>
      <c r="L248" s="12">
        <v>10000000</v>
      </c>
      <c r="M248" s="13" t="s">
        <v>287</v>
      </c>
    </row>
    <row r="249" spans="1:13" ht="27" hidden="1" x14ac:dyDescent="0.2">
      <c r="A249" s="8">
        <v>248</v>
      </c>
      <c r="B249" s="22" t="s">
        <v>13</v>
      </c>
      <c r="C249" s="9">
        <v>4</v>
      </c>
      <c r="D249" s="9" t="s">
        <v>20</v>
      </c>
      <c r="E249" s="10" t="s">
        <v>35</v>
      </c>
      <c r="F249" s="11">
        <v>52112100020001</v>
      </c>
      <c r="G249" s="11" t="s">
        <v>83</v>
      </c>
      <c r="H249" s="11" t="s">
        <v>84</v>
      </c>
      <c r="I249" s="10" t="s">
        <v>52</v>
      </c>
      <c r="J249" s="10">
        <v>190</v>
      </c>
      <c r="K249" s="9" t="s">
        <v>85</v>
      </c>
      <c r="L249" s="12">
        <v>61000000</v>
      </c>
      <c r="M249" s="13" t="s">
        <v>287</v>
      </c>
    </row>
    <row r="250" spans="1:13" ht="27" hidden="1" x14ac:dyDescent="0.2">
      <c r="A250" s="8">
        <v>249</v>
      </c>
      <c r="B250" s="22" t="s">
        <v>13</v>
      </c>
      <c r="C250" s="9">
        <v>4</v>
      </c>
      <c r="D250" s="9" t="s">
        <v>14</v>
      </c>
      <c r="E250" s="10" t="s">
        <v>35</v>
      </c>
      <c r="F250" s="11">
        <v>52111500010001</v>
      </c>
      <c r="G250" s="11" t="s">
        <v>76</v>
      </c>
      <c r="H250" s="11" t="s">
        <v>77</v>
      </c>
      <c r="I250" s="10" t="s">
        <v>52</v>
      </c>
      <c r="J250" s="10">
        <v>160</v>
      </c>
      <c r="K250" s="9" t="s">
        <v>91</v>
      </c>
      <c r="L250" s="12">
        <v>8000000</v>
      </c>
      <c r="M250" s="13" t="s">
        <v>287</v>
      </c>
    </row>
    <row r="251" spans="1:13" ht="27" hidden="1" x14ac:dyDescent="0.2">
      <c r="A251" s="8">
        <v>250</v>
      </c>
      <c r="B251" s="22" t="s">
        <v>13</v>
      </c>
      <c r="C251" s="9">
        <v>4</v>
      </c>
      <c r="D251" s="9" t="s">
        <v>20</v>
      </c>
      <c r="E251" s="10" t="s">
        <v>35</v>
      </c>
      <c r="F251" s="11">
        <v>52111500010001</v>
      </c>
      <c r="G251" s="11" t="s">
        <v>76</v>
      </c>
      <c r="H251" s="11" t="s">
        <v>77</v>
      </c>
      <c r="I251" s="10" t="s">
        <v>52</v>
      </c>
      <c r="J251" s="10">
        <v>160</v>
      </c>
      <c r="K251" s="9" t="s">
        <v>91</v>
      </c>
      <c r="L251" s="12">
        <v>2000000</v>
      </c>
      <c r="M251" s="13" t="s">
        <v>287</v>
      </c>
    </row>
    <row r="252" spans="1:13" ht="27" hidden="1" x14ac:dyDescent="0.2">
      <c r="A252" s="8">
        <v>251</v>
      </c>
      <c r="B252" s="22" t="s">
        <v>13</v>
      </c>
      <c r="C252" s="9">
        <v>4</v>
      </c>
      <c r="D252" s="9" t="s">
        <v>14</v>
      </c>
      <c r="E252" s="10" t="s">
        <v>35</v>
      </c>
      <c r="F252" s="11">
        <v>52112100010001</v>
      </c>
      <c r="G252" s="11" t="s">
        <v>83</v>
      </c>
      <c r="H252" s="11" t="s">
        <v>209</v>
      </c>
      <c r="I252" s="10" t="s">
        <v>52</v>
      </c>
      <c r="J252" s="10">
        <v>160</v>
      </c>
      <c r="K252" s="9" t="s">
        <v>91</v>
      </c>
      <c r="L252" s="12">
        <v>3000000</v>
      </c>
      <c r="M252" s="13" t="s">
        <v>287</v>
      </c>
    </row>
    <row r="253" spans="1:13" ht="27" hidden="1" x14ac:dyDescent="0.2">
      <c r="A253" s="8">
        <v>252</v>
      </c>
      <c r="B253" s="22" t="s">
        <v>13</v>
      </c>
      <c r="C253" s="9">
        <v>4</v>
      </c>
      <c r="D253" s="9" t="s">
        <v>14</v>
      </c>
      <c r="E253" s="10" t="s">
        <v>35</v>
      </c>
      <c r="F253" s="11">
        <v>52111500010002</v>
      </c>
      <c r="G253" s="11" t="s">
        <v>76</v>
      </c>
      <c r="H253" s="11" t="s">
        <v>79</v>
      </c>
      <c r="I253" s="10" t="s">
        <v>52</v>
      </c>
      <c r="J253" s="10">
        <v>160</v>
      </c>
      <c r="K253" s="9" t="s">
        <v>91</v>
      </c>
      <c r="L253" s="12">
        <v>8000000</v>
      </c>
      <c r="M253" s="13" t="s">
        <v>287</v>
      </c>
    </row>
    <row r="254" spans="1:13" ht="27" hidden="1" x14ac:dyDescent="0.2">
      <c r="A254" s="8">
        <v>253</v>
      </c>
      <c r="B254" s="22" t="s">
        <v>13</v>
      </c>
      <c r="C254" s="9">
        <v>4</v>
      </c>
      <c r="D254" s="9" t="s">
        <v>20</v>
      </c>
      <c r="E254" s="10" t="s">
        <v>35</v>
      </c>
      <c r="F254" s="11">
        <v>52111500010002</v>
      </c>
      <c r="G254" s="11" t="s">
        <v>76</v>
      </c>
      <c r="H254" s="11" t="s">
        <v>79</v>
      </c>
      <c r="I254" s="10" t="s">
        <v>52</v>
      </c>
      <c r="J254" s="10">
        <v>160</v>
      </c>
      <c r="K254" s="9" t="s">
        <v>91</v>
      </c>
      <c r="L254" s="12">
        <v>2000000</v>
      </c>
      <c r="M254" s="13" t="s">
        <v>287</v>
      </c>
    </row>
    <row r="255" spans="1:13" ht="27" hidden="1" x14ac:dyDescent="0.2">
      <c r="A255" s="8">
        <v>254</v>
      </c>
      <c r="B255" s="22" t="s">
        <v>13</v>
      </c>
      <c r="C255" s="9">
        <v>4</v>
      </c>
      <c r="D255" s="9" t="s">
        <v>14</v>
      </c>
      <c r="E255" s="10" t="s">
        <v>35</v>
      </c>
      <c r="F255" s="11">
        <v>52111300010001</v>
      </c>
      <c r="G255" s="11" t="s">
        <v>71</v>
      </c>
      <c r="H255" s="11" t="s">
        <v>72</v>
      </c>
      <c r="I255" s="10" t="s">
        <v>52</v>
      </c>
      <c r="J255" s="10">
        <v>160</v>
      </c>
      <c r="K255" s="9" t="s">
        <v>91</v>
      </c>
      <c r="L255" s="12">
        <v>2500000</v>
      </c>
      <c r="M255" s="13" t="s">
        <v>287</v>
      </c>
    </row>
    <row r="256" spans="1:13" ht="27" hidden="1" x14ac:dyDescent="0.2">
      <c r="A256" s="8">
        <v>255</v>
      </c>
      <c r="B256" s="22" t="s">
        <v>13</v>
      </c>
      <c r="C256" s="9">
        <v>4</v>
      </c>
      <c r="D256" s="9" t="s">
        <v>20</v>
      </c>
      <c r="E256" s="10" t="s">
        <v>35</v>
      </c>
      <c r="F256" s="11">
        <v>52111300010001</v>
      </c>
      <c r="G256" s="11" t="s">
        <v>71</v>
      </c>
      <c r="H256" s="11" t="s">
        <v>72</v>
      </c>
      <c r="I256" s="10" t="s">
        <v>52</v>
      </c>
      <c r="J256" s="10">
        <v>160</v>
      </c>
      <c r="K256" s="9" t="s">
        <v>91</v>
      </c>
      <c r="L256" s="12">
        <v>6000000</v>
      </c>
      <c r="M256" s="13" t="s">
        <v>287</v>
      </c>
    </row>
    <row r="257" spans="1:13" ht="40.5" hidden="1" x14ac:dyDescent="0.2">
      <c r="A257" s="8">
        <v>256</v>
      </c>
      <c r="B257" s="22" t="s">
        <v>13</v>
      </c>
      <c r="C257" s="9">
        <v>4</v>
      </c>
      <c r="D257" s="9" t="s">
        <v>14</v>
      </c>
      <c r="E257" s="10" t="s">
        <v>35</v>
      </c>
      <c r="F257" s="11">
        <v>52111300030001</v>
      </c>
      <c r="G257" s="11" t="s">
        <v>71</v>
      </c>
      <c r="H257" s="11" t="s">
        <v>131</v>
      </c>
      <c r="I257" s="10" t="s">
        <v>52</v>
      </c>
      <c r="J257" s="10">
        <v>160</v>
      </c>
      <c r="K257" s="9" t="s">
        <v>91</v>
      </c>
      <c r="L257" s="12">
        <v>2500000</v>
      </c>
      <c r="M257" s="13" t="s">
        <v>287</v>
      </c>
    </row>
    <row r="258" spans="1:13" ht="40.5" hidden="1" x14ac:dyDescent="0.2">
      <c r="A258" s="8">
        <v>257</v>
      </c>
      <c r="B258" s="22" t="s">
        <v>13</v>
      </c>
      <c r="C258" s="9">
        <v>4</v>
      </c>
      <c r="D258" s="9" t="s">
        <v>20</v>
      </c>
      <c r="E258" s="10" t="s">
        <v>35</v>
      </c>
      <c r="F258" s="11">
        <v>52111300030001</v>
      </c>
      <c r="G258" s="11" t="s">
        <v>71</v>
      </c>
      <c r="H258" s="11" t="s">
        <v>131</v>
      </c>
      <c r="I258" s="10" t="s">
        <v>52</v>
      </c>
      <c r="J258" s="10">
        <v>160</v>
      </c>
      <c r="K258" s="9" t="s">
        <v>91</v>
      </c>
      <c r="L258" s="12">
        <v>500000</v>
      </c>
      <c r="M258" s="13" t="s">
        <v>287</v>
      </c>
    </row>
    <row r="259" spans="1:13" ht="40.5" hidden="1" x14ac:dyDescent="0.2">
      <c r="A259" s="8">
        <v>258</v>
      </c>
      <c r="B259" s="22" t="s">
        <v>13</v>
      </c>
      <c r="C259" s="9">
        <v>4</v>
      </c>
      <c r="D259" s="9" t="s">
        <v>20</v>
      </c>
      <c r="E259" s="10" t="s">
        <v>35</v>
      </c>
      <c r="F259" s="11">
        <v>52111300020001</v>
      </c>
      <c r="G259" s="11" t="s">
        <v>71</v>
      </c>
      <c r="H259" s="11" t="s">
        <v>203</v>
      </c>
      <c r="I259" s="10" t="s">
        <v>52</v>
      </c>
      <c r="J259" s="10">
        <v>160</v>
      </c>
      <c r="K259" s="9" t="s">
        <v>91</v>
      </c>
      <c r="L259" s="12">
        <v>500000</v>
      </c>
      <c r="M259" s="13" t="s">
        <v>287</v>
      </c>
    </row>
    <row r="260" spans="1:13" ht="27" hidden="1" x14ac:dyDescent="0.2">
      <c r="A260" s="8">
        <v>259</v>
      </c>
      <c r="B260" s="22" t="s">
        <v>13</v>
      </c>
      <c r="C260" s="9">
        <v>4</v>
      </c>
      <c r="D260" s="9" t="s">
        <v>14</v>
      </c>
      <c r="E260" s="10" t="s">
        <v>35</v>
      </c>
      <c r="F260" s="11">
        <v>52111300030003</v>
      </c>
      <c r="G260" s="11" t="s">
        <v>71</v>
      </c>
      <c r="H260" s="11" t="s">
        <v>288</v>
      </c>
      <c r="I260" s="10" t="s">
        <v>52</v>
      </c>
      <c r="J260" s="10">
        <v>160</v>
      </c>
      <c r="K260" s="9" t="s">
        <v>91</v>
      </c>
      <c r="L260" s="12">
        <v>2000000</v>
      </c>
      <c r="M260" s="13" t="s">
        <v>287</v>
      </c>
    </row>
    <row r="261" spans="1:13" ht="40.5" hidden="1" x14ac:dyDescent="0.2">
      <c r="A261" s="8">
        <v>260</v>
      </c>
      <c r="B261" s="22" t="s">
        <v>13</v>
      </c>
      <c r="C261" s="9">
        <v>4</v>
      </c>
      <c r="D261" s="9" t="s">
        <v>14</v>
      </c>
      <c r="E261" s="10" t="s">
        <v>35</v>
      </c>
      <c r="F261" s="11">
        <v>52111300020001</v>
      </c>
      <c r="G261" s="11" t="s">
        <v>71</v>
      </c>
      <c r="H261" s="10" t="s">
        <v>203</v>
      </c>
      <c r="I261" s="10" t="s">
        <v>52</v>
      </c>
      <c r="J261" s="10">
        <v>160</v>
      </c>
      <c r="K261" s="9" t="s">
        <v>91</v>
      </c>
      <c r="L261" s="12">
        <v>1500000</v>
      </c>
      <c r="M261" s="13" t="s">
        <v>287</v>
      </c>
    </row>
    <row r="262" spans="1:13" ht="40.5" hidden="1" x14ac:dyDescent="0.2">
      <c r="A262" s="8">
        <v>261</v>
      </c>
      <c r="B262" s="22" t="s">
        <v>13</v>
      </c>
      <c r="C262" s="9">
        <v>4</v>
      </c>
      <c r="D262" s="9" t="s">
        <v>14</v>
      </c>
      <c r="E262" s="10" t="s">
        <v>35</v>
      </c>
      <c r="F262" s="11">
        <v>52111900010001</v>
      </c>
      <c r="G262" s="11" t="s">
        <v>55</v>
      </c>
      <c r="H262" s="11" t="s">
        <v>56</v>
      </c>
      <c r="I262" s="10" t="s">
        <v>52</v>
      </c>
      <c r="J262" s="10">
        <v>160</v>
      </c>
      <c r="K262" s="9" t="s">
        <v>91</v>
      </c>
      <c r="L262" s="12">
        <v>5000000</v>
      </c>
      <c r="M262" s="13" t="s">
        <v>287</v>
      </c>
    </row>
    <row r="263" spans="1:13" ht="40.5" hidden="1" x14ac:dyDescent="0.2">
      <c r="A263" s="8">
        <v>262</v>
      </c>
      <c r="B263" s="22" t="s">
        <v>13</v>
      </c>
      <c r="C263" s="9">
        <v>4</v>
      </c>
      <c r="D263" s="9" t="s">
        <v>20</v>
      </c>
      <c r="E263" s="10" t="s">
        <v>35</v>
      </c>
      <c r="F263" s="11">
        <v>52111900010001</v>
      </c>
      <c r="G263" s="11" t="s">
        <v>55</v>
      </c>
      <c r="H263" s="11" t="s">
        <v>56</v>
      </c>
      <c r="I263" s="10" t="s">
        <v>52</v>
      </c>
      <c r="J263" s="10">
        <v>160</v>
      </c>
      <c r="K263" s="9" t="s">
        <v>91</v>
      </c>
      <c r="L263" s="12">
        <v>5000000</v>
      </c>
      <c r="M263" s="13" t="s">
        <v>287</v>
      </c>
    </row>
    <row r="264" spans="1:13" ht="27" hidden="1" x14ac:dyDescent="0.2">
      <c r="A264" s="8">
        <v>263</v>
      </c>
      <c r="B264" s="22" t="s">
        <v>13</v>
      </c>
      <c r="C264" s="9">
        <v>4</v>
      </c>
      <c r="D264" s="9" t="s">
        <v>14</v>
      </c>
      <c r="E264" s="10" t="s">
        <v>35</v>
      </c>
      <c r="F264" s="11">
        <v>52111200010005</v>
      </c>
      <c r="G264" s="11" t="s">
        <v>49</v>
      </c>
      <c r="H264" s="11" t="s">
        <v>289</v>
      </c>
      <c r="I264" s="10" t="s">
        <v>52</v>
      </c>
      <c r="J264" s="10">
        <v>160</v>
      </c>
      <c r="K264" s="9" t="s">
        <v>91</v>
      </c>
      <c r="L264" s="12">
        <v>2500000</v>
      </c>
      <c r="M264" s="13" t="s">
        <v>287</v>
      </c>
    </row>
    <row r="265" spans="1:13" ht="27" hidden="1" x14ac:dyDescent="0.2">
      <c r="A265" s="8">
        <v>264</v>
      </c>
      <c r="B265" s="22" t="s">
        <v>13</v>
      </c>
      <c r="C265" s="9">
        <v>4</v>
      </c>
      <c r="D265" s="9" t="s">
        <v>14</v>
      </c>
      <c r="E265" s="10" t="s">
        <v>35</v>
      </c>
      <c r="F265" s="11">
        <v>52111200010001</v>
      </c>
      <c r="G265" s="11" t="s">
        <v>49</v>
      </c>
      <c r="H265" s="11" t="s">
        <v>50</v>
      </c>
      <c r="I265" s="10" t="s">
        <v>52</v>
      </c>
      <c r="J265" s="10">
        <v>160</v>
      </c>
      <c r="K265" s="9" t="s">
        <v>91</v>
      </c>
      <c r="L265" s="12">
        <v>3000000</v>
      </c>
      <c r="M265" s="13" t="s">
        <v>287</v>
      </c>
    </row>
    <row r="266" spans="1:13" ht="27" hidden="1" x14ac:dyDescent="0.2">
      <c r="A266" s="8">
        <v>265</v>
      </c>
      <c r="B266" s="22" t="s">
        <v>13</v>
      </c>
      <c r="C266" s="9">
        <v>4</v>
      </c>
      <c r="D266" s="9" t="s">
        <v>14</v>
      </c>
      <c r="E266" s="10" t="s">
        <v>35</v>
      </c>
      <c r="F266" s="11">
        <v>52115300010001</v>
      </c>
      <c r="G266" s="11" t="s">
        <v>71</v>
      </c>
      <c r="H266" s="11" t="s">
        <v>205</v>
      </c>
      <c r="I266" s="10" t="s">
        <v>52</v>
      </c>
      <c r="J266" s="10">
        <v>160</v>
      </c>
      <c r="K266" s="9" t="s">
        <v>91</v>
      </c>
      <c r="L266" s="12">
        <v>5000000</v>
      </c>
      <c r="M266" s="13" t="s">
        <v>287</v>
      </c>
    </row>
    <row r="267" spans="1:13" ht="27" hidden="1" x14ac:dyDescent="0.2">
      <c r="A267" s="8">
        <v>266</v>
      </c>
      <c r="B267" s="22" t="s">
        <v>13</v>
      </c>
      <c r="C267" s="9">
        <v>4</v>
      </c>
      <c r="D267" s="9" t="s">
        <v>14</v>
      </c>
      <c r="E267" s="10" t="s">
        <v>35</v>
      </c>
      <c r="F267" s="11">
        <v>52111500020001</v>
      </c>
      <c r="G267" s="11" t="s">
        <v>76</v>
      </c>
      <c r="H267" s="11" t="s">
        <v>216</v>
      </c>
      <c r="I267" s="10" t="s">
        <v>52</v>
      </c>
      <c r="J267" s="10">
        <v>160</v>
      </c>
      <c r="K267" s="9" t="s">
        <v>91</v>
      </c>
      <c r="L267" s="12">
        <v>8000000</v>
      </c>
      <c r="M267" s="13" t="s">
        <v>287</v>
      </c>
    </row>
    <row r="268" spans="1:13" ht="27" hidden="1" x14ac:dyDescent="0.2">
      <c r="A268" s="8">
        <v>267</v>
      </c>
      <c r="B268" s="22" t="s">
        <v>13</v>
      </c>
      <c r="C268" s="9">
        <v>4</v>
      </c>
      <c r="D268" s="9" t="s">
        <v>14</v>
      </c>
      <c r="E268" s="10" t="s">
        <v>35</v>
      </c>
      <c r="F268" s="11">
        <v>52112100020001</v>
      </c>
      <c r="G268" s="11" t="s">
        <v>83</v>
      </c>
      <c r="H268" s="11" t="s">
        <v>84</v>
      </c>
      <c r="I268" s="10" t="s">
        <v>52</v>
      </c>
      <c r="J268" s="10">
        <v>160</v>
      </c>
      <c r="K268" s="9" t="s">
        <v>91</v>
      </c>
      <c r="L268" s="12">
        <v>10000000</v>
      </c>
      <c r="M268" s="13" t="s">
        <v>287</v>
      </c>
    </row>
    <row r="269" spans="1:13" ht="27" hidden="1" x14ac:dyDescent="0.2">
      <c r="A269" s="8">
        <v>268</v>
      </c>
      <c r="B269" s="22" t="s">
        <v>13</v>
      </c>
      <c r="C269" s="9">
        <v>4</v>
      </c>
      <c r="D269" s="9" t="s">
        <v>20</v>
      </c>
      <c r="E269" s="10" t="s">
        <v>35</v>
      </c>
      <c r="F269" s="11">
        <v>52112100020001</v>
      </c>
      <c r="G269" s="11" t="s">
        <v>83</v>
      </c>
      <c r="H269" s="11" t="s">
        <v>84</v>
      </c>
      <c r="I269" s="10" t="s">
        <v>52</v>
      </c>
      <c r="J269" s="10">
        <v>160</v>
      </c>
      <c r="K269" s="9" t="s">
        <v>91</v>
      </c>
      <c r="L269" s="12">
        <v>64000000</v>
      </c>
      <c r="M269" s="13" t="s">
        <v>287</v>
      </c>
    </row>
    <row r="270" spans="1:13" ht="27" hidden="1" x14ac:dyDescent="0.2">
      <c r="A270" s="8">
        <v>269</v>
      </c>
      <c r="B270" s="22" t="s">
        <v>13</v>
      </c>
      <c r="C270" s="9">
        <v>4</v>
      </c>
      <c r="D270" s="9" t="s">
        <v>14</v>
      </c>
      <c r="E270" s="10" t="s">
        <v>35</v>
      </c>
      <c r="F270" s="11">
        <v>52111500010001</v>
      </c>
      <c r="G270" s="11" t="s">
        <v>76</v>
      </c>
      <c r="H270" s="11" t="s">
        <v>77</v>
      </c>
      <c r="I270" s="10" t="s">
        <v>52</v>
      </c>
      <c r="J270" s="10">
        <v>180</v>
      </c>
      <c r="K270" s="9" t="s">
        <v>89</v>
      </c>
      <c r="L270" s="12">
        <v>8000000</v>
      </c>
      <c r="M270" s="13" t="s">
        <v>287</v>
      </c>
    </row>
    <row r="271" spans="1:13" ht="27" hidden="1" x14ac:dyDescent="0.2">
      <c r="A271" s="8">
        <v>270</v>
      </c>
      <c r="B271" s="22" t="s">
        <v>13</v>
      </c>
      <c r="C271" s="9">
        <v>4</v>
      </c>
      <c r="D271" s="9" t="s">
        <v>20</v>
      </c>
      <c r="E271" s="10" t="s">
        <v>35</v>
      </c>
      <c r="F271" s="11">
        <v>52111500010001</v>
      </c>
      <c r="G271" s="11" t="s">
        <v>76</v>
      </c>
      <c r="H271" s="11" t="s">
        <v>77</v>
      </c>
      <c r="I271" s="10" t="s">
        <v>52</v>
      </c>
      <c r="J271" s="10">
        <v>180</v>
      </c>
      <c r="K271" s="9" t="s">
        <v>89</v>
      </c>
      <c r="L271" s="12">
        <v>2000000</v>
      </c>
      <c r="M271" s="13" t="s">
        <v>287</v>
      </c>
    </row>
    <row r="272" spans="1:13" ht="27" hidden="1" x14ac:dyDescent="0.2">
      <c r="A272" s="8">
        <v>271</v>
      </c>
      <c r="B272" s="22" t="s">
        <v>13</v>
      </c>
      <c r="C272" s="9">
        <v>4</v>
      </c>
      <c r="D272" s="9" t="s">
        <v>14</v>
      </c>
      <c r="E272" s="10" t="s">
        <v>35</v>
      </c>
      <c r="F272" s="11">
        <v>52112100010001</v>
      </c>
      <c r="G272" s="11" t="s">
        <v>83</v>
      </c>
      <c r="H272" s="11" t="s">
        <v>209</v>
      </c>
      <c r="I272" s="10" t="s">
        <v>52</v>
      </c>
      <c r="J272" s="10">
        <v>180</v>
      </c>
      <c r="K272" s="9" t="s">
        <v>89</v>
      </c>
      <c r="L272" s="12">
        <v>3000000</v>
      </c>
      <c r="M272" s="13" t="s">
        <v>287</v>
      </c>
    </row>
    <row r="273" spans="1:13" ht="27" hidden="1" x14ac:dyDescent="0.2">
      <c r="A273" s="8">
        <v>272</v>
      </c>
      <c r="B273" s="22" t="s">
        <v>13</v>
      </c>
      <c r="C273" s="9">
        <v>4</v>
      </c>
      <c r="D273" s="9" t="s">
        <v>14</v>
      </c>
      <c r="E273" s="10" t="s">
        <v>35</v>
      </c>
      <c r="F273" s="11">
        <v>52111500010002</v>
      </c>
      <c r="G273" s="11" t="s">
        <v>76</v>
      </c>
      <c r="H273" s="11" t="s">
        <v>79</v>
      </c>
      <c r="I273" s="10" t="s">
        <v>52</v>
      </c>
      <c r="J273" s="10">
        <v>180</v>
      </c>
      <c r="K273" s="9" t="s">
        <v>89</v>
      </c>
      <c r="L273" s="12">
        <v>8000000</v>
      </c>
      <c r="M273" s="13" t="s">
        <v>287</v>
      </c>
    </row>
    <row r="274" spans="1:13" ht="27" hidden="1" x14ac:dyDescent="0.2">
      <c r="A274" s="8">
        <v>273</v>
      </c>
      <c r="B274" s="22" t="s">
        <v>13</v>
      </c>
      <c r="C274" s="9">
        <v>4</v>
      </c>
      <c r="D274" s="9" t="s">
        <v>20</v>
      </c>
      <c r="E274" s="10" t="s">
        <v>35</v>
      </c>
      <c r="F274" s="11">
        <v>52111500010002</v>
      </c>
      <c r="G274" s="11" t="s">
        <v>76</v>
      </c>
      <c r="H274" s="11" t="s">
        <v>79</v>
      </c>
      <c r="I274" s="10" t="s">
        <v>52</v>
      </c>
      <c r="J274" s="10">
        <v>180</v>
      </c>
      <c r="K274" s="9" t="s">
        <v>89</v>
      </c>
      <c r="L274" s="12">
        <v>2000000</v>
      </c>
      <c r="M274" s="13" t="s">
        <v>287</v>
      </c>
    </row>
    <row r="275" spans="1:13" ht="27" hidden="1" x14ac:dyDescent="0.2">
      <c r="A275" s="8">
        <v>274</v>
      </c>
      <c r="B275" s="22" t="s">
        <v>13</v>
      </c>
      <c r="C275" s="9">
        <v>4</v>
      </c>
      <c r="D275" s="9" t="s">
        <v>14</v>
      </c>
      <c r="E275" s="10" t="s">
        <v>35</v>
      </c>
      <c r="F275" s="11">
        <v>52111300010001</v>
      </c>
      <c r="G275" s="11" t="s">
        <v>71</v>
      </c>
      <c r="H275" s="11" t="s">
        <v>72</v>
      </c>
      <c r="I275" s="10" t="s">
        <v>52</v>
      </c>
      <c r="J275" s="10">
        <v>180</v>
      </c>
      <c r="K275" s="9" t="s">
        <v>89</v>
      </c>
      <c r="L275" s="12">
        <v>2500000</v>
      </c>
      <c r="M275" s="13" t="s">
        <v>287</v>
      </c>
    </row>
    <row r="276" spans="1:13" ht="27" hidden="1" x14ac:dyDescent="0.2">
      <c r="A276" s="8">
        <v>275</v>
      </c>
      <c r="B276" s="22" t="s">
        <v>13</v>
      </c>
      <c r="C276" s="9">
        <v>4</v>
      </c>
      <c r="D276" s="9" t="s">
        <v>20</v>
      </c>
      <c r="E276" s="10" t="s">
        <v>35</v>
      </c>
      <c r="F276" s="11">
        <v>52111300010001</v>
      </c>
      <c r="G276" s="11" t="s">
        <v>71</v>
      </c>
      <c r="H276" s="11" t="s">
        <v>72</v>
      </c>
      <c r="I276" s="10" t="s">
        <v>52</v>
      </c>
      <c r="J276" s="10">
        <v>180</v>
      </c>
      <c r="K276" s="9" t="s">
        <v>89</v>
      </c>
      <c r="L276" s="12">
        <v>6000000</v>
      </c>
      <c r="M276" s="13" t="s">
        <v>287</v>
      </c>
    </row>
    <row r="277" spans="1:13" ht="40.5" hidden="1" x14ac:dyDescent="0.2">
      <c r="A277" s="8">
        <v>276</v>
      </c>
      <c r="B277" s="22" t="s">
        <v>13</v>
      </c>
      <c r="C277" s="9">
        <v>4</v>
      </c>
      <c r="D277" s="9" t="s">
        <v>14</v>
      </c>
      <c r="E277" s="10" t="s">
        <v>35</v>
      </c>
      <c r="F277" s="11">
        <v>52111300030001</v>
      </c>
      <c r="G277" s="11" t="s">
        <v>71</v>
      </c>
      <c r="H277" s="11" t="s">
        <v>131</v>
      </c>
      <c r="I277" s="10" t="s">
        <v>52</v>
      </c>
      <c r="J277" s="10">
        <v>180</v>
      </c>
      <c r="K277" s="9" t="s">
        <v>89</v>
      </c>
      <c r="L277" s="12">
        <v>2500000</v>
      </c>
      <c r="M277" s="13" t="s">
        <v>287</v>
      </c>
    </row>
    <row r="278" spans="1:13" ht="40.5" hidden="1" x14ac:dyDescent="0.2">
      <c r="A278" s="8">
        <v>277</v>
      </c>
      <c r="B278" s="22" t="s">
        <v>13</v>
      </c>
      <c r="C278" s="9">
        <v>4</v>
      </c>
      <c r="D278" s="9" t="s">
        <v>20</v>
      </c>
      <c r="E278" s="10" t="s">
        <v>35</v>
      </c>
      <c r="F278" s="11">
        <v>52111300030001</v>
      </c>
      <c r="G278" s="11" t="s">
        <v>71</v>
      </c>
      <c r="H278" s="11" t="s">
        <v>131</v>
      </c>
      <c r="I278" s="10" t="s">
        <v>52</v>
      </c>
      <c r="J278" s="10">
        <v>180</v>
      </c>
      <c r="K278" s="9" t="s">
        <v>89</v>
      </c>
      <c r="L278" s="12">
        <v>500000</v>
      </c>
      <c r="M278" s="13" t="s">
        <v>287</v>
      </c>
    </row>
    <row r="279" spans="1:13" ht="40.5" hidden="1" x14ac:dyDescent="0.2">
      <c r="A279" s="8">
        <v>278</v>
      </c>
      <c r="B279" s="22" t="s">
        <v>13</v>
      </c>
      <c r="C279" s="9">
        <v>4</v>
      </c>
      <c r="D279" s="9" t="s">
        <v>20</v>
      </c>
      <c r="E279" s="10" t="s">
        <v>35</v>
      </c>
      <c r="F279" s="11">
        <v>52111300020001</v>
      </c>
      <c r="G279" s="11" t="s">
        <v>71</v>
      </c>
      <c r="H279" s="11" t="s">
        <v>203</v>
      </c>
      <c r="I279" s="10" t="s">
        <v>52</v>
      </c>
      <c r="J279" s="10">
        <v>180</v>
      </c>
      <c r="K279" s="9" t="s">
        <v>89</v>
      </c>
      <c r="L279" s="12">
        <v>500000</v>
      </c>
      <c r="M279" s="13" t="s">
        <v>287</v>
      </c>
    </row>
    <row r="280" spans="1:13" ht="27" hidden="1" x14ac:dyDescent="0.2">
      <c r="A280" s="8">
        <v>279</v>
      </c>
      <c r="B280" s="22" t="s">
        <v>13</v>
      </c>
      <c r="C280" s="9">
        <v>4</v>
      </c>
      <c r="D280" s="9" t="s">
        <v>14</v>
      </c>
      <c r="E280" s="10" t="s">
        <v>35</v>
      </c>
      <c r="F280" s="11">
        <v>52111300030003</v>
      </c>
      <c r="G280" s="11" t="s">
        <v>71</v>
      </c>
      <c r="H280" s="11" t="s">
        <v>288</v>
      </c>
      <c r="I280" s="10" t="s">
        <v>52</v>
      </c>
      <c r="J280" s="10">
        <v>180</v>
      </c>
      <c r="K280" s="9" t="s">
        <v>89</v>
      </c>
      <c r="L280" s="12">
        <v>2000000</v>
      </c>
      <c r="M280" s="13" t="s">
        <v>287</v>
      </c>
    </row>
    <row r="281" spans="1:13" ht="40.5" hidden="1" x14ac:dyDescent="0.2">
      <c r="A281" s="8">
        <v>280</v>
      </c>
      <c r="B281" s="22" t="s">
        <v>13</v>
      </c>
      <c r="C281" s="9">
        <v>4</v>
      </c>
      <c r="D281" s="9" t="s">
        <v>14</v>
      </c>
      <c r="E281" s="10" t="s">
        <v>35</v>
      </c>
      <c r="F281" s="11">
        <v>52111300020001</v>
      </c>
      <c r="G281" s="11" t="s">
        <v>71</v>
      </c>
      <c r="H281" s="10" t="s">
        <v>203</v>
      </c>
      <c r="I281" s="10" t="s">
        <v>52</v>
      </c>
      <c r="J281" s="10">
        <v>180</v>
      </c>
      <c r="K281" s="9" t="s">
        <v>89</v>
      </c>
      <c r="L281" s="12">
        <v>1500000</v>
      </c>
      <c r="M281" s="13" t="s">
        <v>287</v>
      </c>
    </row>
    <row r="282" spans="1:13" ht="40.5" hidden="1" x14ac:dyDescent="0.2">
      <c r="A282" s="8">
        <v>281</v>
      </c>
      <c r="B282" s="22" t="s">
        <v>13</v>
      </c>
      <c r="C282" s="9">
        <v>4</v>
      </c>
      <c r="D282" s="9" t="s">
        <v>14</v>
      </c>
      <c r="E282" s="10" t="s">
        <v>35</v>
      </c>
      <c r="F282" s="11">
        <v>52111900010001</v>
      </c>
      <c r="G282" s="11" t="s">
        <v>55</v>
      </c>
      <c r="H282" s="11" t="s">
        <v>56</v>
      </c>
      <c r="I282" s="10" t="s">
        <v>52</v>
      </c>
      <c r="J282" s="10">
        <v>180</v>
      </c>
      <c r="K282" s="9" t="s">
        <v>89</v>
      </c>
      <c r="L282" s="12">
        <v>5000000</v>
      </c>
      <c r="M282" s="13" t="s">
        <v>287</v>
      </c>
    </row>
    <row r="283" spans="1:13" ht="40.5" hidden="1" x14ac:dyDescent="0.2">
      <c r="A283" s="8">
        <v>282</v>
      </c>
      <c r="B283" s="22" t="s">
        <v>13</v>
      </c>
      <c r="C283" s="9">
        <v>4</v>
      </c>
      <c r="D283" s="9" t="s">
        <v>20</v>
      </c>
      <c r="E283" s="10" t="s">
        <v>35</v>
      </c>
      <c r="F283" s="11">
        <v>52111900010001</v>
      </c>
      <c r="G283" s="11" t="s">
        <v>55</v>
      </c>
      <c r="H283" s="11" t="s">
        <v>56</v>
      </c>
      <c r="I283" s="10" t="s">
        <v>52</v>
      </c>
      <c r="J283" s="10">
        <v>180</v>
      </c>
      <c r="K283" s="9" t="s">
        <v>89</v>
      </c>
      <c r="L283" s="12">
        <v>5000000</v>
      </c>
      <c r="M283" s="13" t="s">
        <v>287</v>
      </c>
    </row>
    <row r="284" spans="1:13" ht="27" hidden="1" x14ac:dyDescent="0.2">
      <c r="A284" s="8">
        <v>283</v>
      </c>
      <c r="B284" s="22" t="s">
        <v>13</v>
      </c>
      <c r="C284" s="9">
        <v>4</v>
      </c>
      <c r="D284" s="9" t="s">
        <v>14</v>
      </c>
      <c r="E284" s="10" t="s">
        <v>35</v>
      </c>
      <c r="F284" s="11">
        <v>52111200010005</v>
      </c>
      <c r="G284" s="11" t="s">
        <v>49</v>
      </c>
      <c r="H284" s="11" t="s">
        <v>289</v>
      </c>
      <c r="I284" s="10" t="s">
        <v>52</v>
      </c>
      <c r="J284" s="10">
        <v>180</v>
      </c>
      <c r="K284" s="9" t="s">
        <v>89</v>
      </c>
      <c r="L284" s="12">
        <v>2500000</v>
      </c>
      <c r="M284" s="13" t="s">
        <v>287</v>
      </c>
    </row>
    <row r="285" spans="1:13" ht="27" hidden="1" x14ac:dyDescent="0.2">
      <c r="A285" s="8">
        <v>284</v>
      </c>
      <c r="B285" s="22" t="s">
        <v>13</v>
      </c>
      <c r="C285" s="9">
        <v>4</v>
      </c>
      <c r="D285" s="9" t="s">
        <v>14</v>
      </c>
      <c r="E285" s="10" t="s">
        <v>35</v>
      </c>
      <c r="F285" s="11">
        <v>52111200010001</v>
      </c>
      <c r="G285" s="11" t="s">
        <v>49</v>
      </c>
      <c r="H285" s="11" t="s">
        <v>50</v>
      </c>
      <c r="I285" s="10" t="s">
        <v>52</v>
      </c>
      <c r="J285" s="10">
        <v>180</v>
      </c>
      <c r="K285" s="9" t="s">
        <v>89</v>
      </c>
      <c r="L285" s="12">
        <v>3000000</v>
      </c>
      <c r="M285" s="13" t="s">
        <v>287</v>
      </c>
    </row>
    <row r="286" spans="1:13" ht="27" hidden="1" x14ac:dyDescent="0.2">
      <c r="A286" s="8">
        <v>285</v>
      </c>
      <c r="B286" s="22" t="s">
        <v>13</v>
      </c>
      <c r="C286" s="9">
        <v>4</v>
      </c>
      <c r="D286" s="9" t="s">
        <v>14</v>
      </c>
      <c r="E286" s="10" t="s">
        <v>35</v>
      </c>
      <c r="F286" s="11">
        <v>52115300010001</v>
      </c>
      <c r="G286" s="11" t="s">
        <v>71</v>
      </c>
      <c r="H286" s="11" t="s">
        <v>205</v>
      </c>
      <c r="I286" s="10" t="s">
        <v>52</v>
      </c>
      <c r="J286" s="10">
        <v>180</v>
      </c>
      <c r="K286" s="9" t="s">
        <v>89</v>
      </c>
      <c r="L286" s="12">
        <v>5000000</v>
      </c>
      <c r="M286" s="13" t="s">
        <v>287</v>
      </c>
    </row>
    <row r="287" spans="1:13" ht="27" hidden="1" x14ac:dyDescent="0.2">
      <c r="A287" s="8">
        <v>286</v>
      </c>
      <c r="B287" s="22" t="s">
        <v>13</v>
      </c>
      <c r="C287" s="9">
        <v>4</v>
      </c>
      <c r="D287" s="9" t="s">
        <v>14</v>
      </c>
      <c r="E287" s="10" t="s">
        <v>35</v>
      </c>
      <c r="F287" s="11">
        <v>52111500020001</v>
      </c>
      <c r="G287" s="11" t="s">
        <v>76</v>
      </c>
      <c r="H287" s="11" t="s">
        <v>216</v>
      </c>
      <c r="I287" s="10" t="s">
        <v>52</v>
      </c>
      <c r="J287" s="10">
        <v>180</v>
      </c>
      <c r="K287" s="9" t="s">
        <v>89</v>
      </c>
      <c r="L287" s="12">
        <v>8000000</v>
      </c>
      <c r="M287" s="13" t="s">
        <v>287</v>
      </c>
    </row>
    <row r="288" spans="1:13" ht="27" hidden="1" x14ac:dyDescent="0.2">
      <c r="A288" s="8">
        <v>287</v>
      </c>
      <c r="B288" s="22" t="s">
        <v>13</v>
      </c>
      <c r="C288" s="9">
        <v>4</v>
      </c>
      <c r="D288" s="9" t="s">
        <v>14</v>
      </c>
      <c r="E288" s="10" t="s">
        <v>35</v>
      </c>
      <c r="F288" s="11">
        <v>52112100020001</v>
      </c>
      <c r="G288" s="11" t="s">
        <v>83</v>
      </c>
      <c r="H288" s="11" t="s">
        <v>84</v>
      </c>
      <c r="I288" s="10" t="s">
        <v>52</v>
      </c>
      <c r="J288" s="10">
        <v>180</v>
      </c>
      <c r="K288" s="9" t="s">
        <v>89</v>
      </c>
      <c r="L288" s="12">
        <v>10000000</v>
      </c>
      <c r="M288" s="13" t="s">
        <v>287</v>
      </c>
    </row>
    <row r="289" spans="1:13" ht="27" hidden="1" x14ac:dyDescent="0.2">
      <c r="A289" s="8">
        <v>288</v>
      </c>
      <c r="B289" s="22" t="s">
        <v>13</v>
      </c>
      <c r="C289" s="9">
        <v>4</v>
      </c>
      <c r="D289" s="9" t="s">
        <v>20</v>
      </c>
      <c r="E289" s="10" t="s">
        <v>35</v>
      </c>
      <c r="F289" s="11">
        <v>52112100020001</v>
      </c>
      <c r="G289" s="11" t="s">
        <v>83</v>
      </c>
      <c r="H289" s="11" t="s">
        <v>84</v>
      </c>
      <c r="I289" s="10" t="s">
        <v>52</v>
      </c>
      <c r="J289" s="10">
        <v>180</v>
      </c>
      <c r="K289" s="9" t="s">
        <v>89</v>
      </c>
      <c r="L289" s="12">
        <v>64000000</v>
      </c>
      <c r="M289" s="13" t="s">
        <v>287</v>
      </c>
    </row>
    <row r="290" spans="1:13" ht="27" hidden="1" x14ac:dyDescent="0.2">
      <c r="A290" s="8">
        <v>289</v>
      </c>
      <c r="B290" s="22" t="s">
        <v>13</v>
      </c>
      <c r="C290" s="9">
        <v>4</v>
      </c>
      <c r="D290" s="9" t="s">
        <v>20</v>
      </c>
      <c r="E290" s="10" t="s">
        <v>35</v>
      </c>
      <c r="F290" s="11">
        <v>52111500010001</v>
      </c>
      <c r="G290" s="11" t="s">
        <v>76</v>
      </c>
      <c r="H290" s="11" t="s">
        <v>77</v>
      </c>
      <c r="I290" s="10" t="s">
        <v>52</v>
      </c>
      <c r="J290" s="10">
        <v>170</v>
      </c>
      <c r="K290" s="9" t="s">
        <v>87</v>
      </c>
      <c r="L290" s="12">
        <v>10600000</v>
      </c>
      <c r="M290" s="13" t="s">
        <v>287</v>
      </c>
    </row>
    <row r="291" spans="1:13" ht="27" hidden="1" x14ac:dyDescent="0.2">
      <c r="A291" s="8">
        <v>290</v>
      </c>
      <c r="B291" s="22" t="s">
        <v>13</v>
      </c>
      <c r="C291" s="9">
        <v>4</v>
      </c>
      <c r="D291" s="9" t="s">
        <v>20</v>
      </c>
      <c r="E291" s="10" t="s">
        <v>35</v>
      </c>
      <c r="F291" s="11">
        <v>52111500010002</v>
      </c>
      <c r="G291" s="11" t="s">
        <v>76</v>
      </c>
      <c r="H291" s="11" t="s">
        <v>79</v>
      </c>
      <c r="I291" s="10" t="s">
        <v>52</v>
      </c>
      <c r="J291" s="10">
        <v>170</v>
      </c>
      <c r="K291" s="9" t="s">
        <v>87</v>
      </c>
      <c r="L291" s="12">
        <v>10400000</v>
      </c>
      <c r="M291" s="13" t="s">
        <v>287</v>
      </c>
    </row>
    <row r="292" spans="1:13" ht="40.5" hidden="1" x14ac:dyDescent="0.2">
      <c r="A292" s="8">
        <v>291</v>
      </c>
      <c r="B292" s="22" t="s">
        <v>13</v>
      </c>
      <c r="C292" s="9">
        <v>4</v>
      </c>
      <c r="D292" s="9" t="s">
        <v>14</v>
      </c>
      <c r="E292" s="10" t="s">
        <v>35</v>
      </c>
      <c r="F292" s="11">
        <v>52111300020001</v>
      </c>
      <c r="G292" s="11" t="s">
        <v>71</v>
      </c>
      <c r="H292" s="10" t="s">
        <v>203</v>
      </c>
      <c r="I292" s="10" t="s">
        <v>52</v>
      </c>
      <c r="J292" s="10">
        <v>170</v>
      </c>
      <c r="K292" s="9" t="s">
        <v>87</v>
      </c>
      <c r="L292" s="12">
        <v>1500000</v>
      </c>
      <c r="M292" s="13" t="s">
        <v>287</v>
      </c>
    </row>
    <row r="293" spans="1:13" ht="40.5" hidden="1" x14ac:dyDescent="0.2">
      <c r="A293" s="8">
        <v>292</v>
      </c>
      <c r="B293" s="22" t="s">
        <v>13</v>
      </c>
      <c r="C293" s="9">
        <v>4</v>
      </c>
      <c r="D293" s="9" t="s">
        <v>20</v>
      </c>
      <c r="E293" s="10" t="s">
        <v>35</v>
      </c>
      <c r="F293" s="11">
        <v>52111300020001</v>
      </c>
      <c r="G293" s="11" t="s">
        <v>71</v>
      </c>
      <c r="H293" s="11" t="s">
        <v>203</v>
      </c>
      <c r="I293" s="10" t="s">
        <v>52</v>
      </c>
      <c r="J293" s="10">
        <v>170</v>
      </c>
      <c r="K293" s="9" t="s">
        <v>87</v>
      </c>
      <c r="L293" s="12">
        <v>4100000</v>
      </c>
      <c r="M293" s="13" t="s">
        <v>287</v>
      </c>
    </row>
    <row r="294" spans="1:13" ht="40.5" hidden="1" x14ac:dyDescent="0.2">
      <c r="A294" s="8">
        <v>293</v>
      </c>
      <c r="B294" s="22" t="s">
        <v>13</v>
      </c>
      <c r="C294" s="9">
        <v>4</v>
      </c>
      <c r="D294" s="9" t="s">
        <v>20</v>
      </c>
      <c r="E294" s="10" t="s">
        <v>35</v>
      </c>
      <c r="F294" s="11">
        <v>52111300030001</v>
      </c>
      <c r="G294" s="11" t="s">
        <v>71</v>
      </c>
      <c r="H294" s="11" t="s">
        <v>131</v>
      </c>
      <c r="I294" s="10" t="s">
        <v>52</v>
      </c>
      <c r="J294" s="10">
        <v>170</v>
      </c>
      <c r="K294" s="9" t="s">
        <v>87</v>
      </c>
      <c r="L294" s="12">
        <v>7000000</v>
      </c>
      <c r="M294" s="13" t="s">
        <v>287</v>
      </c>
    </row>
    <row r="295" spans="1:13" ht="27" hidden="1" x14ac:dyDescent="0.2">
      <c r="A295" s="8">
        <v>294</v>
      </c>
      <c r="B295" s="22" t="s">
        <v>13</v>
      </c>
      <c r="C295" s="9">
        <v>4</v>
      </c>
      <c r="D295" s="9" t="s">
        <v>14</v>
      </c>
      <c r="E295" s="10" t="s">
        <v>35</v>
      </c>
      <c r="F295" s="11">
        <v>52111300030003</v>
      </c>
      <c r="G295" s="11" t="s">
        <v>71</v>
      </c>
      <c r="H295" s="11" t="s">
        <v>288</v>
      </c>
      <c r="I295" s="10" t="s">
        <v>52</v>
      </c>
      <c r="J295" s="10">
        <v>170</v>
      </c>
      <c r="K295" s="9" t="s">
        <v>87</v>
      </c>
      <c r="L295" s="12">
        <v>2000000</v>
      </c>
      <c r="M295" s="13" t="s">
        <v>287</v>
      </c>
    </row>
    <row r="296" spans="1:13" ht="27" hidden="1" x14ac:dyDescent="0.2">
      <c r="A296" s="8">
        <v>295</v>
      </c>
      <c r="B296" s="22" t="s">
        <v>13</v>
      </c>
      <c r="C296" s="9">
        <v>4</v>
      </c>
      <c r="D296" s="9" t="s">
        <v>14</v>
      </c>
      <c r="E296" s="10" t="s">
        <v>35</v>
      </c>
      <c r="F296" s="11">
        <v>52111200010005</v>
      </c>
      <c r="G296" s="11" t="s">
        <v>49</v>
      </c>
      <c r="H296" s="10" t="s">
        <v>289</v>
      </c>
      <c r="I296" s="10" t="s">
        <v>52</v>
      </c>
      <c r="J296" s="10">
        <v>170</v>
      </c>
      <c r="K296" s="9" t="s">
        <v>87</v>
      </c>
      <c r="L296" s="12">
        <v>2500000</v>
      </c>
      <c r="M296" s="13" t="s">
        <v>287</v>
      </c>
    </row>
    <row r="297" spans="1:13" ht="27" hidden="1" x14ac:dyDescent="0.2">
      <c r="A297" s="8">
        <v>296</v>
      </c>
      <c r="B297" s="22" t="s">
        <v>13</v>
      </c>
      <c r="C297" s="9">
        <v>4</v>
      </c>
      <c r="D297" s="9" t="s">
        <v>20</v>
      </c>
      <c r="E297" s="10" t="s">
        <v>35</v>
      </c>
      <c r="F297" s="11">
        <v>52111300010001</v>
      </c>
      <c r="G297" s="11" t="s">
        <v>71</v>
      </c>
      <c r="H297" s="11" t="s">
        <v>72</v>
      </c>
      <c r="I297" s="10" t="s">
        <v>52</v>
      </c>
      <c r="J297" s="10">
        <v>170</v>
      </c>
      <c r="K297" s="9" t="s">
        <v>87</v>
      </c>
      <c r="L297" s="12">
        <v>13400000</v>
      </c>
      <c r="M297" s="13" t="s">
        <v>287</v>
      </c>
    </row>
    <row r="298" spans="1:13" ht="27" hidden="1" x14ac:dyDescent="0.2">
      <c r="A298" s="8">
        <v>297</v>
      </c>
      <c r="B298" s="22" t="s">
        <v>13</v>
      </c>
      <c r="C298" s="9">
        <v>4</v>
      </c>
      <c r="D298" s="9" t="s">
        <v>14</v>
      </c>
      <c r="E298" s="10" t="s">
        <v>35</v>
      </c>
      <c r="F298" s="11">
        <v>52111300010001</v>
      </c>
      <c r="G298" s="11" t="s">
        <v>71</v>
      </c>
      <c r="H298" s="11" t="s">
        <v>72</v>
      </c>
      <c r="I298" s="10" t="s">
        <v>52</v>
      </c>
      <c r="J298" s="10">
        <v>170</v>
      </c>
      <c r="K298" s="9" t="s">
        <v>87</v>
      </c>
      <c r="L298" s="12">
        <v>2500000</v>
      </c>
      <c r="M298" s="13" t="s">
        <v>287</v>
      </c>
    </row>
    <row r="299" spans="1:13" ht="40.5" hidden="1" x14ac:dyDescent="0.2">
      <c r="A299" s="8">
        <v>298</v>
      </c>
      <c r="B299" s="22" t="s">
        <v>13</v>
      </c>
      <c r="C299" s="9">
        <v>4</v>
      </c>
      <c r="D299" s="9" t="s">
        <v>14</v>
      </c>
      <c r="E299" s="10" t="s">
        <v>35</v>
      </c>
      <c r="F299" s="11">
        <v>52111300030001</v>
      </c>
      <c r="G299" s="11" t="s">
        <v>71</v>
      </c>
      <c r="H299" s="11" t="s">
        <v>131</v>
      </c>
      <c r="I299" s="10" t="s">
        <v>52</v>
      </c>
      <c r="J299" s="10">
        <v>170</v>
      </c>
      <c r="K299" s="9" t="s">
        <v>87</v>
      </c>
      <c r="L299" s="12">
        <v>2500000</v>
      </c>
      <c r="M299" s="13" t="s">
        <v>287</v>
      </c>
    </row>
    <row r="300" spans="1:13" ht="27" hidden="1" x14ac:dyDescent="0.2">
      <c r="A300" s="8">
        <v>299</v>
      </c>
      <c r="B300" s="22" t="s">
        <v>13</v>
      </c>
      <c r="C300" s="9">
        <v>4</v>
      </c>
      <c r="D300" s="9" t="s">
        <v>14</v>
      </c>
      <c r="E300" s="10" t="s">
        <v>35</v>
      </c>
      <c r="F300" s="11">
        <v>52112100010001</v>
      </c>
      <c r="G300" s="11" t="s">
        <v>83</v>
      </c>
      <c r="H300" s="11" t="s">
        <v>209</v>
      </c>
      <c r="I300" s="10" t="s">
        <v>52</v>
      </c>
      <c r="J300" s="10">
        <v>170</v>
      </c>
      <c r="K300" s="9" t="s">
        <v>87</v>
      </c>
      <c r="L300" s="12">
        <v>3000000</v>
      </c>
      <c r="M300" s="13" t="s">
        <v>287</v>
      </c>
    </row>
    <row r="301" spans="1:13" ht="27" hidden="1" x14ac:dyDescent="0.2">
      <c r="A301" s="8">
        <v>300</v>
      </c>
      <c r="B301" s="22" t="s">
        <v>13</v>
      </c>
      <c r="C301" s="9">
        <v>4</v>
      </c>
      <c r="D301" s="9" t="s">
        <v>14</v>
      </c>
      <c r="E301" s="10" t="s">
        <v>35</v>
      </c>
      <c r="F301" s="11">
        <v>52111200010001</v>
      </c>
      <c r="G301" s="11" t="s">
        <v>49</v>
      </c>
      <c r="H301" s="10" t="s">
        <v>50</v>
      </c>
      <c r="I301" s="10" t="s">
        <v>52</v>
      </c>
      <c r="J301" s="10">
        <v>170</v>
      </c>
      <c r="K301" s="9" t="s">
        <v>87</v>
      </c>
      <c r="L301" s="12">
        <v>3000000</v>
      </c>
      <c r="M301" s="13" t="s">
        <v>287</v>
      </c>
    </row>
    <row r="302" spans="1:13" ht="40.5" hidden="1" x14ac:dyDescent="0.2">
      <c r="A302" s="8">
        <v>301</v>
      </c>
      <c r="B302" s="22" t="s">
        <v>13</v>
      </c>
      <c r="C302" s="9">
        <v>4</v>
      </c>
      <c r="D302" s="9" t="s">
        <v>20</v>
      </c>
      <c r="E302" s="10" t="s">
        <v>35</v>
      </c>
      <c r="F302" s="11">
        <v>52111900010001</v>
      </c>
      <c r="G302" s="11" t="s">
        <v>55</v>
      </c>
      <c r="H302" s="10" t="s">
        <v>56</v>
      </c>
      <c r="I302" s="10" t="s">
        <v>52</v>
      </c>
      <c r="J302" s="10">
        <v>170</v>
      </c>
      <c r="K302" s="9" t="s">
        <v>87</v>
      </c>
      <c r="L302" s="12">
        <v>5396000</v>
      </c>
      <c r="M302" s="13" t="s">
        <v>287</v>
      </c>
    </row>
    <row r="303" spans="1:13" ht="27" hidden="1" x14ac:dyDescent="0.2">
      <c r="A303" s="8">
        <v>302</v>
      </c>
      <c r="B303" s="22" t="s">
        <v>13</v>
      </c>
      <c r="C303" s="9">
        <v>4</v>
      </c>
      <c r="D303" s="9" t="s">
        <v>14</v>
      </c>
      <c r="E303" s="10" t="s">
        <v>35</v>
      </c>
      <c r="F303" s="11">
        <v>52115300010001</v>
      </c>
      <c r="G303" s="11" t="s">
        <v>71</v>
      </c>
      <c r="H303" s="10" t="s">
        <v>205</v>
      </c>
      <c r="I303" s="10" t="s">
        <v>52</v>
      </c>
      <c r="J303" s="10">
        <v>170</v>
      </c>
      <c r="K303" s="9" t="s">
        <v>87</v>
      </c>
      <c r="L303" s="12">
        <v>5000000</v>
      </c>
      <c r="M303" s="13" t="s">
        <v>287</v>
      </c>
    </row>
    <row r="304" spans="1:13" ht="40.5" hidden="1" x14ac:dyDescent="0.2">
      <c r="A304" s="8">
        <v>303</v>
      </c>
      <c r="B304" s="22" t="s">
        <v>13</v>
      </c>
      <c r="C304" s="9">
        <v>4</v>
      </c>
      <c r="D304" s="9" t="s">
        <v>14</v>
      </c>
      <c r="E304" s="10" t="s">
        <v>35</v>
      </c>
      <c r="F304" s="11">
        <v>52111900010001</v>
      </c>
      <c r="G304" s="11" t="s">
        <v>55</v>
      </c>
      <c r="H304" s="10" t="s">
        <v>56</v>
      </c>
      <c r="I304" s="10" t="s">
        <v>52</v>
      </c>
      <c r="J304" s="10">
        <v>170</v>
      </c>
      <c r="K304" s="9" t="s">
        <v>87</v>
      </c>
      <c r="L304" s="12">
        <v>5000000</v>
      </c>
      <c r="M304" s="13" t="s">
        <v>287</v>
      </c>
    </row>
    <row r="305" spans="1:13" ht="27" hidden="1" x14ac:dyDescent="0.2">
      <c r="A305" s="8">
        <v>304</v>
      </c>
      <c r="B305" s="22" t="s">
        <v>13</v>
      </c>
      <c r="C305" s="9">
        <v>4</v>
      </c>
      <c r="D305" s="9" t="s">
        <v>14</v>
      </c>
      <c r="E305" s="10" t="s">
        <v>35</v>
      </c>
      <c r="F305" s="11">
        <v>52111500010002</v>
      </c>
      <c r="G305" s="11" t="s">
        <v>76</v>
      </c>
      <c r="H305" s="11" t="s">
        <v>79</v>
      </c>
      <c r="I305" s="10" t="s">
        <v>52</v>
      </c>
      <c r="J305" s="10">
        <v>170</v>
      </c>
      <c r="K305" s="9" t="s">
        <v>87</v>
      </c>
      <c r="L305" s="12">
        <v>8000000</v>
      </c>
      <c r="M305" s="13" t="s">
        <v>287</v>
      </c>
    </row>
    <row r="306" spans="1:13" ht="27" hidden="1" x14ac:dyDescent="0.2">
      <c r="A306" s="8">
        <v>305</v>
      </c>
      <c r="B306" s="22" t="s">
        <v>13</v>
      </c>
      <c r="C306" s="9">
        <v>4</v>
      </c>
      <c r="D306" s="9" t="s">
        <v>14</v>
      </c>
      <c r="E306" s="10" t="s">
        <v>35</v>
      </c>
      <c r="F306" s="11">
        <v>52111500010001</v>
      </c>
      <c r="G306" s="11" t="s">
        <v>76</v>
      </c>
      <c r="H306" s="11" t="s">
        <v>77</v>
      </c>
      <c r="I306" s="10" t="s">
        <v>52</v>
      </c>
      <c r="J306" s="10">
        <v>170</v>
      </c>
      <c r="K306" s="9" t="s">
        <v>87</v>
      </c>
      <c r="L306" s="12">
        <v>8000000</v>
      </c>
      <c r="M306" s="13" t="s">
        <v>287</v>
      </c>
    </row>
    <row r="307" spans="1:13" ht="27" hidden="1" x14ac:dyDescent="0.2">
      <c r="A307" s="8">
        <v>306</v>
      </c>
      <c r="B307" s="22" t="s">
        <v>13</v>
      </c>
      <c r="C307" s="9">
        <v>4</v>
      </c>
      <c r="D307" s="9" t="s">
        <v>14</v>
      </c>
      <c r="E307" s="10" t="s">
        <v>35</v>
      </c>
      <c r="F307" s="11">
        <v>52111500020001</v>
      </c>
      <c r="G307" s="11" t="s">
        <v>76</v>
      </c>
      <c r="H307" s="10" t="s">
        <v>216</v>
      </c>
      <c r="I307" s="10" t="s">
        <v>52</v>
      </c>
      <c r="J307" s="10">
        <v>170</v>
      </c>
      <c r="K307" s="9" t="s">
        <v>87</v>
      </c>
      <c r="L307" s="12">
        <v>8000000</v>
      </c>
      <c r="M307" s="13" t="s">
        <v>287</v>
      </c>
    </row>
    <row r="308" spans="1:13" ht="27" hidden="1" x14ac:dyDescent="0.2">
      <c r="A308" s="8">
        <v>307</v>
      </c>
      <c r="B308" s="22" t="s">
        <v>13</v>
      </c>
      <c r="C308" s="9">
        <v>4</v>
      </c>
      <c r="D308" s="9" t="s">
        <v>14</v>
      </c>
      <c r="E308" s="10" t="s">
        <v>35</v>
      </c>
      <c r="F308" s="11">
        <v>52112100020001</v>
      </c>
      <c r="G308" s="11" t="s">
        <v>83</v>
      </c>
      <c r="H308" s="10" t="s">
        <v>84</v>
      </c>
      <c r="I308" s="10" t="s">
        <v>52</v>
      </c>
      <c r="J308" s="10">
        <v>170</v>
      </c>
      <c r="K308" s="9" t="s">
        <v>87</v>
      </c>
      <c r="L308" s="12">
        <v>10000000</v>
      </c>
      <c r="M308" s="13" t="s">
        <v>287</v>
      </c>
    </row>
    <row r="309" spans="1:13" ht="27" hidden="1" x14ac:dyDescent="0.2">
      <c r="A309" s="8">
        <v>308</v>
      </c>
      <c r="B309" s="22" t="s">
        <v>13</v>
      </c>
      <c r="C309" s="9">
        <v>4</v>
      </c>
      <c r="D309" s="9" t="s">
        <v>20</v>
      </c>
      <c r="E309" s="10" t="s">
        <v>35</v>
      </c>
      <c r="F309" s="11">
        <v>52112100020001</v>
      </c>
      <c r="G309" s="11" t="s">
        <v>83</v>
      </c>
      <c r="H309" s="10" t="s">
        <v>84</v>
      </c>
      <c r="I309" s="10" t="s">
        <v>52</v>
      </c>
      <c r="J309" s="10">
        <v>170</v>
      </c>
      <c r="K309" s="9" t="s">
        <v>87</v>
      </c>
      <c r="L309" s="12">
        <v>32104000</v>
      </c>
      <c r="M309" s="13" t="s">
        <v>287</v>
      </c>
    </row>
    <row r="310" spans="1:13" ht="27" hidden="1" x14ac:dyDescent="0.2">
      <c r="A310" s="8">
        <v>309</v>
      </c>
      <c r="B310" s="22" t="s">
        <v>13</v>
      </c>
      <c r="C310" s="9">
        <v>4</v>
      </c>
      <c r="D310" s="9" t="s">
        <v>14</v>
      </c>
      <c r="E310" s="10" t="s">
        <v>35</v>
      </c>
      <c r="F310" s="11">
        <v>52111200010005</v>
      </c>
      <c r="G310" s="11" t="s">
        <v>49</v>
      </c>
      <c r="H310" s="10" t="s">
        <v>289</v>
      </c>
      <c r="I310" s="10" t="s">
        <v>65</v>
      </c>
      <c r="J310" s="10">
        <v>440</v>
      </c>
      <c r="K310" s="9" t="s">
        <v>113</v>
      </c>
      <c r="L310" s="12">
        <v>2000000</v>
      </c>
      <c r="M310" s="13" t="s">
        <v>287</v>
      </c>
    </row>
    <row r="311" spans="1:13" ht="27" hidden="1" x14ac:dyDescent="0.2">
      <c r="A311" s="8">
        <v>310</v>
      </c>
      <c r="B311" s="22" t="s">
        <v>13</v>
      </c>
      <c r="C311" s="9">
        <v>4</v>
      </c>
      <c r="D311" s="9" t="s">
        <v>14</v>
      </c>
      <c r="E311" s="10" t="s">
        <v>35</v>
      </c>
      <c r="F311" s="11">
        <v>52111200010001</v>
      </c>
      <c r="G311" s="11" t="s">
        <v>49</v>
      </c>
      <c r="H311" s="10" t="s">
        <v>50</v>
      </c>
      <c r="I311" s="10" t="s">
        <v>65</v>
      </c>
      <c r="J311" s="10">
        <v>440</v>
      </c>
      <c r="K311" s="9" t="s">
        <v>113</v>
      </c>
      <c r="L311" s="12">
        <v>2000000</v>
      </c>
      <c r="M311" s="13" t="s">
        <v>287</v>
      </c>
    </row>
    <row r="312" spans="1:13" ht="27" hidden="1" x14ac:dyDescent="0.2">
      <c r="A312" s="8">
        <v>311</v>
      </c>
      <c r="B312" s="22" t="s">
        <v>13</v>
      </c>
      <c r="C312" s="9">
        <v>4</v>
      </c>
      <c r="D312" s="9" t="s">
        <v>14</v>
      </c>
      <c r="E312" s="10" t="s">
        <v>35</v>
      </c>
      <c r="F312" s="11">
        <v>52115300010001</v>
      </c>
      <c r="G312" s="11" t="s">
        <v>71</v>
      </c>
      <c r="H312" s="10" t="s">
        <v>205</v>
      </c>
      <c r="I312" s="10" t="s">
        <v>65</v>
      </c>
      <c r="J312" s="10">
        <v>440</v>
      </c>
      <c r="K312" s="9" t="s">
        <v>113</v>
      </c>
      <c r="L312" s="12">
        <v>6000000</v>
      </c>
      <c r="M312" s="13" t="s">
        <v>287</v>
      </c>
    </row>
    <row r="313" spans="1:13" ht="27" hidden="1" x14ac:dyDescent="0.2">
      <c r="A313" s="8">
        <v>312</v>
      </c>
      <c r="B313" s="22" t="s">
        <v>13</v>
      </c>
      <c r="C313" s="9">
        <v>4</v>
      </c>
      <c r="D313" s="9" t="s">
        <v>20</v>
      </c>
      <c r="E313" s="10" t="s">
        <v>35</v>
      </c>
      <c r="F313" s="11">
        <v>52112100020001</v>
      </c>
      <c r="G313" s="11" t="s">
        <v>83</v>
      </c>
      <c r="H313" s="10" t="s">
        <v>84</v>
      </c>
      <c r="I313" s="10" t="s">
        <v>65</v>
      </c>
      <c r="J313" s="10">
        <v>440</v>
      </c>
      <c r="K313" s="9" t="s">
        <v>113</v>
      </c>
      <c r="L313" s="12">
        <v>66000000</v>
      </c>
      <c r="M313" s="13" t="s">
        <v>287</v>
      </c>
    </row>
    <row r="314" spans="1:13" ht="27" hidden="1" x14ac:dyDescent="0.2">
      <c r="A314" s="8">
        <v>313</v>
      </c>
      <c r="B314" s="22" t="s">
        <v>13</v>
      </c>
      <c r="C314" s="9">
        <v>4</v>
      </c>
      <c r="D314" s="9" t="s">
        <v>20</v>
      </c>
      <c r="E314" s="10" t="s">
        <v>35</v>
      </c>
      <c r="F314" s="11">
        <v>52200100010001</v>
      </c>
      <c r="G314" s="11" t="s">
        <v>39</v>
      </c>
      <c r="H314" s="10" t="s">
        <v>64</v>
      </c>
      <c r="I314" s="10" t="s">
        <v>52</v>
      </c>
      <c r="J314" s="10">
        <v>180</v>
      </c>
      <c r="K314" s="9" t="s">
        <v>89</v>
      </c>
      <c r="L314" s="12">
        <v>1500000</v>
      </c>
      <c r="M314" s="13" t="s">
        <v>287</v>
      </c>
    </row>
    <row r="315" spans="1:13" ht="27" hidden="1" x14ac:dyDescent="0.2">
      <c r="A315" s="8">
        <v>314</v>
      </c>
      <c r="B315" s="22" t="s">
        <v>13</v>
      </c>
      <c r="C315" s="9">
        <v>4</v>
      </c>
      <c r="D315" s="9" t="s">
        <v>20</v>
      </c>
      <c r="E315" s="10" t="s">
        <v>35</v>
      </c>
      <c r="F315" s="11">
        <v>52200600010001</v>
      </c>
      <c r="G315" s="11" t="s">
        <v>39</v>
      </c>
      <c r="H315" s="10" t="s">
        <v>69</v>
      </c>
      <c r="I315" s="10" t="s">
        <v>52</v>
      </c>
      <c r="J315" s="10">
        <v>180</v>
      </c>
      <c r="K315" s="9" t="s">
        <v>89</v>
      </c>
      <c r="L315" s="12">
        <v>1500000</v>
      </c>
      <c r="M315" s="13" t="s">
        <v>287</v>
      </c>
    </row>
    <row r="316" spans="1:13" ht="27" hidden="1" x14ac:dyDescent="0.2">
      <c r="A316" s="8">
        <v>315</v>
      </c>
      <c r="B316" s="22" t="s">
        <v>13</v>
      </c>
      <c r="C316" s="9">
        <v>4</v>
      </c>
      <c r="D316" s="9" t="s">
        <v>20</v>
      </c>
      <c r="E316" s="10" t="s">
        <v>35</v>
      </c>
      <c r="F316" s="11">
        <v>52200100010001</v>
      </c>
      <c r="G316" s="11" t="s">
        <v>39</v>
      </c>
      <c r="H316" s="10" t="s">
        <v>64</v>
      </c>
      <c r="I316" s="10" t="s">
        <v>52</v>
      </c>
      <c r="J316" s="10">
        <v>180</v>
      </c>
      <c r="K316" s="9" t="s">
        <v>91</v>
      </c>
      <c r="L316" s="12">
        <v>1500000</v>
      </c>
      <c r="M316" s="13" t="s">
        <v>287</v>
      </c>
    </row>
    <row r="317" spans="1:13" ht="27" hidden="1" x14ac:dyDescent="0.2">
      <c r="A317" s="8">
        <v>316</v>
      </c>
      <c r="B317" s="22" t="s">
        <v>13</v>
      </c>
      <c r="C317" s="9">
        <v>4</v>
      </c>
      <c r="D317" s="9" t="s">
        <v>20</v>
      </c>
      <c r="E317" s="10" t="s">
        <v>35</v>
      </c>
      <c r="F317" s="11">
        <v>52200600010001</v>
      </c>
      <c r="G317" s="11" t="s">
        <v>39</v>
      </c>
      <c r="H317" s="10" t="s">
        <v>69</v>
      </c>
      <c r="I317" s="10" t="s">
        <v>52</v>
      </c>
      <c r="J317" s="10">
        <v>180</v>
      </c>
      <c r="K317" s="9" t="s">
        <v>91</v>
      </c>
      <c r="L317" s="12">
        <v>1500000</v>
      </c>
      <c r="M317" s="13" t="s">
        <v>287</v>
      </c>
    </row>
    <row r="318" spans="1:13" ht="54" x14ac:dyDescent="0.2">
      <c r="A318" s="8">
        <v>317</v>
      </c>
      <c r="B318" s="22">
        <v>55</v>
      </c>
      <c r="C318" s="9">
        <v>1</v>
      </c>
      <c r="D318" s="9" t="s">
        <v>20</v>
      </c>
      <c r="E318" s="10" t="s">
        <v>68</v>
      </c>
      <c r="F318" s="11">
        <v>83909000020002</v>
      </c>
      <c r="G318" s="11" t="s">
        <v>45</v>
      </c>
      <c r="H318" s="10" t="s">
        <v>46</v>
      </c>
      <c r="I318" s="10" t="s">
        <v>107</v>
      </c>
      <c r="J318" s="10">
        <v>510</v>
      </c>
      <c r="K318" s="9" t="s">
        <v>290</v>
      </c>
      <c r="L318" s="15">
        <f>50000000-7000000</f>
        <v>43000000</v>
      </c>
      <c r="M318" s="13" t="s">
        <v>291</v>
      </c>
    </row>
    <row r="319" spans="1:13" ht="54" x14ac:dyDescent="0.2">
      <c r="A319" s="8">
        <v>318</v>
      </c>
      <c r="B319" s="22">
        <v>55</v>
      </c>
      <c r="C319" s="9">
        <v>1</v>
      </c>
      <c r="D319" s="9" t="s">
        <v>20</v>
      </c>
      <c r="E319" s="10" t="s">
        <v>44</v>
      </c>
      <c r="F319" s="11">
        <v>52110900010004</v>
      </c>
      <c r="G319" s="11" t="s">
        <v>45</v>
      </c>
      <c r="H319" s="10" t="s">
        <v>46</v>
      </c>
      <c r="I319" s="10" t="s">
        <v>107</v>
      </c>
      <c r="J319" s="10">
        <v>510</v>
      </c>
      <c r="K319" s="9" t="s">
        <v>290</v>
      </c>
      <c r="L319" s="15">
        <f>50000000-7000000</f>
        <v>43000000</v>
      </c>
      <c r="M319" s="13" t="s">
        <v>291</v>
      </c>
    </row>
    <row r="320" spans="1:13" ht="54" x14ac:dyDescent="0.2">
      <c r="A320" s="8">
        <v>319</v>
      </c>
      <c r="B320" s="22">
        <v>56</v>
      </c>
      <c r="C320" s="9">
        <v>1</v>
      </c>
      <c r="D320" s="9" t="s">
        <v>20</v>
      </c>
      <c r="E320" s="10" t="s">
        <v>68</v>
      </c>
      <c r="F320" s="11">
        <v>83909000020002</v>
      </c>
      <c r="G320" s="11" t="s">
        <v>45</v>
      </c>
      <c r="H320" s="10" t="s">
        <v>46</v>
      </c>
      <c r="I320" s="10" t="s">
        <v>107</v>
      </c>
      <c r="J320" s="10">
        <v>510</v>
      </c>
      <c r="K320" s="9" t="s">
        <v>290</v>
      </c>
      <c r="L320" s="15">
        <f>25000000-7000000</f>
        <v>18000000</v>
      </c>
      <c r="M320" s="13" t="s">
        <v>292</v>
      </c>
    </row>
    <row r="321" spans="1:13" ht="54" x14ac:dyDescent="0.2">
      <c r="A321" s="8">
        <v>320</v>
      </c>
      <c r="B321" s="22">
        <v>56</v>
      </c>
      <c r="C321" s="9">
        <v>1</v>
      </c>
      <c r="D321" s="9" t="s">
        <v>20</v>
      </c>
      <c r="E321" s="10" t="s">
        <v>44</v>
      </c>
      <c r="F321" s="11">
        <v>52110900010004</v>
      </c>
      <c r="G321" s="11" t="s">
        <v>45</v>
      </c>
      <c r="H321" s="10" t="s">
        <v>46</v>
      </c>
      <c r="I321" s="10" t="s">
        <v>107</v>
      </c>
      <c r="J321" s="10">
        <v>510</v>
      </c>
      <c r="K321" s="9" t="s">
        <v>290</v>
      </c>
      <c r="L321" s="15">
        <f>25000000-7000000</f>
        <v>18000000</v>
      </c>
      <c r="M321" s="13" t="s">
        <v>292</v>
      </c>
    </row>
    <row r="322" spans="1:13" ht="54" x14ac:dyDescent="0.2">
      <c r="A322" s="8">
        <v>321</v>
      </c>
      <c r="B322" s="22">
        <v>57</v>
      </c>
      <c r="C322" s="9">
        <v>1</v>
      </c>
      <c r="D322" s="9" t="s">
        <v>20</v>
      </c>
      <c r="E322" s="10" t="s">
        <v>68</v>
      </c>
      <c r="F322" s="11">
        <v>83909000020002</v>
      </c>
      <c r="G322" s="11" t="s">
        <v>45</v>
      </c>
      <c r="H322" s="10" t="s">
        <v>46</v>
      </c>
      <c r="I322" s="10" t="s">
        <v>107</v>
      </c>
      <c r="J322" s="10">
        <v>510</v>
      </c>
      <c r="K322" s="9" t="s">
        <v>290</v>
      </c>
      <c r="L322" s="15">
        <f>50000000-7000000</f>
        <v>43000000</v>
      </c>
      <c r="M322" s="13" t="s">
        <v>293</v>
      </c>
    </row>
    <row r="323" spans="1:13" ht="54" x14ac:dyDescent="0.2">
      <c r="A323" s="8">
        <v>322</v>
      </c>
      <c r="B323" s="22">
        <v>57</v>
      </c>
      <c r="C323" s="9">
        <v>1</v>
      </c>
      <c r="D323" s="9" t="s">
        <v>20</v>
      </c>
      <c r="E323" s="10" t="s">
        <v>44</v>
      </c>
      <c r="F323" s="11">
        <v>52110900010004</v>
      </c>
      <c r="G323" s="11" t="s">
        <v>45</v>
      </c>
      <c r="H323" s="10" t="s">
        <v>46</v>
      </c>
      <c r="I323" s="10" t="s">
        <v>107</v>
      </c>
      <c r="J323" s="10">
        <v>510</v>
      </c>
      <c r="K323" s="9" t="s">
        <v>290</v>
      </c>
      <c r="L323" s="15">
        <f>50000000-7000000</f>
        <v>43000000</v>
      </c>
      <c r="M323" s="13" t="s">
        <v>293</v>
      </c>
    </row>
    <row r="324" spans="1:13" ht="40.5" hidden="1" x14ac:dyDescent="0.2">
      <c r="A324" s="8">
        <v>323</v>
      </c>
      <c r="B324" s="8" t="s">
        <v>13</v>
      </c>
      <c r="C324" s="9">
        <v>5</v>
      </c>
      <c r="D324" s="9" t="s">
        <v>20</v>
      </c>
      <c r="E324" s="10" t="s">
        <v>68</v>
      </c>
      <c r="F324" s="11">
        <v>83909000020002</v>
      </c>
      <c r="G324" s="11" t="s">
        <v>45</v>
      </c>
      <c r="H324" s="10" t="s">
        <v>46</v>
      </c>
      <c r="I324" s="10" t="s">
        <v>107</v>
      </c>
      <c r="J324" s="10">
        <v>510</v>
      </c>
      <c r="K324" s="9" t="s">
        <v>290</v>
      </c>
      <c r="L324" s="12">
        <v>218000000</v>
      </c>
      <c r="M324" s="21" t="s">
        <v>294</v>
      </c>
    </row>
    <row r="325" spans="1:13" ht="40.5" hidden="1" x14ac:dyDescent="0.2">
      <c r="A325" s="8">
        <v>324</v>
      </c>
      <c r="B325" s="8" t="s">
        <v>13</v>
      </c>
      <c r="C325" s="9">
        <v>5</v>
      </c>
      <c r="D325" s="9" t="s">
        <v>20</v>
      </c>
      <c r="E325" s="10" t="s">
        <v>44</v>
      </c>
      <c r="F325" s="11">
        <v>52110900010004</v>
      </c>
      <c r="G325" s="11" t="s">
        <v>45</v>
      </c>
      <c r="H325" s="10" t="s">
        <v>46</v>
      </c>
      <c r="I325" s="10" t="s">
        <v>107</v>
      </c>
      <c r="J325" s="10">
        <v>510</v>
      </c>
      <c r="K325" s="9" t="s">
        <v>290</v>
      </c>
      <c r="L325" s="12">
        <v>122000000</v>
      </c>
      <c r="M325" s="21" t="s">
        <v>294</v>
      </c>
    </row>
    <row r="326" spans="1:13" ht="40.5" x14ac:dyDescent="0.2">
      <c r="A326" s="8">
        <v>325</v>
      </c>
      <c r="B326" s="8">
        <v>58</v>
      </c>
      <c r="C326" s="9">
        <v>1</v>
      </c>
      <c r="D326" s="9" t="s">
        <v>20</v>
      </c>
      <c r="E326" s="10" t="s">
        <v>44</v>
      </c>
      <c r="F326" s="11">
        <v>52110900010004</v>
      </c>
      <c r="G326" s="11" t="s">
        <v>45</v>
      </c>
      <c r="H326" s="10" t="s">
        <v>46</v>
      </c>
      <c r="I326" s="10" t="s">
        <v>52</v>
      </c>
      <c r="J326" s="10">
        <v>120</v>
      </c>
      <c r="K326" s="9" t="s">
        <v>295</v>
      </c>
      <c r="L326" s="12">
        <f>429000000-117000000</f>
        <v>312000000</v>
      </c>
      <c r="M326" s="13" t="s">
        <v>296</v>
      </c>
    </row>
    <row r="327" spans="1:13" ht="40.5" x14ac:dyDescent="0.2">
      <c r="A327" s="8">
        <v>326</v>
      </c>
      <c r="B327" s="22">
        <v>59</v>
      </c>
      <c r="C327" s="9">
        <v>1</v>
      </c>
      <c r="D327" s="9" t="s">
        <v>20</v>
      </c>
      <c r="E327" s="10" t="s">
        <v>35</v>
      </c>
      <c r="F327" s="11">
        <v>19700800010001</v>
      </c>
      <c r="G327" s="11" t="s">
        <v>126</v>
      </c>
      <c r="H327" s="10" t="s">
        <v>61</v>
      </c>
      <c r="I327" s="10" t="s">
        <v>52</v>
      </c>
      <c r="J327" s="10">
        <v>120</v>
      </c>
      <c r="K327" s="9" t="s">
        <v>295</v>
      </c>
      <c r="L327" s="15">
        <v>367338000</v>
      </c>
      <c r="M327" s="13" t="s">
        <v>297</v>
      </c>
    </row>
    <row r="328" spans="1:13" ht="27" x14ac:dyDescent="0.2">
      <c r="A328" s="8">
        <v>327</v>
      </c>
      <c r="B328" s="22">
        <v>59</v>
      </c>
      <c r="C328" s="9">
        <v>1</v>
      </c>
      <c r="D328" s="9" t="s">
        <v>14</v>
      </c>
      <c r="E328" s="10" t="s">
        <v>35</v>
      </c>
      <c r="F328" s="11">
        <v>19700800010001</v>
      </c>
      <c r="G328" s="11" t="s">
        <v>126</v>
      </c>
      <c r="H328" s="10" t="s">
        <v>61</v>
      </c>
      <c r="I328" s="10" t="s">
        <v>52</v>
      </c>
      <c r="J328" s="10">
        <v>120</v>
      </c>
      <c r="K328" s="9" t="s">
        <v>295</v>
      </c>
      <c r="L328" s="15">
        <v>42873600</v>
      </c>
      <c r="M328" s="13" t="s">
        <v>298</v>
      </c>
    </row>
    <row r="329" spans="1:13" ht="40.5" x14ac:dyDescent="0.2">
      <c r="A329" s="8">
        <v>328</v>
      </c>
      <c r="B329" s="22">
        <v>60</v>
      </c>
      <c r="C329" s="9">
        <v>1</v>
      </c>
      <c r="D329" s="9" t="s">
        <v>20</v>
      </c>
      <c r="E329" s="10" t="s">
        <v>35</v>
      </c>
      <c r="F329" s="11">
        <v>58081300010001</v>
      </c>
      <c r="G329" s="11" t="s">
        <v>60</v>
      </c>
      <c r="H329" s="10" t="s">
        <v>299</v>
      </c>
      <c r="I329" s="10" t="s">
        <v>52</v>
      </c>
      <c r="J329" s="10">
        <v>120</v>
      </c>
      <c r="K329" s="9" t="s">
        <v>295</v>
      </c>
      <c r="L329" s="15">
        <v>5700000</v>
      </c>
      <c r="M329" s="13" t="s">
        <v>300</v>
      </c>
    </row>
    <row r="330" spans="1:13" ht="40.5" x14ac:dyDescent="0.2">
      <c r="A330" s="8">
        <v>329</v>
      </c>
      <c r="B330" s="22">
        <v>60</v>
      </c>
      <c r="C330" s="9">
        <v>1</v>
      </c>
      <c r="D330" s="9" t="s">
        <v>14</v>
      </c>
      <c r="E330" s="10" t="s">
        <v>35</v>
      </c>
      <c r="F330" s="11">
        <v>58081300010001</v>
      </c>
      <c r="G330" s="11" t="s">
        <v>60</v>
      </c>
      <c r="H330" s="10" t="s">
        <v>299</v>
      </c>
      <c r="I330" s="10" t="s">
        <v>52</v>
      </c>
      <c r="J330" s="10">
        <v>120</v>
      </c>
      <c r="K330" s="9" t="s">
        <v>295</v>
      </c>
      <c r="L330" s="15">
        <v>70900000</v>
      </c>
      <c r="M330" s="13" t="s">
        <v>300</v>
      </c>
    </row>
    <row r="331" spans="1:13" ht="67.5" x14ac:dyDescent="0.2">
      <c r="A331" s="8">
        <v>330</v>
      </c>
      <c r="B331" s="22">
        <v>61</v>
      </c>
      <c r="C331" s="9">
        <v>1</v>
      </c>
      <c r="D331" s="9" t="s">
        <v>20</v>
      </c>
      <c r="E331" s="10" t="s">
        <v>35</v>
      </c>
      <c r="F331" s="11">
        <v>52111300030004</v>
      </c>
      <c r="G331" s="11" t="s">
        <v>71</v>
      </c>
      <c r="H331" s="10" t="s">
        <v>301</v>
      </c>
      <c r="I331" s="10" t="s">
        <v>52</v>
      </c>
      <c r="J331" s="10">
        <v>120</v>
      </c>
      <c r="K331" s="9" t="s">
        <v>295</v>
      </c>
      <c r="L331" s="15">
        <v>290950000</v>
      </c>
      <c r="M331" s="13" t="s">
        <v>302</v>
      </c>
    </row>
    <row r="332" spans="1:13" ht="67.5" x14ac:dyDescent="0.2">
      <c r="A332" s="8">
        <v>331</v>
      </c>
      <c r="B332" s="22">
        <v>61</v>
      </c>
      <c r="C332" s="9">
        <v>1</v>
      </c>
      <c r="D332" s="9" t="s">
        <v>14</v>
      </c>
      <c r="E332" s="10" t="s">
        <v>35</v>
      </c>
      <c r="F332" s="11">
        <v>52111300030004</v>
      </c>
      <c r="G332" s="11" t="s">
        <v>71</v>
      </c>
      <c r="H332" s="10" t="s">
        <v>301</v>
      </c>
      <c r="I332" s="10" t="s">
        <v>52</v>
      </c>
      <c r="J332" s="10">
        <v>120</v>
      </c>
      <c r="K332" s="9" t="s">
        <v>295</v>
      </c>
      <c r="L332" s="15">
        <v>114360000</v>
      </c>
      <c r="M332" s="13" t="s">
        <v>302</v>
      </c>
    </row>
    <row r="333" spans="1:13" ht="27" hidden="1" x14ac:dyDescent="0.2">
      <c r="A333" s="8">
        <v>332</v>
      </c>
      <c r="B333" s="8" t="s">
        <v>13</v>
      </c>
      <c r="C333" s="9">
        <v>5</v>
      </c>
      <c r="D333" s="9" t="s">
        <v>14</v>
      </c>
      <c r="E333" s="10" t="s">
        <v>35</v>
      </c>
      <c r="F333" s="11">
        <v>52111500020001</v>
      </c>
      <c r="G333" s="11" t="s">
        <v>76</v>
      </c>
      <c r="H333" s="10" t="s">
        <v>216</v>
      </c>
      <c r="I333" s="10" t="s">
        <v>52</v>
      </c>
      <c r="J333" s="10">
        <v>120</v>
      </c>
      <c r="K333" s="9" t="s">
        <v>295</v>
      </c>
      <c r="L333" s="12">
        <v>194880000</v>
      </c>
      <c r="M333" s="13" t="s">
        <v>303</v>
      </c>
    </row>
    <row r="334" spans="1:13" ht="27" x14ac:dyDescent="0.2">
      <c r="A334" s="8">
        <v>333</v>
      </c>
      <c r="B334" s="8">
        <v>62</v>
      </c>
      <c r="C334" s="9">
        <v>6</v>
      </c>
      <c r="D334" s="9" t="s">
        <v>14</v>
      </c>
      <c r="E334" s="10" t="s">
        <v>35</v>
      </c>
      <c r="F334" s="11">
        <v>52111600010001</v>
      </c>
      <c r="G334" s="11" t="s">
        <v>134</v>
      </c>
      <c r="H334" s="10" t="s">
        <v>304</v>
      </c>
      <c r="I334" s="10" t="s">
        <v>52</v>
      </c>
      <c r="J334" s="10">
        <v>120</v>
      </c>
      <c r="K334" s="9" t="s">
        <v>295</v>
      </c>
      <c r="L334" s="12">
        <v>500000000</v>
      </c>
      <c r="M334" s="13" t="s">
        <v>305</v>
      </c>
    </row>
    <row r="335" spans="1:13" ht="27" x14ac:dyDescent="0.2">
      <c r="A335" s="8">
        <v>334</v>
      </c>
      <c r="B335" s="8">
        <v>63</v>
      </c>
      <c r="C335" s="9">
        <v>6</v>
      </c>
      <c r="D335" s="9" t="s">
        <v>14</v>
      </c>
      <c r="E335" s="10" t="s">
        <v>35</v>
      </c>
      <c r="F335" s="11">
        <v>52111600010001</v>
      </c>
      <c r="G335" s="11" t="s">
        <v>134</v>
      </c>
      <c r="H335" s="10" t="s">
        <v>304</v>
      </c>
      <c r="I335" s="10" t="s">
        <v>52</v>
      </c>
      <c r="J335" s="10">
        <v>120</v>
      </c>
      <c r="K335" s="9" t="s">
        <v>295</v>
      </c>
      <c r="L335" s="12">
        <v>107476320</v>
      </c>
      <c r="M335" s="13" t="s">
        <v>306</v>
      </c>
    </row>
    <row r="336" spans="1:13" ht="27" x14ac:dyDescent="0.2">
      <c r="A336" s="8">
        <v>335</v>
      </c>
      <c r="B336" s="8">
        <v>64</v>
      </c>
      <c r="C336" s="9">
        <v>6</v>
      </c>
      <c r="D336" s="9" t="s">
        <v>14</v>
      </c>
      <c r="E336" s="10" t="s">
        <v>35</v>
      </c>
      <c r="F336" s="11">
        <v>19700800010001</v>
      </c>
      <c r="G336" s="11" t="s">
        <v>126</v>
      </c>
      <c r="H336" s="10" t="s">
        <v>61</v>
      </c>
      <c r="I336" s="10" t="s">
        <v>52</v>
      </c>
      <c r="J336" s="10">
        <v>120</v>
      </c>
      <c r="K336" s="9" t="s">
        <v>295</v>
      </c>
      <c r="L336" s="12">
        <v>247923696</v>
      </c>
      <c r="M336" s="13" t="s">
        <v>307</v>
      </c>
    </row>
    <row r="337" spans="1:13" ht="27" x14ac:dyDescent="0.2">
      <c r="A337" s="8">
        <v>336</v>
      </c>
      <c r="B337" s="8">
        <v>65</v>
      </c>
      <c r="C337" s="9">
        <v>6</v>
      </c>
      <c r="D337" s="9" t="s">
        <v>20</v>
      </c>
      <c r="E337" s="10" t="s">
        <v>35</v>
      </c>
      <c r="F337" s="11">
        <v>52111300030004</v>
      </c>
      <c r="G337" s="11" t="s">
        <v>71</v>
      </c>
      <c r="H337" s="10" t="s">
        <v>301</v>
      </c>
      <c r="I337" s="10" t="s">
        <v>52</v>
      </c>
      <c r="J337" s="10">
        <v>120</v>
      </c>
      <c r="K337" s="9" t="s">
        <v>295</v>
      </c>
      <c r="L337" s="12">
        <v>114073541</v>
      </c>
      <c r="M337" s="13" t="s">
        <v>308</v>
      </c>
    </row>
    <row r="338" spans="1:13" ht="67.5" hidden="1" x14ac:dyDescent="0.2">
      <c r="A338" s="8">
        <v>337</v>
      </c>
      <c r="B338" s="8" t="s">
        <v>13</v>
      </c>
      <c r="C338" s="9">
        <v>3</v>
      </c>
      <c r="D338" s="9" t="s">
        <v>14</v>
      </c>
      <c r="E338" s="10" t="s">
        <v>98</v>
      </c>
      <c r="F338" s="11">
        <v>91900100010001</v>
      </c>
      <c r="G338" s="11" t="s">
        <v>134</v>
      </c>
      <c r="H338" s="10" t="s">
        <v>304</v>
      </c>
      <c r="I338" s="10" t="s">
        <v>52</v>
      </c>
      <c r="J338" s="10">
        <v>120</v>
      </c>
      <c r="K338" s="9" t="s">
        <v>295</v>
      </c>
      <c r="L338" s="12">
        <v>59622522</v>
      </c>
      <c r="M338" s="13" t="s">
        <v>309</v>
      </c>
    </row>
    <row r="339" spans="1:13" ht="54" hidden="1" x14ac:dyDescent="0.2">
      <c r="A339" s="8">
        <v>338</v>
      </c>
      <c r="B339" s="8" t="s">
        <v>13</v>
      </c>
      <c r="C339" s="9">
        <v>3</v>
      </c>
      <c r="D339" s="9" t="s">
        <v>14</v>
      </c>
      <c r="E339" s="10" t="s">
        <v>98</v>
      </c>
      <c r="F339" s="11">
        <v>91900100010001</v>
      </c>
      <c r="G339" s="11" t="s">
        <v>134</v>
      </c>
      <c r="H339" s="10" t="s">
        <v>304</v>
      </c>
      <c r="I339" s="10" t="s">
        <v>52</v>
      </c>
      <c r="J339" s="10">
        <v>120</v>
      </c>
      <c r="K339" s="9" t="s">
        <v>295</v>
      </c>
      <c r="L339" s="12">
        <v>57692800</v>
      </c>
      <c r="M339" s="13" t="s">
        <v>310</v>
      </c>
    </row>
    <row r="340" spans="1:13" ht="27" hidden="1" x14ac:dyDescent="0.2">
      <c r="A340" s="8">
        <v>339</v>
      </c>
      <c r="B340" s="8" t="s">
        <v>13</v>
      </c>
      <c r="C340" s="9">
        <v>3</v>
      </c>
      <c r="D340" s="9" t="s">
        <v>14</v>
      </c>
      <c r="E340" s="10" t="s">
        <v>98</v>
      </c>
      <c r="F340" s="11">
        <v>91900100010001</v>
      </c>
      <c r="G340" s="11" t="s">
        <v>134</v>
      </c>
      <c r="H340" s="10" t="s">
        <v>304</v>
      </c>
      <c r="I340" s="10" t="s">
        <v>52</v>
      </c>
      <c r="J340" s="10">
        <v>120</v>
      </c>
      <c r="K340" s="9" t="s">
        <v>295</v>
      </c>
      <c r="L340" s="12">
        <v>16000000</v>
      </c>
      <c r="M340" s="13" t="s">
        <v>311</v>
      </c>
    </row>
    <row r="341" spans="1:13" ht="27" hidden="1" x14ac:dyDescent="0.2">
      <c r="A341" s="8">
        <v>340</v>
      </c>
      <c r="B341" s="8" t="s">
        <v>13</v>
      </c>
      <c r="C341" s="9">
        <v>3</v>
      </c>
      <c r="D341" s="9" t="s">
        <v>14</v>
      </c>
      <c r="E341" s="10" t="s">
        <v>98</v>
      </c>
      <c r="F341" s="11">
        <v>91900100010001</v>
      </c>
      <c r="G341" s="11" t="s">
        <v>134</v>
      </c>
      <c r="H341" s="10" t="s">
        <v>304</v>
      </c>
      <c r="I341" s="10" t="s">
        <v>52</v>
      </c>
      <c r="J341" s="10">
        <v>120</v>
      </c>
      <c r="K341" s="9" t="s">
        <v>295</v>
      </c>
      <c r="L341" s="12">
        <v>278174055</v>
      </c>
      <c r="M341" s="13" t="s">
        <v>305</v>
      </c>
    </row>
    <row r="342" spans="1:13" ht="27" hidden="1" x14ac:dyDescent="0.2">
      <c r="A342" s="8">
        <v>341</v>
      </c>
      <c r="B342" s="8" t="s">
        <v>13</v>
      </c>
      <c r="C342" s="9">
        <v>3</v>
      </c>
      <c r="D342" s="9" t="s">
        <v>14</v>
      </c>
      <c r="E342" s="10" t="s">
        <v>98</v>
      </c>
      <c r="F342" s="11">
        <v>91900100010001</v>
      </c>
      <c r="G342" s="11" t="s">
        <v>134</v>
      </c>
      <c r="H342" s="10" t="s">
        <v>304</v>
      </c>
      <c r="I342" s="10" t="s">
        <v>52</v>
      </c>
      <c r="J342" s="10">
        <v>120</v>
      </c>
      <c r="K342" s="9" t="s">
        <v>295</v>
      </c>
      <c r="L342" s="12">
        <v>64600258</v>
      </c>
      <c r="M342" s="13" t="s">
        <v>306</v>
      </c>
    </row>
    <row r="343" spans="1:13" ht="27" hidden="1" x14ac:dyDescent="0.2">
      <c r="A343" s="8">
        <v>342</v>
      </c>
      <c r="B343" s="8" t="s">
        <v>13</v>
      </c>
      <c r="C343" s="9">
        <v>4</v>
      </c>
      <c r="D343" s="9" t="s">
        <v>20</v>
      </c>
      <c r="E343" s="10" t="s">
        <v>35</v>
      </c>
      <c r="F343" s="11">
        <v>52112100010001</v>
      </c>
      <c r="G343" s="11" t="s">
        <v>83</v>
      </c>
      <c r="H343" s="10" t="s">
        <v>209</v>
      </c>
      <c r="I343" s="10" t="s">
        <v>52</v>
      </c>
      <c r="J343" s="10">
        <v>190</v>
      </c>
      <c r="K343" s="9" t="s">
        <v>85</v>
      </c>
      <c r="L343" s="12">
        <v>10000000</v>
      </c>
      <c r="M343" s="13" t="s">
        <v>287</v>
      </c>
    </row>
    <row r="344" spans="1:13" ht="27" hidden="1" x14ac:dyDescent="0.2">
      <c r="A344" s="8">
        <v>343</v>
      </c>
      <c r="B344" s="8" t="s">
        <v>13</v>
      </c>
      <c r="C344" s="9">
        <v>4</v>
      </c>
      <c r="D344" s="9" t="s">
        <v>20</v>
      </c>
      <c r="E344" s="10" t="s">
        <v>35</v>
      </c>
      <c r="F344" s="11">
        <v>52112100010001</v>
      </c>
      <c r="G344" s="11" t="s">
        <v>83</v>
      </c>
      <c r="H344" s="10" t="s">
        <v>209</v>
      </c>
      <c r="I344" s="10" t="s">
        <v>52</v>
      </c>
      <c r="J344" s="10">
        <v>180</v>
      </c>
      <c r="K344" s="9" t="s">
        <v>91</v>
      </c>
      <c r="L344" s="12">
        <v>10000000</v>
      </c>
      <c r="M344" s="13" t="s">
        <v>287</v>
      </c>
    </row>
    <row r="345" spans="1:13" ht="27" hidden="1" x14ac:dyDescent="0.2">
      <c r="A345" s="8">
        <v>344</v>
      </c>
      <c r="B345" s="8" t="s">
        <v>13</v>
      </c>
      <c r="C345" s="9">
        <v>4</v>
      </c>
      <c r="D345" s="9" t="s">
        <v>20</v>
      </c>
      <c r="E345" s="10" t="s">
        <v>35</v>
      </c>
      <c r="F345" s="11">
        <v>52112100010001</v>
      </c>
      <c r="G345" s="11" t="s">
        <v>83</v>
      </c>
      <c r="H345" s="10" t="s">
        <v>209</v>
      </c>
      <c r="I345" s="10" t="s">
        <v>52</v>
      </c>
      <c r="J345" s="10">
        <v>180</v>
      </c>
      <c r="K345" s="9" t="s">
        <v>89</v>
      </c>
      <c r="L345" s="12">
        <v>10000000</v>
      </c>
      <c r="M345" s="13" t="s">
        <v>287</v>
      </c>
    </row>
    <row r="346" spans="1:13" ht="27" hidden="1" x14ac:dyDescent="0.2">
      <c r="A346" s="8">
        <v>345</v>
      </c>
      <c r="B346" s="8" t="s">
        <v>13</v>
      </c>
      <c r="C346" s="9">
        <v>4</v>
      </c>
      <c r="D346" s="9" t="s">
        <v>20</v>
      </c>
      <c r="E346" s="10" t="s">
        <v>35</v>
      </c>
      <c r="F346" s="11">
        <v>52112100010001</v>
      </c>
      <c r="G346" s="11" t="s">
        <v>83</v>
      </c>
      <c r="H346" s="10" t="s">
        <v>209</v>
      </c>
      <c r="I346" s="10" t="s">
        <v>52</v>
      </c>
      <c r="J346" s="10">
        <v>170</v>
      </c>
      <c r="K346" s="9" t="s">
        <v>87</v>
      </c>
      <c r="L346" s="12">
        <v>10000000</v>
      </c>
      <c r="M346" s="13" t="s">
        <v>287</v>
      </c>
    </row>
    <row r="347" spans="1:13" ht="27" hidden="1" x14ac:dyDescent="0.2">
      <c r="A347" s="8">
        <v>346</v>
      </c>
      <c r="B347" s="8" t="s">
        <v>13</v>
      </c>
      <c r="C347" s="9">
        <v>4</v>
      </c>
      <c r="D347" s="9" t="s">
        <v>20</v>
      </c>
      <c r="E347" s="10" t="s">
        <v>35</v>
      </c>
      <c r="F347" s="11">
        <v>52112100010001</v>
      </c>
      <c r="G347" s="11" t="s">
        <v>83</v>
      </c>
      <c r="H347" s="10" t="s">
        <v>209</v>
      </c>
      <c r="I347" s="10" t="s">
        <v>65</v>
      </c>
      <c r="J347" s="10">
        <v>440</v>
      </c>
      <c r="K347" s="9" t="s">
        <v>113</v>
      </c>
      <c r="L347" s="12">
        <v>2000000</v>
      </c>
      <c r="M347" s="13" t="s">
        <v>287</v>
      </c>
    </row>
    <row r="348" spans="1:13" ht="27" hidden="1" x14ac:dyDescent="0.2">
      <c r="A348" s="8">
        <v>347</v>
      </c>
      <c r="B348" s="8" t="s">
        <v>13</v>
      </c>
      <c r="C348" s="9">
        <v>4</v>
      </c>
      <c r="D348" s="9" t="s">
        <v>20</v>
      </c>
      <c r="E348" s="10" t="s">
        <v>35</v>
      </c>
      <c r="F348" s="11">
        <v>52111200010005</v>
      </c>
      <c r="G348" s="11" t="s">
        <v>49</v>
      </c>
      <c r="H348" s="10" t="s">
        <v>289</v>
      </c>
      <c r="I348" s="10" t="s">
        <v>52</v>
      </c>
      <c r="J348" s="10">
        <v>190</v>
      </c>
      <c r="K348" s="9" t="s">
        <v>85</v>
      </c>
      <c r="L348" s="12">
        <v>10000000</v>
      </c>
      <c r="M348" s="13" t="s">
        <v>287</v>
      </c>
    </row>
    <row r="349" spans="1:13" ht="27" hidden="1" x14ac:dyDescent="0.2">
      <c r="A349" s="8">
        <v>348</v>
      </c>
      <c r="B349" s="8" t="s">
        <v>13</v>
      </c>
      <c r="C349" s="9">
        <v>4</v>
      </c>
      <c r="D349" s="9" t="s">
        <v>20</v>
      </c>
      <c r="E349" s="10" t="s">
        <v>35</v>
      </c>
      <c r="F349" s="11">
        <v>52111200010005</v>
      </c>
      <c r="G349" s="11" t="s">
        <v>49</v>
      </c>
      <c r="H349" s="10" t="s">
        <v>289</v>
      </c>
      <c r="I349" s="10" t="s">
        <v>52</v>
      </c>
      <c r="J349" s="10">
        <v>160</v>
      </c>
      <c r="K349" s="9" t="s">
        <v>91</v>
      </c>
      <c r="L349" s="12">
        <v>10000000</v>
      </c>
      <c r="M349" s="13" t="s">
        <v>287</v>
      </c>
    </row>
    <row r="350" spans="1:13" ht="27" hidden="1" x14ac:dyDescent="0.2">
      <c r="A350" s="8">
        <v>349</v>
      </c>
      <c r="B350" s="8" t="s">
        <v>13</v>
      </c>
      <c r="C350" s="9">
        <v>4</v>
      </c>
      <c r="D350" s="9" t="s">
        <v>20</v>
      </c>
      <c r="E350" s="10" t="s">
        <v>35</v>
      </c>
      <c r="F350" s="11">
        <v>52111200010005</v>
      </c>
      <c r="G350" s="11" t="s">
        <v>49</v>
      </c>
      <c r="H350" s="10" t="s">
        <v>289</v>
      </c>
      <c r="I350" s="10" t="s">
        <v>52</v>
      </c>
      <c r="J350" s="10">
        <v>180</v>
      </c>
      <c r="K350" s="9" t="s">
        <v>89</v>
      </c>
      <c r="L350" s="12">
        <v>10000000</v>
      </c>
      <c r="M350" s="13" t="s">
        <v>287</v>
      </c>
    </row>
    <row r="351" spans="1:13" ht="27" hidden="1" x14ac:dyDescent="0.2">
      <c r="A351" s="8">
        <v>350</v>
      </c>
      <c r="B351" s="8" t="s">
        <v>13</v>
      </c>
      <c r="C351" s="9">
        <v>4</v>
      </c>
      <c r="D351" s="9" t="s">
        <v>20</v>
      </c>
      <c r="E351" s="10" t="s">
        <v>35</v>
      </c>
      <c r="F351" s="11">
        <v>52111200010005</v>
      </c>
      <c r="G351" s="11" t="s">
        <v>49</v>
      </c>
      <c r="H351" s="10" t="s">
        <v>289</v>
      </c>
      <c r="I351" s="10" t="s">
        <v>52</v>
      </c>
      <c r="J351" s="10">
        <v>170</v>
      </c>
      <c r="K351" s="9" t="s">
        <v>87</v>
      </c>
      <c r="L351" s="12">
        <v>10000000</v>
      </c>
      <c r="M351" s="13" t="s">
        <v>287</v>
      </c>
    </row>
    <row r="352" spans="1:13" ht="27" hidden="1" x14ac:dyDescent="0.2">
      <c r="A352" s="8">
        <v>351</v>
      </c>
      <c r="B352" s="8" t="s">
        <v>13</v>
      </c>
      <c r="C352" s="9">
        <v>4</v>
      </c>
      <c r="D352" s="9" t="s">
        <v>20</v>
      </c>
      <c r="E352" s="10" t="s">
        <v>35</v>
      </c>
      <c r="F352" s="11">
        <v>52111200010005</v>
      </c>
      <c r="G352" s="11" t="s">
        <v>49</v>
      </c>
      <c r="H352" s="10" t="s">
        <v>289</v>
      </c>
      <c r="I352" s="10" t="s">
        <v>65</v>
      </c>
      <c r="J352" s="10">
        <v>440</v>
      </c>
      <c r="K352" s="9" t="s">
        <v>113</v>
      </c>
      <c r="L352" s="12">
        <v>2000000</v>
      </c>
      <c r="M352" s="13" t="s">
        <v>287</v>
      </c>
    </row>
    <row r="353" spans="1:19" ht="27" hidden="1" x14ac:dyDescent="0.2">
      <c r="A353" s="24">
        <v>352</v>
      </c>
      <c r="B353" s="24" t="s">
        <v>13</v>
      </c>
      <c r="C353" s="25">
        <v>3</v>
      </c>
      <c r="D353" s="25" t="s">
        <v>14</v>
      </c>
      <c r="E353" s="26" t="s">
        <v>98</v>
      </c>
      <c r="F353" s="27">
        <v>91900100010001</v>
      </c>
      <c r="G353" s="27"/>
      <c r="H353" s="26"/>
      <c r="I353" s="26"/>
      <c r="J353" s="26"/>
      <c r="K353" s="25"/>
      <c r="L353" s="28">
        <v>1098302004</v>
      </c>
      <c r="M353" s="29" t="s">
        <v>286</v>
      </c>
    </row>
    <row r="354" spans="1:19" ht="38.25" x14ac:dyDescent="0.2">
      <c r="A354" s="30">
        <v>217</v>
      </c>
      <c r="B354" s="30">
        <v>66</v>
      </c>
      <c r="C354" s="31">
        <v>1</v>
      </c>
      <c r="D354" s="31">
        <v>1</v>
      </c>
      <c r="E354" s="32" t="s">
        <v>35</v>
      </c>
      <c r="F354" s="11">
        <v>19700800010001</v>
      </c>
      <c r="G354" s="32" t="s">
        <v>126</v>
      </c>
      <c r="H354" s="32" t="s">
        <v>61</v>
      </c>
      <c r="I354" s="32" t="s">
        <v>17</v>
      </c>
      <c r="J354" s="32">
        <v>220</v>
      </c>
      <c r="K354" s="31" t="s">
        <v>18</v>
      </c>
      <c r="L354" s="34" t="s">
        <v>321</v>
      </c>
      <c r="M354" s="33" t="s">
        <v>322</v>
      </c>
      <c r="N354" s="23"/>
      <c r="O354" s="23"/>
      <c r="P354" s="23"/>
      <c r="Q354" s="23"/>
      <c r="R354" s="23"/>
      <c r="S354" s="23"/>
    </row>
  </sheetData>
  <autoFilter ref="A1:M354">
    <filterColumn colId="1">
      <filters>
        <filter val="1"/>
        <filter val="10"/>
        <filter val="11"/>
        <filter val="12"/>
        <filter val="13"/>
        <filter val="14"/>
        <filter val="15"/>
        <filter val="16"/>
        <filter val="17"/>
        <filter val="18"/>
        <filter val="19"/>
        <filter val="2"/>
        <filter val="20"/>
        <filter val="21"/>
        <filter val="22"/>
        <filter val="23"/>
        <filter val="24"/>
        <filter val="25"/>
        <filter val="26"/>
        <filter val="27"/>
        <filter val="28"/>
        <filter val="29"/>
        <filter val="3"/>
        <filter val="30"/>
        <filter val="31"/>
        <filter val="32"/>
        <filter val="33"/>
        <filter val="34"/>
        <filter val="35"/>
        <filter val="36"/>
        <filter val="37"/>
        <filter val="38"/>
        <filter val="39"/>
        <filter val="4"/>
        <filter val="40"/>
        <filter val="41"/>
        <filter val="42"/>
        <filter val="43"/>
        <filter val="44"/>
        <filter val="45"/>
        <filter val="46"/>
        <filter val="47"/>
        <filter val="48"/>
        <filter val="49"/>
        <filter val="5"/>
        <filter val="50"/>
        <filter val="51"/>
        <filter val="52"/>
        <filter val="53"/>
        <filter val="54"/>
        <filter val="55"/>
        <filter val="56"/>
        <filter val="57"/>
        <filter val="58"/>
        <filter val="59"/>
        <filter val="6"/>
        <filter val="60"/>
        <filter val="61"/>
        <filter val="62"/>
        <filter val="63"/>
        <filter val="64"/>
        <filter val="65"/>
        <filter val="66"/>
        <filter val="7"/>
        <filter val="8"/>
        <filter val="9"/>
      </filters>
    </filterColumn>
    <sortState ref="A11:M354">
      <sortCondition ref="B1"/>
    </sortState>
  </autoFilter>
  <pageMargins left="0.7" right="0.7" top="0.75" bottom="0.75" header="0.3" footer="0.3"/>
  <pageSetup paperSize="5" scale="74"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PAA CONTRATACIÓN </vt:lpstr>
      <vt:lpstr>PAA PRESUPUESTO</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Juan Camilo Barragan Ramirez</dc:creator>
  <cp:lastModifiedBy>Juan Camilo Barragan Ramirez</cp:lastModifiedBy>
  <cp:lastPrinted>2017-01-13T19:07:02Z</cp:lastPrinted>
  <dcterms:created xsi:type="dcterms:W3CDTF">2016-12-28T15:15:12Z</dcterms:created>
  <dcterms:modified xsi:type="dcterms:W3CDTF">2017-01-31T13:57:29Z</dcterms:modified>
</cp:coreProperties>
</file>