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9126"/>
  <workbookPr defaultThemeVersion="166925"/>
  <mc:AlternateContent xmlns:mc="http://schemas.openxmlformats.org/markup-compatibility/2006">
    <mc:Choice Requires="x15">
      <x15ac:absPath xmlns:x15ac="http://schemas.microsoft.com/office/spreadsheetml/2010/11/ac" url="\\compartida\Publica\8 - Oficina de Control Interno\Publicacion Web informes\Agosto 22-18\"/>
    </mc:Choice>
  </mc:AlternateContent>
  <xr:revisionPtr revIDLastSave="0" documentId="8_{238A384C-E204-452C-BB73-E6D9D4D38CB9}" xr6:coauthVersionLast="31" xr6:coauthVersionMax="31" xr10:uidLastSave="{00000000-0000-0000-0000-000000000000}"/>
  <bookViews>
    <workbookView xWindow="0" yWindow="0" windowWidth="28800" windowHeight="9810" xr2:uid="{00000000-000D-0000-FFFF-FFFF00000000}"/>
  </bookViews>
  <sheets>
    <sheet name="F14.1  PLANES DE MEJORAMIENT..." sheetId="1" r:id="rId1"/>
  </sheets>
  <definedNames>
    <definedName name="_xlnm._FilterDatabase" localSheetId="0" hidden="1">'F14.1  PLANES DE MEJORAMIENT...'!$A$10:$IT$172</definedName>
  </definedNames>
  <calcPr calcId="179017"/>
</workbook>
</file>

<file path=xl/calcChain.xml><?xml version="1.0" encoding="utf-8"?>
<calcChain xmlns="http://schemas.openxmlformats.org/spreadsheetml/2006/main">
  <c r="M104" i="1" l="1"/>
  <c r="M103" i="1" l="1"/>
  <c r="M100" i="1"/>
  <c r="M90" i="1"/>
  <c r="M89" i="1"/>
  <c r="M86" i="1"/>
  <c r="M82" i="1"/>
  <c r="M84" i="1"/>
  <c r="M81" i="1"/>
  <c r="M78" i="1"/>
  <c r="M77" i="1"/>
  <c r="M74" i="1"/>
  <c r="M70" i="1"/>
  <c r="M67" i="1"/>
  <c r="M66" i="1"/>
  <c r="M63" i="1"/>
  <c r="M59" i="1"/>
  <c r="M56" i="1"/>
  <c r="M45" i="1"/>
  <c r="M42" i="1"/>
  <c r="M41" i="1"/>
  <c r="M40" i="1"/>
  <c r="M39" i="1"/>
  <c r="M37" i="1"/>
  <c r="M35" i="1"/>
  <c r="M33" i="1"/>
  <c r="M32" i="1"/>
  <c r="M31" i="1"/>
  <c r="M28" i="1"/>
  <c r="M25" i="1"/>
  <c r="M18" i="1"/>
  <c r="M15" i="1"/>
  <c r="M130" i="1" l="1"/>
  <c r="M60" i="1"/>
  <c r="M20" i="1"/>
  <c r="M157" i="1" l="1"/>
  <c r="M143" i="1" l="1"/>
  <c r="M117" i="1"/>
  <c r="M146" i="1" l="1"/>
  <c r="M145" i="1"/>
  <c r="M139" i="1"/>
  <c r="M138" i="1"/>
  <c r="M136" i="1"/>
  <c r="M135" i="1"/>
  <c r="M134" i="1"/>
  <c r="M133" i="1"/>
  <c r="M124" i="1"/>
  <c r="M123" i="1"/>
  <c r="M122" i="1"/>
  <c r="M121" i="1"/>
  <c r="M105" i="1" l="1"/>
  <c r="M97" i="1"/>
  <c r="M95" i="1"/>
  <c r="M94" i="1"/>
  <c r="M73" i="1"/>
  <c r="M72" i="1"/>
  <c r="M71" i="1"/>
  <c r="M55" i="1"/>
  <c r="M4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Anllela Andrea Rodriguez Acosta</author>
  </authors>
  <commentList>
    <comment ref="J50" authorId="0" shapeId="0" xr:uid="{00000000-0006-0000-0000-000002000000}">
      <text>
        <r>
          <rPr>
            <sz val="9"/>
            <color indexed="81"/>
            <rFont val="Tahoma"/>
            <family val="2"/>
          </rPr>
          <t xml:space="preserve">Universo destinatarios + depositarios
</t>
        </r>
      </text>
    </comment>
  </commentList>
</comments>
</file>

<file path=xl/sharedStrings.xml><?xml version="1.0" encoding="utf-8"?>
<sst xmlns="http://schemas.openxmlformats.org/spreadsheetml/2006/main" count="1322" uniqueCount="597">
  <si>
    <t>Tipo Modalidad</t>
  </si>
  <si>
    <t>M-3: PLAN DE MEJORAMIENTO</t>
  </si>
  <si>
    <t>Formulario</t>
  </si>
  <si>
    <t>F14.1: PLANES DE MEJORAMIENTO - ENTIDADES</t>
  </si>
  <si>
    <t>Moneda Informe</t>
  </si>
  <si>
    <t>Entidad</t>
  </si>
  <si>
    <t>Fecha</t>
  </si>
  <si>
    <t>Periodicidad</t>
  </si>
  <si>
    <t>SEMESTRAL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</si>
  <si>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</si>
  <si>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</si>
  <si>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</si>
  <si>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</si>
  <si>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</si>
  <si>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</si>
  <si>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</si>
  <si>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</si>
  <si>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</si>
  <si>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</si>
  <si>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</si>
  <si>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</si>
  <si>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</si>
  <si>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</si>
  <si>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</si>
  <si>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FILA_1</t>
  </si>
  <si>
    <t>1 SUSCRIPCIÓN DEL PLAN DE MEJORAMIENTO</t>
  </si>
  <si>
    <t>2 AVANCE ó SEGUIMIENTO DEL PLAN DE MEJORAMIENTO</t>
  </si>
  <si>
    <t xml:space="preserve">El esquema implementado presenta algunas vulnerabilidades derivadas de la segregación de funciones dentro de la Oficina de Gestión de la Información. </t>
  </si>
  <si>
    <t>Meses</t>
  </si>
  <si>
    <t>La interoperabilidad de la aplicación por el momento se realiza de manera manual con otros sistemas de información como el Contable y Olympus. “Matrix” se encuentra en un proceso de cambio e incluso fue sujeta de una migración de plataforma de base de datos durante el tiempo de realización de la actuación especial.</t>
  </si>
  <si>
    <t>Desarrollar las interfases contables</t>
  </si>
  <si>
    <t>Adquisicion sistema ERP</t>
  </si>
  <si>
    <t>FILA_85</t>
  </si>
  <si>
    <t xml:space="preserve">Se observa que no hay participación de personal técnico en informática que detecte situaciones acordes a su experticia y formule correcciones sobre la calidad de los datos contenidos en el sistema de información “Matrix”. </t>
  </si>
  <si>
    <t>Aplicar procesos de mejora de la información desde el punto de vista de base de datos, vinculando al personal del área de Gestión de la Información en la verificación de la información.</t>
  </si>
  <si>
    <t>Analizar la información contenida en Matrix desde base de datos y su consistencia con las diferentes tablas que la conforman.</t>
  </si>
  <si>
    <t>Porcentaje de datos corregidos</t>
  </si>
  <si>
    <t>En acta de hallazgo N° 55 se evidencia diagnostico del sistema Matrix para la solución del hallazgo.  Al determinar el diagnostico se encontró una inexistencia de manual técnico del aplicativo, razón por la cual se obliga a realizar un cambio en el plan de trabajo,  en concordancia de la metodología de data quality y un sistema orientado al proceso de negocio.</t>
  </si>
  <si>
    <t>FILA_86</t>
  </si>
  <si>
    <t>Los archivos generados por el sistema de información “Matrix” son sujetos de intervención manual y modificación antes de ser cargados al sistema contable, y arrojan el resultado mencionado a pesar de efectuarse revisiones previas de calidad de la información.</t>
  </si>
  <si>
    <t>FILA_87</t>
  </si>
  <si>
    <t>FILA_88</t>
  </si>
  <si>
    <t>En la entrega realizada por la DNE EL, la información se transfirió de esta manera y porque aun cuando se cuenta con datos que reposan en expedientes físicos, no todas estas carpetas han producido actualizaciones a la base de datos…</t>
  </si>
  <si>
    <t>FILA_89</t>
  </si>
  <si>
    <t>FILA_90</t>
  </si>
  <si>
    <t>FILA_91</t>
  </si>
  <si>
    <t>FILA_92</t>
  </si>
  <si>
    <t>FILA_93</t>
  </si>
  <si>
    <t>FILA_94</t>
  </si>
  <si>
    <t xml:space="preserve">SAE no dispone de los recursos para hacer productivos las sociedades en liquidación, solo las puede administrar y asumir los gastos de administración que esta labor implica. </t>
  </si>
  <si>
    <t>Seguimiento y Monitoreo del cargue de información histórica y contable de las Sociedades - para actualizar la información contable de las sociedades en la contabilidad del FRISCO</t>
  </si>
  <si>
    <t>Determinar la información contable y financiera de las Sociedades en liquidación con activos y de papel 100% FRISCO Y Los establecimientos de comercio de papel</t>
  </si>
  <si>
    <t>Número de sociedades con cargue realizado/ Número de sociedades en liquidación con activos y sin activos</t>
  </si>
  <si>
    <t xml:space="preserve">Dado que se modifica la actividad atendiendo la observación realizada por la CGR, se unifica esta actividad con el plan de mejoramiento 2018. </t>
  </si>
  <si>
    <t>FILA_95</t>
  </si>
  <si>
    <t>Se estimó para la vigencia 2015 verificar físicamente el inventario recibido de documentación de los activos de manera gradual.</t>
  </si>
  <si>
    <t>Determinar la existencia, estado de ocupación y estado físico del 100% de los inmuebles entregados por la extinta DNE</t>
  </si>
  <si>
    <t>Continuar con el cronograma de visitas de inspección establecido por la Regionales.
Vincular a los Depositarios en la inspección física de los inmuebles que tienen a cargo.</t>
  </si>
  <si>
    <t>Porcentaje de datos de Activos revisados</t>
  </si>
  <si>
    <t>Por el procedimiento utilizado por la DNE para la entrega del inventario de activos.</t>
  </si>
  <si>
    <t>Materializar los bienes e ingresarlos al Sistema de Información MATRIX.</t>
  </si>
  <si>
    <t>Solicitar los documentos requeridos para la materialización del bien a los entes judiciales y/o incautadores</t>
  </si>
  <si>
    <t>Oficios</t>
  </si>
  <si>
    <t>En gestiones realizadas por esta Gerencia, se puede indicar que a la fecha, de los vehículos reportados por la Comisión Auditora ya existen 39 rodantes creados en el Sistema de Administración MATRIX, sobre los restantes se han generado oficios remitidos a la FGN solicitando si estos se encuentran vinculados a un proceso penal o de Extinción de Dominio.</t>
  </si>
  <si>
    <t>FILA_97</t>
  </si>
  <si>
    <t>Ajustar los procedimientos de preparación para la Recepción de activos, recepción en  bodega y registro de activos.</t>
  </si>
  <si>
    <t>Procedimientos</t>
  </si>
  <si>
    <t>Se encuentran publicados en la Intranet de SAE los procedimientos de Recepción de activos en Bodega código P-RR1-003 versión 01, Registro de activos código P-RR1-004 versión 01, Preparación para la recepción de activos código P-RR1-005 versión 01.</t>
  </si>
  <si>
    <t>FILA_98</t>
  </si>
  <si>
    <t>Verificar que los 62 bienes esten inmersos en un proceso de Extincion de Dominio
Requerir a la Fiscalia General de la Nacion  el tipo de proceso al que se encuentra asociado los 62 bienes</t>
  </si>
  <si>
    <t>Ingresos al sistema</t>
  </si>
  <si>
    <t>Sobre los 62  ya se oficio a la Fiscalía General de la Nación, resultando en la materialización de 30 de ellos.</t>
  </si>
  <si>
    <t>FILA_99</t>
  </si>
  <si>
    <t xml:space="preserve">1. Levantar el procedimiento la identificación, validación y depuración los medios de transporte sin ubicar. Registrar en el sistema de información  la base de datos o en el sistema vigente un valor para los bienes materialmente ubicados y existentes, siguiendo el procedimiento.        
</t>
  </si>
  <si>
    <t>Actualización del procedimiento de avalúo demuebles//Identificar los 7.587 bienes muebles incautados sin valorar// Procedimiento para "identificar, validar y depurar los medios de transporte sin ubicar"//Diferenciar los muebles existentes de los que no//Comunciar al area financiera//Inactivar los bienesy valorarlos segun corresponda</t>
  </si>
  <si>
    <t xml:space="preserve">* # Bienes muebles medios de transporte valorados / # bienes muebles medios de transporte activos.          
* # de bienes descargados/ # de bienes no materializados.     </t>
  </si>
  <si>
    <t>Como quiera que en la auditoria de la vigencia 2016, se evidencio este hallazgo para los bienes muebles (codigo del hallazgo #3) se unifica con el plan de mejoramiento 2018. Por lo tanto, se replantean las acciones,  fechas de ejecución y porcentaje de avance.</t>
  </si>
  <si>
    <t>FILA_100</t>
  </si>
  <si>
    <t>SAE se encuentra en proceso de verificación de la información de cada bien y en la entrega de la Liquidadora del DNE de los bienes del FRISCO a SAE, no se realizó.</t>
  </si>
  <si>
    <t>FILA_101</t>
  </si>
  <si>
    <t>Culminar la depuracion del inventario, entregado por la Extinta DNE</t>
  </si>
  <si>
    <t>Procedimiento documentado</t>
  </si>
  <si>
    <t>FILA_102</t>
  </si>
  <si>
    <t>Descarga de bienes por no poseer informacion basica en el sistema que permita su administracion</t>
  </si>
  <si>
    <t>FILA_103</t>
  </si>
  <si>
    <t>FILA_104</t>
  </si>
  <si>
    <t>Debilidades de Control Interno Contable referente a la información reportada por la Sociedad de Activos Especiales - SAE S.A.S del Balance FRISCO con corte a 31 de diciembre de 2014</t>
  </si>
  <si>
    <t>FILA_105</t>
  </si>
  <si>
    <t>FILA_106</t>
  </si>
  <si>
    <t>Solicitud de estructuracion de un plataforma que permita ingresar los bienes Dinero Arte y Otros.</t>
  </si>
  <si>
    <t>Solicitud  de estructuración de plataforma.//Acompañamiento a la estructuracion de la plataforma</t>
  </si>
  <si>
    <t>Memorandos</t>
  </si>
  <si>
    <t xml:space="preserve">Identificar los  bienes registrado en el sistema MATRIX  y recibidos por la Extinta DNE, que no posean informacion basica( matricula, # motor, # de serie, modelo) descargarlos del sistema </t>
  </si>
  <si>
    <t xml:space="preserve">Realizar el procedimiento de descarga de bienes por no poseer informacion basica en el sistema que permita su administracion para incluirla en la arquitectura empresarial </t>
  </si>
  <si>
    <t>La actividad se encuentra en revisión y ajuste por parte de la Gerencia de Bienes Muebles.</t>
  </si>
  <si>
    <t>FILA_111</t>
  </si>
  <si>
    <t>Según el procedimiento gestionar la descarga de los bienes no materializados</t>
  </si>
  <si>
    <t>FILA_112</t>
  </si>
  <si>
    <t>Estructurar un Proceso de selección para designar un operador logístico integral que preste el servicio inherente al sistema de almacenamiento de bienes a precio de mercado</t>
  </si>
  <si>
    <t>Gestionar la modalidad pertinente para la administración de los bienes muebles (enajenación temprana, chatarrización, destinación provisional o arrendamiento)</t>
  </si>
  <si>
    <t>Porcentaje de bienes administrados por modalidad (Ley 1708/2014)</t>
  </si>
  <si>
    <t>49 Enajenación temprana y  18 Chatarrizaciones aprobadas, 97 negativas, 912 sin respuesta. 69 bienes en Destinación Provisional y 63 en trámite adtivo. 177 bienes para inicio de contratos. Entrega de 42 bienes Extintos a CISA, 12 bienes para comité de negocios. Saneamiento: 47 jurídico y 24 adtivo. Contrato de venta de material ferroso 145 bienes de los cuales 125 se han entregado.</t>
  </si>
  <si>
    <t>FILA_113</t>
  </si>
  <si>
    <t xml:space="preserve">Identificar la existencia de los bienes que registran en el sistema en deposito  y destinacion </t>
  </si>
  <si>
    <t>Oficiar a quienes fungen en el sistema como destinatario y/o depositario solicitando estado del bien  y cumplimiento de obligaciones</t>
  </si>
  <si>
    <t xml:space="preserve">Un vez verificado el sistema de información matrix y las actas de entrega de la Extinta DNE a SAE ESAS, se han identificaron 862 destinatarios y 73 depositarios, a los cuales ya se les requirió cumplimiento de obligaciones a través de oficio.  Este es el universo de depositarios y destinatarios actual en 2017.  </t>
  </si>
  <si>
    <t>FILA_114</t>
  </si>
  <si>
    <t>Revisar documenalmente aquellos depositos que figuran a nombre de entidades públicas</t>
  </si>
  <si>
    <t>Porcentaje de bienes revisados que figuran en deposito provisional  Enitdades Públicas</t>
  </si>
  <si>
    <t>En la revisión documental se identificaron  33 depositarios que son Entidades Públicas y tienen 63 bienes, por lo que debe modificarse su titulo, se encuentra en revisión de los 285 expedientes  que corresponden a los nombrados como depositarios pero corresponden a entidades públicas.</t>
  </si>
  <si>
    <t>FILA_115</t>
  </si>
  <si>
    <t xml:space="preserve">Las condiciones contractuales fueron las suscritas en su oportunidad por la DNE con el proveedor. </t>
  </si>
  <si>
    <t>Se unifican las acciones con las establecidas en el PM 2018, debido a que la CGR indicó que la acción no habíia sido efectiva.
Se elimina una actividad documentada para el H13 en el plan anterior y se unifican en una sola, teniendo en cuenta que con la misma acción se subsana todo lo relacionado con Tipología Muebles.</t>
  </si>
  <si>
    <t>FILA_116</t>
  </si>
  <si>
    <t>Suscribir convenio con entes judiciales para determinar costo beneficio de los bienes materializados</t>
  </si>
  <si>
    <t>Convenio</t>
  </si>
  <si>
    <t xml:space="preserve">Convenio con la armada para conceptos técnicos de motonaves y con "Ministerio de Transporte" para consulta del HQ-RUNT y revisión de medidas cautelares de los automotores.  </t>
  </si>
  <si>
    <t>FILA_117</t>
  </si>
  <si>
    <t>Entrega documental por parte de la DNE de los bienes del FRISCO basándose en la información contenida en la base de datos del Sistema de información “MATRIX”.</t>
  </si>
  <si>
    <t>Se unifica con el plan de mejoramiento 2018. Por lo tanto, se replantean las acciones y fechas de ejecución. Como contaba con % de avance se mantiene el mismo, por la gestión de la Entidad frente al tema.
Se eliminaron dos filas-actividades del H14 teniendo en cuenta que en la unificación con el Plan de Mejoramiento 2018 se cubrirán todos los aspectos de muebles con una actividad.</t>
  </si>
  <si>
    <t>FILA_118</t>
  </si>
  <si>
    <t>FILA_119</t>
  </si>
  <si>
    <t xml:space="preserve">Se observa que la Entidad no cuenta con el inventario real de activos, "Incautados, Extinguidos, Devueltos, no reclamados" desde que fue creada la  DNE para cumplir con este propósito; de acuerdo a los parámetros establecidos para la administración de activos, producto de la acción de extinción de dominio... 
</t>
  </si>
  <si>
    <t>SAE no cuenta con la calidad de interviniente en el proceso de extinción de Dominio, pues conforme lo indica el Art. 32 de la Ley 1708 de 2014, es el Ministerio de Justicia y del Derecho quien actúa hoy en día en representación del ente responsable de la administración de los bienes</t>
  </si>
  <si>
    <t>Proponer dentro del Comité Inteinstitucional de Extinción de Dominio la suscripción un convenio de intercambio de información con FGN y Ministerio de Justicia.</t>
  </si>
  <si>
    <t>Realizar la presentación de la necesidad de la suscripción de un convenio de intercambio de información entre las entidades que han tenido competencia y conocimiento real de los activos relacionados con la acción de extinción de de dominio.</t>
  </si>
  <si>
    <t>FILA_120</t>
  </si>
  <si>
    <t>FILA_121</t>
  </si>
  <si>
    <t xml:space="preserve">Se observa respecto de los activos manejados y conocidos por la Entidad,  que la información financiera, contable, técnica, legal, adtiva,  jurisdiccional, correspondiente a cada bien se encuentra incompleta y  parcializada, lo que ocasiona falta de certeza y confiabilidad de registros  respecto de cada bien administrado para su manejo y políticas de administración de los bienes. </t>
  </si>
  <si>
    <t>La hoy Liquidada DNE, no entregó estados de cuentas de los bienes administrados, entendida esta como la infomacion financiera de los mismos</t>
  </si>
  <si>
    <t xml:space="preserve">Determinar el estado de cuenta de los activos del inventario de FRISCO. </t>
  </si>
  <si>
    <t>Definición del plan de choque de la identificación del pasivo del inventario, teniendo en cuenta estos dos frentes de trabajo:
* Estados de cuenta por sentencias de devolución de los activos
* Identificación de la información del pasivo del FRISCO</t>
  </si>
  <si>
    <t xml:space="preserve">Plan de choque </t>
  </si>
  <si>
    <t>FILA_122</t>
  </si>
  <si>
    <t>FILA_123</t>
  </si>
  <si>
    <t>FILA_124</t>
  </si>
  <si>
    <t xml:space="preserve">La información entregada por la hoy liquidada DNE no contiene la información actualizada del estado administrativo de los activos. </t>
  </si>
  <si>
    <t>Implementación del Sistema de Control de la Gestión de Depositarios- Portal de Depositarios</t>
  </si>
  <si>
    <t>Bienes Inmuebles: El portal de depositarios se encuentra en marcha, los depositarios cuentan con el plan de trabajo para el ingreso y actualización de la información en el portal</t>
  </si>
  <si>
    <t>FILA_125</t>
  </si>
  <si>
    <t xml:space="preserve">Determinar el estado legal de los activos del inventario de FRISCO. </t>
  </si>
  <si>
    <t>FILA_126</t>
  </si>
  <si>
    <t>Gestionar el saneamiento de Información de Estado Legal de los Muebles del inventario FRISCO</t>
  </si>
  <si>
    <t>Porcentaje de avance en cuanto al saneamiento de Muebles en su componente legal</t>
  </si>
  <si>
    <t>FILA_127</t>
  </si>
  <si>
    <t>FILA_128</t>
  </si>
  <si>
    <t>FILA_129</t>
  </si>
  <si>
    <t>FILA_130</t>
  </si>
  <si>
    <t>Se observa en la carpeta del inmueble identificado con Ml 50N-711759, a folio 138— 140, Acta 17440, oficio 501-322-2012, la autorización de la folio 138 Representante Legal de la DNE de fecha 23 de marzo de 2012, donde autoriza realizar reparaciones en el inmueble de Ml 50N-711759, a la Lonja de Propiedad Raíz de Bogotá, persona diferente del depositario vigente y nombrado por la DNE...</t>
  </si>
  <si>
    <t>La liquidada DNE no realizó entrega de la información financiera o contable de los inmuebles, así como tampoco realizó entrega de la inforamción de depositarios y sus controles</t>
  </si>
  <si>
    <t>FILA_131</t>
  </si>
  <si>
    <t>Determinar el mecanismo de administración actual de los activos, asegurando la productividad de los activos</t>
  </si>
  <si>
    <t>Realizar el saneamiento de la información de los activos identificados dentro del Plan de Choque de saneamiento de información de depositarios- Retoma de Activos.</t>
  </si>
  <si>
    <t>Porcentajes de inmuebles saneados y actualizados</t>
  </si>
  <si>
    <t>FILA_132</t>
  </si>
  <si>
    <t xml:space="preserve">Los expedientes están incompletos, presentan fallas en la foliación, no contienen todas y cada una de las actuaciones de cada una de las dependencias, lo que indica que los expedientes están en el mismo estado que fueron recibidos de la DNE... </t>
  </si>
  <si>
    <t>Durante la entrega documental no hubo verificación de la aplicación de normas archivísticas</t>
  </si>
  <si>
    <t>Implementación de las Tablas de Retención Documental</t>
  </si>
  <si>
    <t xml:space="preserve">Aplicar los criterios para la organización de los archivos de gestión en cada una de las dependencia de la SAE. Acuerdo 042 de 2002. Art 4.
</t>
  </si>
  <si>
    <t>Unidad Administrativa</t>
  </si>
  <si>
    <t>Los expediente entregados por la DNE, no sufren modificaciones ni ordenación y foliación (Acuerdo 2/2014). Con la producción docum de SAE se aplica la TRD, se desarrollan los proc de clasificación, ordenación y descripción documental. Se iniciará la identificación, selección, eliminación y/o inserción de documentos del material documental pendiente por intervenir.</t>
  </si>
  <si>
    <t>FILA_133</t>
  </si>
  <si>
    <t xml:space="preserve">Capacitar a los funcionarios en la aplicación de las Tablas de Retención. </t>
  </si>
  <si>
    <t>Realizar talleres archivísticos que aseguren la aplicación de los procedimientos de organización de expedientes.</t>
  </si>
  <si>
    <t>A 30 de junio de 2017 se ha capacitado un total de 167 funcionarios que corresponden al 50% de las unidades administrativas de SAE. Se continuarán realizando capacitaciones de las unidades administrativas.</t>
  </si>
  <si>
    <t>FILA_134</t>
  </si>
  <si>
    <t>En la información recibida de la DNE muchos registros antiguos de información en el sistema de información Matrix se encuentran incompletos, algunos contienen información imprecisa o desactualizada e incluso hay algunos duplicados. Así mismo, todos los bienes con extinción de dominio o incautados no se encuentran contenidos en el sistema...</t>
  </si>
  <si>
    <t>FILA_135</t>
  </si>
  <si>
    <t>No se cuenta con la documentación de las funcionalidades y reglas de negocio definidas en el sistema de información</t>
  </si>
  <si>
    <t>FILA_136</t>
  </si>
  <si>
    <t>FILA_137</t>
  </si>
  <si>
    <t xml:space="preserve">Se observa que dentro de la administración del activo inmueble con Ml 50N-711759, la SAE SAS recibe la administración como depositario indirecto a partir del 2010 según la Resolución No. 0046 del 15 de enero de 2010, folio 37, bien 30, descrito bajo la matrícula 50N- 711759... </t>
  </si>
  <si>
    <t>FILA_138</t>
  </si>
  <si>
    <t xml:space="preserve">Se observa en la carpeta de manejo del bien inmueble con MI No. 50S 40020073 que la Fiscalía realiza la Diligencia de secuestro del inmueble identificado con la Ml 50S 40020073 ubicado en la Carrera 87 H No. 54-51 Barrio Bosa Brasil, realizada el 02 de abril de 2009, bajo ei radicado 4026, según orden impartida por la Fiscalía 24...
</t>
  </si>
  <si>
    <t>Seguimiento y Monitoreo de la Puesta en Marcha del proceso  y sistema de información- Portal de Depositarios en la gestión de activos ocupados ilegalmente</t>
  </si>
  <si>
    <t>Bienes Inmuebles: El portal de depositarios se encuentra en marcha, los depositarios cuentan con el plan de trabajo para el ingreso y actualización de la información en el portal.
Se realiza ajuste de la fecha final y porcentaja de avance, teniendo en cuenta que para los H12 F150 y 13 F155 se formularon la misma acción, pero el porcentaje de cumplimiento es inferior y es el real.</t>
  </si>
  <si>
    <t>FILA_139</t>
  </si>
  <si>
    <t xml:space="preserve">El inmueble Ml 230-48408 ubicado en la Calle 18 No. 42 - 08 apto. 204 edificio Delta 1 Urbanización Balata, de Villavicencio, fue dejado a disposición de la DNE mediante oficio del 11 de julio del 96, se observa que hasta el mes de abril de 2006, con Resolución 0464 del 28 de abril de 2006, se nombró depositaria provisional a la Lonja de Propiedad Raíz de los Llanos Orientales... </t>
  </si>
  <si>
    <t>Incorporación de los activos al Nuevo Modelo de Administración</t>
  </si>
  <si>
    <t xml:space="preserve">Control y monitoreo de politica de asignación de activos a  depositarios provisionales,  aseguando que el 80% de los Inmuebles tiene asignado mediante acto administrativo el mecanismo de administración de deposito provisional. </t>
  </si>
  <si>
    <t>A la fecha se han solicitado la asignación de depositarios a 11,398 inmuebles, que corresponden al 92% de la meta establecida, sin embargo frente al inventario total de inmuebles se encuentra pendiente de asignación el 25%, el cual constituira el objetivo del año 2018, por dicha razón, se amplia la fecha de ejecución.</t>
  </si>
  <si>
    <t>FILA_140</t>
  </si>
  <si>
    <t>FILA_141</t>
  </si>
  <si>
    <t>FILA_142</t>
  </si>
  <si>
    <t>La liquidada DNE entrego un sistema de información denominado Matrix con funcionalidades e información diferente a la que contenia OLYMPUS, sistemas de información de SAE como depositario.</t>
  </si>
  <si>
    <t>FILA_143</t>
  </si>
  <si>
    <t>FILA_144</t>
  </si>
  <si>
    <t>FILA_145</t>
  </si>
  <si>
    <t>La liquidada DNE entrego el inventario sin realizar una validación del contenido de documental y del sistema de información.</t>
  </si>
  <si>
    <t>Activo Saneado</t>
  </si>
  <si>
    <t>FILA_146</t>
  </si>
  <si>
    <t>FILA_147</t>
  </si>
  <si>
    <t>FILA_148</t>
  </si>
  <si>
    <t>En el aplicativo Matrix, el estado legal en el que se encuentra el bien identificado con MI 470-46259 es con sentencia de segunda instancia en la que ordena la devolución del bien en un porcentaje del 100% por el Tribunal Superior del Distrito Judicial Sala de Extinción de Dominio de Bogotá de fecha 07/07/2015...</t>
  </si>
  <si>
    <t>FILA_149</t>
  </si>
  <si>
    <t>Demoras en la gestión de la devolución.</t>
  </si>
  <si>
    <t>FILA_150</t>
  </si>
  <si>
    <t>Con oficio del 3 de septiembre de 2013, la Seccional de Investigación Criminal de Casanare y el Comandante del Departamento de Policía de Casanare informan a la DNE sobre la mala administración de algunos bienes, los cuales están siendo utilizados para realizar actividades delictivas...</t>
  </si>
  <si>
    <t>La hoy liquidada DNE hizo entrega del inventario de manera documental y no fisica, ademas no realizó las acciones pertinentes para lograr la productividad de los activos.</t>
  </si>
  <si>
    <t>FILA_151</t>
  </si>
  <si>
    <t>En el caso de los Inmuebles ubicado en la Transversal 5 F No 44 A-14 Sur, Municipio Bosa, identificado con MI 50S-40119884, y la Casa Lote, en la Carrera 21 No 67-43, Bogotá, con matricula inmobiliaria 50C-105507, correspondiente a una casa de habitación que consta de 3 niveles y garaje, se presentan las siguientes inconsistencias:  Recaudo de dineros por terceros...</t>
  </si>
  <si>
    <t>Los controles definidos por la liquidada DNE no eran suficientes para contar con la información de los activos productivos del FRISCO.</t>
  </si>
  <si>
    <t>FILA_152</t>
  </si>
  <si>
    <t>FILA_153</t>
  </si>
  <si>
    <t>FILA_154</t>
  </si>
  <si>
    <t>FILA_155</t>
  </si>
  <si>
    <t>FILA_156</t>
  </si>
  <si>
    <t>FILA_157</t>
  </si>
  <si>
    <t>El bien fue incautado desde julio de 2003 y de acuerdo al reporte de ingresos y gastos que soporta la Resolución 229 del 27 de Julio de 2015, se da cumplimiento a la decisión judicial y se ordena el pago, se evidencia que la falta de gestión por parte de la entidad administradora en el recaudo de los arriendos del bien durante el periodo 2003-2006 pone en riesgo litigioso al estado...</t>
  </si>
  <si>
    <t>FILA_158</t>
  </si>
  <si>
    <t>FILA_159</t>
  </si>
  <si>
    <t>FILA_160</t>
  </si>
  <si>
    <t xml:space="preserve">Se observa respecto del automóvil Porsche blanco de placas ALB 755 modelo 1977, que la Fiscalía 16 Delegada mediante pronunciamiento 25905 decreta la medida cautelar de embargo y secuestro; el 28 de julio de 2004 el bien es puesto a disposición de la DNE mediante oficio 7888. La DNE el 25 de julio de 2013 interpone un Derecho de Petición sobre la inscripción de la medida cautelar... </t>
  </si>
  <si>
    <t>Demoras en la actualización del estado legal en el sistema de Información Matrix</t>
  </si>
  <si>
    <t>FILA_161</t>
  </si>
  <si>
    <t>El estado legal del bien se encuentra definido; no obstante se encuentra en revisión los bienes  con Extinción de Dominio, para  proceder a su alistamiento (viabilidad técnica, viabilidad administrativa, recopilación electrónica y física de los antecedentes y cumplimiento de obligaciones).</t>
  </si>
  <si>
    <t>FILA_162</t>
  </si>
  <si>
    <t xml:space="preserve">En la revisión realizada a la carpeta del medio de transporte, identificado con placa SNF-404, se evidencia desorden y desconocimiento de información, tal como se observa a folio 24 en el cual, con oficio SBl-VEH-ALMAVl-3653- ACTA 15758 del 2007/11/26 la DNE le solicita información a la FGN FISCALIA TERCERA DELEGADA ANTE JUECES PENALES DEL CIRCUITO ESPECIALIZADOS de Villavicencio... </t>
  </si>
  <si>
    <t xml:space="preserve">En el proceso de validacion de la informacion entregada por la extinta DNE , se puede evidenciar que los bienes carecen de los soportes documentales de su recepcion y consecuentemente se desconocia el estado legal de este bien. </t>
  </si>
  <si>
    <t xml:space="preserve">Realizar saneamiento administrativo consistente en la obtención de avalúo, cuyo resultado determina el mecanismo de administración aplicable para el bien y una vez definido ejecutar el mecanismo de administración definido. </t>
  </si>
  <si>
    <t>1. Realizar el saneamiento administrativo sobre el vehículo. 2. De acuerdo al resultado del avalúo, aplicar el procedimiento establecido para el mecanismo de administración en el que se incluya el bien. 3.solicitar el Certificado de Tradición conforme las citadas disposiciones...</t>
  </si>
  <si>
    <t>Se requiere  la ampliación de fecha de ejecución debido a que  se reiteró la inscripción de la medida, sin embargo, al ser de placa pública se enlisto para ser avaluado según la norma 1673 de 2013, para comercializarlo y hasta noviembre de 2017  hubo inscritos en el RNA para automotes, por lo tanto, se inició la contratación de avaluadores para la vigencia 2018.</t>
  </si>
  <si>
    <t>Para el medio de transporte, identificado con placa SNF-404, mediante fallo del 22 de mayo de 2015, ejecutoriado el 5 de junio, se ordenó extinguir el derecho de dominio sobre el vehículo y disponer el traspaso del referido automotor a favor del Estado a través del Fondo para la Rehabilitación, Inversión Social y Lucha Contra el Crimen Organizado - FRISCO o quién haga sus veces...</t>
  </si>
  <si>
    <t>Demoras en el proceso de disposición final de los activos</t>
  </si>
  <si>
    <t>Realizar seguimiento a los mecanismos de administración de disposición final para el medio de transporte, identificado con placa SNF-404</t>
  </si>
  <si>
    <t>Alistamiento para venta: 1. solicitar actualización del avalúo ante la Gerencia Técnica. 2. Aplicar mecanismo de disposición final, según concepto del avaluador.</t>
  </si>
  <si>
    <t>Activo con disposición final</t>
  </si>
  <si>
    <t>Realizar seguimiento de la oportunidad en el proceso de venta de Bienes Muebles</t>
  </si>
  <si>
    <t>Monitorear el cumplimiento de la ejecución y los tiempos de cada una de las etapas del procedimiento de venta de los bienes muebles.</t>
  </si>
  <si>
    <t xml:space="preserve">Según procedimiento se alistan administrativamente los bienes susceptibles de venta; a la fecha, se han entregado alistados para comercializar 115  y 274 para chatarrizar. </t>
  </si>
  <si>
    <t>El vehículo CBC339, Mazda 626 Matsuri modelo 1993, clase automóvil, color estrato perla, servicio particular, tipo sedán fue incautado por parte de la Fiscalía Regional del Valle del Cauca, y recibido por la DNE en abril de 1996, con Resolución 1567 se destina provisionalmente al Ministerio de Defensa Nacional, Fuerza Aérea, depositario Escuela Militar de Aviación...</t>
  </si>
  <si>
    <t>Falta de lineamientos sobre la asignación definitiva de los activos</t>
  </si>
  <si>
    <t>Realizar seguimiento a los mecanismos de administración de acuerdo a los procedimientos establecidos por la Sociedad de Activos Especiales.</t>
  </si>
  <si>
    <t>Identificar los activos que se tengan como mecanismo de administración la destinación provisional y su estado legal sea extintos, para luego proceder según la politica definida por la entidad.</t>
  </si>
  <si>
    <t>Porcentaje de activos en destinación provisional con extinción de dominio destinados definitivamente</t>
  </si>
  <si>
    <t>A diciembre 31 de 2017 se identificaron 209 bienes extintos en destinacion provisional y se han tramitado  209 por lo que se solicita sea el denominador en adelante, igualmente esla actividad de acuerdo a los procedimientos de la entidad es para presentar ante el comité.</t>
  </si>
  <si>
    <t>Dentro de las actividades del proceso auditor se solicitó información al Consejo Superior de la Judicatura sobre sentencias ejecutoriadas en procesos relacionados con ED. Se solicitó información al Ministerio de Justicia y a SAE. Del Cruce de información se pudo determinar que SAE no conoce el total del universo de bienes que son objeto de su administración...</t>
  </si>
  <si>
    <t>Proponer dentro del Comité de Extinción de Dominio la suscripción un convenio de intercambio de información con FGN y Ministerio de Justicia.
En caso de no ser aprobado el proyecto de Ley propuesto.</t>
  </si>
  <si>
    <t xml:space="preserve">En el proceso de extinción del derecho de dominio intervienen varios actores, la Fiscalía, los Despachos Judiciales, el Ministerio de Justicia y SAE. Dentro de este proceso, le asiste responsabilidad a la SAE, como principal gestor, conforme a lo determinado en el Decreto 019 de 2014, contrato de mandato y código civil... </t>
  </si>
  <si>
    <t>Proponer dentro del Comité de Extinción de Dominio la suscripción un convenio de intercambio de información con FGN y Ministerio de Justicia.</t>
  </si>
  <si>
    <t>Existen debilidades para realizar gestión efectiva y oportuna por parte de SAE, a pesar de que cuenta con Matrix y Olympus, lo cual se puede constatar con las situaciones observadas por este Ente de Control en relación con la gestión de los bienes del FRISCO en torno a las sentencias ejecutoriadas...</t>
  </si>
  <si>
    <t xml:space="preserve">Se observa que la DNE mediante Resolución NO 0233 del 02 de mayo de 2013 nombra depositario, en igual sentido SAE adelanta por su parte un proceso de selección y depuración de contratos y depositarios nombrados por la DNE; determinado en el artículo 5 del Decreto 1335 de 2014, en donde se da la continuidad a los contratos vigentes previa calificación de SAE...
</t>
  </si>
  <si>
    <t xml:space="preserve">Distorción y suministro incompleto de la información por parte del depositario a la Entidad. Incumplimiento por parte del depopsitario de sus obligaciones y de los procedimientos implementados por la Entidad.  </t>
  </si>
  <si>
    <t>Seguimiento y Monitoreo de la Puesta en Marcha del proceso  y sistema de información - Portal de Depositarios en la administración de los activos y control de los depositarios provisionales. Sociedades activas.</t>
  </si>
  <si>
    <t xml:space="preserve">Se amplía el plazo para ejecución debido a que se validará la información presentada por el nuevo Depositario Provisional -Dr. Nestor Garrido- respecto de la presentacion de la informacion financiera de la Socierdad C.I. CALIZAS Y MINERALES S.A. la cual deberá estar cargada en el portal de depositarios en debida forma. </t>
  </si>
  <si>
    <t>Se observa respecto de la administración de los predios identificados con FMI 019-0014161 Y 019-0014162, lotes que formaban parte del lote con FMI 019-0000502 bien inmueble FMI 019-502 y de la Sociedad CI CALIZAS Y MINERALES S.A NIT: 900228137-5 con "Contrato de concesión de Titulo Minero", Establecimiento de Comercio C.I CALIZAS Y MINERALES DEL NORDESTE Matricula Mercantil NO 40512...</t>
  </si>
  <si>
    <t>Se observa a folio 111 que la Fiscalía 24 Especializada, radicado 11.514, el 07 de diciembre de 2012 procede a dar inicio a la acción de extinción del derecho de dominio, resolviendo adelantar las medidas cautelares de embargo y secuestro y consecuentemente suspender el poder dispositivo del Establecimiento de Comercio ZOMAN, dejándole el establecimiento a disposición de la DNE...</t>
  </si>
  <si>
    <t xml:space="preserve">Falta de impulso ante la Fiscalia para la inscripción de medidas cautelares  </t>
  </si>
  <si>
    <t xml:space="preserve">Solicitar y verificar registro de la medidad cautelar en ZOMAM S.A.S  </t>
  </si>
  <si>
    <t xml:space="preserve">Solicitar a la Fiscalia de conocimiento el registro de la medida cautelar en la sociedad Zona Franca Especial Cementera del Magdalena Medio S.A.S. y su Establecimiento de Comercio. </t>
  </si>
  <si>
    <t xml:space="preserve">Meses </t>
  </si>
  <si>
    <t>Se solicitó mediante oficio radicado CS2016-023429 a la Fiscalía 24 Especializada de la UNEDCLA (...) materializar la medida cautelar decretada sobre la Sociedad ZONA FRANCA ESPECIAL CEMENTERA DEL MAGDALENA MEDIO S.A.S. -ZOMAM-(...) y, (...) realizar la inscripción de la medida cautelar decretada (...).   
(...)"</t>
  </si>
  <si>
    <t>Solicitar a la Fiscalia de conocimiento el registro de la medida cautelar en la sociedad Zona Franca Especial Cementera del Magdalena Medio S.A.S. y su Establecimiento de Comercio. Solicitar a la Cámara de Comercio el registro de la medida cautelar en la sociedad Zona Franca Especial Cementera del Magdalena Medio S.A.S. y su Establecimiento de Comercio.</t>
  </si>
  <si>
    <t>Debido a que la entidad no calculó la provisión con respecto a 6 procesos, con base en el porcentaje esperado de probabilidad del 30% y 75% establecidos por la base del eKOGUI, lo que indica que la información reportada por la Gerencia jurídica no es validada por la Gerencia Financiera.</t>
  </si>
  <si>
    <t xml:space="preserve">Realizar conciliación entre el área jurídica y el área financiera sobre los procesos jurídicos en contra vigentes.
</t>
  </si>
  <si>
    <t>Conciliación de reporte contingente judicial a 31 de diciembre de 2017</t>
  </si>
  <si>
    <t>Formato Conciliación</t>
  </si>
  <si>
    <t>Plan de Mejoramiento para FRISCO</t>
  </si>
  <si>
    <t>Elaborar el procedimiento de valoración y registro contable de contingente judicial</t>
  </si>
  <si>
    <t>Desarrollo del procedimiento de valoración y registro contable de contingente judicial</t>
  </si>
  <si>
    <t>Establecer a través de la Agencia Nacional de Defensa Jurídica del Estado los parámetros sobre el contingente respecto de los procesos que no tienen el carácter de judiciales, adicionalmente, solicitar la implementación del sistema EKOGUI para incluir procesos coactivos y sancionatorios.</t>
  </si>
  <si>
    <t>Generación de solicitud formal a la ANDJE respecto a determinar los parámetros para la inclusión o no de los trámites que no tienen carácter de judiciales al contingente y solicitud de mejora del aplicativo EKOGUI</t>
  </si>
  <si>
    <t>Comunicación formal</t>
  </si>
  <si>
    <t>Existen 557 bienes extintos que no registran valores, debido a que carecen de información Contable que permitan establecer el valor razonable de los mismos o su existencia. Lo anterior se presenta por debilidades en el proceso de depuración de la información contable.</t>
  </si>
  <si>
    <t xml:space="preserve">Reconstrucción y depuración de la información contable y financiera de las Sociedades y establecimientos de comercio Activos que se encuentren extintos, a través de los depositarios designados. </t>
  </si>
  <si>
    <t>• Rueda de trabajo para el seguimiento y capacitación en el cargue del portal de Depositarios</t>
  </si>
  <si>
    <t>Rueda de Trabajo</t>
  </si>
  <si>
    <t xml:space="preserve">Plan de Mejoramiento para FRISCO.
Se realizará cada rueda de trabajo con base en las actividades económicas, por las cuales están discriminadas las Sociedades y/o establecimientos de comercio extintos. </t>
  </si>
  <si>
    <t>• Seguimiento y control por medio de la circularización a los Depositarios reiterándoles sus obligaciones en cuanto a la presentación de informes, estados financieros incluido el detalle de inventarios, fechas de presentación.</t>
  </si>
  <si>
    <t>Circularización</t>
  </si>
  <si>
    <t>Plan de Mejoramiento para FRISCO
Con el fin de reiterar las obligaciones al Depositario se enviará tal documento, en el cual se dejará constancia de la normatividad  vigente, se anexarán los diferentes instructivos que a la fecha cuenta la entidad para el desarrollo de sus actividades como Depositario.</t>
  </si>
  <si>
    <t>• Se realizarán asambleas o Juntas de Socios según el caso, para dar aprobación a los informes de gestión y estados financieros de las sociedades.</t>
  </si>
  <si>
    <t>Asambleas o Juntas de Socios</t>
  </si>
  <si>
    <t>• Mesas de trabajo con los depositarios para socializar las inquietudes presentadas durante la gestión y brindar el apoyo necesario por parte de la Gerencia.</t>
  </si>
  <si>
    <t>Mesas de Trabajo</t>
  </si>
  <si>
    <t>• Se realizarán auditorías a las sociedades que lo requieran.</t>
  </si>
  <si>
    <t>Auditoría</t>
  </si>
  <si>
    <t>Número de  sociedades activas con información contable/el total de sociedades activas</t>
  </si>
  <si>
    <t>Seguimiento y Monitoreo del cargue de información histórica y contable de las Sociedades en el aplicativo Portal de Depositarios- se realiza contingencia para actualizar la información contable de las sociedades en la contabilidad del FRISCO</t>
  </si>
  <si>
    <t>No. de sociedades con activos y de papel y establecimientos de comercio con  100% extintos con participación en el FRISCO con información contable vigencia 2016 - 2017</t>
  </si>
  <si>
    <t xml:space="preserve">Determinar la información contable y financiera de las Sociedades de papel menores al 100% de participación en el FRICO </t>
  </si>
  <si>
    <t xml:space="preserve">No. de sociedades  de papel extintas menores con participación inferior en el FRISCO y con información contable vigencia 2017. </t>
  </si>
  <si>
    <t>Adelantar las actividades tendientes a la consecución de la información financiera y contable de las sociedad con activos menores al 100% de participación en el FRISCO</t>
  </si>
  <si>
    <t xml:space="preserve">Envío de solicitudes de información contable y financiera a los administradores y socios de las sociedades con activos menores al 100% en el FRISCO. Iniciar acciones legales respecto de los administradores que no entreguen información. </t>
  </si>
  <si>
    <t>No. de sociedades con activos extintas con participación menor al 100% en el FRISCO a quienes se les envía la solicitud</t>
  </si>
  <si>
    <t xml:space="preserve">Levantar el procedimiento de avalúos de bienes muebles.
</t>
  </si>
  <si>
    <t xml:space="preserve">Actualización e inclusión en la arquitectura empresarial del procedimiento de avalúo de bienes muebles.                                                                 </t>
  </si>
  <si>
    <t>Procedimiento</t>
  </si>
  <si>
    <t xml:space="preserve">Identificar  los 92  bienes muebles extintos                                                                         </t>
  </si>
  <si>
    <t>Registrar en la base de datos o en el sistema vigente un valor para los bienes 92 bienes extintos, siguiendo el procedimiento.</t>
  </si>
  <si>
    <t># bienes valorados / 92 bienes extintos identificados</t>
  </si>
  <si>
    <t xml:space="preserve">Identificar  el total de los bienes muebles extintos sin valoracion                                                                       </t>
  </si>
  <si>
    <t xml:space="preserve">Valorar el total de los bienes muebles identificados extintos conforme al procedimiento de avalúo.                                                            </t>
  </si>
  <si>
    <t># bienes valorados/total de bienes extintos identificados</t>
  </si>
  <si>
    <t>Actualizar los avaluos catastrales  de los bienes extintos con la informacion obtenida de las entidades catastrales.</t>
  </si>
  <si>
    <t>Solicitar la información  masiva de los bienes extintos con cada catastro con los que se cuenta con convenio</t>
  </si>
  <si>
    <t>Información recibida/ la base de datos enviada.</t>
  </si>
  <si>
    <t>Actualizar los avaluos catastrales  de los bienes extintos con la informacion obtenida de las entidades catastrales, mediante las gestiones respectivas.</t>
  </si>
  <si>
    <t>Verificar los predios que posteriormente al recibo de la informacion por los catastros no presenten informacion catastral.</t>
  </si>
  <si>
    <t>Numero de predios con informacion catastral/ sobre el total de predios extintos</t>
  </si>
  <si>
    <t>Existen 10.977 bienes incautados que no registran valores, debido a que se carece de información contable que permita establecer el valor razonable de los mismos y su existencia. Lo anterior se presenta por debilidades en el proceso de depuración de la información contable.</t>
  </si>
  <si>
    <t xml:space="preserve">Reconstrucción y depuración de la información contable y financiera de las Sociedades y establecimientos de comercio Activos que se encuentren con medida cautelar en el  proceso de extinción de dominio, a través de los depositarios designados.  </t>
  </si>
  <si>
    <t>Plan de Mejoramiento para FRISCO
Se realizará cada rueda de trabajo en base a las actividades económicas, por las cuales están discriminadas las Sociedades y/o establecimientos de comercio en proceso</t>
  </si>
  <si>
    <t>Plan de Mejoramiento para FRISCO
Con el fin de reiterar las obligaciones al Depositario se enviara tal documento, en el cual se dejara constancia de la normatividad  vigente, se anexaran los diferentes instructivos que a la fecha cuenta la entidad para el desarrollo de sus actividades como Depositario.</t>
  </si>
  <si>
    <t>Determinar la información contable y financiera de las Sociedades en liquidación administradas.</t>
  </si>
  <si>
    <t xml:space="preserve">No. de sociedades  en liquidación  extintas con información contable vigencia 2017. </t>
  </si>
  <si>
    <t>No. de sociedades con activos extintas con participación menor al 100% en el FRISCO.</t>
  </si>
  <si>
    <t>Determinar la información contable y financiera de las establecimientos de comercio de papel administrados.</t>
  </si>
  <si>
    <t>Seguimiento y Monitoreo del cargue de información contable de las Establecimientos de comercio de papel en el aplicativo Portal de Depositarios</t>
  </si>
  <si>
    <t>No. de establecimientos de comercio de papel con valor patrimonial CERO (0) con información financiera en el portal de depositarios vigencia 2017</t>
  </si>
  <si>
    <t xml:space="preserve">Levantar el procedimiento realcionado con la identificación, validación y depuración los medios de transporte sin ubicar                      </t>
  </si>
  <si>
    <t xml:space="preserve">Identificar los 7.587 bienes muebles incautados sin valoración        </t>
  </si>
  <si>
    <t xml:space="preserve">Identificar de los 7587  cuales son medios de transporte materialmente existentes y ubicados de los que no.           </t>
  </si>
  <si>
    <t># Bienes muebles en proceso ubicados y existentes</t>
  </si>
  <si>
    <t xml:space="preserve">Presentar la información al área financiera para su competencia.               </t>
  </si>
  <si>
    <t>Informe al area financiera</t>
  </si>
  <si>
    <t xml:space="preserve">Registrar en el sistema de información  la base de datos o en el sistema vigente un valor para los bienes materialmente ubicados y existentes, siguiendo el procedimiento.                                                                                                                                                                  </t>
  </si>
  <si>
    <t># Bienes  valorados /  # Bienes muebles en proceso ubicados y existentes.</t>
  </si>
  <si>
    <t>Actualizar los avaluos catastrales  de los bienes incautados con la informacion obtenida de las entidades catastrales mediante las gestiones respectivas.</t>
  </si>
  <si>
    <t>Solicitar la información  masiva de los bienes incautados con cada catastro con los que se cuenta con convenio.</t>
  </si>
  <si>
    <t>Información recibida/  base de datos enviada.</t>
  </si>
  <si>
    <t>Actualizar los avaluos catastrales  de los bienes incautados con la informacion obtenida de las entidades catastrales, mediante las gestiones respectivas.</t>
  </si>
  <si>
    <t>Realizar la identificacion  y saneamiento fisico-catastral de los predios denominados FAR, siguiendo el instructivo  N-DP2-033</t>
  </si>
  <si>
    <t xml:space="preserve">Solicitar la información del avaluo catastral  con cada catastro con los que se cuenta con convenio, de los predios denominados FAR.
</t>
  </si>
  <si>
    <t>Numero de predios con informacion catastral/ Total de predios FAR</t>
  </si>
  <si>
    <t>Deficiencias en la información recibida de la extinta DNE, Falta de oportunidad de los informes enviados por representantes legales de sociedades y establecimientos, debilidades de control interno contable para la depuración de las sociedades de papel y activas, los reprentantes legales de las sociedades con participación inferior al 100% no reporta la situación financiera.</t>
  </si>
  <si>
    <t>Supervisión y control del cargue de información financiera y contable a través de la herramienta tecnológica Portal de Depositarios verificando la actualización  en la contabilidad del FRISCO, de las sociedades activas y establecimientos de comercio con participación del 100%, realizando los requerimientos a los depositarios provisionales como representantes legales.</t>
  </si>
  <si>
    <t>• Realizar el respectivo seguimiento y capacitación en el cargue del portal de Depositarios con la finalidad de actualizar el valor patrimonial.</t>
  </si>
  <si>
    <t>Sociedades con información cargada en el portal de depositarios</t>
  </si>
  <si>
    <t xml:space="preserve">
Plan de Mejoramiento para FRISCO
En relación a las sociedades y establecimientos de comercio  hay un total de 29  con la  siguiente distribución : Establecimientos de comercio 13, Sociedades 16 </t>
  </si>
  <si>
    <t>• En cuanto a las sociedades o establecimientos de comercio que a la fecha no cuenten con la información contable, se oficiará a los depositarios para efectos de obtener tal información.</t>
  </si>
  <si>
    <t>Oficio remitido</t>
  </si>
  <si>
    <t>Plan de Mejoramiento para FRISCO
Se oficiarán con la siguiente distribución : Establecimientos 18 y sociedades 6</t>
  </si>
  <si>
    <t xml:space="preserve">• Establecer el instructivo para las sociedades y establecimientos de comercio cuya participación es igual o menor al 1% y mayor al 1% y menor al 50%, con la  finalidad de obtener las informes contables y determinar los coeficientes para la valoración al porcentaje de participación </t>
  </si>
  <si>
    <t>Instructivo</t>
  </si>
  <si>
    <t>Determinar la información contable y financiera de los establecimientos de comercio de papel administrados.</t>
  </si>
  <si>
    <t>SAE, no ha adelantado las acciones administrativas para depurar las bases de datos de los bienes en estado de chatarra recibidas de la extinta DNE.</t>
  </si>
  <si>
    <t xml:space="preserve">Memorando de solicitud de marcación e inactivación de bienes  muebles chatarrizados  a la oficjna de Aseguramiento de la informacion.
</t>
  </si>
  <si>
    <t xml:space="preserve">Remisión del memorando interno.                                             </t>
  </si>
  <si>
    <t>Memorando</t>
  </si>
  <si>
    <t>Descargar del Sistema de Información de la entidad, los 180 medios de transporte chatarrizados, una vez la Oficina de Gestion de la Informacion indique el mecanismo</t>
  </si>
  <si>
    <t>Marcacion y descarga de los 180 medios de transporte chatarrizados</t>
  </si>
  <si>
    <t xml:space="preserve"># Bienes marcados e inactivados en el sistema / 180 bienes identificados chatarrizados.   </t>
  </si>
  <si>
    <t xml:space="preserve"> … la entidad no tiene establecido por cada bien (inmuebles o muebles) el valor a devolver producto de los ingresos generados durante el tiempo que FRISCO los tuvo bajo su custodia, una vez sean descontados los costos y los gastos en que haya incurrido el administrador SAE.</t>
  </si>
  <si>
    <t>Continuar con la actividad de depuración mediante la generacion de los estados cuenta de los inmuebles</t>
  </si>
  <si>
    <t>Contratación del equipo de funcionarios que conformarán el  grupo de trabajo</t>
  </si>
  <si>
    <t xml:space="preserve"> … la entidad no tiene establecido por cada bien (inmuebles o muebles) el valor a devolver producto de los ingresos generados durante el tiempo que friSCO los tuvo bajo su custodia, una vez sean descontados los costos y los gastos en que haya incurrido el administrador SAE.</t>
  </si>
  <si>
    <t>Continuar con la actividad de depuración mendiante la generacion de los estados cuenta de los inmuebles</t>
  </si>
  <si>
    <t>Identificar el pago de los gastos con cargo a los inmuebles con el formato de afectación de activos; en aquellos bienes donde el giro de los recursos es gestionado directamente en SAE, registrar esta información en el aplicativo Matrix.</t>
  </si>
  <si>
    <t xml:space="preserve">Formato de afectación de activos </t>
  </si>
  <si>
    <t>Identificar los gastos que han afectado los inmuebles,  en aquellos pagos donde  la gestión de giro es realizada directamente por SAE, registrar esta información en un aplicativo Matrix.</t>
  </si>
  <si>
    <t>Aplicativo actualizado</t>
  </si>
  <si>
    <t>Actualizar el estado de cuenta en el  aplicativo Matrix, de los ingresos y gastos, en aquellos inmuebles donde la gestión de recaudo y pago es realizada directamente por SAE.</t>
  </si>
  <si>
    <t>Estado de cuenta por inmueble</t>
  </si>
  <si>
    <t>Elaborar los estados de cuenta de los inmuebles,  mantenerlos actualizados, actividad que será realizada tomando como fuente de información los informes de gestión presentados por los  depositarios,  que han sido aprobados por la Gerencia de Bienes Inmuebles,  para los bienes que han sido entregados en administración a los depositarios provisionales.</t>
  </si>
  <si>
    <t>... debido a que la entidad aún se encuentra en proceso de reconstrucción y depuración de la información de los contratos de arrendamiento que generan las cuentas por cobrar a los diferentes depositarios, una vez se aprueben los informes de gestión por parte de la Gerencia de Bienes Inmuebles.</t>
  </si>
  <si>
    <t>Actualizar en estados financieros las cartera generada en contratos de arrendamiento administrados por depositarios.</t>
  </si>
  <si>
    <t xml:space="preserve">Actualizar la cartera en cabeza de los depositarios, en los estados financieros del FRISCO, mediante el reporte mesual de la cartera al la Gerencia Financiera.
</t>
  </si>
  <si>
    <t>Actualizar en estados financieros la cartera generada en contratos de arrendamiento (2077)  que se encuentran inmersos en el facturacion y recaudo centralizado.</t>
  </si>
  <si>
    <t>ADMINISTRACION DIRECTA. - GERENCIA COMERCIAL
Programar mesas de  trabajo y seguimiento (trimestrales)  entre las Áreas que intervienen en la gestión de identificación y reporte de saldos de cartera.</t>
  </si>
  <si>
    <t>Reunion trimestral</t>
  </si>
  <si>
    <t>Plan de Mejoramiento para FRISCO
Actividad en ejecución</t>
  </si>
  <si>
    <t>Identificación y priorización de los contratos susceptibles de efectuar la gestión de revisión y validación de saldos. (2.077 contratos)</t>
  </si>
  <si>
    <t>Base de datos con la identificacion y priorización de los contratos susceptibles de efectuar la gestión.</t>
  </si>
  <si>
    <t>Plan de Mejoramiento para FRISCO
Actividad Ejecutada teniendo en cuenta que se realizo la identificacion y priorizacion de los 2077 contratos, de acuerdo con renuion del dia 16 de noviembre de 2017.</t>
  </si>
  <si>
    <t>Elaboración instructivo de revisión y verificación de Saldos</t>
  </si>
  <si>
    <t>Documento - Instructivo</t>
  </si>
  <si>
    <t>Reporte</t>
  </si>
  <si>
    <t>Cargue saldos de contratos de arrendamiento, según información registrada en el aplicativo de gestión y administración de contratos</t>
  </si>
  <si>
    <t>Cargue</t>
  </si>
  <si>
    <t>Ejecución de revisión y validación de los saldos de cartera de los contratos seleccionados y priorizados. (2.077)</t>
  </si>
  <si>
    <t xml:space="preserve">Contratos revisados y validados </t>
  </si>
  <si>
    <t>... debido a debilidades de control interno contable en la estructuración y elaboración de las mismas, lo que no permite realizar una adecuada interpretación de los hechos y operaciones llevadas a cabo por la entidad durante la vigencia auditada.</t>
  </si>
  <si>
    <t>Modificar el Procedimiento de Elaboración y Presentación Estados Financieros</t>
  </si>
  <si>
    <t>La modificación al procedimiento contemplará la elaboración de las Notas a los Estados Financieros, por parte de las áreas misionales quienes deberán describir en forma detallada los hechos económicos revelados en los Estados Financieros</t>
  </si>
  <si>
    <t>Procedimiento modificado</t>
  </si>
  <si>
    <t>Lo anterior por debilidades de control interno y de planeación, lo que genera que no se cuente con informes que evidencien el resultado del avance del proceso de depuración de las cuentas del balance.</t>
  </si>
  <si>
    <t>Concluir la creación del Comité Técnico de Sostenibilidad Contable</t>
  </si>
  <si>
    <t>Expedición acto administrativo y socialización de la creación del Comité De sostenibilidad Contable</t>
  </si>
  <si>
    <t>Acto administrativo creación Comité Técnico de Sostenibilidad Contable</t>
  </si>
  <si>
    <t>Lo anterior por deficiencias en la observancia de los criterios normativos, enunciados inicialmente, por parte del ente administrador y dueño del proceso,</t>
  </si>
  <si>
    <t>Culminar la elaboración del Manual de Políticas y Procedimientos Contables para el FRISCO, según lo establecido en el nuevo marco normativo</t>
  </si>
  <si>
    <t>Finalización Manual de Políticas y Procedimientos Contables</t>
  </si>
  <si>
    <t xml:space="preserve">Manual de Políticas y Procedimientos Contables </t>
  </si>
  <si>
    <t>Lo anterior debido a que la SAE no le ha solicitado a la CGN la creación de las subcuentas correspondientes, lo que genera que se registren transacciones a las que no se pueda identificar el concepto real.</t>
  </si>
  <si>
    <t>Solicitar a la CGN la creación de las subcuentas de los Conceptos registrados en la Subcuenta Otros</t>
  </si>
  <si>
    <t>Solicitud a la CGN para la creación de las subcuentas correspondientes</t>
  </si>
  <si>
    <t>Oficio de solicitud</t>
  </si>
  <si>
    <t>Lo anterior debido a que los abogados a cargo de los procesos no alimentaron la base de datos del Ekogui ni aclaran los motivos por los cuales no diligenciaron estos campos</t>
  </si>
  <si>
    <t>Concertar la información incluida dentro del aplicativo eKogui por parte del abogado externo, y la Gerencia de Asuntos Legales</t>
  </si>
  <si>
    <t>Inclusión de la actividad de concertación dentro del procedimiento de valoración y registro contable del contingente judicial</t>
  </si>
  <si>
    <t>Falta de control en la validación y consolidación de la información financiera para la elaboración, presentación, de los Estados contables y la preparación de las notas, situación que genera limitantes en la revelación plena de la información para los organos de control y grupos de interés</t>
  </si>
  <si>
    <t>Revelar en la Cuenta Deudores - Anticipos o saldos a favor de impuestos, y embargos, lo establecido en el marco normativo aplicable</t>
  </si>
  <si>
    <t>En las Notas a los Estados Financieros a 31 de diciembre de 2017 se incluirá el detalle de la mencionada cuenta</t>
  </si>
  <si>
    <t>Estados Financieros a corte de 31 de diciembre de 2017 y Notas a los mismos.</t>
  </si>
  <si>
    <t>Reconocer en las Cuentas de Orden - Bienes recibidos en custodia de los Estados Financieros a 31 de diciembre de 2017, el valor total de los bienes reconocidos por el FRISCO, así como incluir el detalle en las Notas a los Estados Financieros</t>
  </si>
  <si>
    <t>En los Estados Financieros a 31 de diciembre de 2017 se reconocerán en las cuentas de orden los bienes recibidos en custodia por el valor total revelado por el FRISCO en sus estados financieros. Las Notas incluirán el detalle de la cuenta.</t>
  </si>
  <si>
    <t>Inobservancia de las normas y debilidades de control interno.</t>
  </si>
  <si>
    <t>Revelar en las Cuentas de Orden Acreedoras, lo establecido en el marco normativo aplicable</t>
  </si>
  <si>
    <t>En los Estados Financieros a 31 de diciembre de 2017 no serán objeto de reconocimiento ni revelación los valores por concepto de contratos y ordenes de prestación de servicios en ejecución. Las Notas incluirán la justificación de la variación de la cuenta.</t>
  </si>
  <si>
    <t>Deficiencias en el sistema de control interno teniendo en cuenta que SAE no cuenta con procedimientos para el manejo de cuentas por pagar presupuestales, lo cual afecta la trazabilidad de los pagos efetuados sobre dichas cuentas.</t>
  </si>
  <si>
    <t>Modificar el Procedimiento de Cierre Financiero de la vigencia</t>
  </si>
  <si>
    <t>La modificación al procedimiento contemplará el detalle de la constitución y pago de las reservas presupuestales</t>
  </si>
  <si>
    <t>Modificar el Procedimiento de Pagos</t>
  </si>
  <si>
    <t>La modificación al procedimiento contemplará el detalle de pago de las reservas presupuestales</t>
  </si>
  <si>
    <t>FILA_3</t>
  </si>
  <si>
    <t>FILA_4</t>
  </si>
  <si>
    <t>FILA_5</t>
  </si>
  <si>
    <t>FILA_6</t>
  </si>
  <si>
    <t>FILA_7</t>
  </si>
  <si>
    <t>FILA_8</t>
  </si>
  <si>
    <t>FILA_9</t>
  </si>
  <si>
    <t>FILA_10</t>
  </si>
  <si>
    <t>FILA_11</t>
  </si>
  <si>
    <t>FILA_12</t>
  </si>
  <si>
    <t>FILA_13</t>
  </si>
  <si>
    <t>FILA_14</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</si>
  <si>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</si>
  <si>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</si>
  <si>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</si>
  <si>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</si>
  <si>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</si>
  <si>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</si>
  <si>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</si>
  <si>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</si>
  <si>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</si>
  <si>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</si>
  <si>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</si>
  <si>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</si>
  <si>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</si>
  <si>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</si>
  <si>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</si>
  <si>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</si>
  <si>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</si>
  <si>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</si>
  <si>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</si>
  <si>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</si>
  <si>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</si>
  <si>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</si>
  <si>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</si>
  <si>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</si>
  <si>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</si>
  <si>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</si>
  <si>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</si>
  <si>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</si>
  <si>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</si>
  <si>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</si>
  <si>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</si>
  <si>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</si>
  <si>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FILA_54</t>
  </si>
  <si>
    <t>FILA_55</t>
  </si>
  <si>
    <t>FILA_56</t>
  </si>
  <si>
    <t>FILA_57</t>
  </si>
  <si>
    <t>FILA_58</t>
  </si>
  <si>
    <t>FILA_59</t>
  </si>
  <si>
    <t>FILA_60</t>
  </si>
  <si>
    <t>FILA_62</t>
  </si>
  <si>
    <t>FILA_63</t>
  </si>
  <si>
    <t>FILA_64</t>
  </si>
  <si>
    <t>FILA_74</t>
  </si>
  <si>
    <r>
      <rPr>
        <b/>
        <sz val="10"/>
        <color indexed="8"/>
        <rFont val="Arial Narrow"/>
        <family val="2"/>
      </rPr>
      <t>Cambios a nivel de base de datos en “MATRIX”</t>
    </r>
    <r>
      <rPr>
        <sz val="10"/>
        <color indexed="8"/>
        <rFont val="Arial Narrow"/>
        <family val="2"/>
      </rPr>
      <t xml:space="preserve">
Existe una cuenta utilizada para realizar funciones administrativas, puede permitir la ejecución de sentencias DDL y DML en la base de datos: por tanto faculta para la inhabilitación temporal de los disparadores (triggers) que generan la trazabilidad de los cambios suscitados en la base de datos...</t>
    </r>
  </si>
  <si>
    <r>
      <rPr>
        <b/>
        <sz val="10"/>
        <color indexed="8"/>
        <rFont val="Arial Narrow"/>
        <family val="2"/>
      </rPr>
      <t xml:space="preserve">Interoperabilidad, disponibilidad, actualización, adquisición, monitoreo, eficiencia de la plataforma tecnológica
</t>
    </r>
    <r>
      <rPr>
        <sz val="10"/>
        <color indexed="8"/>
        <rFont val="Arial Narrow"/>
        <family val="2"/>
      </rPr>
      <t>Se tiene previsto que “Matrix” incorpore mayor funcionalidad para que la interoperabilidad con Olympus se merme, al igual que su uso. Efectuados los análisis correspondientes se observa que aunque se trata de un solo sistema, existen 2 conjuntos de datos...</t>
    </r>
  </si>
  <si>
    <r>
      <rPr>
        <b/>
        <sz val="10"/>
        <color indexed="8"/>
        <rFont val="Arial Narrow"/>
        <family val="2"/>
      </rPr>
      <t xml:space="preserve">Calidad de la Información en MATRIX: </t>
    </r>
    <r>
      <rPr>
        <sz val="10"/>
        <color indexed="8"/>
        <rFont val="Arial Narrow"/>
        <family val="2"/>
      </rPr>
      <t>Se encontraron algunas inconsistencias a nivel de datos. No se están aplicando mejoras a la calidad de la información contenida en Matrix, desde el ángulo de la estructura de datos y su consistencia relacional y correlacional. La formulación de planes e incluso en la misma depuración que está siendo realizada por otras Oficinas.</t>
    </r>
  </si>
  <si>
    <r>
      <rPr>
        <b/>
        <sz val="10"/>
        <color indexed="8"/>
        <rFont val="Arial Narrow"/>
        <family val="2"/>
      </rPr>
      <t xml:space="preserve">Interoperabilidad de “MATRIX” y el Sistema Contable
</t>
    </r>
    <r>
      <rPr>
        <sz val="10"/>
        <color indexed="8"/>
        <rFont val="Arial Narrow"/>
        <family val="2"/>
      </rPr>
      <t>Aunque existen estos dos sistemas de información, se evidencia que las áreas misionales que interactúan con el área contable, intercambian información de manera manual, lo cual genera riesgo en la calidad de los datos y de los reportes que se generen con base en la información contenida en ellos.</t>
    </r>
  </si>
  <si>
    <r>
      <rPr>
        <b/>
        <sz val="10"/>
        <color indexed="8"/>
        <rFont val="Arial Narrow"/>
        <family val="2"/>
      </rPr>
      <t xml:space="preserve">Actualización de información en sistema “Matrix” 
</t>
    </r>
    <r>
      <rPr>
        <sz val="10"/>
        <color indexed="8"/>
        <rFont val="Arial Narrow"/>
        <family val="2"/>
      </rPr>
      <t>En las consultas a la información de las BD de inmuebles, muebles y sociedades, informes de gestión de depositarios, se observa que la información no se encuentra completa. Se dificultan las labores de seguimiento y control de la gestión y la toma de decisiones...</t>
    </r>
  </si>
  <si>
    <r>
      <rPr>
        <b/>
        <sz val="10"/>
        <color indexed="8"/>
        <rFont val="Arial Narrow"/>
        <family val="2"/>
      </rPr>
      <t>Sociedades sin activos</t>
    </r>
    <r>
      <rPr>
        <sz val="10"/>
        <color indexed="8"/>
        <rFont val="Arial Narrow"/>
        <family val="2"/>
      </rPr>
      <t xml:space="preserve">
En el proceso de depuración del inventario recibido de la Liquidada DNE, 35 sociedades se encontraban registradas como activas en “Matrix”, sin embargo, se identificó que se trataba de sociedades que realmente se encontraban en proceso de liquidación...
</t>
    </r>
  </si>
  <si>
    <r>
      <rPr>
        <b/>
        <sz val="10"/>
        <rFont val="Arial Narrow"/>
        <family val="2"/>
      </rPr>
      <t xml:space="preserve">Evaluación del avance de verificación del inventario de bienes incautados y extinguidos
</t>
    </r>
    <r>
      <rPr>
        <sz val="10"/>
        <rFont val="Arial Narrow"/>
        <family val="2"/>
      </rPr>
      <t>A Noviembre de 2015, se han realizado 5220 visitas a inmuebles urbanos no sociales, las cuales se encuentran cargadas al sistema Olympus, con lo cual se determina que el avance es del 26%, evidenciándose debilidades en la aplicación de lo establecido en el artículo 90 de la Ley 1708 de 2014.</t>
    </r>
  </si>
  <si>
    <r>
      <rPr>
        <b/>
        <sz val="10"/>
        <color indexed="8"/>
        <rFont val="Arial Narrow"/>
        <family val="2"/>
      </rPr>
      <t>Registro de vehículos</t>
    </r>
    <r>
      <rPr>
        <sz val="10"/>
        <color indexed="8"/>
        <rFont val="Arial Narrow"/>
        <family val="2"/>
      </rPr>
      <t xml:space="preserve">
En visita de inspección realizada a la Bodega de Almagrario se tomaron registros fotográficos a 62 placas de vehículos, las cuales fueron objeto de verificación tanto en “Matrix” como en el archivo de contabilidad…</t>
    </r>
  </si>
  <si>
    <r>
      <rPr>
        <b/>
        <sz val="10"/>
        <color indexed="8"/>
        <rFont val="Arial Narrow"/>
        <family val="2"/>
      </rPr>
      <t xml:space="preserve">Registro de vehículos
</t>
    </r>
    <r>
      <rPr>
        <sz val="10"/>
        <color indexed="8"/>
        <rFont val="Arial Narrow"/>
        <family val="2"/>
      </rPr>
      <t>En visita de inspección realizada a la Bodega de Almagrario se tomaron registros fotográficos a 62 placas de vehíc, las cuales fueron objeto de verificación tanto en Matrix como en el archivo de contabilidad, donde se evidenciaron vehículos que están físicamente en la Bodega pero que no se encuentran en el Sistema Matrix tales como: RAQ 267, SGV 230 y LEJ 278.</t>
    </r>
  </si>
  <si>
    <r>
      <t xml:space="preserve">Registro de vehículos
</t>
    </r>
    <r>
      <rPr>
        <sz val="10"/>
        <color indexed="8"/>
        <rFont val="Arial Narrow"/>
        <family val="2"/>
      </rPr>
      <t>En visita de inspección realizada a la Bodega de Almagrario se tomaron registros fotográficos a 62 placas de vehículos, las cuales fueron objeto de verificación tanto en “Matrix” como en el archivo de contabilidad…</t>
    </r>
  </si>
  <si>
    <r>
      <rPr>
        <b/>
        <sz val="10"/>
        <color indexed="8"/>
        <rFont val="Arial Narrow"/>
        <family val="2"/>
      </rPr>
      <t>Depuración del  Inventario FRISCO</t>
    </r>
    <r>
      <rPr>
        <sz val="10"/>
        <color indexed="8"/>
        <rFont val="Arial Narrow"/>
        <family val="2"/>
      </rPr>
      <t xml:space="preserve">
La Sociedad de Activos Especiales - SAE S.A.S a la fecha no ha culminado el proceso de depuración de inventario, a efecto de contar con una información cierta y real que le permita cumplir la función que le fue asignada a través del artículo 90 y subsiguientes de la Ley 1708 de 2014.</t>
    </r>
  </si>
  <si>
    <r>
      <rPr>
        <b/>
        <sz val="10"/>
        <rFont val="Arial Narrow"/>
        <family val="2"/>
      </rPr>
      <t>Registro Contable Inventarios</t>
    </r>
    <r>
      <rPr>
        <sz val="10"/>
        <rFont val="Arial Narrow"/>
        <family val="2"/>
      </rPr>
      <t xml:space="preserve">
Existen bienes en cada una de las tipologías que no registran valor contable, por cuanto no cuentan con los respectivos avalúos, generando incertidumbre del saldo contable reportado en el Balance General FRISCO, con corte a 31 de diciembre de 2014.</t>
    </r>
  </si>
  <si>
    <r>
      <rPr>
        <b/>
        <sz val="10"/>
        <color indexed="8"/>
        <rFont val="Arial Narrow"/>
        <family val="2"/>
      </rPr>
      <t xml:space="preserve">Evaluación del proceso de guarda, administración de bienes DAO
</t>
    </r>
    <r>
      <rPr>
        <sz val="10"/>
        <color indexed="8"/>
        <rFont val="Arial Narrow"/>
        <family val="2"/>
      </rPr>
      <t>Debilidades en el proceso de depuración de los inventarios de DAO lo que muestra inconsistencias en la información, se relacionan bienes con valores que no corresponden a la realidad, se generan gastos por concepto de custodia que no ameritan los bienes por su condición de menor valor...</t>
    </r>
    <r>
      <rPr>
        <b/>
        <sz val="10"/>
        <color indexed="8"/>
        <rFont val="Arial Narrow"/>
        <family val="2"/>
      </rPr>
      <t xml:space="preserve">
</t>
    </r>
  </si>
  <si>
    <r>
      <t xml:space="preserve">Evaluación del proceso de guarda, administración de bienes DAO
</t>
    </r>
    <r>
      <rPr>
        <sz val="10"/>
        <color indexed="8"/>
        <rFont val="Arial Narrow"/>
        <family val="2"/>
      </rPr>
      <t xml:space="preserve">Debilidades en el proceso de depuración de los inventarios de DAO lo que muestra inconsistencias en la información, se relacionan bienes con valores que no corresponden a la realidad, se generan gastos por concepto de custodia que no ameritan los bienes por su condición de menor valor...
</t>
    </r>
  </si>
  <si>
    <r>
      <rPr>
        <b/>
        <sz val="10"/>
        <color indexed="8"/>
        <rFont val="Arial Narrow"/>
        <family val="2"/>
      </rPr>
      <t xml:space="preserve">Medios de Transporte
</t>
    </r>
    <r>
      <rPr>
        <sz val="10"/>
        <color indexed="8"/>
        <rFont val="Arial Narrow"/>
        <family val="2"/>
      </rPr>
      <t>A 31 de diciembre de 2014, SAE tiene un universo de 11.635 medios de transporte, de los cuales 6.265 se encuentran sin sistema de administración (se desconoce su localización, custodia, administración y estado del bien, según SAE debido  a que en su momento no se realizaron las materializaciones...</t>
    </r>
  </si>
  <si>
    <r>
      <rPr>
        <b/>
        <sz val="10"/>
        <color indexed="8"/>
        <rFont val="Arial Narrow"/>
        <family val="2"/>
      </rPr>
      <t>Gastos de Bodegaje - Vehículos</t>
    </r>
    <r>
      <rPr>
        <sz val="10"/>
        <color indexed="8"/>
        <rFont val="Arial Narrow"/>
        <family val="2"/>
      </rPr>
      <t xml:space="preserve">
En la bodega de Fontibón se evidenció que tienen en depósito 421 vehíc extinguidos e incautados, según BD Matrix con corte a 17-08-2015. De manera selectiva se tomaron 29 carros en mal estado (chatarra), a la intemperie y no registran valor contable, por ellos se viene pagando un valor mensual de $130.611 por vehículo...</t>
    </r>
  </si>
  <si>
    <r>
      <rPr>
        <b/>
        <sz val="10"/>
        <color indexed="8"/>
        <rFont val="Arial Narrow"/>
        <family val="2"/>
      </rPr>
      <t xml:space="preserve">Reporte de ingresos MI 470-46259. </t>
    </r>
    <r>
      <rPr>
        <sz val="10"/>
        <color indexed="8"/>
        <rFont val="Arial Narrow"/>
        <family val="2"/>
      </rPr>
      <t xml:space="preserve">El bien con acta de secuestro del 9 dic de 2009, los ingresos totales reflejados en Olympus aparecen desde nov 2010 hasta julio 2016 por $22652178, gastos $5068917, para un neto $17583261; los ingresos y gastos reportados en Matrix son desde abril 2010 hasta agosto 2014, reflejan recaudos por $15152178 y gastos $4OOO662, para un neto de $9648291...  </t>
    </r>
  </si>
  <si>
    <r>
      <rPr>
        <b/>
        <sz val="10"/>
        <color indexed="8"/>
        <rFont val="Arial Narrow"/>
        <family val="2"/>
      </rPr>
      <t xml:space="preserve">Reporte de ingresos MI 470-46259. </t>
    </r>
    <r>
      <rPr>
        <sz val="10"/>
        <color indexed="8"/>
        <rFont val="Arial Narrow"/>
        <family val="2"/>
      </rPr>
      <t>El bien con acta de secuestro del 9 dic de 2009, los ingresos totales reflejados en Olympus aparecen desde noviembre 2010 hasta julio 2016 por $22652178, gastos $5068917, para un neto $17583261; los ingresos y gastos reportados en Matrix son desde abril 2010 hasta agosto 2014, reflejan recaudos por $15152178 y gastos $4OOO662, para un neto de $9648291...</t>
    </r>
  </si>
  <si>
    <r>
      <t>Se solicitó a la CÁMARA DE COMERCIO DEL MAGDALENA MEDIO Y EL NORDESTE ANTIOQUEÑO, mediante oficio radicado CS2016-024764: "(...)</t>
    </r>
    <r>
      <rPr>
        <i/>
        <sz val="10"/>
        <color indexed="8"/>
        <rFont val="Arial Narrow"/>
        <family val="2"/>
      </rPr>
      <t xml:space="preserve">la inscripción de la medida cautelar de suspensión del poder dispositivo, embargo y secuestro que versa sobre las sociedades ZONA FRANCA ESPECIAL CEMENTERA DEL MAGDALENA MEDIO S.A.S. -ZOMAM-, y C.I. CALIZAS Y MINERALES S.A. dentro del radicado 11.514 E.D. </t>
    </r>
    <r>
      <rPr>
        <sz val="10"/>
        <color indexed="8"/>
        <rFont val="Arial Narrow"/>
        <family val="2"/>
      </rPr>
      <t>(...)"</t>
    </r>
  </si>
  <si>
    <r>
      <rPr>
        <b/>
        <sz val="10"/>
        <rFont val="Arial Narrow"/>
        <family val="2"/>
      </rPr>
      <t xml:space="preserve">Provisiones para contingencias. </t>
    </r>
    <r>
      <rPr>
        <sz val="10"/>
        <rFont val="Arial Narrow"/>
        <family val="2"/>
      </rPr>
      <t>La cuenta 2710- Provisiones para contingencias presenta subestimaciones por $1.959.730.176 y la clasificación inadecuada de la subcuenta 271090-Otras Provisiones para Contingencias.</t>
    </r>
  </si>
  <si>
    <r>
      <t xml:space="preserve">Inventario de bienes extintos (D). </t>
    </r>
    <r>
      <rPr>
        <sz val="10"/>
        <rFont val="Arial Narrow"/>
        <family val="2"/>
      </rPr>
      <t>La cuenta 1510-Inventario de Mercancías en Existencias presentan incertidumbre en cuantía indeterminada, afectando la confiabilidad y razonabilidad de los saldos, …</t>
    </r>
  </si>
  <si>
    <r>
      <t xml:space="preserve">Inventario bienes incautados (D). </t>
    </r>
    <r>
      <rPr>
        <sz val="10"/>
        <rFont val="Arial Narrow"/>
        <family val="2"/>
      </rPr>
      <t>La cuenta de orden 8130- Bienes Aprehendidos o Incautados presentan incertidumbre en cuantía indeterminada, afectando la confiabilidad y razonabilidad en las notas a los estados contables …</t>
    </r>
  </si>
  <si>
    <r>
      <rPr>
        <b/>
        <sz val="10"/>
        <rFont val="Arial Narrow"/>
        <family val="2"/>
      </rPr>
      <t xml:space="preserve">Sociedades y Establecimientos Extintos. </t>
    </r>
    <r>
      <rPr>
        <sz val="10"/>
        <rFont val="Arial Narrow"/>
        <family val="2"/>
      </rPr>
      <t>Analizada la información correspondiente a 289 sociedades y 43 Establecimientos extintos, valorados al cierre de la vigencia 2016 por $553.461.370.877 y $4.337.407.923 respectivamente.</t>
    </r>
  </si>
  <si>
    <r>
      <rPr>
        <b/>
        <sz val="10"/>
        <rFont val="Arial Narrow"/>
        <family val="2"/>
      </rPr>
      <t xml:space="preserve">Estados de los Bienes - Medios de Transporte Extintos. </t>
    </r>
    <r>
      <rPr>
        <sz val="10"/>
        <rFont val="Arial Narrow"/>
        <family val="2"/>
      </rPr>
      <t>Analizada la información contable y la base de datos del aplicativo matrix gestionada por la entidad, se identificó que existen 180 medios de transp extintos, clasificados como chatarra, de los cuales 40 no registran valor, y 140 reportan valores que ascienden a $1.710 millones...</t>
    </r>
  </si>
  <si>
    <r>
      <rPr>
        <b/>
        <sz val="10"/>
        <rFont val="Arial Narrow"/>
        <family val="2"/>
      </rPr>
      <t xml:space="preserve">Recursos Recibidos en Administración (D). </t>
    </r>
    <r>
      <rPr>
        <sz val="10"/>
        <rFont val="Arial Narrow"/>
        <family val="2"/>
      </rPr>
      <t xml:space="preserve">Al cierre de la vigencia 2016, la cuena 2453- Recursos Recibidos en Administración presenta un saldo de $623.762 millones, valor que presenta incertidumbre </t>
    </r>
  </si>
  <si>
    <r>
      <t xml:space="preserve">Deudores. </t>
    </r>
    <r>
      <rPr>
        <sz val="10"/>
        <rFont val="Arial Narrow"/>
        <family val="2"/>
      </rPr>
      <t>La subcuenta 147006 - Arrendamientos, al cierre de la vigencia 2016 refleja un saldo de $18.197,7 millones, cifra que es incierta…</t>
    </r>
  </si>
  <si>
    <r>
      <t xml:space="preserve">Notas a Estados Contables. </t>
    </r>
    <r>
      <rPr>
        <sz val="10"/>
        <rFont val="Arial Narrow"/>
        <family val="2"/>
      </rPr>
      <t>Analizadas las Notas a los Estados Contables de la vigencia 2016 se estableció que estas no revelan información suficiente y clara.</t>
    </r>
  </si>
  <si>
    <r>
      <t>Comité de Sostenibilidad.</t>
    </r>
    <r>
      <rPr>
        <sz val="10"/>
        <rFont val="Arial Narrow"/>
        <family val="2"/>
      </rPr>
      <t xml:space="preserve"> El FRISCO  ha venido adelantando planes de choque de depuración de información contable a fin de reflejar saldos razonables al cierre de la vigencia 2016, sin embargo, se evidenció que la entidad no cuenta con una instancia asesora del área contable, como es el Comité de Sostenibilidad Contable.</t>
    </r>
  </si>
  <si>
    <r>
      <rPr>
        <b/>
        <sz val="10"/>
        <rFont val="Arial Narrow"/>
        <family val="2"/>
      </rPr>
      <t>Manual de Políticas contables, procedimientos y funciones</t>
    </r>
    <r>
      <rPr>
        <sz val="10"/>
        <rFont val="Arial Narrow"/>
        <family val="2"/>
      </rPr>
      <t>. El FRISCO no tiene elaborada ni documentada la política contable de carácter específico orientada a las actividades propias de la entidad en cumplimiento de su misión.</t>
    </r>
  </si>
  <si>
    <r>
      <t xml:space="preserve">Utilización de las subcuentas denominadas "Otros“. </t>
    </r>
    <r>
      <rPr>
        <sz val="10"/>
        <rFont val="Arial Narrow"/>
        <family val="2"/>
      </rPr>
      <t>Analizado el Balance del FRISCO a 31 de diciembre de 2016, se evidencia que la SAE ha utilizado las subcuentas Otros superando el porcentaje del 5% establecido por la Contaduría General de la Nación.</t>
    </r>
  </si>
  <si>
    <r>
      <rPr>
        <b/>
        <sz val="10"/>
        <rFont val="Arial Narrow"/>
        <family val="2"/>
      </rPr>
      <t xml:space="preserve">Revelación procesos en contra. </t>
    </r>
    <r>
      <rPr>
        <sz val="10"/>
        <rFont val="Arial Narrow"/>
        <family val="2"/>
      </rPr>
      <t>Analizada la base de datos correspondiente a los procesos judiciales provisionados de eKOGUI, se observó que existen 15 procesos que no tienen valor de pretensión determinada, ni cálculo de provisión contable, debido a que los abogados no alimentaron la base eKogui, situación que no se encuentra reflejada como nota a los EF.</t>
    </r>
  </si>
  <si>
    <t>En construcción el plan de trabajo de recopilación de información del pasivo, por parte de los depositarios. La ampliación y/o ejecución de esta acción se encuentra a cargo de la Vicepresidencia Administrativa y Financiera se solicitara mesa de trabajo para cambiar el responsable de la identificacion de pasivos. el % reportado corresponde al avance de estados de cuenta para devoluciones.</t>
  </si>
  <si>
    <t>Plan de Mejoramiento para FRISCO
Desde el ultimo trimestre del año 2017 se viene realizando el cargue de informacion contable  de las sociedades en el portal de depositarios, con un avance de  4 sociedades con informacion.</t>
  </si>
  <si>
    <t>Se reformuló la acción de acuerdo a los resultados de la CGR en auditoria financiera.</t>
  </si>
  <si>
    <t>Porcentaje del Valor de Cartera actualizada y reportada a la Vicepresidencia Administrativa y financiera.</t>
  </si>
  <si>
    <t xml:space="preserve">El Consejo Nacional de Estupefacientes (22-mar-2018) solicitó la conformación de una mesa de trabajo liderada por la Procuraduría para armonizar las cifras de los bienes en procesos de ED. La SAE, 24-abr-2018, presentó los criterios del sistema de información utilizados. La FGN presentará sus criterios en la próxima sesión, y se armonizará. Seguimiento en la Comisión Intersectorial ED. </t>
  </si>
  <si>
    <t>Se realizó reunión el 30 de enero de 2018, con la finlidad de conciliar el contingente judicial a corte del 31 de diciembre de 2017.
Oficio No CI2018-001445, 
Correo electronico del 30 de enero, 06 de febrero, 8 y 9 de marzo de 2018, Rta Jurídica CI2018-002979.
Formato de conciliación a 31 de diciembre de 2017 entre Gerencia de Asuntos Legales y Gerencia Financiera.</t>
  </si>
  <si>
    <t>Las Ger de Asuntos Legales y Financiera construyeron el documento  "Lineamientos para el cálculo de provisión contable". Mediante correo electrónico del 14 de junio de 2018 la Ger Asuntos Legales remitío a la Oficina de Planeación para el trámite de publicación. Por tanto se requiere ampliación del plazo al 2018/12/31.</t>
  </si>
  <si>
    <t>Con oficio No. CS2018-007362 del 16 de abril de 2018, se solicitó a la ANDJE informar si dentro de la proyección de los módulos del ekogui se tenía la posibilidad de ingresar procesos coactivos, sancionatorios ambientales, acciones de tutela y acciones penales para consolidar el seguimiento de procesos  judiciales de  SAE. Rta de la Agencia mediante CE2018-012201 del 10 de mayo de 2018.</t>
  </si>
  <si>
    <t>Designar un grupo especializado para la depuración y emisión de los estados de cuenta de los inmuebles.</t>
  </si>
  <si>
    <t>La Gerencia Financiera conformó un equipo de trabajo encargado de la depuración y emisión de los estados de cuenta de los inmuebles.
Se cuenta con un cronograma para la depuración de los estados de cuenta.</t>
  </si>
  <si>
    <t>Del 7 al 18 de mayo de 2018 se realizaron mesas de trabajo entre la Gerencia Financiera y la Oficina Asesora de Planeación para el levantamiento y actualización de los procedimientos del Macroproceso de Gestión Financiera. Actualmente los documentos se encuentran en  aprobación y publicación por la Of. de Planeación, por lo cual, se solicita ampliación de fecha hasta el 31/12/2018.</t>
  </si>
  <si>
    <t>La Contaduría mediante Resoluciones No 159 del 29 de mayo prorrogó el plazo para el reporte de la informacíón financiera de acuerdo al nuevo marco normativo. Por lo tanto, se encuentra pendiente de presental al Comité Directivo para aprobacion, por lo tanto, se solicita la ampliación de la fecha hasta el 31/12/2018.</t>
  </si>
  <si>
    <t>Mediante oficio No CS2018-003527 del 21/02/2018 se solicitó concepto a la Contaduría General de la Nación para la utilización de la cuenta "Otros". La Contaduría emitió respuesta con oficio No CE2018-011529 del 04/05/2018.</t>
  </si>
  <si>
    <t>Dentro de las notas a los Estados Financieros 2017 se encuentra la No 25 "Cuentas de Orden Acreedoras: Cuentas de Orden Acreedoras de Control-Bienes recibidos en administración. Página 38.
El documento se encuentra publicado en la página web: https://www.saesas.gov.co/index.php?idcategoria=30090</t>
  </si>
  <si>
    <t>Dentro de las notas a los Estados Financieros 2017 se encuentra la No 25 numeral 2 "Otros pasivos contingentes". Página 38.
El documento se encuentra publicado en la página web: https://www.saesas.gov.co/index.php?idcategoria=30090</t>
  </si>
  <si>
    <t>Dentro de las notas a los Estados Financieros 2017 se encuentra la No 4 "Cuentas por cobrar". Páginas 18,19,20.
El documento se encuentra publicado en la página web: https://www.saesas.gov.co/index.php?idcategoria=30090</t>
  </si>
  <si>
    <t>El Comité de sostenibilidad contable se creó mediante Resolución interna No 374 del 05 de abril de 2018.</t>
  </si>
  <si>
    <t xml:space="preserve">Generar reporte de saldos con la informacion contenida en el aplicativo de administración de  contratos de arrendamiento, este informe debe estar con fecha de corte 31/12/2017. </t>
  </si>
  <si>
    <t>El día 16/11/2017 se llevó a cabo mesa de trabajo entre la Gerencia Comercial y la Gerencia Financiera para establecer  la segmentación de la cartera teniendo en cuenta parámetros de gestión.
Mediante memorando No CI2018-000014 la Gerencia Comercial remitió la base de datos con la información para el respectivo cargue en el sistema por la Gerencia Financiera.</t>
  </si>
  <si>
    <r>
      <rPr>
        <b/>
        <sz val="10"/>
        <color theme="1"/>
        <rFont val="Arial Narrow"/>
        <family val="2"/>
      </rPr>
      <t xml:space="preserve">Actualización de información en sistema “Matrix” 
</t>
    </r>
    <r>
      <rPr>
        <sz val="10"/>
        <color theme="1"/>
        <rFont val="Arial Narrow"/>
        <family val="2"/>
      </rPr>
      <t>En las consultas a la información de las BD de inmuebles, muebles y sociedades, informes de gestión de depositarios, se observa que la información no se encuentra completa. Se dificultan las labores de seguimiento y control de la gestión y la toma de decisiones...</t>
    </r>
  </si>
  <si>
    <t xml:space="preserve">Se amplia el plazo para el cumplimiento, teniendo en cuenta que las sociedades pendientes de cargue de información en el portal, se encuentran reconstruyendo la contabilidad de la sociedad y en otros casos se removieron los depositarios retrasando el cargue de información. </t>
  </si>
  <si>
    <t xml:space="preserve">Se culmino el proceso de cargue de información financiera de las sociedades menores al 100% vigencia 2017. </t>
  </si>
  <si>
    <r>
      <rPr>
        <b/>
        <sz val="10"/>
        <color indexed="8"/>
        <rFont val="Arial Narrow"/>
        <family val="2"/>
      </rPr>
      <t>Ubicación de bienes</t>
    </r>
    <r>
      <rPr>
        <sz val="10"/>
        <color indexed="8"/>
        <rFont val="Arial Narrow"/>
        <family val="2"/>
      </rPr>
      <t xml:space="preserve">
No se realizó entrega real y material del inventario de bienes automotores ni SAE realizó la verificación para su recepción. No se tiene certeza sobre los bienes automotores que se entregaron a favor de entidades del estado, como destinatario o depositario provisional a pesar de estar registrados en “Matrix”...</t>
    </r>
  </si>
  <si>
    <t>Frente al plan de remociones, se identificaron 279 depositarios que no hacian parte del registro, de los cuales, si bien ya todos fueron removidos, a la fecha, 8 depositarios, aún deben ser retirados de la base de matrix por la actualización del sistema que se encuentra en tramite. Por lo tanto, se modifica la fecha al 31/12/2018 para poder verificar el descargue de la información.</t>
  </si>
  <si>
    <t>Mensualmente la Gerencia de Bienes Inmuebles, ha reportado a la Gerencia Financiera la cartera que ha sido identificada y certificada por los depositarios a la fecha. Es importante anotar que esta actividad es permanente, por lo tanto, en la medida en que se siga reportando y certificando cartera la misma será actualizada y remitida a la Gerencia Financiera.</t>
  </si>
  <si>
    <t>Se encuentra publicado en la intranet el instructivo Nhttp://intranetsae/saein/DocumentosIntranet/NuestraSAE/Arquitectura/GestionProcesos/Misionales/DT/Administracion_Directa/N-DT1-063%20Instructivo%20Validaci%C3%B3n%20de%20Saldos%20de%20Cartera%20por%20Cobrar.pdf</t>
  </si>
  <si>
    <t xml:space="preserve">Construcción y desarrollo del aplicativo Matrix 2.0 el cual busca estandarizar, automatizar  y agilizar los procesos misionales de la SAE  facilitando las dimensiones del dato.  </t>
  </si>
  <si>
    <t>1. Implementar y estabilizar las funcionalidades acorde a los procesos de negocio.
2. Puesta en marcha del aplicativo.
3. Capacitación a los usuarios en las áreas misionales.</t>
  </si>
  <si>
    <t>Modulos por macroproceso y por tipologia</t>
  </si>
  <si>
    <t>Actividad replanteada producto de la revisión de la CGR.</t>
  </si>
  <si>
    <t>Normalizar la información de los activos, a partir del proceso de mejoramiento de los datos.</t>
  </si>
  <si>
    <t>1. Revisar de manera masiva la información de los procesos.
2. identificar falencias en la información
3. Ajustar de manera individual la información de cada uno de los activos ( si se hace necesario)</t>
  </si>
  <si>
    <t>Informacion mejorada por macroproceso y tipologia</t>
  </si>
  <si>
    <t>Mejora de los procesos asociados a la mejora de los aplicativos entregados o puestos en producción.</t>
  </si>
  <si>
    <t xml:space="preserve">1. Revisar los procedimientos y ajustarlos o crear nuevos de acuerdo a la necesidad
2. Realizar la publicación de los documentos en la intranet
3. Realizar divulgacion de los procedimientos en la SAE
</t>
  </si>
  <si>
    <t>Macroprocesos</t>
  </si>
  <si>
    <t>Validación y saneamiento administrativo de la información y del estado real del inventario, a través de la solicitud de actualización de la DATA en el sistema frente a:
1. Estado en el Inventario
2. Identificación del Inmueble
3. Estado Administrativo
4. Solicitudes de Conformación de Un. Inmobiliarias</t>
  </si>
  <si>
    <t>Seguimiento trimestral al número de FMI con necesidades de actualización de DATA frente a solicitudes de saneamiento requeridas y los ajustes efectuados en el sistema.</t>
  </si>
  <si>
    <t>Saneamiento Administrativo de la información y del estado real del inventario, a través de la solicitud de actualización de la DATA en el sistema.</t>
  </si>
  <si>
    <t>Se realizarán asambleas o Juntas de Socios según el caso, para dar aprobación a los informes de gestión y estados financieros de las sociedades.</t>
  </si>
  <si>
    <t>Verficar el cargue de la información contable y financiera en el portal  de depositarios  en el sistema de información dispuesto.</t>
  </si>
  <si>
    <t xml:space="preserve">Reconstrucción y depuración de la información contable y financiera de las Sociedades y establecimientos de comercio Activos que se encuentren con medida cautelar en el  proceso de extinción de dominio, a través de los depositarios designados. </t>
  </si>
  <si>
    <t xml:space="preserve">Levantar el procedimiento relacionado con la identificación, validación y depuración los medios de transporte sin ubicar                      </t>
  </si>
  <si>
    <t>Solicitar la información del avaluo catastral  con cada catastro con los que se cuenta con convenio, de los predios denominados FAR.</t>
  </si>
  <si>
    <t>Construcción y desarrollo del aplicativo Matrix 2.0 el cual busca estandarizar, automatizar  y agilizar los procesos misionales de la SAE  facilitando las dimensiones del dato.  El nuevo aplicativo ya contiene todas las tipologìas.</t>
  </si>
  <si>
    <t>Saneamiento administrativo de la información y del estado de la productividad, a través de la solicitud de actualización de la DATA en el sistema.</t>
  </si>
  <si>
    <t>Validación y saneamiento administrativo de la información y del estado de la productividad, a través de la solicitud de actualización de la DATA en el sistema frente a:
1. Estado en el Inventario
2. Identificación del bien
3. Estado Administrativo
4. Solicitudes de conformación de Un. Inmobiliarias</t>
  </si>
  <si>
    <t>Implementación de un modulo de devoluciones del sistema matrix que permita el cargue de la información y el reporte pormenorizado de los ingresos y gastos de los inmuebles.</t>
  </si>
  <si>
    <t>1. Implementación del modulo de devoluciones.
2.Puesta en marcha del aplicativo.
3. Capacitación a los usuarios en las áreas misionales.</t>
  </si>
  <si>
    <t>Actas de Entrega
Actas de Capacitación</t>
  </si>
  <si>
    <t>Plan de Choque para la elaboración de Estados de Cuenta solicitados por devolución de Inmuebles o entregas a otras autoridades.</t>
  </si>
  <si>
    <t>1. Presentación y Aprobación del Plan de Choque
2. Elaboración de 513 Estados de Cuenta para la devolución de FMI.</t>
  </si>
  <si>
    <t>Informes de Seguimiento Mensual</t>
  </si>
  <si>
    <t>Diagnostico de la Capacidad Operativa de las Gerencias de Inmuebles a través de un estudio de cargas de trabajo que permita dimensionar la planta necesaria para cumplir con este requerimiento.</t>
  </si>
  <si>
    <t xml:space="preserve">1. Contratación del dimensionamiento de la Planta
2. Presentación de los Resultados a la Junta Directiva de SAE
3. Socialización y ejecución de los ajustes aprobados a la Planta de Personal </t>
  </si>
  <si>
    <t>Contrato Suscrito
Acta de Junta Directiva
Acta de Socialización</t>
  </si>
  <si>
    <r>
      <rPr>
        <b/>
        <sz val="10"/>
        <color indexed="8"/>
        <rFont val="Arial Narrow"/>
        <family val="2"/>
      </rPr>
      <t>Recaudo de administraciòn de inmueble con Matricula Inmobiliaria 230-48408</t>
    </r>
    <r>
      <rPr>
        <sz val="10"/>
        <color indexed="8"/>
        <rFont val="Arial Narrow"/>
        <family val="2"/>
      </rPr>
      <t xml:space="preserve">
De acuerdo con la información reportada en Matrix, los recaudos de arrendamientos desde el periodo abril de 2010 y hasta julio de 2014, reflejan que se han recaudado $21.537.631, gastos por $3.166.569 para neto de $16.295.615...
</t>
    </r>
  </si>
  <si>
    <r>
      <rPr>
        <b/>
        <sz val="10"/>
        <color indexed="8"/>
        <rFont val="Arial Narrow"/>
        <family val="2"/>
      </rPr>
      <t>Recaudo de administraciòn de inmueble con Matricula Inmobiliaria 230-48408</t>
    </r>
    <r>
      <rPr>
        <sz val="10"/>
        <color indexed="8"/>
        <rFont val="Arial Narrow"/>
        <family val="2"/>
      </rPr>
      <t xml:space="preserve">
De acuerdo con la información reportada en Matrix, los recaudos de arrendamientos desde el periodo abril de 2010 y hasta julio de 2014, reflejan que se han recaudado $21.537.631, gastos por $3.166.569 para neto de $16.295.615...</t>
    </r>
  </si>
  <si>
    <t xml:space="preserve">1. Emitir los actos administrativo
2. Solicitar las pólizas de cumplimiento 
3. Formalizar la posesión 
</t>
  </si>
  <si>
    <t>No Acto Administrativo</t>
  </si>
  <si>
    <t>Continuar con la normalización de la totalidad de los depositarios provisionales  bajo los lineamientos de SAE, considerando que las situaciones identificadas por la contraloría están enmarcadas en depositarios asignados por DNE</t>
  </si>
  <si>
    <t>FILA_2</t>
  </si>
  <si>
    <t>FILA_15</t>
  </si>
  <si>
    <t>FILA_16</t>
  </si>
  <si>
    <t>FILA_49</t>
  </si>
  <si>
    <t>FILA_50</t>
  </si>
  <si>
    <t>FILA_51</t>
  </si>
  <si>
    <t>FILA_52</t>
  </si>
  <si>
    <t>FILA_53</t>
  </si>
  <si>
    <t>FILA_61</t>
  </si>
  <si>
    <t>FILA_65</t>
  </si>
  <si>
    <t>FILA_66</t>
  </si>
  <si>
    <t>FILA_67</t>
  </si>
  <si>
    <t>FILA_68</t>
  </si>
  <si>
    <t>FILA_69</t>
  </si>
  <si>
    <t>FILA_70</t>
  </si>
  <si>
    <t>FILA_71</t>
  </si>
  <si>
    <t>FILA_72</t>
  </si>
  <si>
    <t>FILA_73</t>
  </si>
  <si>
    <t>FILA_75</t>
  </si>
  <si>
    <t>FILA_76</t>
  </si>
  <si>
    <t>FILA_77</t>
  </si>
  <si>
    <t>FILA_78</t>
  </si>
  <si>
    <t>FILA_79</t>
  </si>
  <si>
    <t>FILA_80</t>
  </si>
  <si>
    <t>FILA_81</t>
  </si>
  <si>
    <t>FILA_82</t>
  </si>
  <si>
    <t>FILA_83</t>
  </si>
  <si>
    <t>FILA_84</t>
  </si>
  <si>
    <t>FILA_96</t>
  </si>
  <si>
    <t>FILA_107</t>
  </si>
  <si>
    <t>FILA_108</t>
  </si>
  <si>
    <t>FILA_109</t>
  </si>
  <si>
    <t>FILA_110</t>
  </si>
  <si>
    <t>El 9 de agosto/2018 se presentó el PM a la CGR, se explicó las acciones realizadas y se solicitó se informara cual es la razón por la cual se reabrió, por lo que quedo el compromiso por parte de los miembros de la mesa de la contraloría de informar dicha razón y la necesidad de replantear acciones o no de la misma. Por lo tanto, se reporta igual que el semestre anterior.</t>
  </si>
  <si>
    <t>Se culmino el proceso de cargue de información financiera de los establecimientos de comercio extintos 100% vigencia 2017.</t>
  </si>
  <si>
    <r>
      <rPr>
        <b/>
        <sz val="10"/>
        <rFont val="Arial Narrow"/>
        <family val="2"/>
      </rPr>
      <t>Revelación en Notas a los Estados Contables</t>
    </r>
    <r>
      <rPr>
        <sz val="10"/>
        <rFont val="Arial Narrow"/>
        <family val="2"/>
      </rPr>
      <t xml:space="preserve">
Se evidenció que la notas a los Estados Contables son presentadas sin la debida información adicional sobre las cifras reportadas, careciendo de aspectos cualitativos y cuantitativos…</t>
    </r>
  </si>
  <si>
    <r>
      <rPr>
        <b/>
        <sz val="10"/>
        <rFont val="Arial Narrow"/>
        <family val="2"/>
      </rPr>
      <t>Otros pasivos contingentes</t>
    </r>
    <r>
      <rPr>
        <sz val="10"/>
        <rFont val="Arial Narrow"/>
        <family val="2"/>
      </rPr>
      <t xml:space="preserve">
A 31 de diciembre de 2016, la subcuenta 9190 Otros pasivos Contingentes presenta saldo por $2.170 millones, valor que corresponde al registro de contratos y órdenes de prestación de servicios en ejecución.</t>
    </r>
  </si>
  <si>
    <r>
      <rPr>
        <b/>
        <sz val="10"/>
        <rFont val="Arial Narrow"/>
        <family val="2"/>
      </rPr>
      <t xml:space="preserve">Ejecución cuentas por pagar presupuestales </t>
    </r>
    <r>
      <rPr>
        <sz val="10"/>
        <rFont val="Arial Narrow"/>
        <family val="2"/>
      </rPr>
      <t xml:space="preserve">
La constitución de las cuentas por pagar pptales o los saldos a 31 dic de 2015 no corresponden a lo pagado en 2016, dado que están siendo afectados por soportes de la ejecución del ppto del 2016, siendo lo correcto que estos pagos deben efectuarse de manera separada y no como lo justifica SAE en su aclaración a las diferencias presentadas...</t>
    </r>
  </si>
  <si>
    <t>Del universo de 19819 FMI, se encontró que 472 no procede la visita ya que no son administrados por SAE. El Universo final es de 19347, se han realizado 18.260 visitas (94%) de cumplimiento. Se encuentran pendientes 102. Frente a 985 no procede la visita ya que requieren saneamientos. Se solicita plazo hasta 30/06/19 para continuar con saneamiento físico catastral de los restantes.</t>
  </si>
  <si>
    <t>En el 2015 se cambió el motor de BD de MySQL a SQLServer y se tiene el proceso de verificación de usuarios y perfiles que se viene ejecutando por la torre de Seguridad de la Infor de la Oficina de Gestión de la Información. Este proceso asegura que las acciones DDL y DML solamente puedan ser realizadas por el perfil Administrador de la base de datos y de Data Source de la aplicación.</t>
  </si>
  <si>
    <t>En el análisis de información para el cargue, se identificó que el desarrollo de la actividad a partir de la validación de saldos por tercero requiere una variable adicional de análisis de saldos por tercero y contrato, toda vez que un tercero puede tener varios contratos. Lo anterior implica que el tiempo estimado para el desarrollo de la actividad se amplíe al 30/06/2019.</t>
  </si>
  <si>
    <t>Verificar el cargue de la información contable y financiera en el portal  de depositarios  en el sistema de información dispuesto.</t>
  </si>
  <si>
    <t>Plan de Mejoramiento para FRISCO
Desde el ultimo trimestre del año 2017 se viene realizando el cargue de informacion contable  de las sociedades en el portal de depositarios, con un avance de  2 sociedades con información.</t>
  </si>
  <si>
    <t>Plan de Mejoramiento para FRISCO
Desde el ultimo trimestre del año 2017 se viene realizando el cargue de informacion contable  de los establecimientos de comercio en  el portal de depositarios, con un avance de 329 establecimientos con informacion cargada en el portal de depositarios vigencia 2017.</t>
  </si>
  <si>
    <t>Pendiente verificar si aplica para Financiera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</si>
</sst>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yyyy/mm/dd"/>
  </numFmts>
  <fonts count="15" x14ac:knownFonts="1">
    <font>
      <sz val="11"/>
      <color indexed="8"/>
      <name val="Calibri"/>
      <family val="2"/>
      <scheme val="minor"/>
    </font>
    <font>
      <sz val="11"/>
      <color indexed="8"/>
      <name val="Calibri"/>
      <family val="2"/>
      <scheme val="minor"/>
    </font>
    <font>
      <sz val="9"/>
      <color indexed="81"/>
      <name val="Tahoma"/>
      <family val="2"/>
    </font>
    <font>
      <sz val="10"/>
      <color rgb="FF000000"/>
      <name val="Arial Narrow"/>
      <family val="2"/>
    </font>
    <font>
      <b/>
      <sz val="10"/>
      <color indexed="9"/>
      <name val="Arial Narrow"/>
      <family val="2"/>
    </font>
    <font>
      <sz val="10"/>
      <color indexed="8"/>
      <name val="Arial Narrow"/>
      <family val="2"/>
    </font>
    <font>
      <b/>
      <sz val="10"/>
      <color indexed="8"/>
      <name val="Arial Narrow"/>
      <family val="2"/>
    </font>
    <font>
      <sz val="10"/>
      <name val="Arial Narrow"/>
      <family val="2"/>
    </font>
    <font>
      <b/>
      <sz val="10"/>
      <name val="Arial Narrow"/>
      <family val="2"/>
    </font>
    <font>
      <sz val="10"/>
      <color theme="1"/>
      <name val="Arial Narrow"/>
      <family val="2"/>
    </font>
    <font>
      <i/>
      <sz val="10"/>
      <color indexed="8"/>
      <name val="Arial Narrow"/>
      <family val="2"/>
    </font>
    <font>
      <sz val="10"/>
      <color rgb="FF002060"/>
      <name val="Arial Narrow"/>
      <family val="2"/>
    </font>
    <font>
      <b/>
      <sz val="10"/>
      <color theme="1"/>
      <name val="Arial Narrow"/>
      <family val="2"/>
    </font>
    <font>
      <sz val="11"/>
      <color indexed="8"/>
      <name val="Arial Narrow"/>
      <family val="2"/>
    </font>
    <font>
      <sz val="10"/>
      <color rgb="FFFF0000"/>
      <name val="Arial Narrow"/>
      <family val="2"/>
    </font>
  </fonts>
  <fills count="8">
    <fill>
      <patternFill patternType="none"/>
    </fill>
    <fill>
      <patternFill patternType="gray125"/>
    </fill>
    <fill>
      <patternFill patternType="solid">
        <fgColor indexed="54"/>
      </patternFill>
    </fill>
    <fill>
      <patternFill patternType="solid">
        <fgColor indexed="9"/>
      </patternFill>
    </fill>
    <fill>
      <patternFill patternType="none">
        <fgColor indexed="11"/>
      </patternFill>
    </fill>
    <fill>
      <patternFill patternType="solid">
        <fgColor theme="0"/>
        <bgColor indexed="64"/>
      </patternFill>
    </fill>
    <fill>
      <patternFill patternType="solid">
        <fgColor theme="0"/>
      </patternFill>
    </fill>
    <fill>
      <patternFill patternType="solid">
        <fgColor theme="0"/>
        <bgColor indexed="11"/>
      </patternFill>
    </fill>
  </fills>
  <borders count="26">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10">
    <xf numFmtId="0" fontId="0" fillId="0" borderId="0"/>
    <xf numFmtId="164" fontId="1" fillId="0" borderId="0" applyFont="0" applyFill="0" applyBorder="0" applyAlignment="0" applyProtection="0"/>
    <xf numFmtId="9" fontId="1" fillId="0" borderId="0" applyFont="0" applyFill="0" applyBorder="0" applyAlignment="0" applyProtection="0"/>
    <xf numFmtId="0" fontId="1" fillId="4" borderId="0"/>
    <xf numFmtId="164" fontId="1" fillId="4" borderId="0" applyFont="0" applyFill="0" applyBorder="0" applyAlignment="0" applyProtection="0"/>
    <xf numFmtId="9" fontId="1" fillId="4" borderId="0" applyFont="0" applyFill="0" applyBorder="0" applyAlignment="0" applyProtection="0"/>
    <xf numFmtId="0" fontId="1" fillId="4" borderId="0"/>
    <xf numFmtId="0" fontId="1" fillId="4" borderId="0"/>
    <xf numFmtId="0" fontId="1" fillId="4" borderId="0"/>
    <xf numFmtId="0" fontId="1" fillId="4" borderId="0"/>
  </cellStyleXfs>
  <cellXfs count="218">
    <xf numFmtId="0" fontId="0" fillId="0" borderId="0" xfId="0"/>
    <xf numFmtId="0" fontId="4" fillId="2" borderId="3" xfId="0" applyFont="1" applyFill="1" applyBorder="1" applyAlignment="1">
      <alignment horizontal="center" vertical="center"/>
    </xf>
    <xf numFmtId="0" fontId="5" fillId="0" borderId="3" xfId="0" applyFont="1" applyBorder="1" applyAlignment="1">
      <alignment horizontal="center" vertical="center"/>
    </xf>
    <xf numFmtId="0" fontId="5" fillId="3" borderId="3" xfId="0" applyFont="1" applyFill="1" applyBorder="1" applyAlignment="1" applyProtection="1">
      <alignment horizontal="justify" vertical="center" wrapText="1"/>
      <protection locked="0"/>
    </xf>
    <xf numFmtId="0" fontId="5" fillId="5" borderId="4" xfId="0" applyFont="1" applyFill="1" applyBorder="1" applyAlignment="1" applyProtection="1">
      <alignment horizontal="center" vertical="center"/>
      <protection locked="0"/>
    </xf>
    <xf numFmtId="0" fontId="5" fillId="5" borderId="3" xfId="0" applyFont="1" applyFill="1" applyBorder="1" applyAlignment="1" applyProtection="1">
      <alignment horizontal="justify" vertical="center" wrapText="1"/>
      <protection locked="0"/>
    </xf>
    <xf numFmtId="9" fontId="7" fillId="5" borderId="3" xfId="0" applyNumberFormat="1" applyFont="1" applyFill="1" applyBorder="1" applyAlignment="1">
      <alignment horizontal="center" vertical="center" wrapText="1"/>
    </xf>
    <xf numFmtId="0" fontId="7" fillId="5" borderId="3" xfId="0" applyFont="1" applyFill="1" applyBorder="1" applyAlignment="1">
      <alignment horizontal="justify" vertical="center" wrapText="1"/>
    </xf>
    <xf numFmtId="0" fontId="5" fillId="0" borderId="0" xfId="0" applyFont="1"/>
    <xf numFmtId="0" fontId="5" fillId="5" borderId="4" xfId="0" applyFont="1" applyFill="1" applyBorder="1" applyAlignment="1">
      <alignment horizontal="center" vertical="center"/>
    </xf>
    <xf numFmtId="0" fontId="6" fillId="5" borderId="3" xfId="0" applyFont="1" applyFill="1" applyBorder="1" applyAlignment="1">
      <alignment horizontal="justify" vertical="center" wrapText="1"/>
    </xf>
    <xf numFmtId="0" fontId="5" fillId="0" borderId="3" xfId="0" applyFont="1" applyBorder="1" applyAlignment="1">
      <alignment horizontal="justify" vertical="center" wrapText="1"/>
    </xf>
    <xf numFmtId="0" fontId="5" fillId="5" borderId="3" xfId="0" applyFont="1" applyFill="1" applyBorder="1" applyAlignment="1">
      <alignment horizontal="justify" vertical="center" wrapText="1"/>
    </xf>
    <xf numFmtId="0" fontId="7" fillId="5" borderId="3" xfId="0" applyFont="1" applyFill="1" applyBorder="1" applyAlignment="1" applyProtection="1">
      <alignment horizontal="center" vertical="center"/>
      <protection locked="0"/>
    </xf>
    <xf numFmtId="0" fontId="5" fillId="5" borderId="3" xfId="0" applyFont="1" applyFill="1" applyBorder="1" applyAlignment="1">
      <alignment horizontal="center" vertical="center" wrapText="1"/>
    </xf>
    <xf numFmtId="0" fontId="7" fillId="5" borderId="3" xfId="0" applyFont="1" applyFill="1" applyBorder="1" applyAlignment="1">
      <alignment horizontal="center" vertical="center" wrapText="1"/>
    </xf>
    <xf numFmtId="9" fontId="7" fillId="5" borderId="3" xfId="2" applyFont="1" applyFill="1" applyBorder="1" applyAlignment="1">
      <alignment horizontal="center" vertical="center" wrapText="1"/>
    </xf>
    <xf numFmtId="9" fontId="7" fillId="5" borderId="3" xfId="2" applyFont="1" applyFill="1" applyBorder="1" applyAlignment="1">
      <alignment horizontal="justify" vertical="center" wrapText="1"/>
    </xf>
    <xf numFmtId="0" fontId="5" fillId="0" borderId="3" xfId="0" applyFont="1" applyBorder="1" applyAlignment="1">
      <alignment horizontal="justify" vertical="center"/>
    </xf>
    <xf numFmtId="0" fontId="7" fillId="0" borderId="3" xfId="0" applyFont="1" applyBorder="1" applyAlignment="1">
      <alignment horizontal="justify" vertical="center" wrapText="1"/>
    </xf>
    <xf numFmtId="0" fontId="5" fillId="0" borderId="3" xfId="0" applyFont="1" applyBorder="1" applyAlignment="1">
      <alignment horizontal="center" vertical="center" wrapText="1"/>
    </xf>
    <xf numFmtId="0" fontId="7" fillId="0" borderId="3" xfId="0" applyFont="1" applyBorder="1" applyAlignment="1">
      <alignment horizontal="center" vertical="center" wrapText="1"/>
    </xf>
    <xf numFmtId="165" fontId="5" fillId="5" borderId="3" xfId="0" applyNumberFormat="1" applyFont="1" applyFill="1" applyBorder="1" applyAlignment="1">
      <alignment horizontal="center" vertical="center" wrapText="1"/>
    </xf>
    <xf numFmtId="0" fontId="5" fillId="5" borderId="3" xfId="0" applyFont="1" applyFill="1" applyBorder="1" applyAlignment="1">
      <alignment horizontal="center" vertical="center"/>
    </xf>
    <xf numFmtId="9" fontId="5" fillId="5" borderId="3" xfId="0" applyNumberFormat="1" applyFont="1" applyFill="1" applyBorder="1" applyAlignment="1">
      <alignment horizontal="center" vertical="center" wrapText="1"/>
    </xf>
    <xf numFmtId="165" fontId="7" fillId="5" borderId="3" xfId="0" applyNumberFormat="1" applyFont="1" applyFill="1" applyBorder="1" applyAlignment="1">
      <alignment horizontal="center" vertical="center" wrapText="1"/>
    </xf>
    <xf numFmtId="0" fontId="7" fillId="5" borderId="3" xfId="0" applyFont="1" applyFill="1" applyBorder="1" applyAlignment="1">
      <alignment horizontal="justify" vertical="center"/>
    </xf>
    <xf numFmtId="165" fontId="5" fillId="0" borderId="3" xfId="0" applyNumberFormat="1" applyFont="1" applyBorder="1" applyAlignment="1">
      <alignment horizontal="center" vertical="center" wrapText="1"/>
    </xf>
    <xf numFmtId="0" fontId="5" fillId="5" borderId="5" xfId="0" applyFont="1" applyFill="1" applyBorder="1" applyAlignment="1" applyProtection="1">
      <alignment horizontal="center" vertical="center"/>
      <protection locked="0"/>
    </xf>
    <xf numFmtId="0" fontId="6" fillId="5" borderId="5" xfId="0" applyFont="1" applyFill="1" applyBorder="1" applyAlignment="1">
      <alignment horizontal="justify" vertical="center" wrapText="1"/>
    </xf>
    <xf numFmtId="0" fontId="5" fillId="5" borderId="5" xfId="0" applyFont="1" applyFill="1" applyBorder="1" applyAlignment="1" applyProtection="1">
      <alignment horizontal="center" vertical="center" wrapText="1"/>
      <protection locked="0"/>
    </xf>
    <xf numFmtId="0" fontId="7" fillId="5" borderId="5" xfId="0" applyFont="1" applyFill="1" applyBorder="1" applyAlignment="1">
      <alignment horizontal="justify" vertical="center" wrapText="1"/>
    </xf>
    <xf numFmtId="0" fontId="5" fillId="5" borderId="5" xfId="0" applyFont="1" applyFill="1" applyBorder="1" applyAlignment="1" applyProtection="1">
      <alignment horizontal="justify" vertical="center" wrapText="1"/>
      <protection locked="0"/>
    </xf>
    <xf numFmtId="0" fontId="5" fillId="6" borderId="3" xfId="0" applyFont="1" applyFill="1" applyBorder="1" applyAlignment="1" applyProtection="1">
      <alignment horizontal="justify" vertical="center" wrapText="1"/>
      <protection locked="0"/>
    </xf>
    <xf numFmtId="0" fontId="5" fillId="5" borderId="5" xfId="0" applyFont="1" applyFill="1" applyBorder="1" applyAlignment="1">
      <alignment horizontal="center" vertical="center"/>
    </xf>
    <xf numFmtId="0" fontId="5" fillId="5" borderId="5" xfId="0" applyFont="1" applyFill="1" applyBorder="1" applyAlignment="1">
      <alignment horizontal="justify" vertical="center" wrapText="1"/>
    </xf>
    <xf numFmtId="0" fontId="7" fillId="5" borderId="3" xfId="0" applyFont="1" applyFill="1" applyBorder="1" applyAlignment="1" applyProtection="1">
      <alignment horizontal="justify" vertical="center" wrapText="1"/>
      <protection locked="0"/>
    </xf>
    <xf numFmtId="0" fontId="5" fillId="6" borderId="4" xfId="0" applyFont="1" applyFill="1" applyBorder="1" applyAlignment="1" applyProtection="1">
      <alignment horizontal="center" vertical="center"/>
      <protection locked="0"/>
    </xf>
    <xf numFmtId="1" fontId="5" fillId="5" borderId="4" xfId="0" applyNumberFormat="1" applyFont="1" applyFill="1" applyBorder="1" applyAlignment="1" applyProtection="1">
      <alignment horizontal="center" vertical="center"/>
      <protection locked="0"/>
    </xf>
    <xf numFmtId="49" fontId="5" fillId="5" borderId="3" xfId="0" applyNumberFormat="1" applyFont="1" applyFill="1" applyBorder="1" applyAlignment="1" applyProtection="1">
      <alignment horizontal="justify" vertical="center" wrapText="1"/>
      <protection locked="0"/>
    </xf>
    <xf numFmtId="0" fontId="5" fillId="5" borderId="3" xfId="0" applyFont="1" applyFill="1" applyBorder="1" applyAlignment="1" applyProtection="1">
      <alignment horizontal="center" vertical="center" wrapText="1"/>
      <protection locked="0"/>
    </xf>
    <xf numFmtId="49" fontId="5" fillId="7" borderId="3" xfId="0" applyNumberFormat="1" applyFont="1" applyFill="1" applyBorder="1" applyAlignment="1" applyProtection="1">
      <alignment horizontal="justify" vertical="center" wrapText="1"/>
      <protection locked="0"/>
    </xf>
    <xf numFmtId="49" fontId="7" fillId="5" borderId="3" xfId="0" applyNumberFormat="1" applyFont="1" applyFill="1" applyBorder="1" applyAlignment="1" applyProtection="1">
      <alignment horizontal="justify" vertical="center" wrapText="1"/>
      <protection locked="0"/>
    </xf>
    <xf numFmtId="1" fontId="5" fillId="7" borderId="4" xfId="0" applyNumberFormat="1" applyFont="1" applyFill="1" applyBorder="1" applyAlignment="1" applyProtection="1">
      <alignment horizontal="center" vertical="center"/>
      <protection locked="0"/>
    </xf>
    <xf numFmtId="0" fontId="5" fillId="7" borderId="3" xfId="0" applyFont="1" applyFill="1" applyBorder="1" applyAlignment="1" applyProtection="1">
      <alignment horizontal="justify" vertical="center" wrapText="1"/>
      <protection locked="0"/>
    </xf>
    <xf numFmtId="0" fontId="5" fillId="7" borderId="3" xfId="0" applyFont="1" applyFill="1" applyBorder="1" applyAlignment="1" applyProtection="1">
      <alignment horizontal="center" vertical="center" wrapText="1"/>
      <protection locked="0"/>
    </xf>
    <xf numFmtId="1" fontId="5" fillId="5" borderId="3" xfId="0" applyNumberFormat="1" applyFont="1" applyFill="1" applyBorder="1" applyAlignment="1" applyProtection="1">
      <alignment horizontal="center" vertical="center"/>
      <protection locked="0"/>
    </xf>
    <xf numFmtId="0" fontId="7" fillId="5" borderId="3" xfId="0" applyFont="1" applyFill="1" applyBorder="1" applyAlignment="1" applyProtection="1">
      <alignment horizontal="center" vertical="center" wrapText="1"/>
      <protection locked="0"/>
    </xf>
    <xf numFmtId="1" fontId="5" fillId="6" borderId="4" xfId="0" applyNumberFormat="1" applyFont="1" applyFill="1" applyBorder="1" applyAlignment="1" applyProtection="1">
      <alignment horizontal="center" vertical="center"/>
      <protection locked="0"/>
    </xf>
    <xf numFmtId="1" fontId="5" fillId="6" borderId="8" xfId="0" applyNumberFormat="1" applyFont="1" applyFill="1" applyBorder="1" applyAlignment="1" applyProtection="1">
      <alignment horizontal="center" vertical="center"/>
      <protection locked="0"/>
    </xf>
    <xf numFmtId="0" fontId="5" fillId="4" borderId="3" xfId="0" applyFont="1" applyFill="1" applyBorder="1" applyAlignment="1" applyProtection="1">
      <alignment horizontal="center" vertical="center" wrapText="1"/>
      <protection locked="0"/>
    </xf>
    <xf numFmtId="0" fontId="7" fillId="7" borderId="3" xfId="0" applyFont="1" applyFill="1" applyBorder="1" applyAlignment="1" applyProtection="1">
      <alignment horizontal="center" vertical="center" wrapText="1"/>
      <protection locked="0"/>
    </xf>
    <xf numFmtId="9" fontId="7" fillId="5" borderId="5" xfId="0" applyNumberFormat="1" applyFont="1" applyFill="1" applyBorder="1" applyAlignment="1">
      <alignment horizontal="center" vertical="center" wrapText="1"/>
    </xf>
    <xf numFmtId="0" fontId="7" fillId="7" borderId="3" xfId="0" applyFont="1" applyFill="1" applyBorder="1" applyAlignment="1" applyProtection="1">
      <alignment horizontal="justify" vertical="center" wrapText="1"/>
      <protection locked="0"/>
    </xf>
    <xf numFmtId="165" fontId="7" fillId="5" borderId="3" xfId="0" applyNumberFormat="1" applyFont="1" applyFill="1" applyBorder="1" applyAlignment="1" applyProtection="1">
      <alignment horizontal="center" vertical="center" wrapText="1"/>
      <protection locked="0"/>
    </xf>
    <xf numFmtId="1" fontId="5" fillId="6" borderId="3" xfId="0" applyNumberFormat="1" applyFont="1" applyFill="1" applyBorder="1" applyAlignment="1" applyProtection="1">
      <alignment horizontal="center" vertical="center"/>
      <protection locked="0"/>
    </xf>
    <xf numFmtId="165" fontId="5" fillId="5" borderId="3" xfId="0" applyNumberFormat="1" applyFont="1" applyFill="1" applyBorder="1" applyAlignment="1" applyProtection="1">
      <alignment horizontal="center" vertical="center" wrapText="1"/>
      <protection locked="0"/>
    </xf>
    <xf numFmtId="49" fontId="5" fillId="6" borderId="3" xfId="0" applyNumberFormat="1" applyFont="1" applyFill="1" applyBorder="1" applyAlignment="1" applyProtection="1">
      <alignment horizontal="justify" vertical="center" wrapText="1"/>
      <protection locked="0"/>
    </xf>
    <xf numFmtId="0" fontId="5" fillId="6" borderId="3" xfId="0" applyFont="1" applyFill="1" applyBorder="1" applyAlignment="1" applyProtection="1">
      <alignment horizontal="center" vertical="center" wrapText="1"/>
      <protection locked="0"/>
    </xf>
    <xf numFmtId="165" fontId="5" fillId="7" borderId="3" xfId="0" applyNumberFormat="1" applyFont="1" applyFill="1" applyBorder="1" applyAlignment="1" applyProtection="1">
      <alignment horizontal="center" vertical="center" wrapText="1"/>
      <protection locked="0"/>
    </xf>
    <xf numFmtId="49" fontId="7" fillId="6" borderId="3" xfId="0" applyNumberFormat="1" applyFont="1" applyFill="1" applyBorder="1" applyAlignment="1" applyProtection="1">
      <alignment horizontal="justify" vertical="center" wrapText="1"/>
      <protection locked="0"/>
    </xf>
    <xf numFmtId="0" fontId="7" fillId="6" borderId="3" xfId="0" applyFont="1" applyFill="1" applyBorder="1" applyAlignment="1" applyProtection="1">
      <alignment horizontal="center" vertical="center" wrapText="1"/>
      <protection locked="0"/>
    </xf>
    <xf numFmtId="0" fontId="5" fillId="3" borderId="3" xfId="0" applyFont="1" applyFill="1" applyBorder="1" applyAlignment="1" applyProtection="1">
      <alignment horizontal="center" vertical="center" wrapText="1"/>
      <protection locked="0"/>
    </xf>
    <xf numFmtId="0" fontId="5" fillId="4" borderId="3" xfId="0" applyFont="1" applyFill="1" applyBorder="1" applyAlignment="1" applyProtection="1">
      <alignment horizontal="justify" vertical="center" wrapText="1"/>
      <protection locked="0"/>
    </xf>
    <xf numFmtId="0" fontId="5" fillId="5" borderId="3" xfId="0" applyFont="1" applyFill="1" applyBorder="1" applyAlignment="1">
      <alignment vertical="center" wrapText="1"/>
    </xf>
    <xf numFmtId="0" fontId="8" fillId="0" borderId="3" xfId="0" applyFont="1" applyBorder="1" applyAlignment="1">
      <alignment horizontal="justify" vertical="center" wrapText="1"/>
    </xf>
    <xf numFmtId="0" fontId="5" fillId="4" borderId="5" xfId="0" applyFont="1" applyFill="1" applyBorder="1" applyAlignment="1" applyProtection="1">
      <alignment horizontal="justify" vertical="center" wrapText="1"/>
      <protection locked="0"/>
    </xf>
    <xf numFmtId="0" fontId="7" fillId="4" borderId="3" xfId="0" applyFont="1" applyFill="1" applyBorder="1" applyAlignment="1" applyProtection="1">
      <alignment horizontal="center" vertical="center" wrapText="1"/>
      <protection locked="0"/>
    </xf>
    <xf numFmtId="0" fontId="8" fillId="4" borderId="3" xfId="0" applyFont="1" applyFill="1" applyBorder="1" applyAlignment="1">
      <alignment horizontal="justify" vertical="center" wrapText="1"/>
    </xf>
    <xf numFmtId="0" fontId="5" fillId="3" borderId="11" xfId="0" applyFont="1" applyFill="1" applyBorder="1" applyAlignment="1" applyProtection="1">
      <alignment horizontal="justify" vertical="center" wrapText="1"/>
      <protection locked="0"/>
    </xf>
    <xf numFmtId="0" fontId="5" fillId="3" borderId="3" xfId="0" applyFont="1" applyFill="1" applyBorder="1" applyAlignment="1" applyProtection="1">
      <alignment vertical="center"/>
      <protection locked="0"/>
    </xf>
    <xf numFmtId="0" fontId="8" fillId="5" borderId="3" xfId="0" applyFont="1" applyFill="1" applyBorder="1" applyAlignment="1">
      <alignment horizontal="justify" vertical="center" wrapText="1"/>
    </xf>
    <xf numFmtId="0" fontId="11" fillId="4" borderId="3" xfId="0" applyFont="1" applyFill="1" applyBorder="1" applyAlignment="1" applyProtection="1">
      <alignment horizontal="center" vertical="center" wrapText="1"/>
      <protection locked="0"/>
    </xf>
    <xf numFmtId="0" fontId="5" fillId="0" borderId="5" xfId="0" applyFont="1" applyBorder="1" applyAlignment="1">
      <alignment horizontal="justify" vertical="center" wrapText="1"/>
    </xf>
    <xf numFmtId="0" fontId="5" fillId="0" borderId="3" xfId="0" applyFont="1" applyBorder="1" applyAlignment="1">
      <alignment vertical="center" wrapText="1"/>
    </xf>
    <xf numFmtId="0" fontId="7" fillId="5" borderId="5" xfId="0" applyFont="1" applyFill="1" applyBorder="1" applyAlignment="1" applyProtection="1">
      <alignment horizontal="justify" vertical="center" wrapText="1"/>
      <protection locked="0"/>
    </xf>
    <xf numFmtId="0" fontId="5" fillId="5" borderId="11" xfId="0" applyFont="1" applyFill="1" applyBorder="1" applyAlignment="1" applyProtection="1">
      <alignment horizontal="justify" vertical="center" wrapText="1"/>
      <protection locked="0"/>
    </xf>
    <xf numFmtId="165" fontId="5" fillId="3" borderId="3" xfId="0" applyNumberFormat="1" applyFont="1" applyFill="1" applyBorder="1" applyAlignment="1" applyProtection="1">
      <alignment horizontal="center" vertical="center" wrapText="1"/>
      <protection locked="0"/>
    </xf>
    <xf numFmtId="165" fontId="5" fillId="5" borderId="5" xfId="0" applyNumberFormat="1" applyFont="1" applyFill="1" applyBorder="1" applyAlignment="1" applyProtection="1">
      <alignment horizontal="center" vertical="center" wrapText="1"/>
      <protection locked="0"/>
    </xf>
    <xf numFmtId="0" fontId="7" fillId="5" borderId="5" xfId="0" applyFont="1" applyFill="1" applyBorder="1" applyAlignment="1">
      <alignment horizontal="center" vertical="center" wrapText="1"/>
    </xf>
    <xf numFmtId="165" fontId="5" fillId="6" borderId="3" xfId="0" applyNumberFormat="1" applyFont="1" applyFill="1" applyBorder="1" applyAlignment="1" applyProtection="1">
      <alignment horizontal="center" vertical="center" wrapText="1"/>
      <protection locked="0"/>
    </xf>
    <xf numFmtId="9" fontId="7" fillId="5" borderId="3" xfId="2" applyFont="1" applyFill="1" applyBorder="1" applyAlignment="1" applyProtection="1">
      <alignment horizontal="center" vertical="center" wrapText="1"/>
      <protection locked="0"/>
    </xf>
    <xf numFmtId="9" fontId="7" fillId="5" borderId="4" xfId="2" applyFont="1" applyFill="1" applyBorder="1" applyAlignment="1" applyProtection="1">
      <alignment horizontal="center" vertical="center" wrapText="1"/>
      <protection locked="0"/>
    </xf>
    <xf numFmtId="9" fontId="7" fillId="7" borderId="3" xfId="2" applyFont="1" applyFill="1" applyBorder="1" applyAlignment="1" applyProtection="1">
      <alignment horizontal="center" vertical="center" wrapText="1"/>
      <protection locked="0"/>
    </xf>
    <xf numFmtId="9" fontId="5" fillId="7" borderId="3" xfId="0" applyNumberFormat="1" applyFont="1" applyFill="1" applyBorder="1" applyAlignment="1" applyProtection="1">
      <alignment horizontal="center" vertical="center" wrapText="1"/>
      <protection locked="0"/>
    </xf>
    <xf numFmtId="9" fontId="5" fillId="5" borderId="3" xfId="0" applyNumberFormat="1" applyFont="1" applyFill="1" applyBorder="1" applyAlignment="1" applyProtection="1">
      <alignment horizontal="center" vertical="center" wrapText="1"/>
      <protection locked="0"/>
    </xf>
    <xf numFmtId="9" fontId="5" fillId="5" borderId="3" xfId="2" applyFont="1" applyFill="1" applyBorder="1" applyAlignment="1" applyProtection="1">
      <alignment horizontal="center" vertical="center" wrapText="1"/>
      <protection locked="0"/>
    </xf>
    <xf numFmtId="9" fontId="5" fillId="5" borderId="9" xfId="0" applyNumberFormat="1" applyFont="1" applyFill="1" applyBorder="1" applyAlignment="1" applyProtection="1">
      <alignment horizontal="center" vertical="center" wrapText="1"/>
      <protection locked="0"/>
    </xf>
    <xf numFmtId="165" fontId="5" fillId="5" borderId="9" xfId="0" applyNumberFormat="1" applyFont="1" applyFill="1" applyBorder="1" applyAlignment="1" applyProtection="1">
      <alignment horizontal="center" vertical="center" wrapText="1"/>
      <protection locked="0"/>
    </xf>
    <xf numFmtId="0" fontId="7" fillId="5" borderId="9" xfId="0" applyFont="1" applyFill="1" applyBorder="1" applyAlignment="1" applyProtection="1">
      <alignment horizontal="center" vertical="center" wrapText="1"/>
      <protection locked="0"/>
    </xf>
    <xf numFmtId="0" fontId="7" fillId="6" borderId="6" xfId="0" applyFont="1" applyFill="1" applyBorder="1" applyAlignment="1" applyProtection="1">
      <alignment horizontal="center" vertical="center" wrapText="1"/>
      <protection locked="0"/>
    </xf>
    <xf numFmtId="165" fontId="7" fillId="7" borderId="6" xfId="0" applyNumberFormat="1" applyFont="1" applyFill="1" applyBorder="1" applyAlignment="1" applyProtection="1">
      <alignment horizontal="center" vertical="center" wrapText="1"/>
      <protection locked="0"/>
    </xf>
    <xf numFmtId="9" fontId="5" fillId="3" borderId="3" xfId="2" applyFont="1" applyFill="1" applyBorder="1" applyAlignment="1" applyProtection="1">
      <alignment horizontal="center" vertical="center" wrapText="1"/>
      <protection locked="0"/>
    </xf>
    <xf numFmtId="165" fontId="5" fillId="4" borderId="3" xfId="0" applyNumberFormat="1" applyFont="1" applyFill="1" applyBorder="1" applyAlignment="1" applyProtection="1">
      <alignment horizontal="center" vertical="center" wrapText="1"/>
      <protection locked="0"/>
    </xf>
    <xf numFmtId="9" fontId="5" fillId="4" borderId="3" xfId="0" applyNumberFormat="1" applyFont="1" applyFill="1" applyBorder="1" applyAlignment="1" applyProtection="1">
      <alignment horizontal="center" vertical="center" wrapText="1"/>
      <protection locked="0"/>
    </xf>
    <xf numFmtId="9" fontId="7" fillId="4" borderId="3" xfId="0" applyNumberFormat="1" applyFont="1" applyFill="1" applyBorder="1" applyAlignment="1" applyProtection="1">
      <alignment horizontal="center" vertical="center" wrapText="1"/>
      <protection locked="0"/>
    </xf>
    <xf numFmtId="0" fontId="7" fillId="4" borderId="3" xfId="0" applyFont="1" applyFill="1" applyBorder="1" applyAlignment="1">
      <alignment horizontal="center" vertical="center" wrapText="1"/>
    </xf>
    <xf numFmtId="0" fontId="5" fillId="4" borderId="3" xfId="0" applyFont="1" applyFill="1" applyBorder="1" applyAlignment="1">
      <alignment horizontal="center" vertical="center" wrapText="1"/>
    </xf>
    <xf numFmtId="1" fontId="7" fillId="5" borderId="3" xfId="0" applyNumberFormat="1" applyFont="1" applyFill="1" applyBorder="1" applyAlignment="1">
      <alignment horizontal="center" vertical="center" wrapText="1"/>
    </xf>
    <xf numFmtId="9" fontId="5" fillId="5" borderId="11" xfId="2" applyFont="1" applyFill="1" applyBorder="1" applyAlignment="1">
      <alignment horizontal="center" vertical="center" wrapText="1"/>
    </xf>
    <xf numFmtId="9" fontId="5" fillId="5" borderId="3" xfId="1" applyNumberFormat="1" applyFont="1" applyFill="1" applyBorder="1" applyAlignment="1">
      <alignment horizontal="center" vertical="center" wrapText="1"/>
    </xf>
    <xf numFmtId="1" fontId="5" fillId="6" borderId="12" xfId="0" applyNumberFormat="1" applyFont="1" applyFill="1" applyBorder="1" applyAlignment="1" applyProtection="1">
      <alignment horizontal="center" vertical="center"/>
      <protection locked="0"/>
    </xf>
    <xf numFmtId="49" fontId="5" fillId="7" borderId="12" xfId="0" applyNumberFormat="1" applyFont="1" applyFill="1" applyBorder="1" applyAlignment="1" applyProtection="1">
      <alignment horizontal="justify" vertical="center" wrapText="1"/>
      <protection locked="0"/>
    </xf>
    <xf numFmtId="0" fontId="5" fillId="7" borderId="12" xfId="0" applyFont="1" applyFill="1" applyBorder="1" applyAlignment="1" applyProtection="1">
      <alignment horizontal="center" vertical="center" wrapText="1"/>
      <protection locked="0"/>
    </xf>
    <xf numFmtId="165" fontId="5" fillId="7" borderId="12" xfId="0" applyNumberFormat="1" applyFont="1" applyFill="1" applyBorder="1" applyAlignment="1" applyProtection="1">
      <alignment horizontal="center" vertical="center" wrapText="1"/>
      <protection locked="0"/>
    </xf>
    <xf numFmtId="0" fontId="7" fillId="7" borderId="12" xfId="0" applyFont="1" applyFill="1" applyBorder="1" applyAlignment="1" applyProtection="1">
      <alignment horizontal="center" vertical="center" wrapText="1"/>
      <protection locked="0"/>
    </xf>
    <xf numFmtId="9" fontId="7" fillId="5" borderId="12" xfId="2" applyFont="1" applyFill="1" applyBorder="1" applyAlignment="1" applyProtection="1">
      <alignment horizontal="center" vertical="center" wrapText="1"/>
      <protection locked="0"/>
    </xf>
    <xf numFmtId="0" fontId="7" fillId="5" borderId="12" xfId="0" applyFont="1" applyFill="1" applyBorder="1" applyAlignment="1">
      <alignment horizontal="justify" vertical="center" wrapText="1"/>
    </xf>
    <xf numFmtId="0" fontId="5" fillId="0" borderId="0" xfId="0" applyFont="1" applyAlignment="1">
      <alignment horizontal="center" vertical="center"/>
    </xf>
    <xf numFmtId="0" fontId="5" fillId="7" borderId="3" xfId="0" applyFont="1" applyFill="1" applyBorder="1" applyAlignment="1">
      <alignment horizontal="center" vertical="center" wrapText="1"/>
    </xf>
    <xf numFmtId="9" fontId="5" fillId="6" borderId="3" xfId="2" applyFont="1" applyFill="1" applyBorder="1" applyAlignment="1" applyProtection="1">
      <alignment horizontal="center" vertical="center" wrapText="1"/>
      <protection locked="0"/>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0" borderId="0" xfId="0" applyFont="1" applyAlignment="1">
      <alignment wrapText="1"/>
    </xf>
    <xf numFmtId="165" fontId="6" fillId="3" borderId="2" xfId="0" applyNumberFormat="1" applyFont="1" applyFill="1" applyBorder="1" applyAlignment="1">
      <alignment horizontal="center" vertical="center"/>
    </xf>
    <xf numFmtId="0" fontId="4" fillId="2" borderId="13"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4" xfId="0" applyFont="1" applyFill="1" applyBorder="1" applyAlignment="1">
      <alignment horizontal="center" vertical="center" wrapText="1"/>
    </xf>
    <xf numFmtId="0" fontId="4" fillId="2" borderId="12" xfId="0" applyFont="1" applyFill="1" applyBorder="1" applyAlignment="1">
      <alignment horizontal="center" vertical="center"/>
    </xf>
    <xf numFmtId="0" fontId="5" fillId="0" borderId="0" xfId="0" applyFont="1" applyAlignment="1">
      <alignment horizontal="center"/>
    </xf>
    <xf numFmtId="0" fontId="5" fillId="0" borderId="0" xfId="0" applyFont="1" applyAlignment="1">
      <alignment horizontal="justify"/>
    </xf>
    <xf numFmtId="0" fontId="5" fillId="0" borderId="0" xfId="0" applyFont="1"/>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5" fillId="5" borderId="3" xfId="0" applyFont="1" applyFill="1" applyBorder="1" applyAlignment="1" applyProtection="1">
      <alignment horizontal="center" vertical="center"/>
      <protection locked="0"/>
    </xf>
    <xf numFmtId="0" fontId="7" fillId="5" borderId="20" xfId="0" applyFont="1" applyFill="1" applyBorder="1" applyAlignment="1" applyProtection="1">
      <alignment horizontal="justify" vertical="center" wrapText="1"/>
      <protection locked="0"/>
    </xf>
    <xf numFmtId="0" fontId="5" fillId="5" borderId="20" xfId="0" applyFont="1" applyFill="1" applyBorder="1" applyAlignment="1" applyProtection="1">
      <alignment horizontal="center" vertical="center" wrapText="1"/>
      <protection locked="0"/>
    </xf>
    <xf numFmtId="0" fontId="9" fillId="5" borderId="12" xfId="0" applyFont="1" applyFill="1" applyBorder="1" applyAlignment="1" applyProtection="1">
      <alignment horizontal="justify" vertical="center" wrapText="1"/>
      <protection locked="0"/>
    </xf>
    <xf numFmtId="0" fontId="9" fillId="5" borderId="12" xfId="0" applyFont="1" applyFill="1" applyBorder="1" applyAlignment="1">
      <alignment horizontal="center" vertical="center"/>
    </xf>
    <xf numFmtId="0" fontId="9" fillId="5" borderId="12" xfId="0" applyFont="1" applyFill="1" applyBorder="1" applyAlignment="1">
      <alignment horizontal="justify" vertical="center" wrapText="1"/>
    </xf>
    <xf numFmtId="0" fontId="9" fillId="5" borderId="12" xfId="0" applyFont="1" applyFill="1" applyBorder="1" applyAlignment="1">
      <alignment horizontal="center" vertical="center" wrapText="1"/>
    </xf>
    <xf numFmtId="165" fontId="9" fillId="5" borderId="12" xfId="0" applyNumberFormat="1" applyFont="1" applyFill="1" applyBorder="1" applyAlignment="1">
      <alignment horizontal="center" vertical="center" wrapText="1"/>
    </xf>
    <xf numFmtId="165" fontId="9" fillId="5" borderId="12" xfId="0" applyNumberFormat="1" applyFont="1" applyFill="1" applyBorder="1" applyAlignment="1" applyProtection="1">
      <alignment horizontal="center" vertical="center" wrapText="1"/>
      <protection locked="0"/>
    </xf>
    <xf numFmtId="0" fontId="13" fillId="5" borderId="20" xfId="0" applyFont="1" applyFill="1" applyBorder="1" applyAlignment="1" applyProtection="1">
      <alignment horizontal="center" vertical="center" wrapText="1"/>
      <protection locked="0"/>
    </xf>
    <xf numFmtId="0" fontId="5" fillId="5" borderId="20" xfId="0" applyFont="1" applyFill="1" applyBorder="1" applyAlignment="1" applyProtection="1">
      <alignment horizontal="justify" vertical="center" wrapText="1"/>
      <protection locked="0"/>
    </xf>
    <xf numFmtId="0" fontId="5" fillId="5" borderId="20" xfId="0" applyFont="1" applyFill="1" applyBorder="1" applyAlignment="1">
      <alignment horizontal="center" vertical="center" wrapText="1"/>
    </xf>
    <xf numFmtId="165" fontId="9" fillId="5" borderId="20" xfId="0" applyNumberFormat="1" applyFont="1" applyFill="1" applyBorder="1" applyAlignment="1">
      <alignment horizontal="center" vertical="center" wrapText="1"/>
    </xf>
    <xf numFmtId="165" fontId="9" fillId="5" borderId="20" xfId="0" applyNumberFormat="1" applyFont="1" applyFill="1" applyBorder="1" applyAlignment="1" applyProtection="1">
      <alignment horizontal="center" vertical="center" wrapText="1"/>
      <protection locked="0"/>
    </xf>
    <xf numFmtId="0" fontId="7" fillId="5" borderId="4" xfId="0" applyFont="1" applyFill="1" applyBorder="1" applyAlignment="1">
      <alignment horizontal="center" vertical="center"/>
    </xf>
    <xf numFmtId="165" fontId="7" fillId="5" borderId="19" xfId="3" applyNumberFormat="1" applyFont="1" applyFill="1" applyBorder="1" applyAlignment="1" applyProtection="1">
      <alignment horizontal="center" vertical="center" wrapText="1"/>
      <protection locked="0"/>
    </xf>
    <xf numFmtId="0" fontId="7" fillId="5" borderId="19" xfId="3" applyFont="1" applyFill="1" applyBorder="1" applyAlignment="1">
      <alignment horizontal="center" vertical="center" wrapText="1"/>
    </xf>
    <xf numFmtId="9" fontId="7" fillId="5" borderId="19" xfId="3" applyNumberFormat="1" applyFont="1" applyFill="1" applyBorder="1" applyAlignment="1">
      <alignment horizontal="center" vertical="center" wrapText="1"/>
    </xf>
    <xf numFmtId="9" fontId="5" fillId="5" borderId="23" xfId="0" applyNumberFormat="1" applyFont="1" applyFill="1" applyBorder="1" applyAlignment="1">
      <alignment horizontal="center" vertical="center" wrapText="1"/>
    </xf>
    <xf numFmtId="0" fontId="5" fillId="5" borderId="23" xfId="0" applyFont="1" applyFill="1" applyBorder="1" applyAlignment="1">
      <alignment horizontal="justify" vertical="center" wrapText="1"/>
    </xf>
    <xf numFmtId="9" fontId="7" fillId="5" borderId="23" xfId="3" applyNumberFormat="1" applyFont="1" applyFill="1" applyBorder="1" applyAlignment="1">
      <alignment horizontal="center" vertical="center" wrapText="1"/>
    </xf>
    <xf numFmtId="0" fontId="7" fillId="5" borderId="23" xfId="3" applyFont="1" applyFill="1" applyBorder="1" applyAlignment="1">
      <alignment horizontal="justify" vertical="center" wrapText="1"/>
    </xf>
    <xf numFmtId="0" fontId="7" fillId="5" borderId="23" xfId="0" applyFont="1" applyFill="1" applyBorder="1" applyAlignment="1">
      <alignment horizontal="justify" vertical="center" wrapText="1"/>
    </xf>
    <xf numFmtId="0" fontId="7" fillId="5" borderId="4" xfId="0" applyFont="1" applyFill="1" applyBorder="1" applyAlignment="1" applyProtection="1">
      <alignment horizontal="center" vertical="center"/>
      <protection locked="0"/>
    </xf>
    <xf numFmtId="0" fontId="9" fillId="5" borderId="21" xfId="0" applyFont="1" applyFill="1" applyBorder="1" applyAlignment="1" applyProtection="1">
      <alignment horizontal="justify" vertical="center" wrapText="1"/>
      <protection locked="0"/>
    </xf>
    <xf numFmtId="0" fontId="9" fillId="5" borderId="20" xfId="0" applyFont="1" applyFill="1" applyBorder="1" applyAlignment="1" applyProtection="1">
      <alignment horizontal="justify" vertical="center" wrapText="1"/>
      <protection locked="0"/>
    </xf>
    <xf numFmtId="165" fontId="9" fillId="5" borderId="20" xfId="0" applyNumberFormat="1" applyFont="1" applyFill="1" applyBorder="1" applyAlignment="1" applyProtection="1">
      <alignment horizontal="center" vertical="center"/>
      <protection locked="0"/>
    </xf>
    <xf numFmtId="0" fontId="7" fillId="5" borderId="5" xfId="0" applyFont="1" applyFill="1" applyBorder="1" applyAlignment="1" applyProtection="1">
      <alignment horizontal="center" vertical="center"/>
      <protection locked="0"/>
    </xf>
    <xf numFmtId="0" fontId="9" fillId="7" borderId="21" xfId="0" applyFont="1" applyFill="1" applyBorder="1" applyAlignment="1" applyProtection="1">
      <alignment horizontal="justify" vertical="center" wrapText="1"/>
      <protection locked="0"/>
    </xf>
    <xf numFmtId="0" fontId="9" fillId="7" borderId="20" xfId="0" applyFont="1" applyFill="1" applyBorder="1" applyAlignment="1" applyProtection="1">
      <alignment horizontal="justify" vertical="center" wrapText="1"/>
      <protection locked="0"/>
    </xf>
    <xf numFmtId="0" fontId="7" fillId="5" borderId="20" xfId="0" applyFont="1" applyFill="1" applyBorder="1" applyAlignment="1" applyProtection="1">
      <alignment horizontal="center" vertical="center" wrapText="1"/>
      <protection locked="0"/>
    </xf>
    <xf numFmtId="0" fontId="9" fillId="6" borderId="20" xfId="0" applyFont="1" applyFill="1" applyBorder="1" applyAlignment="1" applyProtection="1">
      <alignment horizontal="justify" vertical="center" wrapText="1"/>
      <protection locked="0"/>
    </xf>
    <xf numFmtId="0" fontId="7" fillId="6" borderId="20" xfId="0" applyFont="1" applyFill="1" applyBorder="1" applyAlignment="1" applyProtection="1">
      <alignment horizontal="center" vertical="center"/>
      <protection locked="0"/>
    </xf>
    <xf numFmtId="165" fontId="9" fillId="6" borderId="20" xfId="0" applyNumberFormat="1" applyFont="1" applyFill="1" applyBorder="1" applyAlignment="1" applyProtection="1">
      <alignment horizontal="center" vertical="center"/>
      <protection locked="0"/>
    </xf>
    <xf numFmtId="0" fontId="7" fillId="5" borderId="22" xfId="0" applyFont="1" applyFill="1" applyBorder="1" applyAlignment="1" applyProtection="1">
      <alignment horizontal="center" vertical="center"/>
      <protection locked="0"/>
    </xf>
    <xf numFmtId="0" fontId="7" fillId="5" borderId="20" xfId="0" applyFont="1" applyFill="1" applyBorder="1" applyAlignment="1" applyProtection="1">
      <alignment horizontal="center" vertical="center"/>
      <protection locked="0"/>
    </xf>
    <xf numFmtId="0" fontId="9" fillId="5" borderId="20" xfId="0" applyFont="1" applyFill="1" applyBorder="1" applyAlignment="1">
      <alignment horizontal="justify" vertical="center" wrapText="1"/>
    </xf>
    <xf numFmtId="0" fontId="7" fillId="5" borderId="20" xfId="0" applyFont="1" applyFill="1" applyBorder="1" applyAlignment="1">
      <alignment horizontal="center" vertical="center" wrapText="1"/>
    </xf>
    <xf numFmtId="9" fontId="7" fillId="5" borderId="20" xfId="0" applyNumberFormat="1" applyFont="1" applyFill="1" applyBorder="1" applyAlignment="1" applyProtection="1">
      <alignment horizontal="center" vertical="center"/>
      <protection locked="0"/>
    </xf>
    <xf numFmtId="0" fontId="9" fillId="5" borderId="21" xfId="0" applyFont="1" applyFill="1" applyBorder="1" applyAlignment="1">
      <alignment horizontal="justify" vertical="center" wrapText="1"/>
    </xf>
    <xf numFmtId="0" fontId="11" fillId="5" borderId="20" xfId="0" applyFont="1" applyFill="1" applyBorder="1" applyAlignment="1" applyProtection="1">
      <alignment horizontal="center" vertical="center" wrapText="1"/>
      <protection locked="0"/>
    </xf>
    <xf numFmtId="49" fontId="5" fillId="5" borderId="3" xfId="0" applyNumberFormat="1" applyFont="1" applyFill="1" applyBorder="1" applyAlignment="1">
      <alignment horizontal="justify" vertical="center" wrapText="1"/>
    </xf>
    <xf numFmtId="9" fontId="7" fillId="5" borderId="17" xfId="2" applyFont="1" applyFill="1" applyBorder="1" applyAlignment="1" applyProtection="1">
      <alignment horizontal="center" vertical="center" wrapText="1"/>
      <protection locked="0"/>
    </xf>
    <xf numFmtId="1" fontId="5" fillId="5" borderId="8" xfId="0" applyNumberFormat="1" applyFont="1" applyFill="1" applyBorder="1" applyAlignment="1" applyProtection="1">
      <alignment horizontal="center" vertical="center"/>
      <protection locked="0"/>
    </xf>
    <xf numFmtId="165" fontId="7" fillId="5" borderId="19" xfId="8" applyNumberFormat="1" applyFont="1" applyFill="1" applyBorder="1" applyAlignment="1" applyProtection="1">
      <alignment horizontal="center" vertical="center" wrapText="1"/>
      <protection locked="0"/>
    </xf>
    <xf numFmtId="0" fontId="7" fillId="5" borderId="23" xfId="7" applyFont="1" applyFill="1" applyBorder="1" applyAlignment="1">
      <alignment horizontal="justify" vertical="center" wrapText="1"/>
    </xf>
    <xf numFmtId="0" fontId="13" fillId="5" borderId="20" xfId="0" applyFont="1" applyFill="1" applyBorder="1" applyAlignment="1" applyProtection="1">
      <alignment horizontal="center" vertical="center"/>
      <protection locked="0"/>
    </xf>
    <xf numFmtId="9" fontId="7" fillId="5" borderId="6" xfId="2" applyFont="1" applyFill="1" applyBorder="1" applyAlignment="1" applyProtection="1">
      <alignment horizontal="center" vertical="center" wrapText="1"/>
      <protection locked="0"/>
    </xf>
    <xf numFmtId="1" fontId="5" fillId="5" borderId="7" xfId="0" applyNumberFormat="1" applyFont="1" applyFill="1" applyBorder="1" applyAlignment="1" applyProtection="1">
      <alignment horizontal="center" vertical="center"/>
      <protection locked="0"/>
    </xf>
    <xf numFmtId="0" fontId="5" fillId="5" borderId="20" xfId="0" applyFont="1" applyFill="1" applyBorder="1" applyAlignment="1" applyProtection="1">
      <alignment horizontal="center" vertical="center"/>
      <protection locked="0"/>
    </xf>
    <xf numFmtId="165" fontId="5" fillId="5" borderId="20" xfId="0" applyNumberFormat="1" applyFont="1" applyFill="1" applyBorder="1" applyAlignment="1">
      <alignment horizontal="center" vertical="center"/>
    </xf>
    <xf numFmtId="1" fontId="5" fillId="6" borderId="7" xfId="0" applyNumberFormat="1" applyFont="1" applyFill="1" applyBorder="1" applyAlignment="1" applyProtection="1">
      <alignment horizontal="center" vertical="center"/>
      <protection locked="0"/>
    </xf>
    <xf numFmtId="165" fontId="5" fillId="5" borderId="20" xfId="0" applyNumberFormat="1" applyFont="1" applyFill="1" applyBorder="1" applyAlignment="1" applyProtection="1">
      <alignment horizontal="center" vertical="center"/>
      <protection locked="0"/>
    </xf>
    <xf numFmtId="165" fontId="5" fillId="5" borderId="20" xfId="0" applyNumberFormat="1" applyFont="1" applyFill="1" applyBorder="1" applyAlignment="1" applyProtection="1">
      <alignment horizontal="center" vertical="center" wrapText="1"/>
      <protection locked="0"/>
    </xf>
    <xf numFmtId="0" fontId="7" fillId="5" borderId="6" xfId="0" applyFont="1" applyFill="1" applyBorder="1" applyAlignment="1" applyProtection="1">
      <alignment horizontal="center" vertical="center" wrapText="1"/>
      <protection locked="0"/>
    </xf>
    <xf numFmtId="1" fontId="5" fillId="6" borderId="10" xfId="0" applyNumberFormat="1" applyFont="1" applyFill="1" applyBorder="1" applyAlignment="1" applyProtection="1">
      <alignment horizontal="center" vertical="center"/>
      <protection locked="0"/>
    </xf>
    <xf numFmtId="0" fontId="7" fillId="7" borderId="9" xfId="0" applyFont="1" applyFill="1" applyBorder="1" applyAlignment="1" applyProtection="1">
      <alignment horizontal="center" vertical="center" wrapText="1"/>
      <protection locked="0"/>
    </xf>
    <xf numFmtId="49" fontId="7" fillId="5" borderId="3" xfId="0" applyNumberFormat="1" applyFont="1" applyFill="1" applyBorder="1" applyAlignment="1">
      <alignment horizontal="justify" vertical="center" wrapText="1"/>
    </xf>
    <xf numFmtId="0" fontId="5" fillId="5" borderId="20" xfId="0" applyFont="1" applyFill="1" applyBorder="1" applyAlignment="1" applyProtection="1">
      <alignment vertical="center" wrapText="1"/>
      <protection locked="0"/>
    </xf>
    <xf numFmtId="9" fontId="5" fillId="6" borderId="17" xfId="2" applyFont="1" applyFill="1" applyBorder="1" applyAlignment="1" applyProtection="1">
      <alignment horizontal="center" vertical="center" wrapText="1"/>
      <protection locked="0"/>
    </xf>
    <xf numFmtId="0" fontId="7" fillId="6" borderId="3" xfId="0" applyFont="1" applyFill="1" applyBorder="1" applyAlignment="1" applyProtection="1">
      <alignment horizontal="justify" vertical="center" wrapText="1"/>
      <protection locked="0"/>
    </xf>
    <xf numFmtId="165" fontId="7" fillId="6" borderId="3" xfId="0" applyNumberFormat="1" applyFont="1" applyFill="1" applyBorder="1" applyAlignment="1" applyProtection="1">
      <alignment horizontal="center" vertical="center" wrapText="1"/>
      <protection locked="0"/>
    </xf>
    <xf numFmtId="9" fontId="5" fillId="5" borderId="17" xfId="2" applyFont="1" applyFill="1" applyBorder="1" applyAlignment="1" applyProtection="1">
      <alignment horizontal="center" vertical="center" wrapText="1"/>
      <protection locked="0"/>
    </xf>
    <xf numFmtId="0" fontId="5" fillId="4" borderId="23" xfId="0" applyFont="1" applyFill="1" applyBorder="1" applyAlignment="1" applyProtection="1">
      <alignment horizontal="justify" vertical="center" wrapText="1"/>
      <protection locked="0"/>
    </xf>
    <xf numFmtId="165" fontId="7" fillId="5" borderId="18" xfId="0" applyNumberFormat="1" applyFont="1" applyFill="1" applyBorder="1" applyAlignment="1" applyProtection="1">
      <alignment horizontal="center" vertical="center" wrapText="1"/>
      <protection locked="0"/>
    </xf>
    <xf numFmtId="9" fontId="5" fillId="6" borderId="3" xfId="0" applyNumberFormat="1" applyFont="1" applyFill="1" applyBorder="1" applyAlignment="1" applyProtection="1">
      <alignment horizontal="center" vertical="center" wrapText="1"/>
      <protection locked="0"/>
    </xf>
    <xf numFmtId="0" fontId="5" fillId="5" borderId="23" xfId="0" applyFont="1" applyFill="1" applyBorder="1" applyAlignment="1" applyProtection="1">
      <alignment horizontal="justify" vertical="center" wrapText="1"/>
      <protection locked="0"/>
    </xf>
    <xf numFmtId="0" fontId="3" fillId="5" borderId="23" xfId="0" applyFont="1" applyFill="1" applyBorder="1" applyAlignment="1">
      <alignment horizontal="justify" vertical="center" wrapText="1"/>
    </xf>
    <xf numFmtId="0" fontId="5" fillId="5" borderId="23" xfId="0" applyFont="1" applyFill="1" applyBorder="1" applyAlignment="1" applyProtection="1">
      <alignment horizontal="center" vertical="center" wrapText="1"/>
      <protection locked="0"/>
    </xf>
    <xf numFmtId="0" fontId="5" fillId="7" borderId="23" xfId="0" applyFont="1" applyFill="1" applyBorder="1" applyAlignment="1" applyProtection="1">
      <alignment horizontal="center" vertical="center" wrapText="1"/>
      <protection locked="0"/>
    </xf>
    <xf numFmtId="0" fontId="7" fillId="5" borderId="23" xfId="0" applyFont="1" applyFill="1" applyBorder="1" applyAlignment="1">
      <alignment horizontal="center" vertical="center" wrapText="1"/>
    </xf>
    <xf numFmtId="165" fontId="5" fillId="5" borderId="23" xfId="0" applyNumberFormat="1" applyFont="1" applyFill="1" applyBorder="1" applyAlignment="1" applyProtection="1">
      <alignment horizontal="center" vertical="center" wrapText="1"/>
      <protection locked="0"/>
    </xf>
    <xf numFmtId="165" fontId="7" fillId="5" borderId="23" xfId="0" applyNumberFormat="1" applyFont="1" applyFill="1" applyBorder="1" applyAlignment="1" applyProtection="1">
      <alignment horizontal="center" vertical="center" wrapText="1"/>
      <protection locked="0"/>
    </xf>
    <xf numFmtId="0" fontId="5" fillId="5" borderId="23" xfId="0" applyFont="1" applyFill="1" applyBorder="1" applyAlignment="1">
      <alignment horizontal="center" vertical="center" wrapText="1"/>
    </xf>
    <xf numFmtId="9" fontId="5" fillId="5" borderId="23" xfId="2" applyFont="1" applyFill="1" applyBorder="1" applyAlignment="1">
      <alignment horizontal="center" vertical="center" wrapText="1"/>
    </xf>
    <xf numFmtId="9" fontId="5" fillId="6" borderId="19" xfId="5" applyFont="1" applyFill="1" applyBorder="1" applyAlignment="1" applyProtection="1">
      <alignment horizontal="center" vertical="center" wrapText="1"/>
      <protection locked="0"/>
    </xf>
    <xf numFmtId="0" fontId="5" fillId="5" borderId="23" xfId="9" applyFont="1" applyFill="1" applyBorder="1" applyAlignment="1">
      <alignment horizontal="justify" vertical="center" wrapText="1"/>
    </xf>
    <xf numFmtId="0" fontId="5" fillId="5" borderId="23" xfId="0" applyFont="1" applyFill="1" applyBorder="1" applyAlignment="1">
      <alignment vertical="center" wrapText="1"/>
    </xf>
    <xf numFmtId="0" fontId="5" fillId="0" borderId="23" xfId="0" applyFont="1" applyBorder="1" applyAlignment="1">
      <alignment vertical="center" wrapText="1"/>
    </xf>
    <xf numFmtId="0" fontId="7" fillId="7" borderId="3" xfId="0" applyFont="1" applyFill="1" applyBorder="1" applyAlignment="1" applyProtection="1">
      <alignment vertical="center" wrapText="1"/>
      <protection locked="0"/>
    </xf>
    <xf numFmtId="0" fontId="7" fillId="6" borderId="3" xfId="0" applyFont="1" applyFill="1" applyBorder="1" applyAlignment="1" applyProtection="1">
      <alignment vertical="center" wrapText="1"/>
      <protection locked="0"/>
    </xf>
    <xf numFmtId="0" fontId="7" fillId="5" borderId="23" xfId="0" applyFont="1" applyFill="1" applyBorder="1" applyAlignment="1" applyProtection="1">
      <alignment horizontal="center" vertical="center" wrapText="1"/>
      <protection locked="0"/>
    </xf>
    <xf numFmtId="9" fontId="7" fillId="5" borderId="23" xfId="0" applyNumberFormat="1" applyFont="1" applyFill="1" applyBorder="1" applyAlignment="1">
      <alignment horizontal="center" vertical="center" wrapText="1"/>
    </xf>
    <xf numFmtId="0" fontId="7" fillId="6" borderId="23" xfId="0" applyFont="1" applyFill="1" applyBorder="1" applyAlignment="1" applyProtection="1">
      <alignment horizontal="center" vertical="center" wrapText="1"/>
      <protection locked="0"/>
    </xf>
    <xf numFmtId="0" fontId="7" fillId="7" borderId="23" xfId="0" applyFont="1" applyFill="1" applyBorder="1" applyAlignment="1" applyProtection="1">
      <alignment horizontal="center" vertical="center" wrapText="1"/>
      <protection locked="0"/>
    </xf>
    <xf numFmtId="1" fontId="5" fillId="5" borderId="24" xfId="0" applyNumberFormat="1" applyFont="1" applyFill="1" applyBorder="1" applyAlignment="1" applyProtection="1">
      <alignment horizontal="center" vertical="center"/>
      <protection locked="0"/>
    </xf>
    <xf numFmtId="0" fontId="5" fillId="5" borderId="24" xfId="0" applyFont="1" applyFill="1" applyBorder="1" applyAlignment="1" applyProtection="1">
      <alignment horizontal="justify" vertical="center" wrapText="1"/>
      <protection locked="0"/>
    </xf>
    <xf numFmtId="0" fontId="5" fillId="5" borderId="25" xfId="0" applyFont="1" applyFill="1" applyBorder="1" applyAlignment="1" applyProtection="1">
      <alignment horizontal="justify" vertical="center" wrapText="1"/>
      <protection locked="0"/>
    </xf>
    <xf numFmtId="0" fontId="14" fillId="0" borderId="0" xfId="0" applyFont="1" applyAlignment="1">
      <alignment horizontal="justify" vertical="center" wrapText="1"/>
    </xf>
    <xf numFmtId="0" fontId="4" fillId="2" borderId="12" xfId="0" applyFont="1" applyFill="1" applyBorder="1" applyAlignment="1">
      <alignment horizontal="center" vertical="center"/>
    </xf>
    <xf numFmtId="0" fontId="5" fillId="0" borderId="0" xfId="0" applyFont="1"/>
    <xf numFmtId="0" fontId="5" fillId="0" borderId="12" xfId="0" applyFont="1" applyBorder="1"/>
    <xf numFmtId="0" fontId="5" fillId="0" borderId="12" xfId="0" applyFont="1" applyBorder="1" applyAlignment="1">
      <alignment horizontal="center"/>
    </xf>
    <xf numFmtId="0" fontId="5" fillId="0" borderId="4" xfId="0" applyFont="1" applyBorder="1" applyAlignment="1">
      <alignment horizontal="justify"/>
    </xf>
  </cellXfs>
  <cellStyles count="10">
    <cellStyle name="Millares" xfId="1" builtinId="3"/>
    <cellStyle name="Millares 2" xfId="4" xr:uid="{00000000-0005-0000-0000-00002F000000}"/>
    <cellStyle name="Normal" xfId="0" builtinId="0"/>
    <cellStyle name="Normal 2" xfId="3" xr:uid="{00000000-0005-0000-0000-000030000000}"/>
    <cellStyle name="Normal 3" xfId="6" xr:uid="{00000000-0005-0000-0000-000032000000}"/>
    <cellStyle name="Normal 4" xfId="7" xr:uid="{00000000-0005-0000-0000-000033000000}"/>
    <cellStyle name="Normal 5" xfId="8" xr:uid="{00000000-0005-0000-0000-000034000000}"/>
    <cellStyle name="Normal 6" xfId="9" xr:uid="{00000000-0005-0000-0000-000035000000}"/>
    <cellStyle name="Porcentaje" xfId="2" builtinId="5"/>
    <cellStyle name="Porcentaje 2" xfId="5"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1</xdr:row>
      <xdr:rowOff>247693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350986"/>
  <sheetViews>
    <sheetView tabSelected="1" zoomScale="115" zoomScaleNormal="115" workbookViewId="0">
      <selection activeCell="R11" sqref="R11"/>
    </sheetView>
  </sheetViews>
  <sheetFormatPr baseColWidth="10" defaultColWidth="9.140625" defaultRowHeight="12.75" x14ac:dyDescent="0.2"/>
  <cols>
    <col min="1" max="1" width="9.140625" style="8"/>
    <col min="2" max="2" width="16" style="8" customWidth="1"/>
    <col min="3" max="3" width="27" style="8" customWidth="1"/>
    <col min="4" max="4" width="18.7109375" style="8" customWidth="1"/>
    <col min="5" max="5" width="61.140625" style="8" customWidth="1"/>
    <col min="6" max="6" width="44.140625" style="8" customWidth="1"/>
    <col min="7" max="7" width="47" style="8" customWidth="1"/>
    <col min="8" max="8" width="56.140625" style="8" customWidth="1"/>
    <col min="9" max="9" width="27.85546875" style="119" customWidth="1"/>
    <col min="10" max="10" width="18.7109375" style="113" customWidth="1"/>
    <col min="11" max="11" width="24.140625" style="113" customWidth="1"/>
    <col min="12" max="12" width="23.85546875" style="113" customWidth="1"/>
    <col min="13" max="13" width="20.140625" style="113" hidden="1" customWidth="1"/>
    <col min="14" max="14" width="25.28515625" style="113" customWidth="1"/>
    <col min="15" max="15" width="50.140625" style="120" customWidth="1"/>
    <col min="16" max="16" width="22.42578125" style="108" customWidth="1"/>
    <col min="17" max="254" width="8" style="8" customWidth="1"/>
    <col min="255" max="16384" width="9.140625" style="8"/>
  </cols>
  <sheetData>
    <row r="1" spans="1:16" ht="25.5" x14ac:dyDescent="0.2">
      <c r="B1" s="111" t="s">
        <v>0</v>
      </c>
      <c r="C1" s="111">
        <v>53</v>
      </c>
      <c r="D1" s="112" t="s">
        <v>1</v>
      </c>
    </row>
    <row r="2" spans="1:16" ht="38.25" x14ac:dyDescent="0.2">
      <c r="B2" s="111" t="s">
        <v>2</v>
      </c>
      <c r="C2" s="111">
        <v>400</v>
      </c>
      <c r="D2" s="112" t="s">
        <v>3</v>
      </c>
    </row>
    <row r="3" spans="1:16" x14ac:dyDescent="0.2">
      <c r="B3" s="111" t="s">
        <v>4</v>
      </c>
      <c r="C3" s="111">
        <v>1</v>
      </c>
    </row>
    <row r="4" spans="1:16" x14ac:dyDescent="0.2">
      <c r="B4" s="111" t="s">
        <v>5</v>
      </c>
      <c r="C4" s="111">
        <v>11609</v>
      </c>
    </row>
    <row r="5" spans="1:16" x14ac:dyDescent="0.2">
      <c r="B5" s="111" t="s">
        <v>6</v>
      </c>
      <c r="C5" s="114">
        <v>43281</v>
      </c>
    </row>
    <row r="6" spans="1:16" x14ac:dyDescent="0.2">
      <c r="B6" s="111" t="s">
        <v>7</v>
      </c>
      <c r="C6" s="111">
        <v>6</v>
      </c>
      <c r="D6" s="111" t="s">
        <v>8</v>
      </c>
    </row>
    <row r="8" spans="1:16" ht="12.75" customHeight="1" x14ac:dyDescent="0.2">
      <c r="A8" s="115" t="s">
        <v>9</v>
      </c>
      <c r="B8" s="213" t="s">
        <v>10</v>
      </c>
      <c r="C8" s="214"/>
      <c r="D8" s="215"/>
      <c r="E8" s="215"/>
      <c r="F8" s="214"/>
      <c r="G8" s="215"/>
      <c r="H8" s="215"/>
      <c r="I8" s="216"/>
      <c r="J8" s="215"/>
      <c r="K8" s="215"/>
      <c r="L8" s="215"/>
      <c r="M8" s="215"/>
      <c r="N8" s="215"/>
      <c r="O8" s="217"/>
    </row>
    <row r="9" spans="1:16" x14ac:dyDescent="0.2">
      <c r="C9" s="111">
        <v>4</v>
      </c>
      <c r="D9" s="116">
        <v>8</v>
      </c>
      <c r="E9" s="116">
        <v>12</v>
      </c>
      <c r="F9" s="111">
        <v>16</v>
      </c>
      <c r="G9" s="116">
        <v>20</v>
      </c>
      <c r="H9" s="116">
        <v>24</v>
      </c>
      <c r="I9" s="116">
        <v>28</v>
      </c>
      <c r="J9" s="117">
        <v>31</v>
      </c>
      <c r="K9" s="117">
        <v>32</v>
      </c>
      <c r="L9" s="117">
        <v>36</v>
      </c>
      <c r="M9" s="117">
        <v>40</v>
      </c>
      <c r="N9" s="117">
        <v>44</v>
      </c>
      <c r="O9" s="122">
        <v>48</v>
      </c>
    </row>
    <row r="10" spans="1:16" ht="38.25" x14ac:dyDescent="0.2">
      <c r="C10" s="112" t="s">
        <v>11</v>
      </c>
      <c r="D10" s="112" t="s">
        <v>12</v>
      </c>
      <c r="E10" s="111" t="s">
        <v>13</v>
      </c>
      <c r="F10" s="111" t="s">
        <v>14</v>
      </c>
      <c r="G10" s="111" t="s">
        <v>15</v>
      </c>
      <c r="H10" s="111" t="s">
        <v>16</v>
      </c>
      <c r="I10" s="112" t="s">
        <v>17</v>
      </c>
      <c r="J10" s="112" t="s">
        <v>18</v>
      </c>
      <c r="K10" s="112" t="s">
        <v>19</v>
      </c>
      <c r="L10" s="112" t="s">
        <v>20</v>
      </c>
      <c r="M10" s="112" t="s">
        <v>21</v>
      </c>
      <c r="N10" s="112" t="s">
        <v>22</v>
      </c>
      <c r="O10" s="123" t="s">
        <v>23</v>
      </c>
    </row>
    <row r="11" spans="1:16" ht="93.75" customHeight="1" x14ac:dyDescent="0.2">
      <c r="A11" s="1">
        <v>1</v>
      </c>
      <c r="B11" s="23" t="s">
        <v>24</v>
      </c>
      <c r="C11" s="5" t="s">
        <v>26</v>
      </c>
      <c r="D11" s="4">
        <v>1</v>
      </c>
      <c r="E11" s="5" t="s">
        <v>460</v>
      </c>
      <c r="F11" s="5" t="s">
        <v>27</v>
      </c>
      <c r="G11" s="5" t="s">
        <v>591</v>
      </c>
      <c r="H11" s="5" t="s">
        <v>591</v>
      </c>
      <c r="I11" s="124" t="s">
        <v>28</v>
      </c>
      <c r="J11" s="40">
        <v>3</v>
      </c>
      <c r="K11" s="56">
        <v>42278</v>
      </c>
      <c r="L11" s="56">
        <v>42369</v>
      </c>
      <c r="M11" s="40">
        <v>14</v>
      </c>
      <c r="N11" s="6">
        <v>1</v>
      </c>
      <c r="O11" s="7" t="s">
        <v>585</v>
      </c>
      <c r="P11" s="8"/>
    </row>
    <row r="12" spans="1:16" ht="87.75" customHeight="1" x14ac:dyDescent="0.2">
      <c r="A12" s="1">
        <v>1</v>
      </c>
      <c r="B12" s="23" t="s">
        <v>552</v>
      </c>
      <c r="C12" s="5" t="s">
        <v>26</v>
      </c>
      <c r="D12" s="4">
        <v>3</v>
      </c>
      <c r="E12" s="12" t="s">
        <v>461</v>
      </c>
      <c r="F12" s="5" t="s">
        <v>29</v>
      </c>
      <c r="G12" s="5" t="s">
        <v>30</v>
      </c>
      <c r="H12" s="5" t="s">
        <v>31</v>
      </c>
      <c r="I12" s="13" t="s">
        <v>28</v>
      </c>
      <c r="J12" s="40">
        <v>24</v>
      </c>
      <c r="K12" s="56">
        <v>42370</v>
      </c>
      <c r="L12" s="56">
        <v>43465</v>
      </c>
      <c r="M12" s="40">
        <v>104</v>
      </c>
      <c r="N12" s="6">
        <v>0</v>
      </c>
      <c r="O12" s="12"/>
      <c r="P12" s="8"/>
    </row>
    <row r="13" spans="1:16" ht="81" customHeight="1" x14ac:dyDescent="0.2">
      <c r="A13" s="1">
        <v>1</v>
      </c>
      <c r="B13" s="23" t="s">
        <v>405</v>
      </c>
      <c r="C13" s="5" t="s">
        <v>26</v>
      </c>
      <c r="D13" s="4">
        <v>4</v>
      </c>
      <c r="E13" s="12" t="s">
        <v>462</v>
      </c>
      <c r="F13" s="5" t="s">
        <v>33</v>
      </c>
      <c r="G13" s="3" t="s">
        <v>34</v>
      </c>
      <c r="H13" s="5" t="s">
        <v>35</v>
      </c>
      <c r="I13" s="14" t="s">
        <v>36</v>
      </c>
      <c r="J13" s="15">
        <v>100</v>
      </c>
      <c r="K13" s="56">
        <v>42370</v>
      </c>
      <c r="L13" s="54">
        <v>43465</v>
      </c>
      <c r="M13" s="40">
        <v>156</v>
      </c>
      <c r="N13" s="16">
        <v>0.5</v>
      </c>
      <c r="O13" s="17" t="s">
        <v>37</v>
      </c>
      <c r="P13" s="8"/>
    </row>
    <row r="14" spans="1:16" ht="63.75" x14ac:dyDescent="0.2">
      <c r="A14" s="1">
        <v>1</v>
      </c>
      <c r="B14" s="23" t="s">
        <v>406</v>
      </c>
      <c r="C14" s="5" t="s">
        <v>26</v>
      </c>
      <c r="D14" s="4">
        <v>5</v>
      </c>
      <c r="E14" s="12" t="s">
        <v>463</v>
      </c>
      <c r="F14" s="5" t="s">
        <v>39</v>
      </c>
      <c r="G14" s="5" t="s">
        <v>30</v>
      </c>
      <c r="H14" s="5" t="s">
        <v>31</v>
      </c>
      <c r="I14" s="13" t="s">
        <v>28</v>
      </c>
      <c r="J14" s="40">
        <v>24</v>
      </c>
      <c r="K14" s="56">
        <v>42370</v>
      </c>
      <c r="L14" s="56">
        <v>43465</v>
      </c>
      <c r="M14" s="40">
        <v>156</v>
      </c>
      <c r="N14" s="6">
        <v>0</v>
      </c>
      <c r="O14" s="12"/>
      <c r="P14" s="8"/>
    </row>
    <row r="15" spans="1:16" ht="63.75" x14ac:dyDescent="0.2">
      <c r="A15" s="1">
        <v>1</v>
      </c>
      <c r="B15" s="23" t="s">
        <v>407</v>
      </c>
      <c r="C15" s="5" t="s">
        <v>26</v>
      </c>
      <c r="D15" s="9">
        <v>6</v>
      </c>
      <c r="E15" s="12" t="s">
        <v>464</v>
      </c>
      <c r="F15" s="5" t="s">
        <v>42</v>
      </c>
      <c r="G15" s="125" t="s">
        <v>517</v>
      </c>
      <c r="H15" s="125" t="s">
        <v>518</v>
      </c>
      <c r="I15" s="126" t="s">
        <v>519</v>
      </c>
      <c r="J15" s="15">
        <v>12</v>
      </c>
      <c r="K15" s="22">
        <v>43250</v>
      </c>
      <c r="L15" s="56">
        <v>43830</v>
      </c>
      <c r="M15" s="14">
        <f>30+52</f>
        <v>82</v>
      </c>
      <c r="N15" s="6">
        <v>0</v>
      </c>
      <c r="O15" s="7" t="s">
        <v>520</v>
      </c>
      <c r="P15" s="8"/>
    </row>
    <row r="16" spans="1:16" ht="118.5" customHeight="1" x14ac:dyDescent="0.2">
      <c r="A16" s="118">
        <v>1</v>
      </c>
      <c r="B16" s="23" t="s">
        <v>408</v>
      </c>
      <c r="C16" s="5" t="s">
        <v>26</v>
      </c>
      <c r="D16" s="128">
        <v>6</v>
      </c>
      <c r="E16" s="129" t="s">
        <v>510</v>
      </c>
      <c r="F16" s="127" t="s">
        <v>42</v>
      </c>
      <c r="G16" s="125" t="s">
        <v>521</v>
      </c>
      <c r="H16" s="125" t="s">
        <v>522</v>
      </c>
      <c r="I16" s="126" t="s">
        <v>523</v>
      </c>
      <c r="J16" s="130">
        <v>12</v>
      </c>
      <c r="K16" s="131">
        <v>43327</v>
      </c>
      <c r="L16" s="132">
        <v>43692</v>
      </c>
      <c r="M16" s="130">
        <v>52</v>
      </c>
      <c r="N16" s="6">
        <v>0</v>
      </c>
      <c r="O16" s="7" t="s">
        <v>520</v>
      </c>
    </row>
    <row r="17" spans="1:16" ht="98.25" customHeight="1" x14ac:dyDescent="0.2">
      <c r="A17" s="1">
        <v>1</v>
      </c>
      <c r="B17" s="23" t="s">
        <v>409</v>
      </c>
      <c r="C17" s="5" t="s">
        <v>26</v>
      </c>
      <c r="D17" s="9">
        <v>6</v>
      </c>
      <c r="E17" s="12" t="s">
        <v>464</v>
      </c>
      <c r="F17" s="127" t="s">
        <v>42</v>
      </c>
      <c r="G17" s="125" t="s">
        <v>524</v>
      </c>
      <c r="H17" s="125" t="s">
        <v>525</v>
      </c>
      <c r="I17" s="133" t="s">
        <v>526</v>
      </c>
      <c r="J17" s="14">
        <v>4</v>
      </c>
      <c r="K17" s="131">
        <v>43327</v>
      </c>
      <c r="L17" s="132">
        <v>43692</v>
      </c>
      <c r="M17" s="14">
        <v>52</v>
      </c>
      <c r="N17" s="6">
        <v>0</v>
      </c>
      <c r="O17" s="7" t="s">
        <v>520</v>
      </c>
      <c r="P17" s="8"/>
    </row>
    <row r="18" spans="1:16" s="121" customFormat="1" ht="98.25" customHeight="1" x14ac:dyDescent="0.2">
      <c r="A18" s="1">
        <v>1</v>
      </c>
      <c r="B18" s="23" t="s">
        <v>410</v>
      </c>
      <c r="C18" s="5" t="s">
        <v>26</v>
      </c>
      <c r="D18" s="9">
        <v>6</v>
      </c>
      <c r="E18" s="12" t="s">
        <v>464</v>
      </c>
      <c r="F18" s="127" t="s">
        <v>42</v>
      </c>
      <c r="G18" s="134" t="s">
        <v>529</v>
      </c>
      <c r="H18" s="134" t="s">
        <v>527</v>
      </c>
      <c r="I18" s="125" t="s">
        <v>528</v>
      </c>
      <c r="J18" s="135">
        <v>5</v>
      </c>
      <c r="K18" s="136">
        <v>43344</v>
      </c>
      <c r="L18" s="137">
        <v>43830</v>
      </c>
      <c r="M18" s="135">
        <f>17+52</f>
        <v>69</v>
      </c>
      <c r="N18" s="6">
        <v>0</v>
      </c>
      <c r="O18" s="7" t="s">
        <v>520</v>
      </c>
    </row>
    <row r="19" spans="1:16" ht="76.5" x14ac:dyDescent="0.2">
      <c r="A19" s="1">
        <v>1</v>
      </c>
      <c r="B19" s="23" t="s">
        <v>411</v>
      </c>
      <c r="C19" s="5" t="s">
        <v>26</v>
      </c>
      <c r="D19" s="4">
        <v>8</v>
      </c>
      <c r="E19" s="12" t="s">
        <v>465</v>
      </c>
      <c r="F19" s="5" t="s">
        <v>49</v>
      </c>
      <c r="G19" s="12" t="s">
        <v>50</v>
      </c>
      <c r="H19" s="12" t="s">
        <v>51</v>
      </c>
      <c r="I19" s="15" t="s">
        <v>52</v>
      </c>
      <c r="J19" s="15">
        <v>100</v>
      </c>
      <c r="K19" s="22">
        <v>43101</v>
      </c>
      <c r="L19" s="22">
        <v>43465</v>
      </c>
      <c r="M19" s="14">
        <v>51</v>
      </c>
      <c r="N19" s="142">
        <v>0.22</v>
      </c>
      <c r="O19" s="143" t="s">
        <v>53</v>
      </c>
      <c r="P19" s="8"/>
    </row>
    <row r="20" spans="1:16" ht="81.75" customHeight="1" x14ac:dyDescent="0.2">
      <c r="A20" s="1">
        <v>1</v>
      </c>
      <c r="B20" s="23" t="s">
        <v>412</v>
      </c>
      <c r="C20" s="5" t="s">
        <v>26</v>
      </c>
      <c r="D20" s="138">
        <v>8</v>
      </c>
      <c r="E20" s="7" t="s">
        <v>466</v>
      </c>
      <c r="F20" s="5" t="s">
        <v>55</v>
      </c>
      <c r="G20" s="7" t="s">
        <v>56</v>
      </c>
      <c r="H20" s="7" t="s">
        <v>57</v>
      </c>
      <c r="I20" s="15" t="s">
        <v>58</v>
      </c>
      <c r="J20" s="15">
        <v>100</v>
      </c>
      <c r="K20" s="25">
        <v>42370</v>
      </c>
      <c r="L20" s="139">
        <v>43646</v>
      </c>
      <c r="M20" s="140">
        <f>52+52+52+26</f>
        <v>182</v>
      </c>
      <c r="N20" s="144">
        <v>0.94</v>
      </c>
      <c r="O20" s="145" t="s">
        <v>590</v>
      </c>
    </row>
    <row r="21" spans="1:16" ht="81.75" customHeight="1" x14ac:dyDescent="0.2">
      <c r="A21" s="1">
        <v>1</v>
      </c>
      <c r="B21" s="23" t="s">
        <v>413</v>
      </c>
      <c r="C21" s="5" t="s">
        <v>26</v>
      </c>
      <c r="D21" s="4">
        <v>9</v>
      </c>
      <c r="E21" s="12" t="s">
        <v>467</v>
      </c>
      <c r="F21" s="5" t="s">
        <v>59</v>
      </c>
      <c r="G21" s="26" t="s">
        <v>60</v>
      </c>
      <c r="H21" s="12" t="s">
        <v>61</v>
      </c>
      <c r="I21" s="23" t="s">
        <v>62</v>
      </c>
      <c r="J21" s="14">
        <v>12</v>
      </c>
      <c r="K21" s="22">
        <v>42358</v>
      </c>
      <c r="L21" s="22">
        <v>42705</v>
      </c>
      <c r="M21" s="14">
        <v>50</v>
      </c>
      <c r="N21" s="142">
        <v>1</v>
      </c>
      <c r="O21" s="146" t="s">
        <v>63</v>
      </c>
      <c r="P21" s="8"/>
    </row>
    <row r="22" spans="1:16" ht="51" x14ac:dyDescent="0.2">
      <c r="A22" s="1">
        <v>1</v>
      </c>
      <c r="B22" s="23" t="s">
        <v>414</v>
      </c>
      <c r="C22" s="5" t="s">
        <v>26</v>
      </c>
      <c r="D22" s="4">
        <v>9</v>
      </c>
      <c r="E22" s="12" t="s">
        <v>467</v>
      </c>
      <c r="F22" s="5" t="s">
        <v>59</v>
      </c>
      <c r="G22" s="26" t="s">
        <v>60</v>
      </c>
      <c r="H22" s="19" t="s">
        <v>65</v>
      </c>
      <c r="I22" s="2" t="s">
        <v>66</v>
      </c>
      <c r="J22" s="14">
        <v>3</v>
      </c>
      <c r="K22" s="27">
        <v>42156</v>
      </c>
      <c r="L22" s="27">
        <v>42369</v>
      </c>
      <c r="M22" s="14">
        <v>31</v>
      </c>
      <c r="N22" s="6">
        <v>1</v>
      </c>
      <c r="O22" s="18" t="s">
        <v>67</v>
      </c>
      <c r="P22" s="8"/>
    </row>
    <row r="23" spans="1:16" ht="76.5" x14ac:dyDescent="0.2">
      <c r="A23" s="1">
        <v>1</v>
      </c>
      <c r="B23" s="23" t="s">
        <v>415</v>
      </c>
      <c r="C23" s="5" t="s">
        <v>26</v>
      </c>
      <c r="D23" s="4">
        <v>9</v>
      </c>
      <c r="E23" s="12" t="s">
        <v>468</v>
      </c>
      <c r="F23" s="5" t="s">
        <v>59</v>
      </c>
      <c r="G23" s="26" t="s">
        <v>60</v>
      </c>
      <c r="H23" s="12" t="s">
        <v>69</v>
      </c>
      <c r="I23" s="14" t="s">
        <v>70</v>
      </c>
      <c r="J23" s="14">
        <v>62</v>
      </c>
      <c r="K23" s="27">
        <v>42370</v>
      </c>
      <c r="L23" s="27">
        <v>43465</v>
      </c>
      <c r="M23" s="14">
        <v>156</v>
      </c>
      <c r="N23" s="6">
        <v>0.5</v>
      </c>
      <c r="O23" s="7" t="s">
        <v>71</v>
      </c>
      <c r="P23" s="8"/>
    </row>
    <row r="24" spans="1:16" ht="117" customHeight="1" x14ac:dyDescent="0.2">
      <c r="A24" s="1">
        <v>1</v>
      </c>
      <c r="B24" s="23" t="s">
        <v>416</v>
      </c>
      <c r="C24" s="5" t="s">
        <v>26</v>
      </c>
      <c r="D24" s="28">
        <v>9</v>
      </c>
      <c r="E24" s="29" t="s">
        <v>469</v>
      </c>
      <c r="F24" s="30" t="s">
        <v>59</v>
      </c>
      <c r="G24" s="31" t="s">
        <v>73</v>
      </c>
      <c r="H24" s="12" t="s">
        <v>74</v>
      </c>
      <c r="I24" s="30" t="s">
        <v>75</v>
      </c>
      <c r="J24" s="30">
        <v>7587</v>
      </c>
      <c r="K24" s="56">
        <v>43101</v>
      </c>
      <c r="L24" s="78">
        <v>44196</v>
      </c>
      <c r="M24" s="79">
        <v>156</v>
      </c>
      <c r="N24" s="52">
        <v>0</v>
      </c>
      <c r="O24" s="32" t="s">
        <v>76</v>
      </c>
      <c r="P24" s="8"/>
    </row>
    <row r="25" spans="1:16" ht="81" customHeight="1" x14ac:dyDescent="0.2">
      <c r="A25" s="1">
        <v>1</v>
      </c>
      <c r="B25" s="23" t="s">
        <v>553</v>
      </c>
      <c r="C25" s="5" t="s">
        <v>26</v>
      </c>
      <c r="D25" s="9">
        <v>10</v>
      </c>
      <c r="E25" s="12" t="s">
        <v>470</v>
      </c>
      <c r="F25" s="5" t="s">
        <v>78</v>
      </c>
      <c r="G25" s="125" t="s">
        <v>517</v>
      </c>
      <c r="H25" s="125" t="s">
        <v>518</v>
      </c>
      <c r="I25" s="126" t="s">
        <v>519</v>
      </c>
      <c r="J25" s="15">
        <v>12</v>
      </c>
      <c r="K25" s="22">
        <v>43250</v>
      </c>
      <c r="L25" s="56">
        <v>43830</v>
      </c>
      <c r="M25" s="14">
        <f>30+52</f>
        <v>82</v>
      </c>
      <c r="N25" s="52">
        <v>0</v>
      </c>
      <c r="O25" s="7" t="s">
        <v>520</v>
      </c>
    </row>
    <row r="26" spans="1:16" ht="70.5" customHeight="1" x14ac:dyDescent="0.2">
      <c r="A26" s="1">
        <v>1</v>
      </c>
      <c r="B26" s="23" t="s">
        <v>554</v>
      </c>
      <c r="C26" s="5" t="s">
        <v>26</v>
      </c>
      <c r="D26" s="9">
        <v>10</v>
      </c>
      <c r="E26" s="12" t="s">
        <v>470</v>
      </c>
      <c r="F26" s="5" t="s">
        <v>78</v>
      </c>
      <c r="G26" s="125" t="s">
        <v>521</v>
      </c>
      <c r="H26" s="125" t="s">
        <v>522</v>
      </c>
      <c r="I26" s="126" t="s">
        <v>523</v>
      </c>
      <c r="J26" s="130">
        <v>12</v>
      </c>
      <c r="K26" s="131">
        <v>43327</v>
      </c>
      <c r="L26" s="132">
        <v>43692</v>
      </c>
      <c r="M26" s="130">
        <v>52</v>
      </c>
      <c r="N26" s="52">
        <v>0</v>
      </c>
      <c r="O26" s="7" t="s">
        <v>520</v>
      </c>
    </row>
    <row r="27" spans="1:16" ht="72.75" customHeight="1" x14ac:dyDescent="0.2">
      <c r="A27" s="1">
        <v>1</v>
      </c>
      <c r="B27" s="23" t="s">
        <v>417</v>
      </c>
      <c r="C27" s="5" t="s">
        <v>26</v>
      </c>
      <c r="D27" s="9">
        <v>10</v>
      </c>
      <c r="E27" s="12" t="s">
        <v>470</v>
      </c>
      <c r="F27" s="5" t="s">
        <v>78</v>
      </c>
      <c r="G27" s="125" t="s">
        <v>524</v>
      </c>
      <c r="H27" s="125" t="s">
        <v>525</v>
      </c>
      <c r="I27" s="133" t="s">
        <v>526</v>
      </c>
      <c r="J27" s="14">
        <v>4</v>
      </c>
      <c r="K27" s="131">
        <v>43327</v>
      </c>
      <c r="L27" s="132">
        <v>43692</v>
      </c>
      <c r="M27" s="14">
        <v>52</v>
      </c>
      <c r="N27" s="52">
        <v>0</v>
      </c>
      <c r="O27" s="7" t="s">
        <v>520</v>
      </c>
    </row>
    <row r="28" spans="1:16" ht="128.25" customHeight="1" x14ac:dyDescent="0.2">
      <c r="A28" s="1">
        <v>1</v>
      </c>
      <c r="B28" s="23" t="s">
        <v>418</v>
      </c>
      <c r="C28" s="5" t="s">
        <v>26</v>
      </c>
      <c r="D28" s="34">
        <v>10</v>
      </c>
      <c r="E28" s="35" t="s">
        <v>470</v>
      </c>
      <c r="F28" s="32" t="s">
        <v>78</v>
      </c>
      <c r="G28" s="134" t="s">
        <v>529</v>
      </c>
      <c r="H28" s="134" t="s">
        <v>527</v>
      </c>
      <c r="I28" s="125" t="s">
        <v>528</v>
      </c>
      <c r="J28" s="135">
        <v>5</v>
      </c>
      <c r="K28" s="136">
        <v>43344</v>
      </c>
      <c r="L28" s="137">
        <v>43830</v>
      </c>
      <c r="M28" s="135">
        <f>17+52</f>
        <v>69</v>
      </c>
      <c r="N28" s="52">
        <v>0</v>
      </c>
      <c r="O28" s="7" t="s">
        <v>520</v>
      </c>
      <c r="P28" s="8"/>
    </row>
    <row r="29" spans="1:16" ht="51" x14ac:dyDescent="0.2">
      <c r="A29" s="1">
        <v>1</v>
      </c>
      <c r="B29" s="23" t="s">
        <v>419</v>
      </c>
      <c r="C29" s="5" t="s">
        <v>26</v>
      </c>
      <c r="D29" s="147">
        <v>11</v>
      </c>
      <c r="E29" s="7" t="s">
        <v>471</v>
      </c>
      <c r="F29" s="36" t="s">
        <v>86</v>
      </c>
      <c r="G29" s="148" t="s">
        <v>301</v>
      </c>
      <c r="H29" s="149" t="s">
        <v>530</v>
      </c>
      <c r="I29" s="149" t="s">
        <v>272</v>
      </c>
      <c r="J29" s="15">
        <v>280</v>
      </c>
      <c r="K29" s="150">
        <v>43102</v>
      </c>
      <c r="L29" s="150">
        <v>43465</v>
      </c>
      <c r="M29" s="15">
        <v>52</v>
      </c>
      <c r="N29" s="52">
        <v>0</v>
      </c>
      <c r="O29" s="7" t="s">
        <v>520</v>
      </c>
      <c r="P29" s="8"/>
    </row>
    <row r="30" spans="1:16" ht="51" x14ac:dyDescent="0.2">
      <c r="A30" s="1">
        <v>1</v>
      </c>
      <c r="B30" s="23" t="s">
        <v>420</v>
      </c>
      <c r="C30" s="5" t="s">
        <v>26</v>
      </c>
      <c r="D30" s="151">
        <v>11</v>
      </c>
      <c r="E30" s="31" t="s">
        <v>471</v>
      </c>
      <c r="F30" s="32" t="s">
        <v>86</v>
      </c>
      <c r="G30" s="152" t="s">
        <v>264</v>
      </c>
      <c r="H30" s="153" t="s">
        <v>531</v>
      </c>
      <c r="I30" s="149" t="s">
        <v>277</v>
      </c>
      <c r="J30" s="154">
        <v>43</v>
      </c>
      <c r="K30" s="150">
        <v>43102</v>
      </c>
      <c r="L30" s="150">
        <v>43465</v>
      </c>
      <c r="M30" s="79">
        <v>52</v>
      </c>
      <c r="N30" s="52">
        <v>0</v>
      </c>
      <c r="O30" s="7" t="s">
        <v>520</v>
      </c>
      <c r="P30" s="8"/>
    </row>
    <row r="31" spans="1:16" ht="63.75" x14ac:dyDescent="0.2">
      <c r="A31" s="1">
        <v>1</v>
      </c>
      <c r="B31" s="23" t="s">
        <v>421</v>
      </c>
      <c r="C31" s="5" t="s">
        <v>26</v>
      </c>
      <c r="D31" s="147">
        <v>11</v>
      </c>
      <c r="E31" s="7" t="s">
        <v>471</v>
      </c>
      <c r="F31" s="36" t="s">
        <v>86</v>
      </c>
      <c r="G31" s="153" t="s">
        <v>532</v>
      </c>
      <c r="H31" s="155" t="s">
        <v>278</v>
      </c>
      <c r="I31" s="149" t="s">
        <v>279</v>
      </c>
      <c r="J31" s="156">
        <v>139</v>
      </c>
      <c r="K31" s="157">
        <v>43069</v>
      </c>
      <c r="L31" s="157">
        <v>43281</v>
      </c>
      <c r="M31" s="14">
        <f>4+26</f>
        <v>30</v>
      </c>
      <c r="N31" s="52">
        <v>0</v>
      </c>
      <c r="O31" s="7" t="s">
        <v>520</v>
      </c>
    </row>
    <row r="32" spans="1:16" s="121" customFormat="1" ht="51" x14ac:dyDescent="0.2">
      <c r="A32" s="1">
        <v>1</v>
      </c>
      <c r="B32" s="23" t="s">
        <v>422</v>
      </c>
      <c r="C32" s="5" t="s">
        <v>26</v>
      </c>
      <c r="D32" s="158">
        <v>11</v>
      </c>
      <c r="E32" s="7" t="s">
        <v>471</v>
      </c>
      <c r="F32" s="36" t="s">
        <v>86</v>
      </c>
      <c r="G32" s="153" t="s">
        <v>280</v>
      </c>
      <c r="H32" s="155" t="s">
        <v>278</v>
      </c>
      <c r="I32" s="149" t="s">
        <v>281</v>
      </c>
      <c r="J32" s="156">
        <v>40</v>
      </c>
      <c r="K32" s="157">
        <v>43069</v>
      </c>
      <c r="L32" s="157">
        <v>43159</v>
      </c>
      <c r="M32" s="135">
        <f>4+9</f>
        <v>13</v>
      </c>
      <c r="N32" s="52">
        <v>0</v>
      </c>
      <c r="O32" s="7" t="s">
        <v>520</v>
      </c>
      <c r="P32" s="108"/>
    </row>
    <row r="33" spans="1:16" s="121" customFormat="1" ht="51" x14ac:dyDescent="0.2">
      <c r="A33" s="1">
        <v>1</v>
      </c>
      <c r="B33" s="23" t="s">
        <v>423</v>
      </c>
      <c r="C33" s="5" t="s">
        <v>26</v>
      </c>
      <c r="D33" s="158">
        <v>11</v>
      </c>
      <c r="E33" s="7" t="s">
        <v>471</v>
      </c>
      <c r="F33" s="36" t="s">
        <v>86</v>
      </c>
      <c r="G33" s="153" t="s">
        <v>282</v>
      </c>
      <c r="H33" s="153" t="s">
        <v>283</v>
      </c>
      <c r="I33" s="149" t="s">
        <v>284</v>
      </c>
      <c r="J33" s="159">
        <v>9</v>
      </c>
      <c r="K33" s="150">
        <v>43069</v>
      </c>
      <c r="L33" s="150">
        <v>43311</v>
      </c>
      <c r="M33" s="135">
        <f>4+30</f>
        <v>34</v>
      </c>
      <c r="N33" s="52">
        <v>0</v>
      </c>
      <c r="O33" s="7" t="s">
        <v>520</v>
      </c>
      <c r="P33" s="108"/>
    </row>
    <row r="34" spans="1:16" s="121" customFormat="1" ht="51" x14ac:dyDescent="0.2">
      <c r="A34" s="1">
        <v>1</v>
      </c>
      <c r="B34" s="23" t="s">
        <v>424</v>
      </c>
      <c r="C34" s="5" t="s">
        <v>26</v>
      </c>
      <c r="D34" s="158">
        <v>11</v>
      </c>
      <c r="E34" s="7" t="s">
        <v>471</v>
      </c>
      <c r="F34" s="36" t="s">
        <v>86</v>
      </c>
      <c r="G34" s="160" t="s">
        <v>285</v>
      </c>
      <c r="H34" s="160" t="s">
        <v>286</v>
      </c>
      <c r="I34" s="149" t="s">
        <v>287</v>
      </c>
      <c r="J34" s="159">
        <v>1</v>
      </c>
      <c r="K34" s="150">
        <v>43101</v>
      </c>
      <c r="L34" s="150">
        <v>43465</v>
      </c>
      <c r="M34" s="135">
        <v>52</v>
      </c>
      <c r="N34" s="52">
        <v>0</v>
      </c>
      <c r="O34" s="7" t="s">
        <v>520</v>
      </c>
      <c r="P34" s="108"/>
    </row>
    <row r="35" spans="1:16" s="121" customFormat="1" ht="51" x14ac:dyDescent="0.2">
      <c r="A35" s="1">
        <v>1</v>
      </c>
      <c r="B35" s="23" t="s">
        <v>425</v>
      </c>
      <c r="C35" s="5" t="s">
        <v>26</v>
      </c>
      <c r="D35" s="158">
        <v>11</v>
      </c>
      <c r="E35" s="7" t="s">
        <v>471</v>
      </c>
      <c r="F35" s="36" t="s">
        <v>86</v>
      </c>
      <c r="G35" s="160" t="s">
        <v>291</v>
      </c>
      <c r="H35" s="160" t="s">
        <v>292</v>
      </c>
      <c r="I35" s="149" t="s">
        <v>293</v>
      </c>
      <c r="J35" s="159">
        <v>520</v>
      </c>
      <c r="K35" s="150">
        <v>43101</v>
      </c>
      <c r="L35" s="150">
        <v>44196</v>
      </c>
      <c r="M35" s="135">
        <f>52+52+52</f>
        <v>156</v>
      </c>
      <c r="N35" s="52">
        <v>0</v>
      </c>
      <c r="O35" s="7" t="s">
        <v>520</v>
      </c>
      <c r="P35" s="108"/>
    </row>
    <row r="36" spans="1:16" s="121" customFormat="1" ht="51" x14ac:dyDescent="0.2">
      <c r="A36" s="1">
        <v>1</v>
      </c>
      <c r="B36" s="23" t="s">
        <v>426</v>
      </c>
      <c r="C36" s="5" t="s">
        <v>26</v>
      </c>
      <c r="D36" s="158">
        <v>11</v>
      </c>
      <c r="E36" s="7" t="s">
        <v>471</v>
      </c>
      <c r="F36" s="36" t="s">
        <v>86</v>
      </c>
      <c r="G36" s="160" t="s">
        <v>294</v>
      </c>
      <c r="H36" s="160" t="s">
        <v>295</v>
      </c>
      <c r="I36" s="149" t="s">
        <v>296</v>
      </c>
      <c r="J36" s="161">
        <v>400</v>
      </c>
      <c r="K36" s="150">
        <v>43132</v>
      </c>
      <c r="L36" s="150">
        <v>43497</v>
      </c>
      <c r="M36" s="135">
        <v>52</v>
      </c>
      <c r="N36" s="52">
        <v>0</v>
      </c>
      <c r="O36" s="7" t="s">
        <v>520</v>
      </c>
      <c r="P36" s="108"/>
    </row>
    <row r="37" spans="1:16" s="121" customFormat="1" ht="51" x14ac:dyDescent="0.2">
      <c r="A37" s="1">
        <v>1</v>
      </c>
      <c r="B37" s="23" t="s">
        <v>427</v>
      </c>
      <c r="C37" s="5" t="s">
        <v>26</v>
      </c>
      <c r="D37" s="158">
        <v>11</v>
      </c>
      <c r="E37" s="7" t="s">
        <v>471</v>
      </c>
      <c r="F37" s="36" t="s">
        <v>86</v>
      </c>
      <c r="G37" s="160" t="s">
        <v>297</v>
      </c>
      <c r="H37" s="160" t="s">
        <v>298</v>
      </c>
      <c r="I37" s="149" t="s">
        <v>299</v>
      </c>
      <c r="J37" s="161">
        <v>157</v>
      </c>
      <c r="K37" s="150">
        <v>43191</v>
      </c>
      <c r="L37" s="150">
        <v>43617</v>
      </c>
      <c r="M37" s="135">
        <f>52+9</f>
        <v>61</v>
      </c>
      <c r="N37" s="52">
        <v>0</v>
      </c>
      <c r="O37" s="7" t="s">
        <v>520</v>
      </c>
      <c r="P37" s="108"/>
    </row>
    <row r="38" spans="1:16" s="121" customFormat="1" ht="51" x14ac:dyDescent="0.2">
      <c r="A38" s="1">
        <v>1</v>
      </c>
      <c r="B38" s="23" t="s">
        <v>428</v>
      </c>
      <c r="C38" s="5" t="s">
        <v>26</v>
      </c>
      <c r="D38" s="158">
        <v>11</v>
      </c>
      <c r="E38" s="7" t="s">
        <v>471</v>
      </c>
      <c r="F38" s="36" t="s">
        <v>86</v>
      </c>
      <c r="G38" s="148" t="s">
        <v>301</v>
      </c>
      <c r="H38" s="149" t="s">
        <v>530</v>
      </c>
      <c r="I38" s="149" t="s">
        <v>272</v>
      </c>
      <c r="J38" s="159">
        <v>280</v>
      </c>
      <c r="K38" s="150">
        <v>43102</v>
      </c>
      <c r="L38" s="150">
        <v>43465</v>
      </c>
      <c r="M38" s="135">
        <v>52</v>
      </c>
      <c r="N38" s="52">
        <v>0</v>
      </c>
      <c r="O38" s="7" t="s">
        <v>520</v>
      </c>
      <c r="P38" s="108"/>
    </row>
    <row r="39" spans="1:16" s="121" customFormat="1" ht="51" x14ac:dyDescent="0.2">
      <c r="A39" s="1">
        <v>1</v>
      </c>
      <c r="B39" s="23" t="s">
        <v>429</v>
      </c>
      <c r="C39" s="5" t="s">
        <v>26</v>
      </c>
      <c r="D39" s="158">
        <v>11</v>
      </c>
      <c r="E39" s="7" t="s">
        <v>471</v>
      </c>
      <c r="F39" s="36" t="s">
        <v>86</v>
      </c>
      <c r="G39" s="149" t="s">
        <v>286</v>
      </c>
      <c r="H39" s="149" t="s">
        <v>533</v>
      </c>
      <c r="I39" s="149" t="s">
        <v>287</v>
      </c>
      <c r="J39" s="159">
        <v>1</v>
      </c>
      <c r="K39" s="150">
        <v>43101</v>
      </c>
      <c r="L39" s="150">
        <v>43830</v>
      </c>
      <c r="M39" s="135">
        <f>52+52</f>
        <v>104</v>
      </c>
      <c r="N39" s="52">
        <v>0</v>
      </c>
      <c r="O39" s="7" t="s">
        <v>520</v>
      </c>
      <c r="P39" s="108"/>
    </row>
    <row r="40" spans="1:16" s="121" customFormat="1" ht="51" x14ac:dyDescent="0.2">
      <c r="A40" s="1">
        <v>1</v>
      </c>
      <c r="B40" s="23" t="s">
        <v>430</v>
      </c>
      <c r="C40" s="5" t="s">
        <v>26</v>
      </c>
      <c r="D40" s="158">
        <v>11</v>
      </c>
      <c r="E40" s="7" t="s">
        <v>471</v>
      </c>
      <c r="F40" s="36" t="s">
        <v>86</v>
      </c>
      <c r="G40" s="149" t="s">
        <v>311</v>
      </c>
      <c r="H40" s="149" t="s">
        <v>312</v>
      </c>
      <c r="I40" s="149" t="s">
        <v>313</v>
      </c>
      <c r="J40" s="162">
        <v>1</v>
      </c>
      <c r="K40" s="150">
        <v>43101</v>
      </c>
      <c r="L40" s="150">
        <v>44196</v>
      </c>
      <c r="M40" s="135">
        <f>52+52+52</f>
        <v>156</v>
      </c>
      <c r="N40" s="52">
        <v>0</v>
      </c>
      <c r="O40" s="7" t="s">
        <v>520</v>
      </c>
      <c r="P40" s="108"/>
    </row>
    <row r="41" spans="1:16" s="121" customFormat="1" ht="51" x14ac:dyDescent="0.2">
      <c r="A41" s="1">
        <v>1</v>
      </c>
      <c r="B41" s="23" t="s">
        <v>431</v>
      </c>
      <c r="C41" s="5" t="s">
        <v>26</v>
      </c>
      <c r="D41" s="158">
        <v>11</v>
      </c>
      <c r="E41" s="7" t="s">
        <v>471</v>
      </c>
      <c r="F41" s="36" t="s">
        <v>86</v>
      </c>
      <c r="G41" s="149" t="s">
        <v>311</v>
      </c>
      <c r="H41" s="149" t="s">
        <v>314</v>
      </c>
      <c r="I41" s="149" t="s">
        <v>315</v>
      </c>
      <c r="J41" s="159">
        <v>1</v>
      </c>
      <c r="K41" s="150">
        <v>43101</v>
      </c>
      <c r="L41" s="150">
        <v>44196</v>
      </c>
      <c r="M41" s="135">
        <f>52+52+52</f>
        <v>156</v>
      </c>
      <c r="N41" s="52">
        <v>0</v>
      </c>
      <c r="O41" s="7" t="s">
        <v>520</v>
      </c>
      <c r="P41" s="108"/>
    </row>
    <row r="42" spans="1:16" s="121" customFormat="1" ht="51" x14ac:dyDescent="0.2">
      <c r="A42" s="1">
        <v>1</v>
      </c>
      <c r="B42" s="23" t="s">
        <v>432</v>
      </c>
      <c r="C42" s="5" t="s">
        <v>26</v>
      </c>
      <c r="D42" s="158">
        <v>11</v>
      </c>
      <c r="E42" s="7" t="s">
        <v>471</v>
      </c>
      <c r="F42" s="36" t="s">
        <v>86</v>
      </c>
      <c r="G42" s="149" t="s">
        <v>311</v>
      </c>
      <c r="H42" s="149" t="s">
        <v>316</v>
      </c>
      <c r="I42" s="149" t="s">
        <v>317</v>
      </c>
      <c r="J42" s="162">
        <v>1</v>
      </c>
      <c r="K42" s="150">
        <v>43101</v>
      </c>
      <c r="L42" s="150">
        <v>44196</v>
      </c>
      <c r="M42" s="135">
        <f>52+52+52</f>
        <v>156</v>
      </c>
      <c r="N42" s="52">
        <v>0</v>
      </c>
      <c r="O42" s="7" t="s">
        <v>520</v>
      </c>
      <c r="P42" s="108"/>
    </row>
    <row r="43" spans="1:16" s="121" customFormat="1" ht="51" x14ac:dyDescent="0.2">
      <c r="A43" s="1">
        <v>1</v>
      </c>
      <c r="B43" s="23" t="s">
        <v>433</v>
      </c>
      <c r="C43" s="5" t="s">
        <v>26</v>
      </c>
      <c r="D43" s="158">
        <v>11</v>
      </c>
      <c r="E43" s="7" t="s">
        <v>471</v>
      </c>
      <c r="F43" s="36" t="s">
        <v>86</v>
      </c>
      <c r="G43" s="160" t="s">
        <v>318</v>
      </c>
      <c r="H43" s="160" t="s">
        <v>319</v>
      </c>
      <c r="I43" s="149" t="s">
        <v>320</v>
      </c>
      <c r="J43" s="154">
        <v>6920</v>
      </c>
      <c r="K43" s="150">
        <v>43132</v>
      </c>
      <c r="L43" s="150">
        <v>43497</v>
      </c>
      <c r="M43" s="135">
        <v>52</v>
      </c>
      <c r="N43" s="52">
        <v>0</v>
      </c>
      <c r="O43" s="7" t="s">
        <v>520</v>
      </c>
      <c r="P43" s="108"/>
    </row>
    <row r="44" spans="1:16" s="121" customFormat="1" ht="51" x14ac:dyDescent="0.2">
      <c r="A44" s="1">
        <v>1</v>
      </c>
      <c r="B44" s="23" t="s">
        <v>434</v>
      </c>
      <c r="C44" s="5" t="s">
        <v>26</v>
      </c>
      <c r="D44" s="158">
        <v>11</v>
      </c>
      <c r="E44" s="7" t="s">
        <v>471</v>
      </c>
      <c r="F44" s="36" t="s">
        <v>86</v>
      </c>
      <c r="G44" s="160" t="s">
        <v>321</v>
      </c>
      <c r="H44" s="160" t="s">
        <v>298</v>
      </c>
      <c r="I44" s="149" t="s">
        <v>299</v>
      </c>
      <c r="J44" s="154">
        <v>3500</v>
      </c>
      <c r="K44" s="150">
        <v>43191</v>
      </c>
      <c r="L44" s="150">
        <v>43617</v>
      </c>
      <c r="M44" s="135">
        <v>61</v>
      </c>
      <c r="N44" s="52">
        <v>0</v>
      </c>
      <c r="O44" s="7" t="s">
        <v>520</v>
      </c>
      <c r="P44" s="108"/>
    </row>
    <row r="45" spans="1:16" s="121" customFormat="1" ht="51" x14ac:dyDescent="0.2">
      <c r="A45" s="1">
        <v>1</v>
      </c>
      <c r="B45" s="23" t="s">
        <v>435</v>
      </c>
      <c r="C45" s="5" t="s">
        <v>26</v>
      </c>
      <c r="D45" s="158">
        <v>11</v>
      </c>
      <c r="E45" s="7" t="s">
        <v>471</v>
      </c>
      <c r="F45" s="36" t="s">
        <v>86</v>
      </c>
      <c r="G45" s="163" t="s">
        <v>322</v>
      </c>
      <c r="H45" s="160" t="s">
        <v>534</v>
      </c>
      <c r="I45" s="149" t="s">
        <v>324</v>
      </c>
      <c r="J45" s="154">
        <v>557</v>
      </c>
      <c r="K45" s="150">
        <v>43191</v>
      </c>
      <c r="L45" s="150">
        <v>43617</v>
      </c>
      <c r="M45" s="164">
        <f>52+9</f>
        <v>61</v>
      </c>
      <c r="N45" s="52">
        <v>0</v>
      </c>
      <c r="O45" s="7" t="s">
        <v>520</v>
      </c>
      <c r="P45" s="108"/>
    </row>
    <row r="46" spans="1:16" ht="76.5" x14ac:dyDescent="0.2">
      <c r="A46" s="1">
        <v>1</v>
      </c>
      <c r="B46" s="23" t="s">
        <v>436</v>
      </c>
      <c r="C46" s="5" t="s">
        <v>26</v>
      </c>
      <c r="D46" s="34">
        <v>12</v>
      </c>
      <c r="E46" s="35" t="s">
        <v>472</v>
      </c>
      <c r="F46" s="32" t="s">
        <v>59</v>
      </c>
      <c r="G46" s="26" t="s">
        <v>89</v>
      </c>
      <c r="H46" s="12" t="s">
        <v>90</v>
      </c>
      <c r="I46" s="14" t="s">
        <v>91</v>
      </c>
      <c r="J46" s="30">
        <v>3</v>
      </c>
      <c r="K46" s="22">
        <v>43101</v>
      </c>
      <c r="L46" s="22">
        <v>44196</v>
      </c>
      <c r="M46" s="79">
        <f>52+52+52+52+52</f>
        <v>260</v>
      </c>
      <c r="N46" s="52">
        <v>0</v>
      </c>
      <c r="O46" s="12" t="s">
        <v>493</v>
      </c>
      <c r="P46" s="8"/>
    </row>
    <row r="47" spans="1:16" ht="76.5" x14ac:dyDescent="0.2">
      <c r="A47" s="1">
        <v>1</v>
      </c>
      <c r="B47" s="23" t="s">
        <v>437</v>
      </c>
      <c r="C47" s="5" t="s">
        <v>26</v>
      </c>
      <c r="D47" s="9">
        <v>12</v>
      </c>
      <c r="E47" s="10" t="s">
        <v>473</v>
      </c>
      <c r="F47" s="5" t="s">
        <v>59</v>
      </c>
      <c r="G47" s="7" t="s">
        <v>80</v>
      </c>
      <c r="H47" s="7" t="s">
        <v>92</v>
      </c>
      <c r="I47" s="7" t="s">
        <v>93</v>
      </c>
      <c r="J47" s="15">
        <v>1</v>
      </c>
      <c r="K47" s="25">
        <v>42370</v>
      </c>
      <c r="L47" s="80">
        <v>43465</v>
      </c>
      <c r="M47" s="15">
        <v>156</v>
      </c>
      <c r="N47" s="16">
        <v>0.43</v>
      </c>
      <c r="O47" s="7" t="s">
        <v>94</v>
      </c>
      <c r="P47" s="8"/>
    </row>
    <row r="48" spans="1:16" ht="63.75" x14ac:dyDescent="0.2">
      <c r="A48" s="1">
        <v>1</v>
      </c>
      <c r="B48" s="23" t="s">
        <v>438</v>
      </c>
      <c r="C48" s="5" t="s">
        <v>26</v>
      </c>
      <c r="D48" s="9">
        <v>12</v>
      </c>
      <c r="E48" s="12" t="s">
        <v>474</v>
      </c>
      <c r="F48" s="5" t="s">
        <v>59</v>
      </c>
      <c r="G48" s="7" t="s">
        <v>80</v>
      </c>
      <c r="H48" s="7" t="s">
        <v>96</v>
      </c>
      <c r="I48" s="7" t="s">
        <v>83</v>
      </c>
      <c r="J48" s="15">
        <v>1200</v>
      </c>
      <c r="K48" s="25">
        <v>42358</v>
      </c>
      <c r="L48" s="80">
        <v>43465</v>
      </c>
      <c r="M48" s="15">
        <v>158</v>
      </c>
      <c r="N48" s="16">
        <v>0.43</v>
      </c>
      <c r="O48" s="7" t="s">
        <v>94</v>
      </c>
      <c r="P48" s="8"/>
    </row>
    <row r="49" spans="1:16" ht="81.75" customHeight="1" x14ac:dyDescent="0.2">
      <c r="A49" s="1">
        <v>1</v>
      </c>
      <c r="B49" s="23" t="s">
        <v>439</v>
      </c>
      <c r="C49" s="5" t="s">
        <v>26</v>
      </c>
      <c r="D49" s="9">
        <v>12</v>
      </c>
      <c r="E49" s="12" t="s">
        <v>474</v>
      </c>
      <c r="F49" s="5" t="s">
        <v>59</v>
      </c>
      <c r="G49" s="7" t="s">
        <v>98</v>
      </c>
      <c r="H49" s="7" t="s">
        <v>99</v>
      </c>
      <c r="I49" s="7" t="s">
        <v>100</v>
      </c>
      <c r="J49" s="15">
        <v>421</v>
      </c>
      <c r="K49" s="25">
        <v>42401</v>
      </c>
      <c r="L49" s="80">
        <v>43100</v>
      </c>
      <c r="M49" s="15">
        <v>100</v>
      </c>
      <c r="N49" s="16">
        <v>1</v>
      </c>
      <c r="O49" s="7" t="s">
        <v>101</v>
      </c>
      <c r="P49" s="8"/>
    </row>
    <row r="50" spans="1:16" ht="68.25" customHeight="1" x14ac:dyDescent="0.2">
      <c r="A50" s="1">
        <v>1</v>
      </c>
      <c r="B50" s="23" t="s">
        <v>440</v>
      </c>
      <c r="C50" s="5" t="s">
        <v>26</v>
      </c>
      <c r="D50" s="9">
        <v>12</v>
      </c>
      <c r="E50" s="12" t="s">
        <v>474</v>
      </c>
      <c r="F50" s="5" t="s">
        <v>59</v>
      </c>
      <c r="G50" s="7" t="s">
        <v>103</v>
      </c>
      <c r="H50" s="7" t="s">
        <v>104</v>
      </c>
      <c r="I50" s="7" t="s">
        <v>62</v>
      </c>
      <c r="J50" s="15">
        <v>2059</v>
      </c>
      <c r="K50" s="25">
        <v>42356</v>
      </c>
      <c r="L50" s="25">
        <v>43100</v>
      </c>
      <c r="M50" s="15">
        <v>106</v>
      </c>
      <c r="N50" s="16">
        <v>1</v>
      </c>
      <c r="O50" s="7" t="s">
        <v>105</v>
      </c>
      <c r="P50" s="8"/>
    </row>
    <row r="51" spans="1:16" ht="63.75" x14ac:dyDescent="0.2">
      <c r="A51" s="1">
        <v>1</v>
      </c>
      <c r="B51" s="23" t="s">
        <v>441</v>
      </c>
      <c r="C51" s="5" t="s">
        <v>26</v>
      </c>
      <c r="D51" s="9">
        <v>12</v>
      </c>
      <c r="E51" s="12" t="s">
        <v>474</v>
      </c>
      <c r="F51" s="5" t="s">
        <v>59</v>
      </c>
      <c r="G51" s="7" t="s">
        <v>103</v>
      </c>
      <c r="H51" s="7" t="s">
        <v>107</v>
      </c>
      <c r="I51" s="7" t="s">
        <v>108</v>
      </c>
      <c r="J51" s="15">
        <v>100</v>
      </c>
      <c r="K51" s="25">
        <v>42370</v>
      </c>
      <c r="L51" s="25">
        <v>43465</v>
      </c>
      <c r="M51" s="15">
        <v>156</v>
      </c>
      <c r="N51" s="16">
        <v>0.2</v>
      </c>
      <c r="O51" s="7" t="s">
        <v>109</v>
      </c>
      <c r="P51" s="8"/>
    </row>
    <row r="52" spans="1:16" ht="76.5" x14ac:dyDescent="0.2">
      <c r="A52" s="1">
        <v>1</v>
      </c>
      <c r="B52" s="23" t="s">
        <v>442</v>
      </c>
      <c r="C52" s="5" t="s">
        <v>26</v>
      </c>
      <c r="D52" s="28">
        <v>13</v>
      </c>
      <c r="E52" s="35" t="s">
        <v>475</v>
      </c>
      <c r="F52" s="32" t="s">
        <v>111</v>
      </c>
      <c r="G52" s="31" t="s">
        <v>73</v>
      </c>
      <c r="H52" s="12" t="s">
        <v>74</v>
      </c>
      <c r="I52" s="30" t="s">
        <v>75</v>
      </c>
      <c r="J52" s="30">
        <v>7587</v>
      </c>
      <c r="K52" s="78">
        <v>43101</v>
      </c>
      <c r="L52" s="78">
        <v>44196</v>
      </c>
      <c r="M52" s="79">
        <v>156</v>
      </c>
      <c r="N52" s="52">
        <v>0</v>
      </c>
      <c r="O52" s="7" t="s">
        <v>112</v>
      </c>
      <c r="P52" s="8"/>
    </row>
    <row r="53" spans="1:16" ht="63.75" x14ac:dyDescent="0.2">
      <c r="A53" s="1">
        <v>1</v>
      </c>
      <c r="B53" s="23" t="s">
        <v>443</v>
      </c>
      <c r="C53" s="5" t="s">
        <v>26</v>
      </c>
      <c r="D53" s="37">
        <v>13</v>
      </c>
      <c r="E53" s="12" t="s">
        <v>475</v>
      </c>
      <c r="F53" s="5" t="s">
        <v>111</v>
      </c>
      <c r="G53" s="7" t="s">
        <v>98</v>
      </c>
      <c r="H53" s="7" t="s">
        <v>114</v>
      </c>
      <c r="I53" s="15" t="s">
        <v>115</v>
      </c>
      <c r="J53" s="14">
        <v>1</v>
      </c>
      <c r="K53" s="22">
        <v>42370</v>
      </c>
      <c r="L53" s="22">
        <v>43465</v>
      </c>
      <c r="M53" s="15">
        <v>156</v>
      </c>
      <c r="N53" s="6">
        <v>0.5</v>
      </c>
      <c r="O53" s="7" t="s">
        <v>116</v>
      </c>
      <c r="P53" s="8"/>
    </row>
    <row r="54" spans="1:16" ht="83.25" customHeight="1" x14ac:dyDescent="0.2">
      <c r="A54" s="1">
        <v>1</v>
      </c>
      <c r="B54" s="23" t="s">
        <v>444</v>
      </c>
      <c r="C54" s="5" t="s">
        <v>26</v>
      </c>
      <c r="D54" s="34">
        <v>14</v>
      </c>
      <c r="E54" s="35" t="s">
        <v>513</v>
      </c>
      <c r="F54" s="32" t="s">
        <v>118</v>
      </c>
      <c r="G54" s="31" t="s">
        <v>73</v>
      </c>
      <c r="H54" s="12" t="s">
        <v>74</v>
      </c>
      <c r="I54" s="30" t="s">
        <v>75</v>
      </c>
      <c r="J54" s="30">
        <v>7587</v>
      </c>
      <c r="K54" s="78">
        <v>43101</v>
      </c>
      <c r="L54" s="78">
        <v>44196</v>
      </c>
      <c r="M54" s="79">
        <v>156</v>
      </c>
      <c r="N54" s="52">
        <v>0.05</v>
      </c>
      <c r="O54" s="7" t="s">
        <v>119</v>
      </c>
      <c r="P54" s="8"/>
    </row>
    <row r="55" spans="1:16" ht="114" customHeight="1" x14ac:dyDescent="0.2">
      <c r="A55" s="1">
        <v>2</v>
      </c>
      <c r="B55" s="23" t="s">
        <v>445</v>
      </c>
      <c r="C55" s="5" t="s">
        <v>26</v>
      </c>
      <c r="D55" s="38">
        <v>1</v>
      </c>
      <c r="E55" s="39" t="s">
        <v>122</v>
      </c>
      <c r="F55" s="39" t="s">
        <v>123</v>
      </c>
      <c r="G55" s="165" t="s">
        <v>124</v>
      </c>
      <c r="H55" s="165" t="s">
        <v>125</v>
      </c>
      <c r="I55" s="40" t="s">
        <v>28</v>
      </c>
      <c r="J55" s="40">
        <v>12</v>
      </c>
      <c r="K55" s="56">
        <v>42737</v>
      </c>
      <c r="L55" s="56">
        <v>43281</v>
      </c>
      <c r="M55" s="47">
        <f>52+26</f>
        <v>78</v>
      </c>
      <c r="N55" s="166">
        <v>1</v>
      </c>
      <c r="O55" s="143" t="s">
        <v>495</v>
      </c>
    </row>
    <row r="56" spans="1:16" ht="101.25" customHeight="1" x14ac:dyDescent="0.2">
      <c r="A56" s="1">
        <v>2</v>
      </c>
      <c r="B56" s="23" t="s">
        <v>446</v>
      </c>
      <c r="C56" s="5" t="s">
        <v>26</v>
      </c>
      <c r="D56" s="38">
        <v>2</v>
      </c>
      <c r="E56" s="5" t="s">
        <v>128</v>
      </c>
      <c r="F56" s="39" t="s">
        <v>136</v>
      </c>
      <c r="G56" s="125" t="s">
        <v>517</v>
      </c>
      <c r="H56" s="125" t="s">
        <v>518</v>
      </c>
      <c r="I56" s="126" t="s">
        <v>519</v>
      </c>
      <c r="J56" s="15">
        <v>12</v>
      </c>
      <c r="K56" s="22">
        <v>43250</v>
      </c>
      <c r="L56" s="56">
        <v>43830</v>
      </c>
      <c r="M56" s="14">
        <f>30+52</f>
        <v>82</v>
      </c>
      <c r="N56" s="6">
        <v>0</v>
      </c>
      <c r="O56" s="7" t="s">
        <v>520</v>
      </c>
      <c r="P56" s="8"/>
    </row>
    <row r="57" spans="1:16" ht="63.75" x14ac:dyDescent="0.2">
      <c r="A57" s="1">
        <v>2</v>
      </c>
      <c r="B57" s="23" t="s">
        <v>447</v>
      </c>
      <c r="C57" s="5" t="s">
        <v>26</v>
      </c>
      <c r="D57" s="167">
        <v>2</v>
      </c>
      <c r="E57" s="5" t="s">
        <v>128</v>
      </c>
      <c r="F57" s="39" t="s">
        <v>136</v>
      </c>
      <c r="G57" s="125" t="s">
        <v>521</v>
      </c>
      <c r="H57" s="125" t="s">
        <v>522</v>
      </c>
      <c r="I57" s="126" t="s">
        <v>523</v>
      </c>
      <c r="J57" s="130">
        <v>12</v>
      </c>
      <c r="K57" s="131">
        <v>43327</v>
      </c>
      <c r="L57" s="132">
        <v>43692</v>
      </c>
      <c r="M57" s="130">
        <v>52</v>
      </c>
      <c r="N57" s="6">
        <v>0</v>
      </c>
      <c r="O57" s="7" t="s">
        <v>520</v>
      </c>
      <c r="P57" s="8"/>
    </row>
    <row r="58" spans="1:16" ht="83.25" customHeight="1" x14ac:dyDescent="0.2">
      <c r="A58" s="1">
        <v>2</v>
      </c>
      <c r="B58" s="23" t="s">
        <v>448</v>
      </c>
      <c r="C58" s="5" t="s">
        <v>26</v>
      </c>
      <c r="D58" s="38">
        <v>2</v>
      </c>
      <c r="E58" s="5" t="s">
        <v>128</v>
      </c>
      <c r="F58" s="39" t="s">
        <v>136</v>
      </c>
      <c r="G58" s="125" t="s">
        <v>524</v>
      </c>
      <c r="H58" s="125" t="s">
        <v>525</v>
      </c>
      <c r="I58" s="133" t="s">
        <v>526</v>
      </c>
      <c r="J58" s="14">
        <v>4</v>
      </c>
      <c r="K58" s="131">
        <v>43327</v>
      </c>
      <c r="L58" s="132">
        <v>43692</v>
      </c>
      <c r="M58" s="14">
        <v>52</v>
      </c>
      <c r="N58" s="6">
        <v>0</v>
      </c>
      <c r="O58" s="7" t="s">
        <v>520</v>
      </c>
    </row>
    <row r="59" spans="1:16" ht="98.25" customHeight="1" x14ac:dyDescent="0.2">
      <c r="A59" s="1">
        <v>2</v>
      </c>
      <c r="B59" s="23" t="s">
        <v>555</v>
      </c>
      <c r="C59" s="5" t="s">
        <v>26</v>
      </c>
      <c r="D59" s="43">
        <v>2</v>
      </c>
      <c r="E59" s="44" t="s">
        <v>128</v>
      </c>
      <c r="F59" s="39" t="s">
        <v>136</v>
      </c>
      <c r="G59" s="134" t="s">
        <v>529</v>
      </c>
      <c r="H59" s="134" t="s">
        <v>527</v>
      </c>
      <c r="I59" s="125" t="s">
        <v>528</v>
      </c>
      <c r="J59" s="135">
        <v>5</v>
      </c>
      <c r="K59" s="136">
        <v>43344</v>
      </c>
      <c r="L59" s="137">
        <v>43830</v>
      </c>
      <c r="M59" s="135">
        <f>17+52</f>
        <v>69</v>
      </c>
      <c r="N59" s="6">
        <v>0</v>
      </c>
      <c r="O59" s="7" t="s">
        <v>520</v>
      </c>
      <c r="P59" s="8"/>
    </row>
    <row r="60" spans="1:16" ht="93" customHeight="1" x14ac:dyDescent="0.2">
      <c r="A60" s="1">
        <v>2</v>
      </c>
      <c r="B60" s="23" t="s">
        <v>556</v>
      </c>
      <c r="C60" s="5" t="s">
        <v>26</v>
      </c>
      <c r="D60" s="46">
        <v>3</v>
      </c>
      <c r="E60" s="39" t="s">
        <v>148</v>
      </c>
      <c r="F60" s="39" t="s">
        <v>149</v>
      </c>
      <c r="G60" s="39" t="s">
        <v>151</v>
      </c>
      <c r="H60" s="39" t="s">
        <v>152</v>
      </c>
      <c r="I60" s="47" t="s">
        <v>153</v>
      </c>
      <c r="J60" s="86">
        <v>1</v>
      </c>
      <c r="K60" s="56">
        <v>42737</v>
      </c>
      <c r="L60" s="168">
        <v>43465</v>
      </c>
      <c r="M60" s="47">
        <f>52+52</f>
        <v>104</v>
      </c>
      <c r="N60" s="81">
        <v>0.97</v>
      </c>
      <c r="O60" s="169" t="s">
        <v>514</v>
      </c>
    </row>
    <row r="61" spans="1:16" ht="91.5" customHeight="1" x14ac:dyDescent="0.2">
      <c r="A61" s="1">
        <v>2</v>
      </c>
      <c r="B61" s="23" t="s">
        <v>557</v>
      </c>
      <c r="C61" s="5" t="s">
        <v>26</v>
      </c>
      <c r="D61" s="43">
        <v>4</v>
      </c>
      <c r="E61" s="44" t="s">
        <v>155</v>
      </c>
      <c r="F61" s="41" t="s">
        <v>156</v>
      </c>
      <c r="G61" s="41" t="s">
        <v>157</v>
      </c>
      <c r="H61" s="41" t="s">
        <v>158</v>
      </c>
      <c r="I61" s="45" t="s">
        <v>159</v>
      </c>
      <c r="J61" s="45">
        <v>30</v>
      </c>
      <c r="K61" s="59">
        <v>42737</v>
      </c>
      <c r="L61" s="59">
        <v>43465</v>
      </c>
      <c r="M61" s="51">
        <v>104</v>
      </c>
      <c r="N61" s="6">
        <v>0.02</v>
      </c>
      <c r="O61" s="7" t="s">
        <v>160</v>
      </c>
      <c r="P61" s="8"/>
    </row>
    <row r="62" spans="1:16" ht="45.75" customHeight="1" x14ac:dyDescent="0.2">
      <c r="A62" s="1">
        <v>2</v>
      </c>
      <c r="B62" s="23" t="s">
        <v>558</v>
      </c>
      <c r="C62" s="5" t="s">
        <v>26</v>
      </c>
      <c r="D62" s="43">
        <v>4</v>
      </c>
      <c r="E62" s="44" t="s">
        <v>155</v>
      </c>
      <c r="F62" s="41" t="s">
        <v>156</v>
      </c>
      <c r="G62" s="41" t="s">
        <v>162</v>
      </c>
      <c r="H62" s="41" t="s">
        <v>163</v>
      </c>
      <c r="I62" s="45" t="s">
        <v>159</v>
      </c>
      <c r="J62" s="45">
        <v>30</v>
      </c>
      <c r="K62" s="59">
        <v>42737</v>
      </c>
      <c r="L62" s="59">
        <v>43465</v>
      </c>
      <c r="M62" s="51">
        <v>104</v>
      </c>
      <c r="N62" s="83">
        <v>0.6</v>
      </c>
      <c r="O62" s="7" t="s">
        <v>164</v>
      </c>
      <c r="P62" s="8"/>
    </row>
    <row r="63" spans="1:16" ht="93.75" customHeight="1" x14ac:dyDescent="0.2">
      <c r="A63" s="1">
        <v>2</v>
      </c>
      <c r="B63" s="23" t="s">
        <v>559</v>
      </c>
      <c r="C63" s="5" t="s">
        <v>26</v>
      </c>
      <c r="D63" s="46">
        <v>5</v>
      </c>
      <c r="E63" s="39" t="s">
        <v>166</v>
      </c>
      <c r="F63" s="39" t="s">
        <v>168</v>
      </c>
      <c r="G63" s="125" t="s">
        <v>535</v>
      </c>
      <c r="H63" s="125" t="s">
        <v>518</v>
      </c>
      <c r="I63" s="126" t="s">
        <v>519</v>
      </c>
      <c r="J63" s="170">
        <v>12</v>
      </c>
      <c r="K63" s="22">
        <v>43250</v>
      </c>
      <c r="L63" s="56">
        <v>43830</v>
      </c>
      <c r="M63" s="14">
        <f>30+52</f>
        <v>82</v>
      </c>
      <c r="N63" s="141">
        <v>0</v>
      </c>
      <c r="O63" s="7" t="s">
        <v>520</v>
      </c>
    </row>
    <row r="64" spans="1:16" ht="63.75" x14ac:dyDescent="0.2">
      <c r="A64" s="1">
        <v>2</v>
      </c>
      <c r="B64" s="23" t="s">
        <v>449</v>
      </c>
      <c r="C64" s="5" t="s">
        <v>26</v>
      </c>
      <c r="D64" s="38">
        <v>5</v>
      </c>
      <c r="E64" s="5" t="s">
        <v>166</v>
      </c>
      <c r="F64" s="39" t="s">
        <v>168</v>
      </c>
      <c r="G64" s="125" t="s">
        <v>521</v>
      </c>
      <c r="H64" s="125" t="s">
        <v>522</v>
      </c>
      <c r="I64" s="126" t="s">
        <v>523</v>
      </c>
      <c r="J64" s="170">
        <v>12</v>
      </c>
      <c r="K64" s="131">
        <v>43327</v>
      </c>
      <c r="L64" s="132">
        <v>43692</v>
      </c>
      <c r="M64" s="130">
        <v>52</v>
      </c>
      <c r="N64" s="141">
        <v>0</v>
      </c>
      <c r="O64" s="7" t="s">
        <v>520</v>
      </c>
      <c r="P64" s="8"/>
    </row>
    <row r="65" spans="1:16" ht="72.75" customHeight="1" x14ac:dyDescent="0.2">
      <c r="A65" s="1">
        <v>2</v>
      </c>
      <c r="B65" s="23" t="s">
        <v>450</v>
      </c>
      <c r="C65" s="5" t="s">
        <v>26</v>
      </c>
      <c r="D65" s="167">
        <v>5</v>
      </c>
      <c r="E65" s="39" t="s">
        <v>166</v>
      </c>
      <c r="F65" s="39" t="s">
        <v>168</v>
      </c>
      <c r="G65" s="125" t="s">
        <v>524</v>
      </c>
      <c r="H65" s="125" t="s">
        <v>525</v>
      </c>
      <c r="I65" s="126" t="s">
        <v>526</v>
      </c>
      <c r="J65" s="170">
        <v>4</v>
      </c>
      <c r="K65" s="131">
        <v>43327</v>
      </c>
      <c r="L65" s="132">
        <v>43692</v>
      </c>
      <c r="M65" s="14">
        <v>52</v>
      </c>
      <c r="N65" s="141">
        <v>0</v>
      </c>
      <c r="O65" s="7" t="s">
        <v>520</v>
      </c>
    </row>
    <row r="66" spans="1:16" s="121" customFormat="1" ht="111" customHeight="1" x14ac:dyDescent="0.2">
      <c r="A66" s="1">
        <v>2</v>
      </c>
      <c r="B66" s="23" t="s">
        <v>451</v>
      </c>
      <c r="C66" s="5" t="s">
        <v>26</v>
      </c>
      <c r="D66" s="167">
        <v>5</v>
      </c>
      <c r="E66" s="39" t="s">
        <v>166</v>
      </c>
      <c r="F66" s="39" t="s">
        <v>168</v>
      </c>
      <c r="G66" s="125" t="s">
        <v>529</v>
      </c>
      <c r="H66" s="125" t="s">
        <v>527</v>
      </c>
      <c r="I66" s="126" t="s">
        <v>528</v>
      </c>
      <c r="J66" s="170">
        <v>5</v>
      </c>
      <c r="K66" s="136">
        <v>43344</v>
      </c>
      <c r="L66" s="137">
        <v>43830</v>
      </c>
      <c r="M66" s="135">
        <f>17+52</f>
        <v>69</v>
      </c>
      <c r="N66" s="141">
        <v>0</v>
      </c>
      <c r="O66" s="7" t="s">
        <v>520</v>
      </c>
      <c r="P66" s="108"/>
    </row>
    <row r="67" spans="1:16" ht="51" x14ac:dyDescent="0.2">
      <c r="A67" s="1">
        <v>2</v>
      </c>
      <c r="B67" s="23" t="s">
        <v>452</v>
      </c>
      <c r="C67" s="5" t="s">
        <v>26</v>
      </c>
      <c r="D67" s="48">
        <v>6</v>
      </c>
      <c r="E67" s="44" t="s">
        <v>171</v>
      </c>
      <c r="F67" s="41" t="s">
        <v>149</v>
      </c>
      <c r="G67" s="125" t="s">
        <v>535</v>
      </c>
      <c r="H67" s="125" t="s">
        <v>518</v>
      </c>
      <c r="I67" s="126" t="s">
        <v>519</v>
      </c>
      <c r="J67" s="170">
        <v>12</v>
      </c>
      <c r="K67" s="22">
        <v>43250</v>
      </c>
      <c r="L67" s="56">
        <v>43830</v>
      </c>
      <c r="M67" s="14">
        <f>30+52</f>
        <v>82</v>
      </c>
      <c r="N67" s="141">
        <v>0</v>
      </c>
      <c r="O67" s="7" t="s">
        <v>520</v>
      </c>
      <c r="P67" s="8"/>
    </row>
    <row r="68" spans="1:16" s="121" customFormat="1" ht="51" x14ac:dyDescent="0.2">
      <c r="A68" s="1">
        <v>2</v>
      </c>
      <c r="B68" s="23" t="s">
        <v>453</v>
      </c>
      <c r="C68" s="5" t="s">
        <v>26</v>
      </c>
      <c r="D68" s="48">
        <v>6</v>
      </c>
      <c r="E68" s="44" t="s">
        <v>171</v>
      </c>
      <c r="F68" s="41" t="s">
        <v>149</v>
      </c>
      <c r="G68" s="125" t="s">
        <v>521</v>
      </c>
      <c r="H68" s="125" t="s">
        <v>522</v>
      </c>
      <c r="I68" s="126" t="s">
        <v>523</v>
      </c>
      <c r="J68" s="170">
        <v>12</v>
      </c>
      <c r="K68" s="131">
        <v>43327</v>
      </c>
      <c r="L68" s="132">
        <v>43692</v>
      </c>
      <c r="M68" s="130">
        <v>52</v>
      </c>
      <c r="N68" s="141">
        <v>0</v>
      </c>
      <c r="O68" s="7" t="s">
        <v>520</v>
      </c>
    </row>
    <row r="69" spans="1:16" s="121" customFormat="1" ht="63.75" x14ac:dyDescent="0.2">
      <c r="A69" s="1">
        <v>2</v>
      </c>
      <c r="B69" s="23" t="s">
        <v>454</v>
      </c>
      <c r="C69" s="5" t="s">
        <v>26</v>
      </c>
      <c r="D69" s="48">
        <v>6</v>
      </c>
      <c r="E69" s="44" t="s">
        <v>171</v>
      </c>
      <c r="F69" s="41" t="s">
        <v>149</v>
      </c>
      <c r="G69" s="125" t="s">
        <v>524</v>
      </c>
      <c r="H69" s="125" t="s">
        <v>525</v>
      </c>
      <c r="I69" s="126" t="s">
        <v>526</v>
      </c>
      <c r="J69" s="170">
        <v>4</v>
      </c>
      <c r="K69" s="131">
        <v>43327</v>
      </c>
      <c r="L69" s="132">
        <v>43692</v>
      </c>
      <c r="M69" s="14">
        <v>52</v>
      </c>
      <c r="N69" s="141">
        <v>0</v>
      </c>
      <c r="O69" s="7" t="s">
        <v>520</v>
      </c>
    </row>
    <row r="70" spans="1:16" s="121" customFormat="1" ht="89.25" x14ac:dyDescent="0.2">
      <c r="A70" s="1">
        <v>2</v>
      </c>
      <c r="B70" s="23" t="s">
        <v>455</v>
      </c>
      <c r="C70" s="5" t="s">
        <v>26</v>
      </c>
      <c r="D70" s="48">
        <v>6</v>
      </c>
      <c r="E70" s="44" t="s">
        <v>171</v>
      </c>
      <c r="F70" s="41" t="s">
        <v>149</v>
      </c>
      <c r="G70" s="125" t="s">
        <v>529</v>
      </c>
      <c r="H70" s="125" t="s">
        <v>527</v>
      </c>
      <c r="I70" s="126" t="s">
        <v>528</v>
      </c>
      <c r="J70" s="170">
        <v>5</v>
      </c>
      <c r="K70" s="136">
        <v>43344</v>
      </c>
      <c r="L70" s="137">
        <v>43830</v>
      </c>
      <c r="M70" s="135">
        <f>17+52</f>
        <v>69</v>
      </c>
      <c r="N70" s="141">
        <v>0</v>
      </c>
      <c r="O70" s="7" t="s">
        <v>520</v>
      </c>
    </row>
    <row r="71" spans="1:16" ht="82.5" customHeight="1" x14ac:dyDescent="0.2">
      <c r="A71" s="1">
        <v>2</v>
      </c>
      <c r="B71" s="23" t="s">
        <v>560</v>
      </c>
      <c r="C71" s="5" t="s">
        <v>26</v>
      </c>
      <c r="D71" s="48">
        <v>7</v>
      </c>
      <c r="E71" s="44" t="s">
        <v>173</v>
      </c>
      <c r="F71" s="41" t="s">
        <v>149</v>
      </c>
      <c r="G71" s="41" t="s">
        <v>137</v>
      </c>
      <c r="H71" s="41" t="s">
        <v>174</v>
      </c>
      <c r="I71" s="45" t="s">
        <v>28</v>
      </c>
      <c r="J71" s="45">
        <v>12</v>
      </c>
      <c r="K71" s="59">
        <v>42737</v>
      </c>
      <c r="L71" s="56">
        <v>43465</v>
      </c>
      <c r="M71" s="67">
        <f>52+52</f>
        <v>104</v>
      </c>
      <c r="N71" s="86">
        <v>0.5</v>
      </c>
      <c r="O71" s="7" t="s">
        <v>175</v>
      </c>
      <c r="P71" s="8"/>
    </row>
    <row r="72" spans="1:16" ht="71.25" customHeight="1" x14ac:dyDescent="0.2">
      <c r="A72" s="1">
        <v>2</v>
      </c>
      <c r="B72" s="23" t="s">
        <v>456</v>
      </c>
      <c r="C72" s="5" t="s">
        <v>26</v>
      </c>
      <c r="D72" s="46">
        <v>8</v>
      </c>
      <c r="E72" s="39" t="s">
        <v>177</v>
      </c>
      <c r="F72" s="39" t="s">
        <v>149</v>
      </c>
      <c r="G72" s="39" t="s">
        <v>178</v>
      </c>
      <c r="H72" s="39" t="s">
        <v>179</v>
      </c>
      <c r="I72" s="40" t="s">
        <v>28</v>
      </c>
      <c r="J72" s="40">
        <v>24</v>
      </c>
      <c r="K72" s="56">
        <v>42737</v>
      </c>
      <c r="L72" s="54">
        <v>43465</v>
      </c>
      <c r="M72" s="47">
        <f>52+52</f>
        <v>104</v>
      </c>
      <c r="N72" s="81">
        <v>0.75</v>
      </c>
      <c r="O72" s="7" t="s">
        <v>180</v>
      </c>
      <c r="P72" s="8"/>
    </row>
    <row r="73" spans="1:16" ht="89.25" customHeight="1" x14ac:dyDescent="0.2">
      <c r="A73" s="1">
        <v>2</v>
      </c>
      <c r="B73" s="23" t="s">
        <v>457</v>
      </c>
      <c r="C73" s="5" t="s">
        <v>26</v>
      </c>
      <c r="D73" s="38">
        <v>8</v>
      </c>
      <c r="E73" s="39" t="s">
        <v>177</v>
      </c>
      <c r="F73" s="39" t="s">
        <v>129</v>
      </c>
      <c r="G73" s="42" t="s">
        <v>130</v>
      </c>
      <c r="H73" s="42" t="s">
        <v>131</v>
      </c>
      <c r="I73" s="40" t="s">
        <v>132</v>
      </c>
      <c r="J73" s="40">
        <v>1</v>
      </c>
      <c r="K73" s="56">
        <v>42737</v>
      </c>
      <c r="L73" s="54">
        <v>43465</v>
      </c>
      <c r="M73" s="47">
        <f>52+52</f>
        <v>104</v>
      </c>
      <c r="N73" s="82">
        <v>0.8</v>
      </c>
      <c r="O73" s="7" t="s">
        <v>491</v>
      </c>
      <c r="P73" s="8"/>
    </row>
    <row r="74" spans="1:16" ht="63.75" x14ac:dyDescent="0.2">
      <c r="A74" s="1">
        <v>2</v>
      </c>
      <c r="B74" s="23" t="s">
        <v>458</v>
      </c>
      <c r="C74" s="5" t="s">
        <v>26</v>
      </c>
      <c r="D74" s="49">
        <v>9</v>
      </c>
      <c r="E74" s="44" t="s">
        <v>547</v>
      </c>
      <c r="F74" s="41" t="s">
        <v>184</v>
      </c>
      <c r="G74" s="125" t="s">
        <v>535</v>
      </c>
      <c r="H74" s="125" t="s">
        <v>518</v>
      </c>
      <c r="I74" s="126" t="s">
        <v>519</v>
      </c>
      <c r="J74" s="170">
        <v>12</v>
      </c>
      <c r="K74" s="22">
        <v>43250</v>
      </c>
      <c r="L74" s="56">
        <v>43830</v>
      </c>
      <c r="M74" s="14">
        <f>30+52</f>
        <v>82</v>
      </c>
      <c r="N74" s="141">
        <v>0</v>
      </c>
      <c r="O74" s="7" t="s">
        <v>520</v>
      </c>
      <c r="P74" s="8"/>
    </row>
    <row r="75" spans="1:16" ht="63.75" x14ac:dyDescent="0.2">
      <c r="A75" s="1">
        <v>2</v>
      </c>
      <c r="B75" s="23" t="s">
        <v>561</v>
      </c>
      <c r="C75" s="5" t="s">
        <v>26</v>
      </c>
      <c r="D75" s="48">
        <v>9</v>
      </c>
      <c r="E75" s="44" t="s">
        <v>547</v>
      </c>
      <c r="F75" s="41" t="s">
        <v>184</v>
      </c>
      <c r="G75" s="125" t="s">
        <v>521</v>
      </c>
      <c r="H75" s="125" t="s">
        <v>522</v>
      </c>
      <c r="I75" s="126" t="s">
        <v>523</v>
      </c>
      <c r="J75" s="170">
        <v>12</v>
      </c>
      <c r="K75" s="131">
        <v>43327</v>
      </c>
      <c r="L75" s="132">
        <v>43692</v>
      </c>
      <c r="M75" s="130">
        <v>52</v>
      </c>
      <c r="N75" s="141">
        <v>0</v>
      </c>
      <c r="O75" s="7" t="s">
        <v>520</v>
      </c>
      <c r="P75" s="8"/>
    </row>
    <row r="76" spans="1:16" ht="63.75" x14ac:dyDescent="0.2">
      <c r="A76" s="1">
        <v>2</v>
      </c>
      <c r="B76" s="23" t="s">
        <v>562</v>
      </c>
      <c r="C76" s="5" t="s">
        <v>26</v>
      </c>
      <c r="D76" s="172">
        <v>9</v>
      </c>
      <c r="E76" s="44" t="s">
        <v>548</v>
      </c>
      <c r="F76" s="41" t="s">
        <v>184</v>
      </c>
      <c r="G76" s="125" t="s">
        <v>524</v>
      </c>
      <c r="H76" s="125" t="s">
        <v>525</v>
      </c>
      <c r="I76" s="126" t="s">
        <v>526</v>
      </c>
      <c r="J76" s="170">
        <v>4</v>
      </c>
      <c r="K76" s="131">
        <v>43327</v>
      </c>
      <c r="L76" s="132">
        <v>43692</v>
      </c>
      <c r="M76" s="14">
        <v>52</v>
      </c>
      <c r="N76" s="141">
        <v>0</v>
      </c>
      <c r="O76" s="7" t="s">
        <v>520</v>
      </c>
      <c r="P76" s="8"/>
    </row>
    <row r="77" spans="1:16" s="121" customFormat="1" ht="89.25" x14ac:dyDescent="0.2">
      <c r="A77" s="1">
        <v>2</v>
      </c>
      <c r="B77" s="23" t="s">
        <v>563</v>
      </c>
      <c r="C77" s="5" t="s">
        <v>26</v>
      </c>
      <c r="D77" s="172">
        <v>9</v>
      </c>
      <c r="E77" s="44" t="s">
        <v>548</v>
      </c>
      <c r="F77" s="41" t="s">
        <v>184</v>
      </c>
      <c r="G77" s="125" t="s">
        <v>529</v>
      </c>
      <c r="H77" s="125" t="s">
        <v>527</v>
      </c>
      <c r="I77" s="126" t="s">
        <v>528</v>
      </c>
      <c r="J77" s="170">
        <v>5</v>
      </c>
      <c r="K77" s="136">
        <v>43344</v>
      </c>
      <c r="L77" s="137">
        <v>43830</v>
      </c>
      <c r="M77" s="135">
        <f>17+52</f>
        <v>69</v>
      </c>
      <c r="N77" s="141">
        <v>0</v>
      </c>
      <c r="O77" s="7" t="s">
        <v>520</v>
      </c>
    </row>
    <row r="78" spans="1:16" ht="63.75" x14ac:dyDescent="0.2">
      <c r="A78" s="1">
        <v>2</v>
      </c>
      <c r="B78" s="23" t="s">
        <v>564</v>
      </c>
      <c r="C78" s="5" t="s">
        <v>26</v>
      </c>
      <c r="D78" s="38">
        <v>10</v>
      </c>
      <c r="E78" s="5" t="s">
        <v>476</v>
      </c>
      <c r="F78" s="39" t="s">
        <v>188</v>
      </c>
      <c r="G78" s="125" t="s">
        <v>517</v>
      </c>
      <c r="H78" s="125" t="s">
        <v>518</v>
      </c>
      <c r="I78" s="126" t="s">
        <v>519</v>
      </c>
      <c r="J78" s="173">
        <v>12</v>
      </c>
      <c r="K78" s="174">
        <v>43250</v>
      </c>
      <c r="L78" s="174">
        <v>43829</v>
      </c>
      <c r="M78" s="14">
        <f>30+52</f>
        <v>82</v>
      </c>
      <c r="N78" s="141">
        <v>0</v>
      </c>
      <c r="O78" s="7" t="s">
        <v>520</v>
      </c>
      <c r="P78" s="8"/>
    </row>
    <row r="79" spans="1:16" ht="72" customHeight="1" x14ac:dyDescent="0.2">
      <c r="A79" s="1">
        <v>2</v>
      </c>
      <c r="B79" s="23" t="s">
        <v>565</v>
      </c>
      <c r="C79" s="5" t="s">
        <v>26</v>
      </c>
      <c r="D79" s="167">
        <v>10</v>
      </c>
      <c r="E79" s="39" t="s">
        <v>477</v>
      </c>
      <c r="F79" s="41" t="s">
        <v>188</v>
      </c>
      <c r="G79" s="125" t="s">
        <v>521</v>
      </c>
      <c r="H79" s="125" t="s">
        <v>522</v>
      </c>
      <c r="I79" s="126" t="s">
        <v>523</v>
      </c>
      <c r="J79" s="173">
        <v>12</v>
      </c>
      <c r="K79" s="174">
        <v>43327</v>
      </c>
      <c r="L79" s="174">
        <v>43692</v>
      </c>
      <c r="M79" s="130">
        <v>52</v>
      </c>
      <c r="N79" s="141">
        <v>0</v>
      </c>
      <c r="O79" s="7" t="s">
        <v>520</v>
      </c>
      <c r="P79" s="8"/>
    </row>
    <row r="80" spans="1:16" ht="63.75" x14ac:dyDescent="0.2">
      <c r="A80" s="1">
        <v>2</v>
      </c>
      <c r="B80" s="23" t="s">
        <v>566</v>
      </c>
      <c r="C80" s="5" t="s">
        <v>26</v>
      </c>
      <c r="D80" s="175">
        <v>10</v>
      </c>
      <c r="E80" s="5" t="s">
        <v>476</v>
      </c>
      <c r="F80" s="41" t="s">
        <v>188</v>
      </c>
      <c r="G80" s="125" t="s">
        <v>524</v>
      </c>
      <c r="H80" s="125" t="s">
        <v>525</v>
      </c>
      <c r="I80" s="126" t="s">
        <v>526</v>
      </c>
      <c r="J80" s="173">
        <v>4</v>
      </c>
      <c r="K80" s="174">
        <v>43327</v>
      </c>
      <c r="L80" s="174">
        <v>43692</v>
      </c>
      <c r="M80" s="14">
        <v>52</v>
      </c>
      <c r="N80" s="141">
        <v>0</v>
      </c>
      <c r="O80" s="7" t="s">
        <v>520</v>
      </c>
      <c r="P80" s="8"/>
    </row>
    <row r="81" spans="1:16" s="121" customFormat="1" ht="89.25" x14ac:dyDescent="0.2">
      <c r="A81" s="1">
        <v>2</v>
      </c>
      <c r="B81" s="23" t="s">
        <v>567</v>
      </c>
      <c r="C81" s="5" t="s">
        <v>26</v>
      </c>
      <c r="D81" s="175">
        <v>10</v>
      </c>
      <c r="E81" s="5" t="s">
        <v>476</v>
      </c>
      <c r="F81" s="41" t="s">
        <v>188</v>
      </c>
      <c r="G81" s="125" t="s">
        <v>536</v>
      </c>
      <c r="H81" s="125" t="s">
        <v>537</v>
      </c>
      <c r="I81" s="126" t="s">
        <v>528</v>
      </c>
      <c r="J81" s="173">
        <v>5</v>
      </c>
      <c r="K81" s="174">
        <v>43344</v>
      </c>
      <c r="L81" s="174">
        <v>43830</v>
      </c>
      <c r="M81" s="135">
        <f>17+52</f>
        <v>69</v>
      </c>
      <c r="N81" s="141">
        <v>0</v>
      </c>
      <c r="O81" s="7" t="s">
        <v>520</v>
      </c>
    </row>
    <row r="82" spans="1:16" ht="51" x14ac:dyDescent="0.2">
      <c r="A82" s="1">
        <v>2</v>
      </c>
      <c r="B82" s="23" t="s">
        <v>568</v>
      </c>
      <c r="C82" s="5" t="s">
        <v>26</v>
      </c>
      <c r="D82" s="38">
        <v>11</v>
      </c>
      <c r="E82" s="41" t="s">
        <v>193</v>
      </c>
      <c r="F82" s="39" t="s">
        <v>195</v>
      </c>
      <c r="G82" s="134" t="s">
        <v>538</v>
      </c>
      <c r="H82" s="134" t="s">
        <v>539</v>
      </c>
      <c r="I82" s="126" t="s">
        <v>540</v>
      </c>
      <c r="J82" s="173">
        <v>2</v>
      </c>
      <c r="K82" s="176">
        <v>43250</v>
      </c>
      <c r="L82" s="176">
        <v>43676</v>
      </c>
      <c r="M82" s="47">
        <f>30+30</f>
        <v>60</v>
      </c>
      <c r="N82" s="141">
        <v>0</v>
      </c>
      <c r="O82" s="7" t="s">
        <v>520</v>
      </c>
      <c r="P82" s="8"/>
    </row>
    <row r="83" spans="1:16" ht="51" x14ac:dyDescent="0.2">
      <c r="A83" s="1">
        <v>2</v>
      </c>
      <c r="B83" s="23" t="s">
        <v>569</v>
      </c>
      <c r="C83" s="5" t="s">
        <v>26</v>
      </c>
      <c r="D83" s="167">
        <v>11</v>
      </c>
      <c r="E83" s="41" t="s">
        <v>193</v>
      </c>
      <c r="F83" s="39" t="s">
        <v>195</v>
      </c>
      <c r="G83" s="134" t="s">
        <v>541</v>
      </c>
      <c r="H83" s="134" t="s">
        <v>542</v>
      </c>
      <c r="I83" s="126" t="s">
        <v>543</v>
      </c>
      <c r="J83" s="173">
        <v>3</v>
      </c>
      <c r="K83" s="177">
        <v>43344</v>
      </c>
      <c r="L83" s="177">
        <v>43465</v>
      </c>
      <c r="M83" s="178">
        <v>17</v>
      </c>
      <c r="N83" s="141">
        <v>0</v>
      </c>
      <c r="O83" s="7" t="s">
        <v>520</v>
      </c>
      <c r="P83" s="8"/>
    </row>
    <row r="84" spans="1:16" s="121" customFormat="1" ht="51" x14ac:dyDescent="0.2">
      <c r="A84" s="1">
        <v>2</v>
      </c>
      <c r="B84" s="23" t="s">
        <v>459</v>
      </c>
      <c r="C84" s="5" t="s">
        <v>26</v>
      </c>
      <c r="D84" s="167">
        <v>11</v>
      </c>
      <c r="E84" s="41" t="s">
        <v>193</v>
      </c>
      <c r="F84" s="39" t="s">
        <v>195</v>
      </c>
      <c r="G84" s="134" t="s">
        <v>544</v>
      </c>
      <c r="H84" s="134" t="s">
        <v>545</v>
      </c>
      <c r="I84" s="126" t="s">
        <v>546</v>
      </c>
      <c r="J84" s="173">
        <v>3</v>
      </c>
      <c r="K84" s="177">
        <v>43344</v>
      </c>
      <c r="L84" s="177">
        <v>43830</v>
      </c>
      <c r="M84" s="178">
        <f>52+17</f>
        <v>69</v>
      </c>
      <c r="N84" s="141">
        <v>0</v>
      </c>
      <c r="O84" s="7" t="s">
        <v>520</v>
      </c>
    </row>
    <row r="85" spans="1:16" ht="51" x14ac:dyDescent="0.2">
      <c r="A85" s="1">
        <v>2</v>
      </c>
      <c r="B85" s="23" t="s">
        <v>570</v>
      </c>
      <c r="C85" s="5" t="s">
        <v>26</v>
      </c>
      <c r="D85" s="38">
        <v>12</v>
      </c>
      <c r="E85" s="41" t="s">
        <v>197</v>
      </c>
      <c r="F85" s="39" t="s">
        <v>198</v>
      </c>
      <c r="G85" s="39" t="s">
        <v>137</v>
      </c>
      <c r="H85" s="39" t="s">
        <v>174</v>
      </c>
      <c r="I85" s="40" t="s">
        <v>28</v>
      </c>
      <c r="J85" s="40">
        <v>24</v>
      </c>
      <c r="K85" s="56">
        <v>42737</v>
      </c>
      <c r="L85" s="56">
        <v>43465</v>
      </c>
      <c r="M85" s="47">
        <v>104</v>
      </c>
      <c r="N85" s="86">
        <v>0.5</v>
      </c>
      <c r="O85" s="7" t="s">
        <v>138</v>
      </c>
      <c r="P85" s="8"/>
    </row>
    <row r="86" spans="1:16" ht="63.75" x14ac:dyDescent="0.2">
      <c r="A86" s="1">
        <v>2</v>
      </c>
      <c r="B86" s="23" t="s">
        <v>571</v>
      </c>
      <c r="C86" s="5" t="s">
        <v>26</v>
      </c>
      <c r="D86" s="38">
        <v>13</v>
      </c>
      <c r="E86" s="5" t="s">
        <v>200</v>
      </c>
      <c r="F86" s="39" t="s">
        <v>201</v>
      </c>
      <c r="G86" s="125" t="s">
        <v>517</v>
      </c>
      <c r="H86" s="125" t="s">
        <v>518</v>
      </c>
      <c r="I86" s="126" t="s">
        <v>519</v>
      </c>
      <c r="J86" s="173">
        <v>12</v>
      </c>
      <c r="K86" s="174">
        <v>43250</v>
      </c>
      <c r="L86" s="174">
        <v>43829</v>
      </c>
      <c r="M86" s="14">
        <f>30+52</f>
        <v>82</v>
      </c>
      <c r="N86" s="171">
        <v>0</v>
      </c>
      <c r="O86" s="7" t="s">
        <v>520</v>
      </c>
      <c r="P86" s="8"/>
    </row>
    <row r="87" spans="1:16" ht="90" customHeight="1" x14ac:dyDescent="0.2">
      <c r="A87" s="1">
        <v>2</v>
      </c>
      <c r="B87" s="23" t="s">
        <v>572</v>
      </c>
      <c r="C87" s="5" t="s">
        <v>26</v>
      </c>
      <c r="D87" s="38">
        <v>13</v>
      </c>
      <c r="E87" s="39" t="s">
        <v>200</v>
      </c>
      <c r="F87" s="39" t="s">
        <v>201</v>
      </c>
      <c r="G87" s="125" t="s">
        <v>521</v>
      </c>
      <c r="H87" s="125" t="s">
        <v>522</v>
      </c>
      <c r="I87" s="126" t="s">
        <v>523</v>
      </c>
      <c r="J87" s="173">
        <v>12</v>
      </c>
      <c r="K87" s="174">
        <v>43327</v>
      </c>
      <c r="L87" s="174">
        <v>43692</v>
      </c>
      <c r="M87" s="130">
        <v>52</v>
      </c>
      <c r="N87" s="171">
        <v>0</v>
      </c>
      <c r="O87" s="7" t="s">
        <v>520</v>
      </c>
    </row>
    <row r="88" spans="1:16" ht="63.75" x14ac:dyDescent="0.2">
      <c r="A88" s="1">
        <v>2</v>
      </c>
      <c r="B88" s="23" t="s">
        <v>573</v>
      </c>
      <c r="C88" s="5" t="s">
        <v>26</v>
      </c>
      <c r="D88" s="38">
        <v>13</v>
      </c>
      <c r="E88" s="39" t="s">
        <v>200</v>
      </c>
      <c r="F88" s="39" t="s">
        <v>201</v>
      </c>
      <c r="G88" s="125" t="s">
        <v>524</v>
      </c>
      <c r="H88" s="125" t="s">
        <v>525</v>
      </c>
      <c r="I88" s="126" t="s">
        <v>526</v>
      </c>
      <c r="J88" s="173">
        <v>4</v>
      </c>
      <c r="K88" s="174">
        <v>43327</v>
      </c>
      <c r="L88" s="174">
        <v>43692</v>
      </c>
      <c r="M88" s="14">
        <v>52</v>
      </c>
      <c r="N88" s="171">
        <v>0</v>
      </c>
      <c r="O88" s="7" t="s">
        <v>520</v>
      </c>
      <c r="P88" s="8"/>
    </row>
    <row r="89" spans="1:16" ht="89.25" x14ac:dyDescent="0.2">
      <c r="A89" s="1">
        <v>2</v>
      </c>
      <c r="B89" s="23" t="s">
        <v>574</v>
      </c>
      <c r="C89" s="5" t="s">
        <v>26</v>
      </c>
      <c r="D89" s="48">
        <v>13</v>
      </c>
      <c r="E89" s="39" t="s">
        <v>200</v>
      </c>
      <c r="F89" s="41" t="s">
        <v>201</v>
      </c>
      <c r="G89" s="125" t="s">
        <v>536</v>
      </c>
      <c r="H89" s="125" t="s">
        <v>537</v>
      </c>
      <c r="I89" s="126" t="s">
        <v>528</v>
      </c>
      <c r="J89" s="173">
        <v>5</v>
      </c>
      <c r="K89" s="174">
        <v>43344</v>
      </c>
      <c r="L89" s="174">
        <v>43830</v>
      </c>
      <c r="M89" s="135">
        <f>17+52</f>
        <v>69</v>
      </c>
      <c r="N89" s="171">
        <v>0</v>
      </c>
      <c r="O89" s="7" t="s">
        <v>520</v>
      </c>
      <c r="P89" s="8"/>
    </row>
    <row r="90" spans="1:16" ht="67.5" customHeight="1" x14ac:dyDescent="0.2">
      <c r="A90" s="1">
        <v>2</v>
      </c>
      <c r="B90" s="23" t="s">
        <v>575</v>
      </c>
      <c r="C90" s="5" t="s">
        <v>26</v>
      </c>
      <c r="D90" s="38">
        <v>14</v>
      </c>
      <c r="E90" s="41" t="s">
        <v>208</v>
      </c>
      <c r="F90" s="39" t="s">
        <v>129</v>
      </c>
      <c r="G90" s="134" t="s">
        <v>538</v>
      </c>
      <c r="H90" s="134" t="s">
        <v>539</v>
      </c>
      <c r="I90" s="126" t="s">
        <v>540</v>
      </c>
      <c r="J90" s="173">
        <v>2</v>
      </c>
      <c r="K90" s="176">
        <v>43250</v>
      </c>
      <c r="L90" s="176">
        <v>43676</v>
      </c>
      <c r="M90" s="47">
        <f>52+8</f>
        <v>60</v>
      </c>
      <c r="N90" s="171">
        <v>0</v>
      </c>
      <c r="O90" s="7" t="s">
        <v>520</v>
      </c>
      <c r="P90" s="8"/>
    </row>
    <row r="91" spans="1:16" ht="63.75" x14ac:dyDescent="0.2">
      <c r="A91" s="1">
        <v>2</v>
      </c>
      <c r="B91" s="23" t="s">
        <v>576</v>
      </c>
      <c r="C91" s="5" t="s">
        <v>26</v>
      </c>
      <c r="D91" s="38">
        <v>14</v>
      </c>
      <c r="E91" s="41" t="s">
        <v>208</v>
      </c>
      <c r="F91" s="39" t="s">
        <v>129</v>
      </c>
      <c r="G91" s="134" t="s">
        <v>541</v>
      </c>
      <c r="H91" s="134" t="s">
        <v>542</v>
      </c>
      <c r="I91" s="126" t="s">
        <v>543</v>
      </c>
      <c r="J91" s="173">
        <v>3</v>
      </c>
      <c r="K91" s="177">
        <v>43344</v>
      </c>
      <c r="L91" s="177">
        <v>43465</v>
      </c>
      <c r="M91" s="47">
        <v>17</v>
      </c>
      <c r="N91" s="171">
        <v>0</v>
      </c>
      <c r="O91" s="7" t="s">
        <v>520</v>
      </c>
      <c r="P91" s="8"/>
    </row>
    <row r="92" spans="1:16" ht="63.75" x14ac:dyDescent="0.2">
      <c r="A92" s="1">
        <v>2</v>
      </c>
      <c r="B92" s="23" t="s">
        <v>577</v>
      </c>
      <c r="C92" s="5" t="s">
        <v>26</v>
      </c>
      <c r="D92" s="179">
        <v>14</v>
      </c>
      <c r="E92" s="41" t="s">
        <v>208</v>
      </c>
      <c r="F92" s="41" t="s">
        <v>129</v>
      </c>
      <c r="G92" s="134" t="s">
        <v>544</v>
      </c>
      <c r="H92" s="134" t="s">
        <v>545</v>
      </c>
      <c r="I92" s="126" t="s">
        <v>546</v>
      </c>
      <c r="J92" s="173">
        <v>3</v>
      </c>
      <c r="K92" s="177">
        <v>43344</v>
      </c>
      <c r="L92" s="177">
        <v>43830</v>
      </c>
      <c r="M92" s="180">
        <v>69</v>
      </c>
      <c r="N92" s="171">
        <v>0</v>
      </c>
      <c r="O92" s="7" t="s">
        <v>520</v>
      </c>
      <c r="P92" s="8"/>
    </row>
    <row r="93" spans="1:16" ht="77.25" customHeight="1" x14ac:dyDescent="0.2">
      <c r="A93" s="1">
        <v>2</v>
      </c>
      <c r="B93" s="23" t="s">
        <v>578</v>
      </c>
      <c r="C93" s="5" t="s">
        <v>26</v>
      </c>
      <c r="D93" s="55">
        <v>15</v>
      </c>
      <c r="E93" s="41" t="s">
        <v>212</v>
      </c>
      <c r="F93" s="41" t="s">
        <v>213</v>
      </c>
      <c r="G93" s="41" t="s">
        <v>140</v>
      </c>
      <c r="H93" s="41" t="s">
        <v>142</v>
      </c>
      <c r="I93" s="45" t="s">
        <v>143</v>
      </c>
      <c r="J93" s="84">
        <v>1</v>
      </c>
      <c r="K93" s="59">
        <v>42737</v>
      </c>
      <c r="L93" s="59">
        <v>43465</v>
      </c>
      <c r="M93" s="51">
        <v>104</v>
      </c>
      <c r="N93" s="81">
        <v>0.35</v>
      </c>
      <c r="O93" s="53" t="s">
        <v>215</v>
      </c>
      <c r="P93" s="8"/>
    </row>
    <row r="94" spans="1:16" ht="78.75" customHeight="1" x14ac:dyDescent="0.2">
      <c r="A94" s="1">
        <v>2</v>
      </c>
      <c r="B94" s="23" t="s">
        <v>579</v>
      </c>
      <c r="C94" s="5" t="s">
        <v>26</v>
      </c>
      <c r="D94" s="38">
        <v>16</v>
      </c>
      <c r="E94" s="39" t="s">
        <v>217</v>
      </c>
      <c r="F94" s="42" t="s">
        <v>218</v>
      </c>
      <c r="G94" s="42" t="s">
        <v>219</v>
      </c>
      <c r="H94" s="42" t="s">
        <v>220</v>
      </c>
      <c r="I94" s="40" t="s">
        <v>189</v>
      </c>
      <c r="J94" s="40">
        <v>1</v>
      </c>
      <c r="K94" s="56">
        <v>42737</v>
      </c>
      <c r="L94" s="54">
        <v>43465</v>
      </c>
      <c r="M94" s="47">
        <f>52+52</f>
        <v>104</v>
      </c>
      <c r="N94" s="81">
        <v>0.5</v>
      </c>
      <c r="O94" s="5" t="s">
        <v>221</v>
      </c>
      <c r="P94" s="8"/>
    </row>
    <row r="95" spans="1:16" ht="82.5" customHeight="1" x14ac:dyDescent="0.2">
      <c r="A95" s="1">
        <v>2</v>
      </c>
      <c r="B95" s="23" t="s">
        <v>32</v>
      </c>
      <c r="C95" s="5" t="s">
        <v>26</v>
      </c>
      <c r="D95" s="38">
        <v>17</v>
      </c>
      <c r="E95" s="39" t="s">
        <v>222</v>
      </c>
      <c r="F95" s="39" t="s">
        <v>223</v>
      </c>
      <c r="G95" s="39" t="s">
        <v>224</v>
      </c>
      <c r="H95" s="42" t="s">
        <v>225</v>
      </c>
      <c r="I95" s="40" t="s">
        <v>226</v>
      </c>
      <c r="J95" s="40">
        <v>1</v>
      </c>
      <c r="K95" s="56">
        <v>42737</v>
      </c>
      <c r="L95" s="54">
        <v>43465</v>
      </c>
      <c r="M95" s="47">
        <f>52+52</f>
        <v>104</v>
      </c>
      <c r="N95" s="81">
        <v>0.5</v>
      </c>
      <c r="O95" s="5" t="s">
        <v>221</v>
      </c>
      <c r="P95" s="8"/>
    </row>
    <row r="96" spans="1:16" ht="63.75" x14ac:dyDescent="0.2">
      <c r="A96" s="1">
        <v>2</v>
      </c>
      <c r="B96" s="23" t="s">
        <v>38</v>
      </c>
      <c r="C96" s="5" t="s">
        <v>26</v>
      </c>
      <c r="D96" s="101">
        <v>17</v>
      </c>
      <c r="E96" s="102" t="s">
        <v>222</v>
      </c>
      <c r="F96" s="102" t="s">
        <v>223</v>
      </c>
      <c r="G96" s="102" t="s">
        <v>227</v>
      </c>
      <c r="H96" s="102" t="s">
        <v>228</v>
      </c>
      <c r="I96" s="103" t="s">
        <v>28</v>
      </c>
      <c r="J96" s="103">
        <v>24</v>
      </c>
      <c r="K96" s="104">
        <v>42737</v>
      </c>
      <c r="L96" s="104">
        <v>43465</v>
      </c>
      <c r="M96" s="105">
        <v>104</v>
      </c>
      <c r="N96" s="106">
        <v>0.35</v>
      </c>
      <c r="O96" s="107" t="s">
        <v>229</v>
      </c>
      <c r="P96" s="8"/>
    </row>
    <row r="97" spans="1:16" ht="63.75" x14ac:dyDescent="0.2">
      <c r="A97" s="1">
        <v>2</v>
      </c>
      <c r="B97" s="23" t="s">
        <v>40</v>
      </c>
      <c r="C97" s="5" t="s">
        <v>26</v>
      </c>
      <c r="D97" s="209">
        <v>18</v>
      </c>
      <c r="E97" s="39" t="s">
        <v>230</v>
      </c>
      <c r="F97" s="39" t="s">
        <v>231</v>
      </c>
      <c r="G97" s="39" t="s">
        <v>232</v>
      </c>
      <c r="H97" s="39" t="s">
        <v>233</v>
      </c>
      <c r="I97" s="40" t="s">
        <v>234</v>
      </c>
      <c r="J97" s="87">
        <v>1</v>
      </c>
      <c r="K97" s="88">
        <v>42737</v>
      </c>
      <c r="L97" s="88">
        <v>43465</v>
      </c>
      <c r="M97" s="89">
        <f>52+52</f>
        <v>104</v>
      </c>
      <c r="N97" s="81">
        <v>0.65</v>
      </c>
      <c r="O97" s="143" t="s">
        <v>235</v>
      </c>
      <c r="P97" s="8"/>
    </row>
    <row r="98" spans="1:16" ht="83.25" customHeight="1" x14ac:dyDescent="0.2">
      <c r="A98" s="1">
        <v>2</v>
      </c>
      <c r="B98" s="23" t="s">
        <v>41</v>
      </c>
      <c r="C98" s="5" t="s">
        <v>26</v>
      </c>
      <c r="D98" s="167">
        <v>20</v>
      </c>
      <c r="E98" s="39" t="s">
        <v>236</v>
      </c>
      <c r="F98" s="39" t="s">
        <v>123</v>
      </c>
      <c r="G98" s="181" t="s">
        <v>237</v>
      </c>
      <c r="H98" s="165" t="s">
        <v>125</v>
      </c>
      <c r="I98" s="40" t="s">
        <v>28</v>
      </c>
      <c r="J98" s="40">
        <v>12</v>
      </c>
      <c r="K98" s="56">
        <v>42737</v>
      </c>
      <c r="L98" s="56">
        <v>43281</v>
      </c>
      <c r="M98" s="47">
        <v>52</v>
      </c>
      <c r="N98" s="166">
        <v>1</v>
      </c>
      <c r="O98" s="143" t="s">
        <v>495</v>
      </c>
    </row>
    <row r="99" spans="1:16" ht="84.75" customHeight="1" x14ac:dyDescent="0.2">
      <c r="A99" s="1">
        <v>2</v>
      </c>
      <c r="B99" s="23" t="s">
        <v>43</v>
      </c>
      <c r="C99" s="5" t="s">
        <v>26</v>
      </c>
      <c r="D99" s="38">
        <v>21</v>
      </c>
      <c r="E99" s="39" t="s">
        <v>238</v>
      </c>
      <c r="F99" s="39" t="s">
        <v>123</v>
      </c>
      <c r="G99" s="165" t="s">
        <v>239</v>
      </c>
      <c r="H99" s="165" t="s">
        <v>125</v>
      </c>
      <c r="I99" s="40" t="s">
        <v>28</v>
      </c>
      <c r="J99" s="40">
        <v>12</v>
      </c>
      <c r="K99" s="56">
        <v>42737</v>
      </c>
      <c r="L99" s="56">
        <v>43281</v>
      </c>
      <c r="M99" s="47">
        <v>52</v>
      </c>
      <c r="N99" s="166">
        <v>1</v>
      </c>
      <c r="O99" s="143" t="s">
        <v>495</v>
      </c>
    </row>
    <row r="100" spans="1:16" ht="51" x14ac:dyDescent="0.2">
      <c r="A100" s="1">
        <v>2</v>
      </c>
      <c r="B100" s="23" t="s">
        <v>44</v>
      </c>
      <c r="C100" s="5" t="s">
        <v>26</v>
      </c>
      <c r="D100" s="38">
        <v>22</v>
      </c>
      <c r="E100" s="41" t="s">
        <v>240</v>
      </c>
      <c r="F100" s="39" t="s">
        <v>168</v>
      </c>
      <c r="G100" s="125" t="s">
        <v>517</v>
      </c>
      <c r="H100" s="125" t="s">
        <v>518</v>
      </c>
      <c r="I100" s="126" t="s">
        <v>519</v>
      </c>
      <c r="J100" s="173">
        <v>12</v>
      </c>
      <c r="K100" s="174">
        <v>43250</v>
      </c>
      <c r="L100" s="174">
        <v>43829</v>
      </c>
      <c r="M100" s="14">
        <f>30+52</f>
        <v>82</v>
      </c>
      <c r="N100" s="81">
        <v>0</v>
      </c>
      <c r="O100" s="7" t="s">
        <v>520</v>
      </c>
      <c r="P100" s="8"/>
    </row>
    <row r="101" spans="1:16" s="121" customFormat="1" ht="51" x14ac:dyDescent="0.2">
      <c r="A101" s="1">
        <v>2</v>
      </c>
      <c r="B101" s="23" t="s">
        <v>45</v>
      </c>
      <c r="C101" s="5" t="s">
        <v>26</v>
      </c>
      <c r="D101" s="38">
        <v>22</v>
      </c>
      <c r="E101" s="41" t="s">
        <v>240</v>
      </c>
      <c r="F101" s="39" t="s">
        <v>168</v>
      </c>
      <c r="G101" s="125" t="s">
        <v>521</v>
      </c>
      <c r="H101" s="125" t="s">
        <v>522</v>
      </c>
      <c r="I101" s="126" t="s">
        <v>523</v>
      </c>
      <c r="J101" s="173">
        <v>12</v>
      </c>
      <c r="K101" s="174">
        <v>43327</v>
      </c>
      <c r="L101" s="174">
        <v>43692</v>
      </c>
      <c r="M101" s="130">
        <v>52</v>
      </c>
      <c r="N101" s="81">
        <v>0</v>
      </c>
      <c r="O101" s="7" t="s">
        <v>520</v>
      </c>
    </row>
    <row r="102" spans="1:16" s="121" customFormat="1" ht="63.75" x14ac:dyDescent="0.2">
      <c r="A102" s="1">
        <v>2</v>
      </c>
      <c r="B102" s="23" t="s">
        <v>46</v>
      </c>
      <c r="C102" s="5" t="s">
        <v>26</v>
      </c>
      <c r="D102" s="38">
        <v>22</v>
      </c>
      <c r="E102" s="41" t="s">
        <v>240</v>
      </c>
      <c r="F102" s="39" t="s">
        <v>168</v>
      </c>
      <c r="G102" s="125" t="s">
        <v>524</v>
      </c>
      <c r="H102" s="125" t="s">
        <v>525</v>
      </c>
      <c r="I102" s="126" t="s">
        <v>526</v>
      </c>
      <c r="J102" s="173">
        <v>4</v>
      </c>
      <c r="K102" s="174">
        <v>43327</v>
      </c>
      <c r="L102" s="174">
        <v>43692</v>
      </c>
      <c r="M102" s="14">
        <v>52</v>
      </c>
      <c r="N102" s="81">
        <v>0</v>
      </c>
      <c r="O102" s="7" t="s">
        <v>520</v>
      </c>
    </row>
    <row r="103" spans="1:16" s="121" customFormat="1" ht="89.25" x14ac:dyDescent="0.2">
      <c r="A103" s="1">
        <v>2</v>
      </c>
      <c r="B103" s="23" t="s">
        <v>47</v>
      </c>
      <c r="C103" s="5" t="s">
        <v>26</v>
      </c>
      <c r="D103" s="38">
        <v>22</v>
      </c>
      <c r="E103" s="41" t="s">
        <v>240</v>
      </c>
      <c r="F103" s="39" t="s">
        <v>168</v>
      </c>
      <c r="G103" s="134" t="s">
        <v>529</v>
      </c>
      <c r="H103" s="134" t="s">
        <v>527</v>
      </c>
      <c r="I103" s="126" t="s">
        <v>528</v>
      </c>
      <c r="J103" s="173">
        <v>5</v>
      </c>
      <c r="K103" s="174">
        <v>43344</v>
      </c>
      <c r="L103" s="174">
        <v>43830</v>
      </c>
      <c r="M103" s="135">
        <f>17+52</f>
        <v>69</v>
      </c>
      <c r="N103" s="81">
        <v>0</v>
      </c>
      <c r="O103" s="7" t="s">
        <v>520</v>
      </c>
    </row>
    <row r="104" spans="1:16" ht="81.75" customHeight="1" x14ac:dyDescent="0.2">
      <c r="A104" s="1">
        <v>2</v>
      </c>
      <c r="B104" s="23" t="s">
        <v>48</v>
      </c>
      <c r="C104" s="5" t="s">
        <v>26</v>
      </c>
      <c r="D104" s="38">
        <v>28</v>
      </c>
      <c r="E104" s="39" t="s">
        <v>241</v>
      </c>
      <c r="F104" s="39" t="s">
        <v>242</v>
      </c>
      <c r="G104" s="182" t="s">
        <v>551</v>
      </c>
      <c r="H104" s="182" t="s">
        <v>549</v>
      </c>
      <c r="I104" s="126" t="s">
        <v>550</v>
      </c>
      <c r="J104" s="126">
        <v>2</v>
      </c>
      <c r="K104" s="56">
        <v>43296</v>
      </c>
      <c r="L104" s="56">
        <v>43554</v>
      </c>
      <c r="M104" s="47">
        <f>52+37</f>
        <v>89</v>
      </c>
      <c r="N104" s="81">
        <v>0</v>
      </c>
      <c r="O104" s="7" t="s">
        <v>520</v>
      </c>
    </row>
    <row r="105" spans="1:16" ht="126" customHeight="1" x14ac:dyDescent="0.2">
      <c r="A105" s="1">
        <v>2</v>
      </c>
      <c r="B105" s="23" t="s">
        <v>54</v>
      </c>
      <c r="C105" s="5" t="s">
        <v>26</v>
      </c>
      <c r="D105" s="46">
        <v>29</v>
      </c>
      <c r="E105" s="39" t="s">
        <v>245</v>
      </c>
      <c r="F105" s="39" t="s">
        <v>242</v>
      </c>
      <c r="G105" s="39" t="s">
        <v>137</v>
      </c>
      <c r="H105" s="39" t="s">
        <v>243</v>
      </c>
      <c r="I105" s="40" t="s">
        <v>28</v>
      </c>
      <c r="J105" s="40">
        <v>12</v>
      </c>
      <c r="K105" s="56">
        <v>42737</v>
      </c>
      <c r="L105" s="56">
        <v>43465</v>
      </c>
      <c r="M105" s="47">
        <f>52+52</f>
        <v>104</v>
      </c>
      <c r="N105" s="81">
        <v>0.75</v>
      </c>
      <c r="O105" s="36" t="s">
        <v>244</v>
      </c>
      <c r="P105" s="8"/>
    </row>
    <row r="106" spans="1:16" ht="76.5" x14ac:dyDescent="0.2">
      <c r="A106" s="1">
        <v>2</v>
      </c>
      <c r="B106" s="23" t="s">
        <v>580</v>
      </c>
      <c r="C106" s="5" t="s">
        <v>26</v>
      </c>
      <c r="D106" s="49">
        <v>31</v>
      </c>
      <c r="E106" s="41" t="s">
        <v>246</v>
      </c>
      <c r="F106" s="60" t="s">
        <v>247</v>
      </c>
      <c r="G106" s="60" t="s">
        <v>248</v>
      </c>
      <c r="H106" s="60" t="s">
        <v>249</v>
      </c>
      <c r="I106" s="61" t="s">
        <v>250</v>
      </c>
      <c r="J106" s="90">
        <v>6</v>
      </c>
      <c r="K106" s="91">
        <v>42737</v>
      </c>
      <c r="L106" s="91">
        <v>43281</v>
      </c>
      <c r="M106" s="90">
        <v>78</v>
      </c>
      <c r="N106" s="81">
        <v>1</v>
      </c>
      <c r="O106" s="36" t="s">
        <v>251</v>
      </c>
      <c r="P106" s="8"/>
    </row>
    <row r="107" spans="1:16" ht="89.25" x14ac:dyDescent="0.2">
      <c r="A107" s="1">
        <v>2</v>
      </c>
      <c r="B107" s="23" t="s">
        <v>64</v>
      </c>
      <c r="C107" s="5" t="s">
        <v>26</v>
      </c>
      <c r="D107" s="48">
        <v>31</v>
      </c>
      <c r="E107" s="41" t="s">
        <v>246</v>
      </c>
      <c r="F107" s="60" t="s">
        <v>247</v>
      </c>
      <c r="G107" s="57" t="s">
        <v>248</v>
      </c>
      <c r="H107" s="57" t="s">
        <v>252</v>
      </c>
      <c r="I107" s="58" t="s">
        <v>250</v>
      </c>
      <c r="J107" s="58">
        <v>6</v>
      </c>
      <c r="K107" s="59">
        <v>42737</v>
      </c>
      <c r="L107" s="59">
        <v>43281</v>
      </c>
      <c r="M107" s="61">
        <v>78</v>
      </c>
      <c r="N107" s="86">
        <v>1</v>
      </c>
      <c r="O107" s="5" t="s">
        <v>478</v>
      </c>
      <c r="P107" s="8"/>
    </row>
    <row r="108" spans="1:16" ht="92.25" customHeight="1" x14ac:dyDescent="0.2">
      <c r="A108" s="1">
        <v>3</v>
      </c>
      <c r="B108" s="23" t="s">
        <v>68</v>
      </c>
      <c r="C108" s="5" t="s">
        <v>26</v>
      </c>
      <c r="D108" s="58">
        <v>1</v>
      </c>
      <c r="E108" s="7" t="s">
        <v>479</v>
      </c>
      <c r="F108" s="33" t="s">
        <v>253</v>
      </c>
      <c r="G108" s="33" t="s">
        <v>254</v>
      </c>
      <c r="H108" s="33" t="s">
        <v>255</v>
      </c>
      <c r="I108" s="45" t="s">
        <v>256</v>
      </c>
      <c r="J108" s="61">
        <v>1</v>
      </c>
      <c r="K108" s="80">
        <v>43100</v>
      </c>
      <c r="L108" s="80">
        <v>43131</v>
      </c>
      <c r="M108" s="58">
        <v>4</v>
      </c>
      <c r="N108" s="183">
        <v>1</v>
      </c>
      <c r="O108" s="143" t="s">
        <v>496</v>
      </c>
    </row>
    <row r="109" spans="1:16" ht="72.75" customHeight="1" x14ac:dyDescent="0.2">
      <c r="A109" s="1">
        <v>3</v>
      </c>
      <c r="B109" s="23" t="s">
        <v>72</v>
      </c>
      <c r="C109" s="5" t="s">
        <v>26</v>
      </c>
      <c r="D109" s="58">
        <v>1</v>
      </c>
      <c r="E109" s="7" t="s">
        <v>479</v>
      </c>
      <c r="F109" s="33" t="s">
        <v>253</v>
      </c>
      <c r="G109" s="33" t="s">
        <v>258</v>
      </c>
      <c r="H109" s="184" t="s">
        <v>259</v>
      </c>
      <c r="I109" s="45" t="s">
        <v>81</v>
      </c>
      <c r="J109" s="61">
        <v>1</v>
      </c>
      <c r="K109" s="80">
        <v>43101</v>
      </c>
      <c r="L109" s="185">
        <v>43465</v>
      </c>
      <c r="M109" s="58">
        <v>52</v>
      </c>
      <c r="N109" s="186">
        <v>0.95</v>
      </c>
      <c r="O109" s="143" t="s">
        <v>497</v>
      </c>
    </row>
    <row r="110" spans="1:16" ht="76.5" x14ac:dyDescent="0.2">
      <c r="A110" s="1">
        <v>3</v>
      </c>
      <c r="B110" s="23" t="s">
        <v>77</v>
      </c>
      <c r="C110" s="5" t="s">
        <v>26</v>
      </c>
      <c r="D110" s="58">
        <v>1</v>
      </c>
      <c r="E110" s="7" t="s">
        <v>479</v>
      </c>
      <c r="F110" s="33" t="s">
        <v>253</v>
      </c>
      <c r="G110" s="44" t="s">
        <v>260</v>
      </c>
      <c r="H110" s="53" t="s">
        <v>261</v>
      </c>
      <c r="I110" s="45" t="s">
        <v>262</v>
      </c>
      <c r="J110" s="51">
        <v>1</v>
      </c>
      <c r="K110" s="59">
        <v>43101</v>
      </c>
      <c r="L110" s="59">
        <v>43159</v>
      </c>
      <c r="M110" s="45">
        <v>8</v>
      </c>
      <c r="N110" s="183">
        <v>1</v>
      </c>
      <c r="O110" s="143" t="s">
        <v>498</v>
      </c>
    </row>
    <row r="111" spans="1:16" ht="63.75" customHeight="1" x14ac:dyDescent="0.2">
      <c r="A111" s="1">
        <v>3</v>
      </c>
      <c r="B111" s="23" t="s">
        <v>79</v>
      </c>
      <c r="C111" s="5" t="s">
        <v>26</v>
      </c>
      <c r="D111" s="62">
        <v>2</v>
      </c>
      <c r="E111" s="65" t="s">
        <v>480</v>
      </c>
      <c r="F111" s="3" t="s">
        <v>263</v>
      </c>
      <c r="G111" s="66" t="s">
        <v>264</v>
      </c>
      <c r="H111" s="63" t="s">
        <v>265</v>
      </c>
      <c r="I111" s="63" t="s">
        <v>266</v>
      </c>
      <c r="J111" s="67">
        <v>2</v>
      </c>
      <c r="K111" s="93">
        <v>43102</v>
      </c>
      <c r="L111" s="93">
        <v>43465</v>
      </c>
      <c r="M111" s="50">
        <v>52</v>
      </c>
      <c r="N111" s="92">
        <v>0</v>
      </c>
      <c r="O111" s="187" t="s">
        <v>267</v>
      </c>
      <c r="P111" s="8"/>
    </row>
    <row r="112" spans="1:16" ht="63.75" customHeight="1" x14ac:dyDescent="0.2">
      <c r="A112" s="1">
        <v>3</v>
      </c>
      <c r="B112" s="23" t="s">
        <v>82</v>
      </c>
      <c r="C112" s="5" t="s">
        <v>26</v>
      </c>
      <c r="D112" s="62">
        <v>2</v>
      </c>
      <c r="E112" s="65" t="s">
        <v>480</v>
      </c>
      <c r="F112" s="3" t="s">
        <v>263</v>
      </c>
      <c r="G112" s="66" t="s">
        <v>264</v>
      </c>
      <c r="H112" s="63" t="s">
        <v>268</v>
      </c>
      <c r="I112" s="63" t="s">
        <v>269</v>
      </c>
      <c r="J112" s="67">
        <v>1</v>
      </c>
      <c r="K112" s="93">
        <v>43102</v>
      </c>
      <c r="L112" s="93">
        <v>43465</v>
      </c>
      <c r="M112" s="50">
        <v>52</v>
      </c>
      <c r="N112" s="92">
        <v>0</v>
      </c>
      <c r="O112" s="63" t="s">
        <v>270</v>
      </c>
      <c r="P112" s="8"/>
    </row>
    <row r="113" spans="1:16" ht="63.75" customHeight="1" x14ac:dyDescent="0.2">
      <c r="A113" s="1">
        <v>3</v>
      </c>
      <c r="B113" s="23" t="s">
        <v>84</v>
      </c>
      <c r="C113" s="5" t="s">
        <v>26</v>
      </c>
      <c r="D113" s="50">
        <v>2</v>
      </c>
      <c r="E113" s="68" t="s">
        <v>480</v>
      </c>
      <c r="F113" s="63" t="s">
        <v>263</v>
      </c>
      <c r="G113" s="66" t="s">
        <v>264</v>
      </c>
      <c r="H113" s="63" t="s">
        <v>271</v>
      </c>
      <c r="I113" s="63" t="s">
        <v>272</v>
      </c>
      <c r="J113" s="67">
        <v>43</v>
      </c>
      <c r="K113" s="93">
        <v>43102</v>
      </c>
      <c r="L113" s="93">
        <v>43465</v>
      </c>
      <c r="M113" s="50">
        <v>52</v>
      </c>
      <c r="N113" s="92">
        <v>0</v>
      </c>
      <c r="O113" s="64" t="s">
        <v>257</v>
      </c>
      <c r="P113" s="8"/>
    </row>
    <row r="114" spans="1:16" ht="63.75" customHeight="1" x14ac:dyDescent="0.2">
      <c r="A114" s="1">
        <v>3</v>
      </c>
      <c r="B114" s="23" t="s">
        <v>85</v>
      </c>
      <c r="C114" s="5" t="s">
        <v>26</v>
      </c>
      <c r="D114" s="62">
        <v>2</v>
      </c>
      <c r="E114" s="65" t="s">
        <v>480</v>
      </c>
      <c r="F114" s="3" t="s">
        <v>263</v>
      </c>
      <c r="G114" s="66" t="s">
        <v>264</v>
      </c>
      <c r="H114" s="63" t="s">
        <v>273</v>
      </c>
      <c r="I114" s="63" t="s">
        <v>274</v>
      </c>
      <c r="J114" s="67">
        <v>43</v>
      </c>
      <c r="K114" s="93">
        <v>43102</v>
      </c>
      <c r="L114" s="93">
        <v>43465</v>
      </c>
      <c r="M114" s="50">
        <v>52</v>
      </c>
      <c r="N114" s="92">
        <v>0</v>
      </c>
      <c r="O114" s="64" t="s">
        <v>257</v>
      </c>
      <c r="P114" s="8"/>
    </row>
    <row r="115" spans="1:16" ht="63.75" customHeight="1" x14ac:dyDescent="0.2">
      <c r="A115" s="1">
        <v>3</v>
      </c>
      <c r="B115" s="23" t="s">
        <v>87</v>
      </c>
      <c r="C115" s="5" t="s">
        <v>26</v>
      </c>
      <c r="D115" s="62">
        <v>2</v>
      </c>
      <c r="E115" s="65" t="s">
        <v>480</v>
      </c>
      <c r="F115" s="3" t="s">
        <v>263</v>
      </c>
      <c r="G115" s="66" t="s">
        <v>264</v>
      </c>
      <c r="H115" s="63" t="s">
        <v>275</v>
      </c>
      <c r="I115" s="63" t="s">
        <v>276</v>
      </c>
      <c r="J115" s="67">
        <v>5</v>
      </c>
      <c r="K115" s="93">
        <v>43102</v>
      </c>
      <c r="L115" s="93">
        <v>43465</v>
      </c>
      <c r="M115" s="50">
        <v>52</v>
      </c>
      <c r="N115" s="92">
        <v>0</v>
      </c>
      <c r="O115" s="64" t="s">
        <v>257</v>
      </c>
      <c r="P115" s="8"/>
    </row>
    <row r="116" spans="1:16" ht="63.75" customHeight="1" x14ac:dyDescent="0.2">
      <c r="A116" s="1">
        <v>3</v>
      </c>
      <c r="B116" s="23" t="s">
        <v>88</v>
      </c>
      <c r="C116" s="5" t="s">
        <v>26</v>
      </c>
      <c r="D116" s="62">
        <v>2</v>
      </c>
      <c r="E116" s="65" t="s">
        <v>480</v>
      </c>
      <c r="F116" s="3" t="s">
        <v>263</v>
      </c>
      <c r="G116" s="66" t="s">
        <v>264</v>
      </c>
      <c r="H116" s="63" t="s">
        <v>593</v>
      </c>
      <c r="I116" s="63" t="s">
        <v>277</v>
      </c>
      <c r="J116" s="67">
        <v>43</v>
      </c>
      <c r="K116" s="93">
        <v>43102</v>
      </c>
      <c r="L116" s="93">
        <v>43465</v>
      </c>
      <c r="M116" s="50">
        <v>52</v>
      </c>
      <c r="N116" s="92">
        <v>0</v>
      </c>
      <c r="O116" s="64" t="s">
        <v>257</v>
      </c>
      <c r="P116" s="8"/>
    </row>
    <row r="117" spans="1:16" ht="69.75" customHeight="1" x14ac:dyDescent="0.2">
      <c r="A117" s="1">
        <v>3</v>
      </c>
      <c r="B117" s="23" t="s">
        <v>581</v>
      </c>
      <c r="C117" s="5" t="s">
        <v>26</v>
      </c>
      <c r="D117" s="58">
        <v>2</v>
      </c>
      <c r="E117" s="71" t="s">
        <v>480</v>
      </c>
      <c r="F117" s="33" t="s">
        <v>263</v>
      </c>
      <c r="G117" s="44" t="s">
        <v>51</v>
      </c>
      <c r="H117" s="33" t="s">
        <v>278</v>
      </c>
      <c r="I117" s="45" t="s">
        <v>279</v>
      </c>
      <c r="J117" s="61">
        <v>139</v>
      </c>
      <c r="K117" s="80">
        <v>43069</v>
      </c>
      <c r="L117" s="188">
        <v>43465</v>
      </c>
      <c r="M117" s="61">
        <f>52+4</f>
        <v>56</v>
      </c>
      <c r="N117" s="189">
        <v>0.98</v>
      </c>
      <c r="O117" s="211" t="s">
        <v>511</v>
      </c>
    </row>
    <row r="118" spans="1:16" ht="63.75" x14ac:dyDescent="0.2">
      <c r="A118" s="1">
        <v>3</v>
      </c>
      <c r="B118" s="23" t="s">
        <v>582</v>
      </c>
      <c r="C118" s="5" t="s">
        <v>26</v>
      </c>
      <c r="D118" s="58">
        <v>2</v>
      </c>
      <c r="E118" s="71" t="s">
        <v>480</v>
      </c>
      <c r="F118" s="33" t="s">
        <v>263</v>
      </c>
      <c r="G118" s="44" t="s">
        <v>280</v>
      </c>
      <c r="H118" s="33" t="s">
        <v>278</v>
      </c>
      <c r="I118" s="45" t="s">
        <v>281</v>
      </c>
      <c r="J118" s="61">
        <v>40</v>
      </c>
      <c r="K118" s="80">
        <v>43069</v>
      </c>
      <c r="L118" s="80">
        <v>43159</v>
      </c>
      <c r="M118" s="58">
        <v>12</v>
      </c>
      <c r="N118" s="85">
        <v>1</v>
      </c>
      <c r="O118" s="210" t="s">
        <v>512</v>
      </c>
    </row>
    <row r="119" spans="1:16" ht="63.75" customHeight="1" x14ac:dyDescent="0.2">
      <c r="A119" s="1">
        <v>3</v>
      </c>
      <c r="B119" s="23" t="s">
        <v>583</v>
      </c>
      <c r="C119" s="5" t="s">
        <v>26</v>
      </c>
      <c r="D119" s="62">
        <v>2</v>
      </c>
      <c r="E119" s="65" t="s">
        <v>480</v>
      </c>
      <c r="F119" s="63" t="s">
        <v>263</v>
      </c>
      <c r="G119" s="63" t="s">
        <v>282</v>
      </c>
      <c r="H119" s="63" t="s">
        <v>283</v>
      </c>
      <c r="I119" s="63" t="s">
        <v>284</v>
      </c>
      <c r="J119" s="67">
        <v>9</v>
      </c>
      <c r="K119" s="93">
        <v>43069</v>
      </c>
      <c r="L119" s="93">
        <v>43311</v>
      </c>
      <c r="M119" s="50">
        <v>32</v>
      </c>
      <c r="N119" s="94">
        <v>0.4</v>
      </c>
      <c r="O119" s="69" t="s">
        <v>492</v>
      </c>
      <c r="P119" s="8"/>
    </row>
    <row r="120" spans="1:16" ht="63.75" customHeight="1" x14ac:dyDescent="0.2">
      <c r="A120" s="1">
        <v>3</v>
      </c>
      <c r="B120" s="23" t="s">
        <v>584</v>
      </c>
      <c r="C120" s="5" t="s">
        <v>26</v>
      </c>
      <c r="D120" s="62">
        <v>2</v>
      </c>
      <c r="E120" s="65" t="s">
        <v>480</v>
      </c>
      <c r="F120" s="5" t="s">
        <v>263</v>
      </c>
      <c r="G120" s="11" t="s">
        <v>285</v>
      </c>
      <c r="H120" s="11" t="s">
        <v>286</v>
      </c>
      <c r="I120" s="63" t="s">
        <v>287</v>
      </c>
      <c r="J120" s="47">
        <v>1</v>
      </c>
      <c r="K120" s="77">
        <v>43101</v>
      </c>
      <c r="L120" s="77">
        <v>43465</v>
      </c>
      <c r="M120" s="62">
        <v>52</v>
      </c>
      <c r="N120" s="92">
        <v>0</v>
      </c>
      <c r="O120" s="70" t="s">
        <v>257</v>
      </c>
      <c r="P120" s="8"/>
    </row>
    <row r="121" spans="1:16" ht="63.75" customHeight="1" x14ac:dyDescent="0.2">
      <c r="A121" s="1">
        <v>3</v>
      </c>
      <c r="B121" s="23" t="s">
        <v>95</v>
      </c>
      <c r="C121" s="5" t="s">
        <v>26</v>
      </c>
      <c r="D121" s="62">
        <v>2</v>
      </c>
      <c r="E121" s="65" t="s">
        <v>480</v>
      </c>
      <c r="F121" s="5" t="s">
        <v>263</v>
      </c>
      <c r="G121" s="11" t="s">
        <v>288</v>
      </c>
      <c r="H121" s="11" t="s">
        <v>289</v>
      </c>
      <c r="I121" s="63" t="s">
        <v>290</v>
      </c>
      <c r="J121" s="47">
        <v>92</v>
      </c>
      <c r="K121" s="77">
        <v>43101</v>
      </c>
      <c r="L121" s="77">
        <v>43830</v>
      </c>
      <c r="M121" s="62">
        <f>52+52</f>
        <v>104</v>
      </c>
      <c r="N121" s="92">
        <v>0</v>
      </c>
      <c r="O121" s="70" t="s">
        <v>257</v>
      </c>
      <c r="P121" s="8"/>
    </row>
    <row r="122" spans="1:16" ht="63.75" customHeight="1" x14ac:dyDescent="0.2">
      <c r="A122" s="1">
        <v>3</v>
      </c>
      <c r="B122" s="23" t="s">
        <v>97</v>
      </c>
      <c r="C122" s="5" t="s">
        <v>26</v>
      </c>
      <c r="D122" s="62">
        <v>2</v>
      </c>
      <c r="E122" s="65" t="s">
        <v>480</v>
      </c>
      <c r="F122" s="5" t="s">
        <v>263</v>
      </c>
      <c r="G122" s="11" t="s">
        <v>291</v>
      </c>
      <c r="H122" s="11" t="s">
        <v>292</v>
      </c>
      <c r="I122" s="63" t="s">
        <v>293</v>
      </c>
      <c r="J122" s="47">
        <v>520</v>
      </c>
      <c r="K122" s="77">
        <v>43101</v>
      </c>
      <c r="L122" s="77">
        <v>44196</v>
      </c>
      <c r="M122" s="62">
        <f>52+52+52</f>
        <v>156</v>
      </c>
      <c r="N122" s="92">
        <v>0</v>
      </c>
      <c r="O122" s="70" t="s">
        <v>257</v>
      </c>
      <c r="P122" s="8"/>
    </row>
    <row r="123" spans="1:16" ht="63.75" customHeight="1" x14ac:dyDescent="0.2">
      <c r="A123" s="1">
        <v>3</v>
      </c>
      <c r="B123" s="23" t="s">
        <v>102</v>
      </c>
      <c r="C123" s="5" t="s">
        <v>26</v>
      </c>
      <c r="D123" s="62">
        <v>2</v>
      </c>
      <c r="E123" s="65" t="s">
        <v>480</v>
      </c>
      <c r="F123" s="3" t="s">
        <v>263</v>
      </c>
      <c r="G123" s="11" t="s">
        <v>294</v>
      </c>
      <c r="H123" s="11" t="s">
        <v>295</v>
      </c>
      <c r="I123" s="63" t="s">
        <v>296</v>
      </c>
      <c r="J123" s="21">
        <v>400</v>
      </c>
      <c r="K123" s="77">
        <v>43132</v>
      </c>
      <c r="L123" s="77">
        <v>43497</v>
      </c>
      <c r="M123" s="20">
        <f>52+5</f>
        <v>57</v>
      </c>
      <c r="N123" s="92">
        <v>0</v>
      </c>
      <c r="O123" s="70" t="s">
        <v>257</v>
      </c>
      <c r="P123" s="8"/>
    </row>
    <row r="124" spans="1:16" ht="63.75" customHeight="1" x14ac:dyDescent="0.2">
      <c r="A124" s="1">
        <v>3</v>
      </c>
      <c r="B124" s="23" t="s">
        <v>106</v>
      </c>
      <c r="C124" s="5" t="s">
        <v>26</v>
      </c>
      <c r="D124" s="62">
        <v>2</v>
      </c>
      <c r="E124" s="65" t="s">
        <v>480</v>
      </c>
      <c r="F124" s="3" t="s">
        <v>263</v>
      </c>
      <c r="G124" s="11" t="s">
        <v>297</v>
      </c>
      <c r="H124" s="11" t="s">
        <v>298</v>
      </c>
      <c r="I124" s="63" t="s">
        <v>299</v>
      </c>
      <c r="J124" s="21">
        <v>157</v>
      </c>
      <c r="K124" s="77">
        <v>43191</v>
      </c>
      <c r="L124" s="77">
        <v>43617</v>
      </c>
      <c r="M124" s="14">
        <f>52+9</f>
        <v>61</v>
      </c>
      <c r="N124" s="92">
        <v>0</v>
      </c>
      <c r="O124" s="70" t="s">
        <v>257</v>
      </c>
      <c r="P124" s="8"/>
    </row>
    <row r="125" spans="1:16" ht="63.75" customHeight="1" x14ac:dyDescent="0.2">
      <c r="A125" s="1">
        <v>3</v>
      </c>
      <c r="B125" s="23" t="s">
        <v>110</v>
      </c>
      <c r="C125" s="5" t="s">
        <v>26</v>
      </c>
      <c r="D125" s="40">
        <v>3</v>
      </c>
      <c r="E125" s="71" t="s">
        <v>481</v>
      </c>
      <c r="F125" s="5" t="s">
        <v>300</v>
      </c>
      <c r="G125" s="32" t="s">
        <v>301</v>
      </c>
      <c r="H125" s="5" t="s">
        <v>265</v>
      </c>
      <c r="I125" s="63" t="s">
        <v>266</v>
      </c>
      <c r="J125" s="47">
        <v>2</v>
      </c>
      <c r="K125" s="56">
        <v>43102</v>
      </c>
      <c r="L125" s="56">
        <v>43465</v>
      </c>
      <c r="M125" s="40">
        <v>52</v>
      </c>
      <c r="N125" s="92">
        <v>0</v>
      </c>
      <c r="O125" s="5" t="s">
        <v>302</v>
      </c>
      <c r="P125" s="8"/>
    </row>
    <row r="126" spans="1:16" ht="63.75" customHeight="1" x14ac:dyDescent="0.2">
      <c r="A126" s="1">
        <v>3</v>
      </c>
      <c r="B126" s="23" t="s">
        <v>113</v>
      </c>
      <c r="C126" s="5" t="s">
        <v>26</v>
      </c>
      <c r="D126" s="40">
        <v>3</v>
      </c>
      <c r="E126" s="71" t="s">
        <v>481</v>
      </c>
      <c r="F126" s="5" t="s">
        <v>300</v>
      </c>
      <c r="G126" s="32" t="s">
        <v>301</v>
      </c>
      <c r="H126" s="5" t="s">
        <v>268</v>
      </c>
      <c r="I126" s="63" t="s">
        <v>269</v>
      </c>
      <c r="J126" s="47">
        <v>1</v>
      </c>
      <c r="K126" s="56">
        <v>43102</v>
      </c>
      <c r="L126" s="56">
        <v>43465</v>
      </c>
      <c r="M126" s="40">
        <v>52</v>
      </c>
      <c r="N126" s="92">
        <v>0</v>
      </c>
      <c r="O126" s="5" t="s">
        <v>303</v>
      </c>
      <c r="P126" s="8"/>
    </row>
    <row r="127" spans="1:16" ht="63.75" customHeight="1" x14ac:dyDescent="0.2">
      <c r="A127" s="1">
        <v>3</v>
      </c>
      <c r="B127" s="23" t="s">
        <v>117</v>
      </c>
      <c r="C127" s="5" t="s">
        <v>26</v>
      </c>
      <c r="D127" s="40">
        <v>3</v>
      </c>
      <c r="E127" s="71" t="s">
        <v>481</v>
      </c>
      <c r="F127" s="5" t="s">
        <v>300</v>
      </c>
      <c r="G127" s="32" t="s">
        <v>301</v>
      </c>
      <c r="H127" s="5" t="s">
        <v>271</v>
      </c>
      <c r="I127" s="63" t="s">
        <v>272</v>
      </c>
      <c r="J127" s="47">
        <v>280</v>
      </c>
      <c r="K127" s="56">
        <v>43102</v>
      </c>
      <c r="L127" s="56">
        <v>43465</v>
      </c>
      <c r="M127" s="40">
        <v>52</v>
      </c>
      <c r="N127" s="92">
        <v>0</v>
      </c>
      <c r="O127" s="5" t="s">
        <v>257</v>
      </c>
      <c r="P127" s="8"/>
    </row>
    <row r="128" spans="1:16" ht="63.75" customHeight="1" x14ac:dyDescent="0.2">
      <c r="A128" s="1">
        <v>3</v>
      </c>
      <c r="B128" s="23" t="s">
        <v>120</v>
      </c>
      <c r="C128" s="5" t="s">
        <v>26</v>
      </c>
      <c r="D128" s="40">
        <v>3</v>
      </c>
      <c r="E128" s="71" t="s">
        <v>481</v>
      </c>
      <c r="F128" s="5" t="s">
        <v>300</v>
      </c>
      <c r="G128" s="32" t="s">
        <v>301</v>
      </c>
      <c r="H128" s="5" t="s">
        <v>273</v>
      </c>
      <c r="I128" s="63" t="s">
        <v>274</v>
      </c>
      <c r="J128" s="47">
        <v>170</v>
      </c>
      <c r="K128" s="56">
        <v>43102</v>
      </c>
      <c r="L128" s="56">
        <v>43465</v>
      </c>
      <c r="M128" s="40">
        <v>52</v>
      </c>
      <c r="N128" s="92">
        <v>0</v>
      </c>
      <c r="O128" s="190" t="s">
        <v>257</v>
      </c>
      <c r="P128" s="8"/>
    </row>
    <row r="129" spans="1:16" ht="63.75" customHeight="1" x14ac:dyDescent="0.2">
      <c r="A129" s="1">
        <v>3</v>
      </c>
      <c r="B129" s="23" t="s">
        <v>121</v>
      </c>
      <c r="C129" s="5" t="s">
        <v>26</v>
      </c>
      <c r="D129" s="40">
        <v>3</v>
      </c>
      <c r="E129" s="71" t="s">
        <v>481</v>
      </c>
      <c r="F129" s="5" t="s">
        <v>300</v>
      </c>
      <c r="G129" s="32" t="s">
        <v>301</v>
      </c>
      <c r="H129" s="5" t="s">
        <v>275</v>
      </c>
      <c r="I129" s="63" t="s">
        <v>276</v>
      </c>
      <c r="J129" s="47">
        <v>5</v>
      </c>
      <c r="K129" s="56">
        <v>43102</v>
      </c>
      <c r="L129" s="56">
        <v>43465</v>
      </c>
      <c r="M129" s="40">
        <v>52</v>
      </c>
      <c r="N129" s="92">
        <v>0</v>
      </c>
      <c r="O129" s="190" t="s">
        <v>257</v>
      </c>
      <c r="P129" s="8"/>
    </row>
    <row r="130" spans="1:16" ht="63.75" x14ac:dyDescent="0.2">
      <c r="A130" s="1">
        <v>3</v>
      </c>
      <c r="B130" s="23" t="s">
        <v>126</v>
      </c>
      <c r="C130" s="5" t="s">
        <v>26</v>
      </c>
      <c r="D130" s="40">
        <v>3</v>
      </c>
      <c r="E130" s="71" t="s">
        <v>481</v>
      </c>
      <c r="F130" s="5" t="s">
        <v>300</v>
      </c>
      <c r="G130" s="5" t="s">
        <v>304</v>
      </c>
      <c r="H130" s="5" t="s">
        <v>278</v>
      </c>
      <c r="I130" s="45" t="s">
        <v>305</v>
      </c>
      <c r="J130" s="47">
        <v>385</v>
      </c>
      <c r="K130" s="56">
        <v>43069</v>
      </c>
      <c r="L130" s="54">
        <v>43465</v>
      </c>
      <c r="M130" s="40">
        <f>52+4</f>
        <v>56</v>
      </c>
      <c r="N130" s="85">
        <v>0.88</v>
      </c>
      <c r="O130" s="190" t="s">
        <v>511</v>
      </c>
    </row>
    <row r="131" spans="1:16" ht="63.75" customHeight="1" x14ac:dyDescent="0.2">
      <c r="A131" s="1">
        <v>3</v>
      </c>
      <c r="B131" s="23" t="s">
        <v>127</v>
      </c>
      <c r="C131" s="5" t="s">
        <v>26</v>
      </c>
      <c r="D131" s="40">
        <v>3</v>
      </c>
      <c r="E131" s="71" t="s">
        <v>481</v>
      </c>
      <c r="F131" s="5" t="s">
        <v>300</v>
      </c>
      <c r="G131" s="5" t="s">
        <v>282</v>
      </c>
      <c r="H131" s="5" t="s">
        <v>283</v>
      </c>
      <c r="I131" s="63" t="s">
        <v>306</v>
      </c>
      <c r="J131" s="47">
        <v>4</v>
      </c>
      <c r="K131" s="56">
        <v>43069</v>
      </c>
      <c r="L131" s="56">
        <v>43311</v>
      </c>
      <c r="M131" s="40">
        <v>32</v>
      </c>
      <c r="N131" s="85">
        <v>0.5</v>
      </c>
      <c r="O131" s="190" t="s">
        <v>594</v>
      </c>
      <c r="P131" s="8"/>
    </row>
    <row r="132" spans="1:16" ht="78" customHeight="1" x14ac:dyDescent="0.2">
      <c r="A132" s="1">
        <v>3</v>
      </c>
      <c r="B132" s="23" t="s">
        <v>133</v>
      </c>
      <c r="C132" s="5" t="s">
        <v>26</v>
      </c>
      <c r="D132" s="40">
        <v>3</v>
      </c>
      <c r="E132" s="71" t="s">
        <v>481</v>
      </c>
      <c r="F132" s="5" t="s">
        <v>300</v>
      </c>
      <c r="G132" s="5" t="s">
        <v>307</v>
      </c>
      <c r="H132" s="5" t="s">
        <v>308</v>
      </c>
      <c r="I132" s="45" t="s">
        <v>309</v>
      </c>
      <c r="J132" s="47">
        <v>329</v>
      </c>
      <c r="K132" s="56">
        <v>43069</v>
      </c>
      <c r="L132" s="56">
        <v>43159</v>
      </c>
      <c r="M132" s="40">
        <v>12</v>
      </c>
      <c r="N132" s="85">
        <v>1</v>
      </c>
      <c r="O132" s="191" t="s">
        <v>595</v>
      </c>
    </row>
    <row r="133" spans="1:16" ht="63.75" customHeight="1" x14ac:dyDescent="0.2">
      <c r="A133" s="1">
        <v>3</v>
      </c>
      <c r="B133" s="23" t="s">
        <v>134</v>
      </c>
      <c r="C133" s="5" t="s">
        <v>26</v>
      </c>
      <c r="D133" s="62">
        <v>3</v>
      </c>
      <c r="E133" s="65" t="s">
        <v>481</v>
      </c>
      <c r="F133" s="3" t="s">
        <v>300</v>
      </c>
      <c r="G133" s="5" t="s">
        <v>286</v>
      </c>
      <c r="H133" s="5" t="s">
        <v>310</v>
      </c>
      <c r="I133" s="63" t="s">
        <v>287</v>
      </c>
      <c r="J133" s="67">
        <v>1</v>
      </c>
      <c r="K133" s="93">
        <v>43101</v>
      </c>
      <c r="L133" s="93">
        <v>43830</v>
      </c>
      <c r="M133" s="50">
        <f>3*52</f>
        <v>156</v>
      </c>
      <c r="N133" s="92">
        <v>0</v>
      </c>
      <c r="O133" s="190" t="s">
        <v>257</v>
      </c>
      <c r="P133" s="8"/>
    </row>
    <row r="134" spans="1:16" ht="63.75" customHeight="1" x14ac:dyDescent="0.2">
      <c r="A134" s="1">
        <v>3</v>
      </c>
      <c r="B134" s="23" t="s">
        <v>135</v>
      </c>
      <c r="C134" s="5" t="s">
        <v>26</v>
      </c>
      <c r="D134" s="62">
        <v>3</v>
      </c>
      <c r="E134" s="65" t="s">
        <v>481</v>
      </c>
      <c r="F134" s="3" t="s">
        <v>300</v>
      </c>
      <c r="G134" s="5" t="s">
        <v>311</v>
      </c>
      <c r="H134" s="5" t="s">
        <v>312</v>
      </c>
      <c r="I134" s="63" t="s">
        <v>313</v>
      </c>
      <c r="J134" s="95">
        <v>1</v>
      </c>
      <c r="K134" s="93">
        <v>43101</v>
      </c>
      <c r="L134" s="93">
        <v>44196</v>
      </c>
      <c r="M134" s="50">
        <f>52+52+52</f>
        <v>156</v>
      </c>
      <c r="N134" s="92">
        <v>0</v>
      </c>
      <c r="O134" s="5" t="s">
        <v>257</v>
      </c>
      <c r="P134" s="8"/>
    </row>
    <row r="135" spans="1:16" ht="63.75" customHeight="1" x14ac:dyDescent="0.2">
      <c r="A135" s="1">
        <v>3</v>
      </c>
      <c r="B135" s="23" t="s">
        <v>139</v>
      </c>
      <c r="C135" s="5" t="s">
        <v>26</v>
      </c>
      <c r="D135" s="62">
        <v>3</v>
      </c>
      <c r="E135" s="65" t="s">
        <v>481</v>
      </c>
      <c r="F135" s="3" t="s">
        <v>300</v>
      </c>
      <c r="G135" s="5" t="s">
        <v>311</v>
      </c>
      <c r="H135" s="5" t="s">
        <v>314</v>
      </c>
      <c r="I135" s="63" t="s">
        <v>315</v>
      </c>
      <c r="J135" s="67">
        <v>1</v>
      </c>
      <c r="K135" s="93">
        <v>43101</v>
      </c>
      <c r="L135" s="93">
        <v>44196</v>
      </c>
      <c r="M135" s="50">
        <f>52+52+52</f>
        <v>156</v>
      </c>
      <c r="N135" s="92">
        <v>0</v>
      </c>
      <c r="O135" s="5" t="s">
        <v>257</v>
      </c>
      <c r="P135" s="8"/>
    </row>
    <row r="136" spans="1:16" ht="63.75" x14ac:dyDescent="0.2">
      <c r="A136" s="1">
        <v>3</v>
      </c>
      <c r="B136" s="23" t="s">
        <v>141</v>
      </c>
      <c r="C136" s="5" t="s">
        <v>26</v>
      </c>
      <c r="D136" s="62">
        <v>3</v>
      </c>
      <c r="E136" s="65" t="s">
        <v>481</v>
      </c>
      <c r="F136" s="3" t="s">
        <v>300</v>
      </c>
      <c r="G136" s="5" t="s">
        <v>311</v>
      </c>
      <c r="H136" s="5" t="s">
        <v>316</v>
      </c>
      <c r="I136" s="63" t="s">
        <v>317</v>
      </c>
      <c r="J136" s="95">
        <v>1</v>
      </c>
      <c r="K136" s="93">
        <v>43101</v>
      </c>
      <c r="L136" s="93">
        <v>44196</v>
      </c>
      <c r="M136" s="50">
        <f>52+52+52</f>
        <v>156</v>
      </c>
      <c r="N136" s="92">
        <v>0</v>
      </c>
      <c r="O136" s="5" t="s">
        <v>257</v>
      </c>
      <c r="P136" s="8"/>
    </row>
    <row r="137" spans="1:16" ht="63.75" x14ac:dyDescent="0.2">
      <c r="A137" s="1">
        <v>3</v>
      </c>
      <c r="B137" s="23" t="s">
        <v>144</v>
      </c>
      <c r="C137" s="5" t="s">
        <v>26</v>
      </c>
      <c r="D137" s="62">
        <v>3</v>
      </c>
      <c r="E137" s="65" t="s">
        <v>481</v>
      </c>
      <c r="F137" s="3" t="s">
        <v>300</v>
      </c>
      <c r="G137" s="11" t="s">
        <v>318</v>
      </c>
      <c r="H137" s="11" t="s">
        <v>319</v>
      </c>
      <c r="I137" s="63" t="s">
        <v>320</v>
      </c>
      <c r="J137" s="67">
        <v>6920</v>
      </c>
      <c r="K137" s="93">
        <v>43132</v>
      </c>
      <c r="L137" s="93">
        <v>43497</v>
      </c>
      <c r="M137" s="72">
        <v>52</v>
      </c>
      <c r="N137" s="92">
        <v>0</v>
      </c>
      <c r="O137" s="5" t="s">
        <v>257</v>
      </c>
      <c r="P137" s="8"/>
    </row>
    <row r="138" spans="1:16" ht="63.75" x14ac:dyDescent="0.2">
      <c r="A138" s="1">
        <v>3</v>
      </c>
      <c r="B138" s="23" t="s">
        <v>145</v>
      </c>
      <c r="C138" s="5" t="s">
        <v>26</v>
      </c>
      <c r="D138" s="62">
        <v>3</v>
      </c>
      <c r="E138" s="65" t="s">
        <v>481</v>
      </c>
      <c r="F138" s="3" t="s">
        <v>300</v>
      </c>
      <c r="G138" s="11" t="s">
        <v>321</v>
      </c>
      <c r="H138" s="11" t="s">
        <v>298</v>
      </c>
      <c r="I138" s="63" t="s">
        <v>299</v>
      </c>
      <c r="J138" s="67">
        <v>3500</v>
      </c>
      <c r="K138" s="93">
        <v>43191</v>
      </c>
      <c r="L138" s="93">
        <v>43617</v>
      </c>
      <c r="M138" s="72">
        <f>52+9</f>
        <v>61</v>
      </c>
      <c r="N138" s="92">
        <v>0</v>
      </c>
      <c r="O138" s="5" t="s">
        <v>257</v>
      </c>
      <c r="P138" s="8"/>
    </row>
    <row r="139" spans="1:16" ht="63.75" x14ac:dyDescent="0.2">
      <c r="A139" s="1">
        <v>3</v>
      </c>
      <c r="B139" s="23" t="s">
        <v>146</v>
      </c>
      <c r="C139" s="5" t="s">
        <v>26</v>
      </c>
      <c r="D139" s="62">
        <v>3</v>
      </c>
      <c r="E139" s="65" t="s">
        <v>481</v>
      </c>
      <c r="F139" s="3" t="s">
        <v>300</v>
      </c>
      <c r="G139" s="73" t="s">
        <v>322</v>
      </c>
      <c r="H139" s="74" t="s">
        <v>323</v>
      </c>
      <c r="I139" s="63" t="s">
        <v>324</v>
      </c>
      <c r="J139" s="67">
        <v>557</v>
      </c>
      <c r="K139" s="93">
        <v>43191</v>
      </c>
      <c r="L139" s="93">
        <v>43617</v>
      </c>
      <c r="M139" s="72">
        <f>52+9</f>
        <v>61</v>
      </c>
      <c r="N139" s="92">
        <v>0</v>
      </c>
      <c r="O139" s="5" t="s">
        <v>257</v>
      </c>
      <c r="P139" s="8"/>
    </row>
    <row r="140" spans="1:16" ht="89.25" x14ac:dyDescent="0.2">
      <c r="A140" s="1">
        <v>3</v>
      </c>
      <c r="B140" s="23" t="s">
        <v>147</v>
      </c>
      <c r="C140" s="5" t="s">
        <v>26</v>
      </c>
      <c r="D140" s="40">
        <v>4</v>
      </c>
      <c r="E140" s="7" t="s">
        <v>482</v>
      </c>
      <c r="F140" s="7" t="s">
        <v>325</v>
      </c>
      <c r="G140" s="75" t="s">
        <v>326</v>
      </c>
      <c r="H140" s="36" t="s">
        <v>327</v>
      </c>
      <c r="I140" s="63" t="s">
        <v>328</v>
      </c>
      <c r="J140" s="47">
        <v>18</v>
      </c>
      <c r="K140" s="56">
        <v>43102</v>
      </c>
      <c r="L140" s="56">
        <v>43465</v>
      </c>
      <c r="M140" s="14">
        <v>52</v>
      </c>
      <c r="N140" s="92">
        <v>0</v>
      </c>
      <c r="O140" s="76" t="s">
        <v>329</v>
      </c>
      <c r="P140" s="8"/>
    </row>
    <row r="141" spans="1:16" ht="89.25" x14ac:dyDescent="0.2">
      <c r="A141" s="1">
        <v>3</v>
      </c>
      <c r="B141" s="23" t="s">
        <v>150</v>
      </c>
      <c r="C141" s="5" t="s">
        <v>26</v>
      </c>
      <c r="D141" s="40">
        <v>4</v>
      </c>
      <c r="E141" s="7" t="s">
        <v>482</v>
      </c>
      <c r="F141" s="12" t="s">
        <v>325</v>
      </c>
      <c r="G141" s="32" t="s">
        <v>326</v>
      </c>
      <c r="H141" s="5" t="s">
        <v>330</v>
      </c>
      <c r="I141" s="63" t="s">
        <v>331</v>
      </c>
      <c r="J141" s="47">
        <v>1</v>
      </c>
      <c r="K141" s="56">
        <v>43102</v>
      </c>
      <c r="L141" s="56">
        <v>43465</v>
      </c>
      <c r="M141" s="14">
        <v>52</v>
      </c>
      <c r="N141" s="92">
        <v>0</v>
      </c>
      <c r="O141" s="12" t="s">
        <v>332</v>
      </c>
      <c r="P141" s="8"/>
    </row>
    <row r="142" spans="1:16" ht="89.25" x14ac:dyDescent="0.2">
      <c r="A142" s="1">
        <v>3</v>
      </c>
      <c r="B142" s="23" t="s">
        <v>154</v>
      </c>
      <c r="C142" s="5" t="s">
        <v>26</v>
      </c>
      <c r="D142" s="40">
        <v>4</v>
      </c>
      <c r="E142" s="7" t="s">
        <v>482</v>
      </c>
      <c r="F142" s="12" t="s">
        <v>325</v>
      </c>
      <c r="G142" s="5" t="s">
        <v>326</v>
      </c>
      <c r="H142" s="5" t="s">
        <v>333</v>
      </c>
      <c r="I142" s="63" t="s">
        <v>334</v>
      </c>
      <c r="J142" s="47">
        <v>1</v>
      </c>
      <c r="K142" s="56">
        <v>43102</v>
      </c>
      <c r="L142" s="56">
        <v>43465</v>
      </c>
      <c r="M142" s="14">
        <v>52</v>
      </c>
      <c r="N142" s="92">
        <v>0</v>
      </c>
      <c r="O142" s="12" t="s">
        <v>257</v>
      </c>
      <c r="P142" s="8"/>
    </row>
    <row r="143" spans="1:16" ht="89.25" x14ac:dyDescent="0.2">
      <c r="A143" s="1">
        <v>3</v>
      </c>
      <c r="B143" s="23" t="s">
        <v>161</v>
      </c>
      <c r="C143" s="5" t="s">
        <v>26</v>
      </c>
      <c r="D143" s="192">
        <v>4</v>
      </c>
      <c r="E143" s="146" t="s">
        <v>482</v>
      </c>
      <c r="F143" s="143" t="s">
        <v>325</v>
      </c>
      <c r="G143" s="190" t="s">
        <v>304</v>
      </c>
      <c r="H143" s="190" t="s">
        <v>278</v>
      </c>
      <c r="I143" s="193" t="s">
        <v>305</v>
      </c>
      <c r="J143" s="194">
        <v>267</v>
      </c>
      <c r="K143" s="195">
        <v>43069</v>
      </c>
      <c r="L143" s="196">
        <v>43465</v>
      </c>
      <c r="M143" s="197">
        <f>4+52</f>
        <v>56</v>
      </c>
      <c r="N143" s="198">
        <v>0.92</v>
      </c>
      <c r="O143" s="190" t="s">
        <v>511</v>
      </c>
    </row>
    <row r="144" spans="1:16" ht="89.25" x14ac:dyDescent="0.2">
      <c r="A144" s="1">
        <v>3</v>
      </c>
      <c r="B144" s="23" t="s">
        <v>165</v>
      </c>
      <c r="C144" s="5" t="s">
        <v>26</v>
      </c>
      <c r="D144" s="192">
        <v>4</v>
      </c>
      <c r="E144" s="146" t="s">
        <v>482</v>
      </c>
      <c r="F144" s="143" t="s">
        <v>325</v>
      </c>
      <c r="G144" s="190" t="s">
        <v>335</v>
      </c>
      <c r="H144" s="190" t="s">
        <v>308</v>
      </c>
      <c r="I144" s="193" t="s">
        <v>309</v>
      </c>
      <c r="J144" s="194">
        <v>30</v>
      </c>
      <c r="K144" s="195">
        <v>43069</v>
      </c>
      <c r="L144" s="195">
        <v>43159</v>
      </c>
      <c r="M144" s="197">
        <v>12</v>
      </c>
      <c r="N144" s="142">
        <v>1</v>
      </c>
      <c r="O144" s="190" t="s">
        <v>586</v>
      </c>
    </row>
    <row r="145" spans="1:16" ht="51" x14ac:dyDescent="0.2">
      <c r="A145" s="1">
        <v>3</v>
      </c>
      <c r="B145" s="23" t="s">
        <v>167</v>
      </c>
      <c r="C145" s="5" t="s">
        <v>26</v>
      </c>
      <c r="D145" s="62">
        <v>5</v>
      </c>
      <c r="E145" s="19" t="s">
        <v>483</v>
      </c>
      <c r="F145" s="11" t="s">
        <v>336</v>
      </c>
      <c r="G145" s="5" t="s">
        <v>337</v>
      </c>
      <c r="H145" s="5" t="s">
        <v>338</v>
      </c>
      <c r="I145" s="63" t="s">
        <v>339</v>
      </c>
      <c r="J145" s="96">
        <v>1</v>
      </c>
      <c r="K145" s="93">
        <v>43101</v>
      </c>
      <c r="L145" s="93">
        <v>43830</v>
      </c>
      <c r="M145" s="97">
        <f>52*2</f>
        <v>104</v>
      </c>
      <c r="N145" s="92">
        <v>0</v>
      </c>
      <c r="O145" s="12" t="s">
        <v>257</v>
      </c>
      <c r="P145" s="8"/>
    </row>
    <row r="146" spans="1:16" ht="51" x14ac:dyDescent="0.2">
      <c r="A146" s="1">
        <v>3</v>
      </c>
      <c r="B146" s="23" t="s">
        <v>169</v>
      </c>
      <c r="C146" s="5" t="s">
        <v>26</v>
      </c>
      <c r="D146" s="58">
        <v>5</v>
      </c>
      <c r="E146" s="7" t="s">
        <v>483</v>
      </c>
      <c r="F146" s="12" t="s">
        <v>336</v>
      </c>
      <c r="G146" s="5" t="s">
        <v>340</v>
      </c>
      <c r="H146" s="5" t="s">
        <v>341</v>
      </c>
      <c r="I146" s="44" t="s">
        <v>342</v>
      </c>
      <c r="J146" s="15">
        <v>180</v>
      </c>
      <c r="K146" s="59">
        <v>43101</v>
      </c>
      <c r="L146" s="59">
        <v>44196</v>
      </c>
      <c r="M146" s="109">
        <f>52+52+52</f>
        <v>156</v>
      </c>
      <c r="N146" s="110">
        <v>0</v>
      </c>
      <c r="O146" s="12" t="s">
        <v>257</v>
      </c>
      <c r="P146" s="8"/>
    </row>
    <row r="147" spans="1:16" ht="63.75" x14ac:dyDescent="0.2">
      <c r="A147" s="1">
        <v>3</v>
      </c>
      <c r="B147" s="23" t="s">
        <v>170</v>
      </c>
      <c r="C147" s="5" t="s">
        <v>26</v>
      </c>
      <c r="D147" s="40">
        <v>6</v>
      </c>
      <c r="E147" s="7" t="s">
        <v>484</v>
      </c>
      <c r="F147" s="7" t="s">
        <v>343</v>
      </c>
      <c r="G147" s="7" t="s">
        <v>344</v>
      </c>
      <c r="H147" s="5" t="s">
        <v>499</v>
      </c>
      <c r="I147" s="45" t="s">
        <v>345</v>
      </c>
      <c r="J147" s="15">
        <v>1</v>
      </c>
      <c r="K147" s="22">
        <v>43101</v>
      </c>
      <c r="L147" s="22">
        <v>43159</v>
      </c>
      <c r="M147" s="14">
        <v>5</v>
      </c>
      <c r="N147" s="110">
        <v>1</v>
      </c>
      <c r="O147" s="143" t="s">
        <v>500</v>
      </c>
    </row>
    <row r="148" spans="1:16" ht="63.75" x14ac:dyDescent="0.2">
      <c r="A148" s="1">
        <v>3</v>
      </c>
      <c r="B148" s="23" t="s">
        <v>172</v>
      </c>
      <c r="C148" s="5" t="s">
        <v>26</v>
      </c>
      <c r="D148" s="40">
        <v>6</v>
      </c>
      <c r="E148" s="7" t="s">
        <v>484</v>
      </c>
      <c r="F148" s="12" t="s">
        <v>346</v>
      </c>
      <c r="G148" s="12" t="s">
        <v>347</v>
      </c>
      <c r="H148" s="12" t="s">
        <v>348</v>
      </c>
      <c r="I148" s="63" t="s">
        <v>349</v>
      </c>
      <c r="J148" s="15">
        <v>6571</v>
      </c>
      <c r="K148" s="22">
        <v>43132</v>
      </c>
      <c r="L148" s="22">
        <v>43830</v>
      </c>
      <c r="M148" s="14">
        <v>92</v>
      </c>
      <c r="N148" s="92">
        <v>0</v>
      </c>
      <c r="O148" s="12" t="s">
        <v>257</v>
      </c>
      <c r="P148" s="212" t="s">
        <v>596</v>
      </c>
    </row>
    <row r="149" spans="1:16" ht="63.75" x14ac:dyDescent="0.2">
      <c r="A149" s="1">
        <v>3</v>
      </c>
      <c r="B149" s="23" t="s">
        <v>176</v>
      </c>
      <c r="C149" s="5" t="s">
        <v>26</v>
      </c>
      <c r="D149" s="40">
        <v>6</v>
      </c>
      <c r="E149" s="7" t="s">
        <v>484</v>
      </c>
      <c r="F149" s="12" t="s">
        <v>346</v>
      </c>
      <c r="G149" s="12" t="s">
        <v>347</v>
      </c>
      <c r="H149" s="12" t="s">
        <v>350</v>
      </c>
      <c r="I149" s="63" t="s">
        <v>351</v>
      </c>
      <c r="J149" s="15">
        <v>6571</v>
      </c>
      <c r="K149" s="22">
        <v>43132</v>
      </c>
      <c r="L149" s="22">
        <v>43830</v>
      </c>
      <c r="M149" s="14">
        <v>92</v>
      </c>
      <c r="N149" s="92">
        <v>0</v>
      </c>
      <c r="O149" s="12" t="s">
        <v>257</v>
      </c>
      <c r="P149" s="212" t="s">
        <v>596</v>
      </c>
    </row>
    <row r="150" spans="1:16" ht="63.75" x14ac:dyDescent="0.2">
      <c r="A150" s="1">
        <v>3</v>
      </c>
      <c r="B150" s="23" t="s">
        <v>181</v>
      </c>
      <c r="C150" s="5" t="s">
        <v>26</v>
      </c>
      <c r="D150" s="40">
        <v>6</v>
      </c>
      <c r="E150" s="7" t="s">
        <v>484</v>
      </c>
      <c r="F150" s="12" t="s">
        <v>346</v>
      </c>
      <c r="G150" s="12" t="s">
        <v>347</v>
      </c>
      <c r="H150" s="12" t="s">
        <v>352</v>
      </c>
      <c r="I150" s="63" t="s">
        <v>353</v>
      </c>
      <c r="J150" s="15">
        <v>6571</v>
      </c>
      <c r="K150" s="22">
        <v>43132</v>
      </c>
      <c r="L150" s="22">
        <v>43830</v>
      </c>
      <c r="M150" s="14">
        <v>92</v>
      </c>
      <c r="N150" s="92">
        <v>0</v>
      </c>
      <c r="O150" s="143" t="s">
        <v>257</v>
      </c>
      <c r="P150" s="212"/>
    </row>
    <row r="151" spans="1:16" ht="63.75" x14ac:dyDescent="0.2">
      <c r="A151" s="1">
        <v>3</v>
      </c>
      <c r="B151" s="23" t="s">
        <v>182</v>
      </c>
      <c r="C151" s="5" t="s">
        <v>26</v>
      </c>
      <c r="D151" s="40">
        <v>6</v>
      </c>
      <c r="E151" s="7" t="s">
        <v>484</v>
      </c>
      <c r="F151" s="12" t="s">
        <v>346</v>
      </c>
      <c r="G151" s="12" t="s">
        <v>347</v>
      </c>
      <c r="H151" s="12" t="s">
        <v>354</v>
      </c>
      <c r="I151" s="63" t="s">
        <v>353</v>
      </c>
      <c r="J151" s="15">
        <v>18000</v>
      </c>
      <c r="K151" s="22">
        <v>43132</v>
      </c>
      <c r="L151" s="22">
        <v>44196</v>
      </c>
      <c r="M151" s="14">
        <v>140</v>
      </c>
      <c r="N151" s="92">
        <v>0</v>
      </c>
      <c r="O151" s="143" t="s">
        <v>257</v>
      </c>
      <c r="P151" s="8"/>
    </row>
    <row r="152" spans="1:16" ht="91.5" customHeight="1" x14ac:dyDescent="0.2">
      <c r="A152" s="1">
        <v>3</v>
      </c>
      <c r="B152" s="23" t="s">
        <v>183</v>
      </c>
      <c r="C152" s="5" t="s">
        <v>26</v>
      </c>
      <c r="D152" s="40">
        <v>7</v>
      </c>
      <c r="E152" s="71" t="s">
        <v>485</v>
      </c>
      <c r="F152" s="12" t="s">
        <v>355</v>
      </c>
      <c r="G152" s="12" t="s">
        <v>356</v>
      </c>
      <c r="H152" s="64" t="s">
        <v>357</v>
      </c>
      <c r="I152" s="44" t="s">
        <v>494</v>
      </c>
      <c r="J152" s="6">
        <v>1</v>
      </c>
      <c r="K152" s="22">
        <v>43101</v>
      </c>
      <c r="L152" s="22">
        <v>43281</v>
      </c>
      <c r="M152" s="14">
        <v>26</v>
      </c>
      <c r="N152" s="199">
        <v>1</v>
      </c>
      <c r="O152" s="200" t="s">
        <v>515</v>
      </c>
    </row>
    <row r="153" spans="1:16" ht="63.75" x14ac:dyDescent="0.2">
      <c r="A153" s="1">
        <v>3</v>
      </c>
      <c r="B153" s="23" t="s">
        <v>185</v>
      </c>
      <c r="C153" s="5" t="s">
        <v>26</v>
      </c>
      <c r="D153" s="40">
        <v>7</v>
      </c>
      <c r="E153" s="71" t="s">
        <v>485</v>
      </c>
      <c r="F153" s="12" t="s">
        <v>355</v>
      </c>
      <c r="G153" s="64" t="s">
        <v>358</v>
      </c>
      <c r="H153" s="7" t="s">
        <v>359</v>
      </c>
      <c r="I153" s="63" t="s">
        <v>360</v>
      </c>
      <c r="J153" s="98">
        <v>9</v>
      </c>
      <c r="K153" s="22">
        <v>43004</v>
      </c>
      <c r="L153" s="22">
        <v>43830</v>
      </c>
      <c r="M153" s="14">
        <v>116</v>
      </c>
      <c r="N153" s="99">
        <v>0.11</v>
      </c>
      <c r="O153" s="201" t="s">
        <v>361</v>
      </c>
      <c r="P153" s="8"/>
    </row>
    <row r="154" spans="1:16" ht="67.5" customHeight="1" x14ac:dyDescent="0.2">
      <c r="A154" s="1">
        <v>3</v>
      </c>
      <c r="B154" s="23" t="s">
        <v>186</v>
      </c>
      <c r="C154" s="5" t="s">
        <v>26</v>
      </c>
      <c r="D154" s="40">
        <v>7</v>
      </c>
      <c r="E154" s="71" t="s">
        <v>485</v>
      </c>
      <c r="F154" s="12" t="s">
        <v>355</v>
      </c>
      <c r="G154" s="64" t="s">
        <v>358</v>
      </c>
      <c r="H154" s="7" t="s">
        <v>362</v>
      </c>
      <c r="I154" s="63" t="s">
        <v>363</v>
      </c>
      <c r="J154" s="98">
        <v>1</v>
      </c>
      <c r="K154" s="22">
        <v>43013</v>
      </c>
      <c r="L154" s="22">
        <v>43080</v>
      </c>
      <c r="M154" s="14">
        <v>9</v>
      </c>
      <c r="N154" s="100">
        <v>1</v>
      </c>
      <c r="O154" s="202" t="s">
        <v>364</v>
      </c>
      <c r="P154" s="8"/>
    </row>
    <row r="155" spans="1:16" ht="69.75" customHeight="1" x14ac:dyDescent="0.2">
      <c r="A155" s="1">
        <v>3</v>
      </c>
      <c r="B155" s="23" t="s">
        <v>187</v>
      </c>
      <c r="C155" s="5" t="s">
        <v>26</v>
      </c>
      <c r="D155" s="40">
        <v>7</v>
      </c>
      <c r="E155" s="71" t="s">
        <v>485</v>
      </c>
      <c r="F155" s="12" t="s">
        <v>355</v>
      </c>
      <c r="G155" s="64" t="s">
        <v>358</v>
      </c>
      <c r="H155" s="7" t="s">
        <v>365</v>
      </c>
      <c r="I155" s="45" t="s">
        <v>366</v>
      </c>
      <c r="J155" s="15">
        <v>1</v>
      </c>
      <c r="K155" s="22">
        <v>43080</v>
      </c>
      <c r="L155" s="22">
        <v>43130</v>
      </c>
      <c r="M155" s="14">
        <v>7</v>
      </c>
      <c r="N155" s="24">
        <v>1</v>
      </c>
      <c r="O155" s="143" t="s">
        <v>516</v>
      </c>
    </row>
    <row r="156" spans="1:16" ht="84" customHeight="1" x14ac:dyDescent="0.2">
      <c r="A156" s="1">
        <v>3</v>
      </c>
      <c r="B156" s="23" t="s">
        <v>190</v>
      </c>
      <c r="C156" s="5" t="s">
        <v>26</v>
      </c>
      <c r="D156" s="40">
        <v>7</v>
      </c>
      <c r="E156" s="71" t="s">
        <v>485</v>
      </c>
      <c r="F156" s="12" t="s">
        <v>355</v>
      </c>
      <c r="G156" s="64" t="s">
        <v>358</v>
      </c>
      <c r="H156" s="7" t="s">
        <v>508</v>
      </c>
      <c r="I156" s="45" t="s">
        <v>367</v>
      </c>
      <c r="J156" s="15">
        <v>1</v>
      </c>
      <c r="K156" s="22">
        <v>43101</v>
      </c>
      <c r="L156" s="22">
        <v>43146</v>
      </c>
      <c r="M156" s="14">
        <v>7</v>
      </c>
      <c r="N156" s="6">
        <v>1</v>
      </c>
      <c r="O156" s="146" t="s">
        <v>509</v>
      </c>
    </row>
    <row r="157" spans="1:16" ht="83.25" customHeight="1" x14ac:dyDescent="0.2">
      <c r="A157" s="1">
        <v>3</v>
      </c>
      <c r="B157" s="23" t="s">
        <v>191</v>
      </c>
      <c r="C157" s="5" t="s">
        <v>26</v>
      </c>
      <c r="D157" s="40">
        <v>7</v>
      </c>
      <c r="E157" s="71" t="s">
        <v>485</v>
      </c>
      <c r="F157" s="12" t="s">
        <v>355</v>
      </c>
      <c r="G157" s="64" t="s">
        <v>358</v>
      </c>
      <c r="H157" s="7" t="s">
        <v>368</v>
      </c>
      <c r="I157" s="45" t="s">
        <v>369</v>
      </c>
      <c r="J157" s="15">
        <v>1</v>
      </c>
      <c r="K157" s="22">
        <v>43101</v>
      </c>
      <c r="L157" s="25">
        <v>43646</v>
      </c>
      <c r="M157" s="14">
        <f>52+26</f>
        <v>78</v>
      </c>
      <c r="N157" s="6">
        <v>0.1</v>
      </c>
      <c r="O157" s="146" t="s">
        <v>592</v>
      </c>
    </row>
    <row r="158" spans="1:16" ht="63.75" x14ac:dyDescent="0.2">
      <c r="A158" s="1">
        <v>3</v>
      </c>
      <c r="B158" s="23" t="s">
        <v>192</v>
      </c>
      <c r="C158" s="5" t="s">
        <v>26</v>
      </c>
      <c r="D158" s="40">
        <v>7</v>
      </c>
      <c r="E158" s="71" t="s">
        <v>485</v>
      </c>
      <c r="F158" s="12" t="s">
        <v>355</v>
      </c>
      <c r="G158" s="64" t="s">
        <v>358</v>
      </c>
      <c r="H158" s="7" t="s">
        <v>370</v>
      </c>
      <c r="I158" s="63" t="s">
        <v>371</v>
      </c>
      <c r="J158" s="15">
        <v>2077</v>
      </c>
      <c r="K158" s="22">
        <v>43132</v>
      </c>
      <c r="L158" s="22">
        <v>43830</v>
      </c>
      <c r="M158" s="197">
        <v>100</v>
      </c>
      <c r="N158" s="142">
        <v>0</v>
      </c>
      <c r="O158" s="201" t="s">
        <v>257</v>
      </c>
      <c r="P158" s="8"/>
    </row>
    <row r="159" spans="1:16" ht="83.25" customHeight="1" x14ac:dyDescent="0.2">
      <c r="A159" s="1">
        <v>3</v>
      </c>
      <c r="B159" s="23" t="s">
        <v>194</v>
      </c>
      <c r="C159" s="5" t="s">
        <v>26</v>
      </c>
      <c r="D159" s="47">
        <v>8</v>
      </c>
      <c r="E159" s="71" t="s">
        <v>486</v>
      </c>
      <c r="F159" s="7" t="s">
        <v>372</v>
      </c>
      <c r="G159" s="36" t="s">
        <v>373</v>
      </c>
      <c r="H159" s="36" t="s">
        <v>374</v>
      </c>
      <c r="I159" s="51" t="s">
        <v>375</v>
      </c>
      <c r="J159" s="47">
        <v>1</v>
      </c>
      <c r="K159" s="25">
        <v>43101</v>
      </c>
      <c r="L159" s="25">
        <v>43465</v>
      </c>
      <c r="M159" s="205">
        <v>52</v>
      </c>
      <c r="N159" s="206">
        <v>0.7</v>
      </c>
      <c r="O159" s="146" t="s">
        <v>501</v>
      </c>
    </row>
    <row r="160" spans="1:16" ht="60" customHeight="1" x14ac:dyDescent="0.2">
      <c r="A160" s="1">
        <v>3</v>
      </c>
      <c r="B160" s="23" t="s">
        <v>196</v>
      </c>
      <c r="C160" s="5" t="s">
        <v>26</v>
      </c>
      <c r="D160" s="47">
        <v>9</v>
      </c>
      <c r="E160" s="71" t="s">
        <v>487</v>
      </c>
      <c r="F160" s="7" t="s">
        <v>376</v>
      </c>
      <c r="G160" s="36" t="s">
        <v>377</v>
      </c>
      <c r="H160" s="36" t="s">
        <v>378</v>
      </c>
      <c r="I160" s="51" t="s">
        <v>379</v>
      </c>
      <c r="J160" s="47">
        <v>1</v>
      </c>
      <c r="K160" s="25">
        <v>43101</v>
      </c>
      <c r="L160" s="25">
        <v>43131</v>
      </c>
      <c r="M160" s="205">
        <v>4</v>
      </c>
      <c r="N160" s="206">
        <v>1</v>
      </c>
      <c r="O160" s="146" t="s">
        <v>507</v>
      </c>
    </row>
    <row r="161" spans="1:15" ht="73.5" customHeight="1" x14ac:dyDescent="0.2">
      <c r="A161" s="1">
        <v>3</v>
      </c>
      <c r="B161" s="23" t="s">
        <v>199</v>
      </c>
      <c r="C161" s="5" t="s">
        <v>26</v>
      </c>
      <c r="D161" s="47">
        <v>10</v>
      </c>
      <c r="E161" s="7" t="s">
        <v>488</v>
      </c>
      <c r="F161" s="7" t="s">
        <v>380</v>
      </c>
      <c r="G161" s="36" t="s">
        <v>381</v>
      </c>
      <c r="H161" s="36" t="s">
        <v>382</v>
      </c>
      <c r="I161" s="51" t="s">
        <v>383</v>
      </c>
      <c r="J161" s="47">
        <v>1</v>
      </c>
      <c r="K161" s="25">
        <v>43101</v>
      </c>
      <c r="L161" s="25">
        <v>43465</v>
      </c>
      <c r="M161" s="205">
        <v>52</v>
      </c>
      <c r="N161" s="206">
        <v>0.8</v>
      </c>
      <c r="O161" s="146" t="s">
        <v>502</v>
      </c>
    </row>
    <row r="162" spans="1:15" ht="70.5" customHeight="1" x14ac:dyDescent="0.2">
      <c r="A162" s="1">
        <v>3</v>
      </c>
      <c r="B162" s="23" t="s">
        <v>202</v>
      </c>
      <c r="C162" s="5" t="s">
        <v>26</v>
      </c>
      <c r="D162" s="47">
        <v>11</v>
      </c>
      <c r="E162" s="71" t="s">
        <v>489</v>
      </c>
      <c r="F162" s="26" t="s">
        <v>384</v>
      </c>
      <c r="G162" s="36" t="s">
        <v>385</v>
      </c>
      <c r="H162" s="36" t="s">
        <v>386</v>
      </c>
      <c r="I162" s="51" t="s">
        <v>387</v>
      </c>
      <c r="J162" s="47">
        <v>1</v>
      </c>
      <c r="K162" s="25">
        <v>43100</v>
      </c>
      <c r="L162" s="25">
        <v>43131</v>
      </c>
      <c r="M162" s="205">
        <v>4</v>
      </c>
      <c r="N162" s="206">
        <v>1</v>
      </c>
      <c r="O162" s="146" t="s">
        <v>503</v>
      </c>
    </row>
    <row r="163" spans="1:15" ht="63.75" x14ac:dyDescent="0.2">
      <c r="A163" s="1">
        <v>3</v>
      </c>
      <c r="B163" s="23" t="s">
        <v>203</v>
      </c>
      <c r="C163" s="5" t="s">
        <v>26</v>
      </c>
      <c r="D163" s="47">
        <v>12</v>
      </c>
      <c r="E163" s="7" t="s">
        <v>490</v>
      </c>
      <c r="F163" s="7" t="s">
        <v>388</v>
      </c>
      <c r="G163" s="36" t="s">
        <v>373</v>
      </c>
      <c r="H163" s="36" t="s">
        <v>374</v>
      </c>
      <c r="I163" s="51" t="s">
        <v>375</v>
      </c>
      <c r="J163" s="47">
        <v>1</v>
      </c>
      <c r="K163" s="25">
        <v>43101</v>
      </c>
      <c r="L163" s="25">
        <v>43465</v>
      </c>
      <c r="M163" s="205">
        <v>52</v>
      </c>
      <c r="N163" s="206">
        <v>0.95</v>
      </c>
      <c r="O163" s="146" t="s">
        <v>497</v>
      </c>
    </row>
    <row r="164" spans="1:15" ht="63.75" x14ac:dyDescent="0.2">
      <c r="A164" s="1">
        <v>3</v>
      </c>
      <c r="B164" s="23" t="s">
        <v>204</v>
      </c>
      <c r="C164" s="5" t="s">
        <v>26</v>
      </c>
      <c r="D164" s="61">
        <v>12</v>
      </c>
      <c r="E164" s="7" t="s">
        <v>490</v>
      </c>
      <c r="F164" s="7" t="s">
        <v>388</v>
      </c>
      <c r="G164" s="184" t="s">
        <v>389</v>
      </c>
      <c r="H164" s="184" t="s">
        <v>390</v>
      </c>
      <c r="I164" s="51" t="s">
        <v>81</v>
      </c>
      <c r="J164" s="61">
        <v>1</v>
      </c>
      <c r="K164" s="25">
        <v>43101</v>
      </c>
      <c r="L164" s="25">
        <v>43465</v>
      </c>
      <c r="M164" s="205">
        <v>52</v>
      </c>
      <c r="N164" s="206">
        <v>0.95</v>
      </c>
      <c r="O164" s="146" t="s">
        <v>497</v>
      </c>
    </row>
    <row r="165" spans="1:15" ht="63.75" x14ac:dyDescent="0.2">
      <c r="A165" s="1">
        <v>3</v>
      </c>
      <c r="B165" s="23" t="s">
        <v>205</v>
      </c>
      <c r="C165" s="5" t="s">
        <v>26</v>
      </c>
      <c r="D165" s="61">
        <v>1</v>
      </c>
      <c r="E165" s="184" t="s">
        <v>587</v>
      </c>
      <c r="F165" s="184" t="s">
        <v>391</v>
      </c>
      <c r="G165" s="184" t="s">
        <v>373</v>
      </c>
      <c r="H165" s="204" t="s">
        <v>374</v>
      </c>
      <c r="I165" s="51" t="s">
        <v>375</v>
      </c>
      <c r="J165" s="61">
        <v>1</v>
      </c>
      <c r="K165" s="25">
        <v>43101</v>
      </c>
      <c r="L165" s="25">
        <v>43465</v>
      </c>
      <c r="M165" s="205">
        <v>52</v>
      </c>
      <c r="N165" s="206">
        <v>0.95</v>
      </c>
      <c r="O165" s="146" t="s">
        <v>497</v>
      </c>
    </row>
    <row r="166" spans="1:15" ht="67.5" customHeight="1" x14ac:dyDescent="0.2">
      <c r="A166" s="1">
        <v>3</v>
      </c>
      <c r="B166" s="23" t="s">
        <v>206</v>
      </c>
      <c r="C166" s="5" t="s">
        <v>26</v>
      </c>
      <c r="D166" s="61">
        <v>1</v>
      </c>
      <c r="E166" s="184" t="s">
        <v>587</v>
      </c>
      <c r="F166" s="184" t="s">
        <v>391</v>
      </c>
      <c r="G166" s="184" t="s">
        <v>392</v>
      </c>
      <c r="H166" s="204" t="s">
        <v>393</v>
      </c>
      <c r="I166" s="51" t="s">
        <v>394</v>
      </c>
      <c r="J166" s="61">
        <v>1</v>
      </c>
      <c r="K166" s="25">
        <v>43100</v>
      </c>
      <c r="L166" s="25">
        <v>43159</v>
      </c>
      <c r="M166" s="207">
        <v>8</v>
      </c>
      <c r="N166" s="206">
        <v>1</v>
      </c>
      <c r="O166" s="146" t="s">
        <v>506</v>
      </c>
    </row>
    <row r="167" spans="1:15" ht="74.25" customHeight="1" x14ac:dyDescent="0.2">
      <c r="A167" s="1">
        <v>3</v>
      </c>
      <c r="B167" s="23" t="s">
        <v>207</v>
      </c>
      <c r="C167" s="5" t="s">
        <v>26</v>
      </c>
      <c r="D167" s="61">
        <v>1</v>
      </c>
      <c r="E167" s="184" t="s">
        <v>587</v>
      </c>
      <c r="F167" s="184" t="s">
        <v>391</v>
      </c>
      <c r="G167" s="204" t="s">
        <v>258</v>
      </c>
      <c r="H167" s="204" t="s">
        <v>259</v>
      </c>
      <c r="I167" s="51" t="s">
        <v>81</v>
      </c>
      <c r="J167" s="61">
        <v>1</v>
      </c>
      <c r="K167" s="25">
        <v>43101</v>
      </c>
      <c r="L167" s="25">
        <v>43465</v>
      </c>
      <c r="M167" s="205">
        <v>52</v>
      </c>
      <c r="N167" s="206">
        <v>0.95</v>
      </c>
      <c r="O167" s="146" t="s">
        <v>497</v>
      </c>
    </row>
    <row r="168" spans="1:15" ht="93.75" customHeight="1" x14ac:dyDescent="0.2">
      <c r="A168" s="1">
        <v>3</v>
      </c>
      <c r="B168" s="23" t="s">
        <v>209</v>
      </c>
      <c r="C168" s="5" t="s">
        <v>26</v>
      </c>
      <c r="D168" s="61">
        <v>1</v>
      </c>
      <c r="E168" s="184" t="s">
        <v>587</v>
      </c>
      <c r="F168" s="184" t="s">
        <v>391</v>
      </c>
      <c r="G168" s="203" t="s">
        <v>260</v>
      </c>
      <c r="H168" s="203" t="s">
        <v>261</v>
      </c>
      <c r="I168" s="51" t="s">
        <v>262</v>
      </c>
      <c r="J168" s="51">
        <v>1</v>
      </c>
      <c r="K168" s="25">
        <v>43101</v>
      </c>
      <c r="L168" s="25">
        <v>43159</v>
      </c>
      <c r="M168" s="208">
        <v>8</v>
      </c>
      <c r="N168" s="206">
        <v>1</v>
      </c>
      <c r="O168" s="146" t="s">
        <v>498</v>
      </c>
    </row>
    <row r="169" spans="1:15" ht="71.25" customHeight="1" x14ac:dyDescent="0.2">
      <c r="A169" s="1">
        <v>3</v>
      </c>
      <c r="B169" s="23" t="s">
        <v>210</v>
      </c>
      <c r="C169" s="5" t="s">
        <v>26</v>
      </c>
      <c r="D169" s="61">
        <v>1</v>
      </c>
      <c r="E169" s="184" t="s">
        <v>587</v>
      </c>
      <c r="F169" s="184" t="s">
        <v>391</v>
      </c>
      <c r="G169" s="53" t="s">
        <v>395</v>
      </c>
      <c r="H169" s="53" t="s">
        <v>396</v>
      </c>
      <c r="I169" s="51" t="s">
        <v>394</v>
      </c>
      <c r="J169" s="51">
        <v>1</v>
      </c>
      <c r="K169" s="25">
        <v>43100</v>
      </c>
      <c r="L169" s="25">
        <v>43159</v>
      </c>
      <c r="M169" s="207">
        <v>8</v>
      </c>
      <c r="N169" s="206">
        <v>1</v>
      </c>
      <c r="O169" s="146" t="s">
        <v>504</v>
      </c>
    </row>
    <row r="170" spans="1:15" ht="63.75" customHeight="1" x14ac:dyDescent="0.2">
      <c r="A170" s="1">
        <v>3</v>
      </c>
      <c r="B170" s="23" t="s">
        <v>211</v>
      </c>
      <c r="C170" s="5" t="s">
        <v>26</v>
      </c>
      <c r="D170" s="61">
        <v>2</v>
      </c>
      <c r="E170" s="184" t="s">
        <v>588</v>
      </c>
      <c r="F170" s="184" t="s">
        <v>397</v>
      </c>
      <c r="G170" s="184" t="s">
        <v>398</v>
      </c>
      <c r="H170" s="184" t="s">
        <v>399</v>
      </c>
      <c r="I170" s="51" t="s">
        <v>394</v>
      </c>
      <c r="J170" s="61">
        <v>1</v>
      </c>
      <c r="K170" s="25">
        <v>43100</v>
      </c>
      <c r="L170" s="25">
        <v>43159</v>
      </c>
      <c r="M170" s="207">
        <v>8</v>
      </c>
      <c r="N170" s="206">
        <v>1</v>
      </c>
      <c r="O170" s="146" t="s">
        <v>505</v>
      </c>
    </row>
    <row r="171" spans="1:15" ht="84.75" customHeight="1" x14ac:dyDescent="0.2">
      <c r="A171" s="1">
        <v>3</v>
      </c>
      <c r="B171" s="23" t="s">
        <v>214</v>
      </c>
      <c r="C171" s="5" t="s">
        <v>26</v>
      </c>
      <c r="D171" s="61">
        <v>3</v>
      </c>
      <c r="E171" s="184" t="s">
        <v>589</v>
      </c>
      <c r="F171" s="184" t="s">
        <v>400</v>
      </c>
      <c r="G171" s="184" t="s">
        <v>401</v>
      </c>
      <c r="H171" s="204" t="s">
        <v>402</v>
      </c>
      <c r="I171" s="51" t="s">
        <v>375</v>
      </c>
      <c r="J171" s="61">
        <v>1</v>
      </c>
      <c r="K171" s="25">
        <v>43101</v>
      </c>
      <c r="L171" s="25">
        <v>43465</v>
      </c>
      <c r="M171" s="207">
        <v>52</v>
      </c>
      <c r="N171" s="206">
        <v>0.7</v>
      </c>
      <c r="O171" s="146" t="s">
        <v>501</v>
      </c>
    </row>
    <row r="172" spans="1:15" ht="88.5" customHeight="1" x14ac:dyDescent="0.2">
      <c r="A172" s="1">
        <v>3</v>
      </c>
      <c r="B172" s="23" t="s">
        <v>216</v>
      </c>
      <c r="C172" s="5" t="s">
        <v>26</v>
      </c>
      <c r="D172" s="61">
        <v>3</v>
      </c>
      <c r="E172" s="184" t="s">
        <v>589</v>
      </c>
      <c r="F172" s="184" t="s">
        <v>400</v>
      </c>
      <c r="G172" s="184" t="s">
        <v>403</v>
      </c>
      <c r="H172" s="204" t="s">
        <v>404</v>
      </c>
      <c r="I172" s="51" t="s">
        <v>375</v>
      </c>
      <c r="J172" s="61">
        <v>1</v>
      </c>
      <c r="K172" s="25">
        <v>43101</v>
      </c>
      <c r="L172" s="25">
        <v>43465</v>
      </c>
      <c r="M172" s="61">
        <v>52</v>
      </c>
      <c r="N172" s="6">
        <v>0.7</v>
      </c>
      <c r="O172" s="146" t="s">
        <v>501</v>
      </c>
    </row>
    <row r="350985" spans="1:1" x14ac:dyDescent="0.2">
      <c r="A350985" s="8" t="s">
        <v>25</v>
      </c>
    </row>
    <row r="350986" spans="1:1" x14ac:dyDescent="0.2">
      <c r="A350986" s="8" t="s">
        <v>26</v>
      </c>
    </row>
  </sheetData>
  <autoFilter ref="A10:IT172" xr:uid="{00000000-0009-0000-0000-000000000000}"/>
  <mergeCells count="1">
    <mergeCell ref="B8:O8"/>
  </mergeCells>
  <dataValidations xWindow="791" yWindow="770" count="19">
    <dataValidation type="textLength" allowBlank="1" showInputMessage="1" showErrorMessage="1" errorTitle="Entrada no válida"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108:D110 D165:D169" xr:uid="{00000000-0002-0000-0000-000000000000}">
      <formula1>0</formula1>
      <formula2>9</formula2>
    </dataValidation>
    <dataValidation type="textLength" allowBlank="1" showInputMessage="1" showErrorMessage="1" errorTitle="Entrada no válida"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108:E110 E165:E169" xr:uid="{00000000-0002-0000-0000-00000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159 G108:G110 G165 G167:G168 G15:G18 G25:G28 G56:G59 G63:G70 G74:G84 G86:G92 G100:G104" xr:uid="{00000000-0002-0000-0000-000002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s actividades a desarrollar para el cumplimiento de la Acción  de mejoramiento.  Insterte UNA FILA  por ACTIVIDAD. (MÁX. 390 CARACTERES)" sqref="G140:G142 H125:H132 H143:H144 H108:H119 H167:H168 H15:H18 H25:H33 H38 H56:H59 H63:H70 H74:H84 H86:H92 H100:H104" xr:uid="{00000000-0002-0000-0000-000003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 Unidad de Medida de la actividad. (Ej.: Informes, jornadas de capacitación, etc.) (MÁX. 390 CARACTERES)" sqref="H140:H142 I164 I125:I132 I143:I144 I108:I119 I167:I168 I15:I18 I25:I33 I38 I56:I59 I63:I70 I74:I84 I86:I92 I100:I104" xr:uid="{00000000-0002-0000-0000-000004000000}">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167:J168 J164 J55 J60:J110" xr:uid="{00000000-0002-0000-0000-000005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la FECHA PROGRAMADA para el inicio de la actividad. (FORMATO AAAA/MM/DD)" sqref="K11 L61:L62 K171:K172 L85 K93:L93 K96:L97 K94:K95 K78:K92 L106:L107 K167:K168 K159:K165 L162 K55 K60:K62 K71:L73 K98:K110" xr:uid="{00000000-0002-0000-0000-000006000000}">
      <formula1>1900/1/1</formula1>
      <formula2>3000/1/1</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L11 L94:L95 L167:L168 L171:L172 L78:L84 L159 L163:L165 L108:L110 L161 L55 L86:L92 L60 L98:L105" xr:uid="{00000000-0002-0000-0000-000007000000}">
      <formula1>1900/1/1</formula1>
      <formula2>3000/1/1</formula2>
    </dataValidation>
    <dataValidation type="decimal" allowBlank="1" showInputMessage="1" showErrorMessage="1" errorTitle="Entrada no válida" error="Por favor escriba un número" promptTitle="Escriba un número en esta casilla" prompt=" Registre el numero de semanas que existen entre las fecha de inicio y la fecha final de la actividad." sqref="M11 M168 M55 M82:M85 M60:M62 M71:M73 M90:M99 M104:M110" xr:uid="{00000000-0002-0000-0000-000008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fisico a la fecha de corte del informe, respecto a las cantidades de las unidades de medida. (Únicamente para AVANCE ó SEGUIMIENTO del Plan de Mejoramiento)" sqref="N55 N62 N133:N142 N120:N129 N145:N152 N71:N73 N60 N85:N116" xr:uid="{00000000-0002-0000-0000-000009000000}">
      <formula1>-9223372036854770000</formula1>
      <formula2>9223372036854770000</formula2>
    </dataValidation>
    <dataValidation type="textLength" allowBlank="1" showInputMessage="1"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21:D24 D52:D53 D29:D45 D11:D14 D55:D107" xr:uid="{00000000-0002-0000-0000-00000B000000}">
      <formula1>0</formula1>
      <formula2>9</formula2>
    </dataValidation>
    <dataValidation type="textLength" allowBlank="1" showInputMessage="1"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11 F95:F97 E55:E107" xr:uid="{00000000-0002-0000-0000-00000C000000}">
      <formula1>0</formula1>
      <formula2>390</formula2>
    </dataValidation>
    <dataValidation type="textLength" allowBlank="1" showInputMessage="1"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11 F55:F93 F98:F107" xr:uid="{00000000-0002-0000-0000-00000D000000}">
      <formula1>0</formula1>
      <formula2>390</formula2>
    </dataValidation>
    <dataValidation type="textLength" allowBlank="1" showInputMessage="1"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71:G72 F94 G85 G60:G62 G94:G97 G105:G107" xr:uid="{00000000-0002-0000-0000-00000E000000}">
      <formula1>0</formula1>
      <formula2>390</formula2>
    </dataValidation>
    <dataValidation type="textLength" allowBlank="1" showInputMessage="1" error="Escriba un texto  Maximo 390 Caracteres" promptTitle="Cualquier contenido Maximo 390 Caracteres" prompt=" Registre DE MANERA BREVE las actividades a desarrollar para el cumplimiento de la Acción  de mejoramiento.  Insterte UNA FILA  por ACTIVIDAD. (MÁX. 390 CARACTERES)" sqref="G55 G93 H85 H93:H97 O73 H105:H107 H60:H62 G73 H71:H73 G98:G99 G11:H11" xr:uid="{00000000-0002-0000-0000-00000F000000}">
      <formula1>0</formula1>
      <formula2>390</formula2>
    </dataValidation>
    <dataValidation type="textLength" allowBlank="1" showInputMessage="1" error="Escriba un texto  Maximo 390 Caracteres" promptTitle="Cualquier contenido Maximo 390 Caracteres" prompt=" Registre DE MANERA BREVE la Unidad de Medida de la actividad. (Ej.: Informes, jornadas de capacitación, etc.) (MÁX. 390 CARACTERES)" sqref="I11 I55 I85 I60:I62 I71:I73 I93:I99 I105:I107" xr:uid="{00000000-0002-0000-0000-000010000000}">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11" xr:uid="{00000000-0002-0000-0000-000011000000}">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MÁX. 390 CARACTERES)" sqref="O11 O96 O71:O72 O85 O60:O62 O93 O105:O107" xr:uid="{00000000-0002-0000-0000-000012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1:C172" xr:uid="{00000000-0002-0000-0000-00000A000000}">
      <formula1>$A$350910:$A$350912</formula1>
    </dataValidation>
  </dataValidation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F14.1  PLANES DE MEJORAMIENT...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Paola Andrea Blandon Salazar</cp:lastModifiedBy>
  <dcterms:created xsi:type="dcterms:W3CDTF">2018-07-13T15:06:31Z</dcterms:created>
  <dcterms:modified xsi:type="dcterms:W3CDTF">2018-08-22T21:16:57Z</dcterms:modified>
</cp:coreProperties>
</file>