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0.129\Publica\1 - Oficina Asesora de Planeaciòn\"/>
    </mc:Choice>
  </mc:AlternateContent>
  <xr:revisionPtr revIDLastSave="0" documentId="8_{E62AAB09-B21A-49F8-9B8E-3F66C622766D}" xr6:coauthVersionLast="45" xr6:coauthVersionMax="45" xr10:uidLastSave="{00000000-0000-0000-0000-000000000000}"/>
  <bookViews>
    <workbookView xWindow="-120" yWindow="-120" windowWidth="29040" windowHeight="15840" xr2:uid="{936515D8-E71B-4A3C-8FBF-02975D15AA48}"/>
  </bookViews>
  <sheets>
    <sheet name="Información compilada" sheetId="1" r:id="rId1"/>
  </sheets>
  <externalReferences>
    <externalReference r:id="rId2"/>
    <externalReference r:id="rId3"/>
  </externalReferences>
  <definedNames>
    <definedName name="_xlnm._FilterDatabase" localSheetId="0" hidden="1">'Información compilada'!$A$1:$AC$318</definedName>
    <definedName name="_MailAutoSig" localSheetId="0">'Información compilada'!$S$393</definedName>
    <definedName name="_r3" localSheetId="0">#REF!</definedName>
    <definedName name="_r3">#REF!</definedName>
    <definedName name="Administración_de_bienes_de_funcionamiento" localSheetId="0">#REF!</definedName>
    <definedName name="Administración_de_bienes_de_funcionamiento">#REF!</definedName>
    <definedName name="Area">[1]Tablas!$A$2:$A$13</definedName>
    <definedName name="Capa" localSheetId="0">#REF!</definedName>
    <definedName name="Capa">#REF!</definedName>
    <definedName name="Comunicación_y_atención_de_requerimientos" localSheetId="0">#REF!</definedName>
    <definedName name="Comunicación_y_atención_de_requerimientos">#REF!</definedName>
    <definedName name="Diagnóstico_y_alistamiento" localSheetId="0">#REF!</definedName>
    <definedName name="Diagnóstico_y_alistamiento">#REF!</definedName>
    <definedName name="Direccionamiento_Estrategico" localSheetId="0">#REF!</definedName>
    <definedName name="Direccionamiento_Estrategico">#REF!</definedName>
    <definedName name="Disposición_final" localSheetId="0">#REF!</definedName>
    <definedName name="Disposición_final">#REF!</definedName>
    <definedName name="Disposición_temporal" localSheetId="0">#REF!</definedName>
    <definedName name="Disposición_temporal">#REF!</definedName>
    <definedName name="ERR" localSheetId="0">#REF!</definedName>
    <definedName name="ERR">#REF!</definedName>
    <definedName name="Estrategicos" localSheetId="0">#REF!</definedName>
    <definedName name="Estrategicos">#REF!</definedName>
    <definedName name="Evaluación_Control" localSheetId="0">#REF!</definedName>
    <definedName name="Evaluación_Control">#REF!</definedName>
    <definedName name="EWR" localSheetId="0">#REF!</definedName>
    <definedName name="EWR">#REF!</definedName>
    <definedName name="Gestión_del_Talento_Humano" localSheetId="0">#REF!</definedName>
    <definedName name="Gestión_del_Talento_Humano">#REF!</definedName>
    <definedName name="Gestión_Documental" localSheetId="0">#REF!</definedName>
    <definedName name="Gestión_Documental">#REF!</definedName>
    <definedName name="Gestión_Financiera" localSheetId="0">#REF!</definedName>
    <definedName name="Gestión_Financiera">#REF!</definedName>
    <definedName name="Gestión_Jurídica" localSheetId="0">#REF!</definedName>
    <definedName name="Gestión_Jurídica">#REF!</definedName>
    <definedName name="Misionales" localSheetId="0">#REF!</definedName>
    <definedName name="Misionales">#REF!</definedName>
    <definedName name="Obj_10" localSheetId="0">#REF!</definedName>
    <definedName name="Obj_10">#REF!</definedName>
    <definedName name="Obj_12" localSheetId="0">#REF!</definedName>
    <definedName name="Obj_12">#REF!</definedName>
    <definedName name="Obj_13" localSheetId="0">#REF!</definedName>
    <definedName name="Obj_13">#REF!</definedName>
    <definedName name="Obj_14" localSheetId="0">#REF!</definedName>
    <definedName name="Obj_14">#REF!</definedName>
    <definedName name="Obj_15" localSheetId="0">#REF!</definedName>
    <definedName name="Obj_15">#REF!</definedName>
    <definedName name="Obj_16" localSheetId="0">#REF!</definedName>
    <definedName name="Obj_16">#REF!</definedName>
    <definedName name="Obj_2" localSheetId="0">#REF!</definedName>
    <definedName name="Obj_2">#REF!</definedName>
    <definedName name="Obj_4" localSheetId="0">#REF!</definedName>
    <definedName name="Obj_4">#REF!</definedName>
    <definedName name="Obj_7" localSheetId="0">#REF!,#REF!</definedName>
    <definedName name="Obj_7">#REF!,#REF!</definedName>
    <definedName name="Obj_7.1" localSheetId="0">#REF!</definedName>
    <definedName name="Obj_7.1">#REF!</definedName>
    <definedName name="Obj_9" localSheetId="0">#REF!</definedName>
    <definedName name="Obj_9">#REF!</definedName>
    <definedName name="Recepción_Registro" localSheetId="0">#REF!</definedName>
    <definedName name="Recepción_Registro">#REF!</definedName>
    <definedName name="RRRF" localSheetId="0">#REF!</definedName>
    <definedName name="RRRF">#REF!</definedName>
    <definedName name="sa">#REF!</definedName>
    <definedName name="Tecnología" localSheetId="0">#REF!</definedName>
    <definedName name="Tecnología">#REF!</definedName>
    <definedName name="_xlnm.Print_Titles" localSheetId="0">'Información compilada'!$1:$1</definedName>
    <definedName name="Trasversales" localSheetId="0">#REF!</definedName>
    <definedName name="Trasversa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" i="1" l="1"/>
  <c r="Q2" i="1"/>
  <c r="X2" i="1"/>
  <c r="Y2" i="1" s="1"/>
  <c r="Z2" i="1" s="1"/>
  <c r="A3" i="1"/>
  <c r="X3" i="1"/>
  <c r="Y3" i="1" s="1"/>
  <c r="Z3" i="1" s="1"/>
  <c r="A4" i="1"/>
  <c r="X4" i="1"/>
  <c r="Y4" i="1" s="1"/>
  <c r="Z4" i="1" s="1"/>
  <c r="A5" i="1"/>
  <c r="Q5" i="1"/>
  <c r="X5" i="1"/>
  <c r="Y5" i="1" s="1"/>
  <c r="Z5" i="1" s="1"/>
  <c r="A6" i="1"/>
  <c r="Q6" i="1"/>
  <c r="X6" i="1"/>
  <c r="Y6" i="1" s="1"/>
  <c r="Z6" i="1" s="1"/>
  <c r="A7" i="1"/>
  <c r="X7" i="1"/>
  <c r="Y7" i="1" s="1"/>
  <c r="Z7" i="1" s="1"/>
  <c r="A8" i="1"/>
  <c r="Q8" i="1"/>
  <c r="X8" i="1"/>
  <c r="Y8" i="1" s="1"/>
  <c r="Z8" i="1" s="1"/>
  <c r="A9" i="1"/>
  <c r="Q9" i="1"/>
  <c r="X9" i="1"/>
  <c r="Y9" i="1" s="1"/>
  <c r="Z9" i="1" s="1"/>
  <c r="A10" i="1"/>
  <c r="X10" i="1"/>
  <c r="Y10" i="1" s="1"/>
  <c r="Z10" i="1" s="1"/>
  <c r="A11" i="1"/>
  <c r="X11" i="1"/>
  <c r="Y11" i="1" s="1"/>
  <c r="Z11" i="1" s="1"/>
  <c r="A12" i="1"/>
  <c r="Q12" i="1"/>
  <c r="X12" i="1"/>
  <c r="Y12" i="1" s="1"/>
  <c r="Z12" i="1" s="1"/>
  <c r="A13" i="1"/>
  <c r="T13" i="1"/>
  <c r="X13" i="1"/>
  <c r="Y13" i="1" s="1"/>
  <c r="Z13" i="1" s="1"/>
  <c r="X14" i="1"/>
  <c r="Y14" i="1" s="1"/>
  <c r="Z14" i="1" s="1"/>
  <c r="A15" i="1"/>
  <c r="X15" i="1"/>
  <c r="Y15" i="1" s="1"/>
  <c r="Z15" i="1" s="1"/>
  <c r="A16" i="1"/>
  <c r="X16" i="1"/>
  <c r="Y16" i="1" s="1"/>
  <c r="Z16" i="1" s="1"/>
  <c r="A17" i="1"/>
  <c r="X17" i="1"/>
  <c r="Y17" i="1" s="1"/>
  <c r="Z17" i="1" s="1"/>
  <c r="A18" i="1"/>
  <c r="X18" i="1"/>
  <c r="Y18" i="1" s="1"/>
  <c r="Z18" i="1" s="1"/>
  <c r="A19" i="1"/>
  <c r="Q19" i="1"/>
  <c r="X19" i="1"/>
  <c r="Y19" i="1" s="1"/>
  <c r="Z19" i="1" s="1"/>
  <c r="X20" i="1"/>
  <c r="Y20" i="1" s="1"/>
  <c r="Z20" i="1" s="1"/>
  <c r="A21" i="1"/>
  <c r="X21" i="1"/>
  <c r="Y21" i="1" s="1"/>
  <c r="Z21" i="1" s="1"/>
  <c r="A22" i="1"/>
  <c r="Q22" i="1"/>
  <c r="X22" i="1"/>
  <c r="Y22" i="1"/>
  <c r="Z22" i="1" s="1"/>
  <c r="A23" i="1"/>
  <c r="Q23" i="1"/>
  <c r="X23" i="1"/>
  <c r="Y23" i="1" s="1"/>
  <c r="Z23" i="1" s="1"/>
  <c r="A24" i="1"/>
  <c r="Q24" i="1"/>
  <c r="X24" i="1"/>
  <c r="Y24" i="1" s="1"/>
  <c r="Z24" i="1" s="1"/>
  <c r="A25" i="1"/>
  <c r="Q25" i="1"/>
  <c r="X25" i="1"/>
  <c r="Y25" i="1" s="1"/>
  <c r="Z25" i="1" s="1"/>
  <c r="A26" i="1"/>
  <c r="Q26" i="1"/>
  <c r="X26" i="1"/>
  <c r="Y26" i="1" s="1"/>
  <c r="Z26" i="1" s="1"/>
  <c r="A27" i="1"/>
  <c r="Q27" i="1"/>
  <c r="X27" i="1"/>
  <c r="Y27" i="1" s="1"/>
  <c r="Z27" i="1" s="1"/>
  <c r="A28" i="1"/>
  <c r="Q28" i="1"/>
  <c r="X28" i="1"/>
  <c r="Y28" i="1" s="1"/>
  <c r="Z28" i="1" s="1"/>
  <c r="A29" i="1"/>
  <c r="Q29" i="1"/>
  <c r="X29" i="1"/>
  <c r="Y29" i="1" s="1"/>
  <c r="Z29" i="1" s="1"/>
  <c r="A30" i="1"/>
  <c r="Q30" i="1"/>
  <c r="X30" i="1"/>
  <c r="Y30" i="1" s="1"/>
  <c r="Z30" i="1" s="1"/>
  <c r="A31" i="1"/>
  <c r="Q31" i="1"/>
  <c r="X31" i="1"/>
  <c r="Y31" i="1" s="1"/>
  <c r="Z31" i="1" s="1"/>
  <c r="A32" i="1"/>
  <c r="Q32" i="1"/>
  <c r="X32" i="1"/>
  <c r="Y32" i="1" s="1"/>
  <c r="Z32" i="1" s="1"/>
  <c r="A33" i="1"/>
  <c r="Q33" i="1"/>
  <c r="X33" i="1"/>
  <c r="Y33" i="1" s="1"/>
  <c r="Z33" i="1" s="1"/>
  <c r="A34" i="1"/>
  <c r="Q34" i="1"/>
  <c r="X34" i="1"/>
  <c r="Y34" i="1" s="1"/>
  <c r="Z34" i="1" s="1"/>
  <c r="A35" i="1"/>
  <c r="Q35" i="1"/>
  <c r="X35" i="1"/>
  <c r="Y35" i="1" s="1"/>
  <c r="Z35" i="1" s="1"/>
  <c r="A36" i="1"/>
  <c r="Q36" i="1"/>
  <c r="X36" i="1"/>
  <c r="Y36" i="1" s="1"/>
  <c r="Z36" i="1" s="1"/>
  <c r="A37" i="1"/>
  <c r="X37" i="1"/>
  <c r="Y37" i="1" s="1"/>
  <c r="Z37" i="1" s="1"/>
  <c r="A38" i="1"/>
  <c r="X38" i="1"/>
  <c r="Y38" i="1" s="1"/>
  <c r="Z38" i="1" s="1"/>
  <c r="A39" i="1"/>
  <c r="X39" i="1"/>
  <c r="Y39" i="1" s="1"/>
  <c r="Z39" i="1" s="1"/>
  <c r="A40" i="1"/>
  <c r="X40" i="1"/>
  <c r="Y40" i="1" s="1"/>
  <c r="Z40" i="1" s="1"/>
  <c r="A41" i="1"/>
  <c r="X41" i="1"/>
  <c r="Y41" i="1" s="1"/>
  <c r="Z41" i="1" s="1"/>
  <c r="A42" i="1"/>
  <c r="X42" i="1"/>
  <c r="Y42" i="1" s="1"/>
  <c r="Z42" i="1" s="1"/>
  <c r="A43" i="1"/>
  <c r="X43" i="1"/>
  <c r="Y43" i="1" s="1"/>
  <c r="Z43" i="1" s="1"/>
  <c r="A44" i="1"/>
  <c r="X44" i="1"/>
  <c r="Y44" i="1" s="1"/>
  <c r="Z44" i="1" s="1"/>
  <c r="A45" i="1"/>
  <c r="X45" i="1"/>
  <c r="Y45" i="1" s="1"/>
  <c r="Z45" i="1" s="1"/>
  <c r="A46" i="1"/>
  <c r="Q46" i="1"/>
  <c r="X46" i="1"/>
  <c r="Y46" i="1" s="1"/>
  <c r="Z46" i="1" s="1"/>
  <c r="A47" i="1"/>
  <c r="Q47" i="1"/>
  <c r="X47" i="1"/>
  <c r="Y47" i="1" s="1"/>
  <c r="Z47" i="1" s="1"/>
  <c r="A48" i="1"/>
  <c r="Q48" i="1"/>
  <c r="X48" i="1"/>
  <c r="Y48" i="1" s="1"/>
  <c r="Z48" i="1" s="1"/>
  <c r="A49" i="1"/>
  <c r="Q49" i="1"/>
  <c r="X49" i="1"/>
  <c r="Y49" i="1" s="1"/>
  <c r="Z49" i="1" s="1"/>
  <c r="A50" i="1"/>
  <c r="Q50" i="1"/>
  <c r="X50" i="1"/>
  <c r="Y50" i="1" s="1"/>
  <c r="Z50" i="1" s="1"/>
  <c r="X51" i="1"/>
  <c r="Y51" i="1" s="1"/>
  <c r="Z51" i="1" s="1"/>
  <c r="A52" i="1"/>
  <c r="X52" i="1"/>
  <c r="Y52" i="1" s="1"/>
  <c r="Z52" i="1" s="1"/>
  <c r="X53" i="1"/>
  <c r="A54" i="1"/>
  <c r="X54" i="1"/>
  <c r="Y54" i="1" s="1"/>
  <c r="Z54" i="1" s="1"/>
  <c r="X55" i="1"/>
  <c r="Y55" i="1" s="1"/>
  <c r="Z55" i="1" s="1"/>
  <c r="A56" i="1"/>
  <c r="X56" i="1"/>
  <c r="Y56" i="1" s="1"/>
  <c r="Z56" i="1" s="1"/>
  <c r="X57" i="1"/>
  <c r="Y57" i="1" s="1"/>
  <c r="Z57" i="1" s="1"/>
  <c r="A58" i="1"/>
  <c r="X58" i="1"/>
  <c r="Y58" i="1" s="1"/>
  <c r="Z58" i="1" s="1"/>
  <c r="A59" i="1"/>
  <c r="X59" i="1"/>
  <c r="Y59" i="1" s="1"/>
  <c r="Z59" i="1" s="1"/>
  <c r="A60" i="1"/>
  <c r="X60" i="1"/>
  <c r="Y60" i="1" s="1"/>
  <c r="Z60" i="1" s="1"/>
  <c r="A61" i="1"/>
  <c r="X61" i="1"/>
  <c r="Y61" i="1" s="1"/>
  <c r="Z61" i="1" s="1"/>
  <c r="A62" i="1"/>
  <c r="X62" i="1"/>
  <c r="Y62" i="1" s="1"/>
  <c r="Z62" i="1" s="1"/>
  <c r="A63" i="1"/>
  <c r="X63" i="1"/>
  <c r="Y63" i="1" s="1"/>
  <c r="Z63" i="1" s="1"/>
  <c r="A64" i="1"/>
  <c r="X64" i="1"/>
  <c r="Y64" i="1" s="1"/>
  <c r="Z64" i="1" s="1"/>
  <c r="A65" i="1"/>
  <c r="X65" i="1"/>
  <c r="Y65" i="1" s="1"/>
  <c r="Z65" i="1" s="1"/>
  <c r="A66" i="1"/>
  <c r="Q66" i="1"/>
  <c r="X66" i="1"/>
  <c r="Y66" i="1" s="1"/>
  <c r="Z66" i="1" s="1"/>
  <c r="A67" i="1"/>
  <c r="X67" i="1"/>
  <c r="Y67" i="1" s="1"/>
  <c r="Z67" i="1" s="1"/>
  <c r="A68" i="1"/>
  <c r="X68" i="1"/>
  <c r="Y68" i="1" s="1"/>
  <c r="Z68" i="1" s="1"/>
  <c r="A69" i="1"/>
  <c r="X69" i="1"/>
  <c r="Y69" i="1" s="1"/>
  <c r="Z69" i="1" s="1"/>
  <c r="A70" i="1"/>
  <c r="X70" i="1"/>
  <c r="Y70" i="1" s="1"/>
  <c r="Z70" i="1" s="1"/>
  <c r="A71" i="1"/>
  <c r="X71" i="1"/>
  <c r="Y71" i="1" s="1"/>
  <c r="Z71" i="1" s="1"/>
  <c r="A72" i="1"/>
  <c r="X72" i="1"/>
  <c r="Y72" i="1" s="1"/>
  <c r="Z72" i="1" s="1"/>
  <c r="A73" i="1"/>
  <c r="X73" i="1"/>
  <c r="Y73" i="1" s="1"/>
  <c r="Z73" i="1" s="1"/>
  <c r="A74" i="1"/>
  <c r="X74" i="1"/>
  <c r="Y74" i="1" s="1"/>
  <c r="Z74" i="1" s="1"/>
  <c r="A75" i="1"/>
  <c r="X75" i="1"/>
  <c r="Y75" i="1" s="1"/>
  <c r="Z75" i="1" s="1"/>
  <c r="A76" i="1"/>
  <c r="X76" i="1"/>
  <c r="Y76" i="1" s="1"/>
  <c r="Z76" i="1" s="1"/>
  <c r="A77" i="1"/>
  <c r="Q77" i="1"/>
  <c r="X77" i="1"/>
  <c r="Y77" i="1" s="1"/>
  <c r="Z77" i="1" s="1"/>
  <c r="A78" i="1"/>
  <c r="Q78" i="1"/>
  <c r="X78" i="1"/>
  <c r="Y78" i="1" s="1"/>
  <c r="Z78" i="1" s="1"/>
  <c r="A79" i="1"/>
  <c r="Q79" i="1"/>
  <c r="X79" i="1"/>
  <c r="Y79" i="1" s="1"/>
  <c r="Z79" i="1" s="1"/>
  <c r="A80" i="1"/>
  <c r="Q80" i="1"/>
  <c r="X80" i="1"/>
  <c r="Y80" i="1" s="1"/>
  <c r="Z80" i="1" s="1"/>
  <c r="A81" i="1"/>
  <c r="Q81" i="1"/>
  <c r="X81" i="1"/>
  <c r="Y81" i="1" s="1"/>
  <c r="Z81" i="1" s="1"/>
  <c r="A82" i="1"/>
  <c r="Q82" i="1"/>
  <c r="X82" i="1"/>
  <c r="Y82" i="1" s="1"/>
  <c r="Z82" i="1" s="1"/>
  <c r="A83" i="1"/>
  <c r="Q83" i="1"/>
  <c r="X83" i="1"/>
  <c r="Y83" i="1" s="1"/>
  <c r="Z83" i="1" s="1"/>
  <c r="A84" i="1"/>
  <c r="Q84" i="1"/>
  <c r="T84" i="1"/>
  <c r="X84" i="1"/>
  <c r="Y84" i="1" s="1"/>
  <c r="Z84" i="1" s="1"/>
  <c r="X85" i="1"/>
  <c r="Y85" i="1" s="1"/>
  <c r="Z85" i="1" s="1"/>
  <c r="X86" i="1"/>
  <c r="Y86" i="1" s="1"/>
  <c r="Z86" i="1" s="1"/>
  <c r="A87" i="1"/>
  <c r="Q87" i="1"/>
  <c r="X87" i="1"/>
  <c r="Y87" i="1" s="1"/>
  <c r="Z87" i="1" s="1"/>
  <c r="A88" i="1"/>
  <c r="Q88" i="1"/>
  <c r="X88" i="1"/>
  <c r="Y88" i="1" s="1"/>
  <c r="Z88" i="1" s="1"/>
  <c r="A89" i="1"/>
  <c r="Q89" i="1"/>
  <c r="X89" i="1"/>
  <c r="Y89" i="1" s="1"/>
  <c r="Z89" i="1" s="1"/>
  <c r="A90" i="1"/>
  <c r="Q90" i="1"/>
  <c r="X90" i="1"/>
  <c r="Y90" i="1" s="1"/>
  <c r="Z90" i="1" s="1"/>
  <c r="A91" i="1"/>
  <c r="Q91" i="1"/>
  <c r="X91" i="1"/>
  <c r="Y91" i="1" s="1"/>
  <c r="Z91" i="1" s="1"/>
  <c r="A92" i="1"/>
  <c r="Q92" i="1"/>
  <c r="X92" i="1"/>
  <c r="Y92" i="1" s="1"/>
  <c r="Z92" i="1" s="1"/>
  <c r="A93" i="1"/>
  <c r="Q93" i="1"/>
  <c r="X93" i="1"/>
  <c r="Y93" i="1" s="1"/>
  <c r="Z93" i="1" s="1"/>
  <c r="A94" i="1"/>
  <c r="Q94" i="1"/>
  <c r="X94" i="1"/>
  <c r="Y94" i="1" s="1"/>
  <c r="Z94" i="1" s="1"/>
  <c r="A95" i="1"/>
  <c r="Q95" i="1"/>
  <c r="X95" i="1"/>
  <c r="Y95" i="1" s="1"/>
  <c r="Z95" i="1" s="1"/>
  <c r="A96" i="1"/>
  <c r="Q96" i="1"/>
  <c r="X96" i="1"/>
  <c r="Y96" i="1" s="1"/>
  <c r="Z96" i="1" s="1"/>
  <c r="X97" i="1"/>
  <c r="Y97" i="1" s="1"/>
  <c r="Z97" i="1" s="1"/>
  <c r="A98" i="1"/>
  <c r="Q98" i="1"/>
  <c r="X98" i="1"/>
  <c r="Y98" i="1" s="1"/>
  <c r="Z98" i="1" s="1"/>
  <c r="A99" i="1"/>
  <c r="Q99" i="1"/>
  <c r="X99" i="1"/>
  <c r="Y99" i="1" s="1"/>
  <c r="Z99" i="1" s="1"/>
  <c r="A100" i="1"/>
  <c r="Q100" i="1"/>
  <c r="X100" i="1"/>
  <c r="Y100" i="1" s="1"/>
  <c r="Z100" i="1" s="1"/>
  <c r="A101" i="1"/>
  <c r="X101" i="1"/>
  <c r="Y101" i="1" s="1"/>
  <c r="Z101" i="1" s="1"/>
  <c r="A102" i="1"/>
  <c r="X102" i="1"/>
  <c r="Y102" i="1" s="1"/>
  <c r="Z102" i="1" s="1"/>
  <c r="A103" i="1"/>
  <c r="X103" i="1"/>
  <c r="Y103" i="1" s="1"/>
  <c r="Z103" i="1" s="1"/>
  <c r="X104" i="1"/>
  <c r="Y104" i="1" s="1"/>
  <c r="Z104" i="1" s="1"/>
  <c r="X105" i="1"/>
  <c r="Y105" i="1" s="1"/>
  <c r="Z105" i="1" s="1"/>
  <c r="X106" i="1"/>
  <c r="Y106" i="1" s="1"/>
  <c r="Z106" i="1" s="1"/>
  <c r="A107" i="1"/>
  <c r="Q107" i="1"/>
  <c r="X107" i="1"/>
  <c r="Y107" i="1" s="1"/>
  <c r="Z107" i="1" s="1"/>
  <c r="A108" i="1"/>
  <c r="X108" i="1"/>
  <c r="Y108" i="1" s="1"/>
  <c r="Z108" i="1" s="1"/>
  <c r="A109" i="1"/>
  <c r="X109" i="1"/>
  <c r="Y109" i="1" s="1"/>
  <c r="Z109" i="1" s="1"/>
  <c r="A110" i="1"/>
  <c r="X110" i="1"/>
  <c r="Y110" i="1" s="1"/>
  <c r="Z110" i="1" s="1"/>
  <c r="A111" i="1"/>
  <c r="X111" i="1"/>
  <c r="Y111" i="1" s="1"/>
  <c r="Z111" i="1" s="1"/>
  <c r="A112" i="1"/>
  <c r="Q112" i="1"/>
  <c r="X112" i="1"/>
  <c r="Y112" i="1" s="1"/>
  <c r="Z112" i="1" s="1"/>
  <c r="A113" i="1"/>
  <c r="X113" i="1"/>
  <c r="Y113" i="1" s="1"/>
  <c r="Z113" i="1" s="1"/>
  <c r="A114" i="1"/>
  <c r="X114" i="1"/>
  <c r="Y114" i="1" s="1"/>
  <c r="Z114" i="1" s="1"/>
  <c r="A115" i="1"/>
  <c r="Q115" i="1"/>
  <c r="X115" i="1"/>
  <c r="Y115" i="1" s="1"/>
  <c r="Z115" i="1" s="1"/>
  <c r="A116" i="1"/>
  <c r="Q116" i="1"/>
  <c r="X116" i="1"/>
  <c r="Y116" i="1" s="1"/>
  <c r="Z116" i="1" s="1"/>
  <c r="A117" i="1"/>
  <c r="Q117" i="1"/>
  <c r="X117" i="1"/>
  <c r="Y117" i="1" s="1"/>
  <c r="Z117" i="1" s="1"/>
  <c r="A118" i="1"/>
  <c r="Q118" i="1"/>
  <c r="X118" i="1"/>
  <c r="Y118" i="1" s="1"/>
  <c r="Z118" i="1" s="1"/>
  <c r="A119" i="1"/>
  <c r="Q119" i="1"/>
  <c r="X119" i="1"/>
  <c r="Y119" i="1" s="1"/>
  <c r="Z119" i="1" s="1"/>
  <c r="A120" i="1"/>
  <c r="Q120" i="1"/>
  <c r="X120" i="1"/>
  <c r="Y120" i="1" s="1"/>
  <c r="Z120" i="1" s="1"/>
  <c r="A121" i="1"/>
  <c r="Q121" i="1"/>
  <c r="X121" i="1"/>
  <c r="Y121" i="1" s="1"/>
  <c r="Z121" i="1" s="1"/>
  <c r="A122" i="1"/>
  <c r="Q122" i="1"/>
  <c r="X122" i="1"/>
  <c r="Y122" i="1" s="1"/>
  <c r="Z122" i="1" s="1"/>
  <c r="A123" i="1"/>
  <c r="Q123" i="1"/>
  <c r="T123" i="1"/>
  <c r="U123" i="1"/>
  <c r="X123" i="1"/>
  <c r="Y123" i="1" s="1"/>
  <c r="Z123" i="1" s="1"/>
  <c r="A124" i="1"/>
  <c r="Q124" i="1"/>
  <c r="X124" i="1"/>
  <c r="Y124" i="1" s="1"/>
  <c r="Z124" i="1" s="1"/>
  <c r="A125" i="1"/>
  <c r="Q125" i="1"/>
  <c r="X125" i="1"/>
  <c r="Y125" i="1" s="1"/>
  <c r="Z125" i="1" s="1"/>
  <c r="A126" i="1"/>
  <c r="Q126" i="1"/>
  <c r="X126" i="1"/>
  <c r="Y126" i="1" s="1"/>
  <c r="Z126" i="1" s="1"/>
  <c r="A127" i="1"/>
  <c r="Q127" i="1"/>
  <c r="X127" i="1"/>
  <c r="Y127" i="1" s="1"/>
  <c r="Z127" i="1" s="1"/>
  <c r="A128" i="1"/>
  <c r="Q128" i="1"/>
  <c r="X128" i="1"/>
  <c r="Y128" i="1" s="1"/>
  <c r="Z128" i="1" s="1"/>
  <c r="A129" i="1"/>
  <c r="Q129" i="1"/>
  <c r="X129" i="1"/>
  <c r="Y129" i="1" s="1"/>
  <c r="Z129" i="1" s="1"/>
  <c r="A130" i="1"/>
  <c r="Q130" i="1"/>
  <c r="X130" i="1"/>
  <c r="Y130" i="1" s="1"/>
  <c r="Z130" i="1" s="1"/>
  <c r="A131" i="1"/>
  <c r="Q131" i="1"/>
  <c r="X131" i="1"/>
  <c r="Y131" i="1" s="1"/>
  <c r="Z131" i="1" s="1"/>
  <c r="A132" i="1"/>
  <c r="Q132" i="1"/>
  <c r="X132" i="1"/>
  <c r="Y132" i="1" s="1"/>
  <c r="Z132" i="1" s="1"/>
  <c r="A133" i="1"/>
  <c r="Q133" i="1"/>
  <c r="X133" i="1"/>
  <c r="Y133" i="1" s="1"/>
  <c r="Z133" i="1" s="1"/>
  <c r="A134" i="1"/>
  <c r="Q134" i="1"/>
  <c r="X134" i="1"/>
  <c r="Y134" i="1" s="1"/>
  <c r="Z134" i="1" s="1"/>
  <c r="A135" i="1"/>
  <c r="Q135" i="1"/>
  <c r="X135" i="1"/>
  <c r="Y135" i="1" s="1"/>
  <c r="Z135" i="1" s="1"/>
  <c r="A136" i="1"/>
  <c r="Q136" i="1"/>
  <c r="X136" i="1"/>
  <c r="Y136" i="1" s="1"/>
  <c r="Z136" i="1" s="1"/>
  <c r="X137" i="1"/>
  <c r="Y137" i="1" s="1"/>
  <c r="Z137" i="1" s="1"/>
  <c r="A138" i="1"/>
  <c r="Q138" i="1"/>
  <c r="X138" i="1"/>
  <c r="Y138" i="1" s="1"/>
  <c r="Z138" i="1" s="1"/>
  <c r="A139" i="1"/>
  <c r="X139" i="1"/>
  <c r="Y139" i="1" s="1"/>
  <c r="Z139" i="1" s="1"/>
  <c r="X140" i="1"/>
  <c r="Y140" i="1" s="1"/>
  <c r="Z140" i="1" s="1"/>
  <c r="X141" i="1"/>
  <c r="Y141" i="1" s="1"/>
  <c r="Z141" i="1" s="1"/>
  <c r="A142" i="1"/>
  <c r="X142" i="1"/>
  <c r="Y142" i="1" s="1"/>
  <c r="Z142" i="1" s="1"/>
  <c r="A143" i="1"/>
  <c r="X143" i="1"/>
  <c r="Y143" i="1" s="1"/>
  <c r="Z143" i="1" s="1"/>
  <c r="X144" i="1"/>
  <c r="Y144" i="1" s="1"/>
  <c r="Z144" i="1" s="1"/>
  <c r="X145" i="1"/>
  <c r="Y145" i="1" s="1"/>
  <c r="Z145" i="1" s="1"/>
  <c r="X146" i="1"/>
  <c r="Y146" i="1" s="1"/>
  <c r="Z146" i="1" s="1"/>
  <c r="A147" i="1"/>
  <c r="X147" i="1"/>
  <c r="Y147" i="1" s="1"/>
  <c r="Z147" i="1" s="1"/>
  <c r="A148" i="1"/>
  <c r="X148" i="1"/>
  <c r="Y148" i="1" s="1"/>
  <c r="Z148" i="1" s="1"/>
  <c r="A149" i="1"/>
  <c r="X149" i="1"/>
  <c r="Y149" i="1" s="1"/>
  <c r="Z149" i="1" s="1"/>
  <c r="A150" i="1"/>
  <c r="X150" i="1"/>
  <c r="Y150" i="1" s="1"/>
  <c r="Z150" i="1" s="1"/>
  <c r="A151" i="1"/>
  <c r="X151" i="1"/>
  <c r="Y151" i="1" s="1"/>
  <c r="Z151" i="1" s="1"/>
  <c r="A152" i="1"/>
  <c r="X152" i="1"/>
  <c r="Y152" i="1" s="1"/>
  <c r="Z152" i="1" s="1"/>
  <c r="A153" i="1"/>
  <c r="X153" i="1"/>
  <c r="Y153" i="1" s="1"/>
  <c r="Z153" i="1" s="1"/>
  <c r="A154" i="1"/>
  <c r="Q154" i="1"/>
  <c r="X154" i="1"/>
  <c r="Y154" i="1" s="1"/>
  <c r="Z154" i="1" s="1"/>
  <c r="A155" i="1"/>
  <c r="Q155" i="1"/>
  <c r="X155" i="1"/>
  <c r="Y155" i="1" s="1"/>
  <c r="Z155" i="1" s="1"/>
  <c r="X156" i="1"/>
  <c r="Y156" i="1" s="1"/>
  <c r="Z156" i="1" s="1"/>
  <c r="A157" i="1"/>
  <c r="Q157" i="1"/>
  <c r="X157" i="1"/>
  <c r="Y157" i="1" s="1"/>
  <c r="Z157" i="1" s="1"/>
  <c r="A158" i="1"/>
  <c r="X158" i="1"/>
  <c r="Y158" i="1" s="1"/>
  <c r="Z158" i="1" s="1"/>
  <c r="A159" i="1"/>
  <c r="X159" i="1"/>
  <c r="Y159" i="1" s="1"/>
  <c r="Z159" i="1" s="1"/>
  <c r="A160" i="1"/>
  <c r="X160" i="1"/>
  <c r="Y160" i="1" s="1"/>
  <c r="Z160" i="1" s="1"/>
  <c r="A161" i="1"/>
  <c r="X161" i="1"/>
  <c r="Y161" i="1" s="1"/>
  <c r="Z161" i="1" s="1"/>
  <c r="A162" i="1"/>
  <c r="Q162" i="1"/>
  <c r="X162" i="1"/>
  <c r="Y162" i="1" s="1"/>
  <c r="Z162" i="1" s="1"/>
  <c r="A163" i="1"/>
  <c r="Q163" i="1"/>
  <c r="X163" i="1"/>
  <c r="Y163" i="1" s="1"/>
  <c r="Z163" i="1" s="1"/>
  <c r="A164" i="1"/>
  <c r="Q164" i="1"/>
  <c r="X164" i="1"/>
  <c r="Y164" i="1" s="1"/>
  <c r="Z164" i="1" s="1"/>
  <c r="A165" i="1"/>
  <c r="Q165" i="1"/>
  <c r="X165" i="1"/>
  <c r="Y165" i="1" s="1"/>
  <c r="Z165" i="1" s="1"/>
  <c r="A166" i="1"/>
  <c r="X166" i="1"/>
  <c r="Y166" i="1" s="1"/>
  <c r="Z166" i="1" s="1"/>
  <c r="A167" i="1"/>
  <c r="X167" i="1"/>
  <c r="Y167" i="1" s="1"/>
  <c r="Z167" i="1" s="1"/>
  <c r="A168" i="1"/>
  <c r="X168" i="1"/>
  <c r="Y168" i="1" s="1"/>
  <c r="Z168" i="1" s="1"/>
  <c r="A169" i="1"/>
  <c r="X169" i="1"/>
  <c r="Y169" i="1" s="1"/>
  <c r="Z169" i="1" s="1"/>
  <c r="A170" i="1"/>
  <c r="X170" i="1"/>
  <c r="Y170" i="1" s="1"/>
  <c r="Z170" i="1" s="1"/>
  <c r="A171" i="1"/>
  <c r="X171" i="1"/>
  <c r="Y171" i="1" s="1"/>
  <c r="Z171" i="1" s="1"/>
  <c r="A172" i="1"/>
  <c r="X172" i="1"/>
  <c r="Y172" i="1" s="1"/>
  <c r="Z172" i="1" s="1"/>
  <c r="A173" i="1"/>
  <c r="X173" i="1"/>
  <c r="Y173" i="1" s="1"/>
  <c r="Z173" i="1" s="1"/>
  <c r="A174" i="1"/>
  <c r="Q174" i="1"/>
  <c r="X174" i="1"/>
  <c r="Y174" i="1" s="1"/>
  <c r="Z174" i="1" s="1"/>
  <c r="A175" i="1"/>
  <c r="Q175" i="1"/>
  <c r="X175" i="1"/>
  <c r="Y175" i="1" s="1"/>
  <c r="Z175" i="1" s="1"/>
  <c r="A176" i="1"/>
  <c r="Q176" i="1"/>
  <c r="X176" i="1"/>
  <c r="Y176" i="1" s="1"/>
  <c r="Z176" i="1" s="1"/>
  <c r="A177" i="1"/>
  <c r="Q177" i="1"/>
  <c r="X177" i="1"/>
  <c r="Y177" i="1" s="1"/>
  <c r="Z177" i="1" s="1"/>
  <c r="A178" i="1"/>
  <c r="Q178" i="1"/>
  <c r="X178" i="1"/>
  <c r="Y178" i="1" s="1"/>
  <c r="Z178" i="1" s="1"/>
  <c r="A179" i="1"/>
  <c r="Q179" i="1"/>
  <c r="X179" i="1"/>
  <c r="Y179" i="1" s="1"/>
  <c r="Z179" i="1" s="1"/>
  <c r="A180" i="1"/>
  <c r="Q180" i="1"/>
  <c r="X180" i="1"/>
  <c r="Y180" i="1" s="1"/>
  <c r="Z180" i="1" s="1"/>
  <c r="A181" i="1"/>
  <c r="Q181" i="1"/>
  <c r="X181" i="1"/>
  <c r="Y181" i="1" s="1"/>
  <c r="Z181" i="1" s="1"/>
  <c r="A182" i="1"/>
  <c r="X182" i="1"/>
  <c r="Y182" i="1" s="1"/>
  <c r="Z182" i="1" s="1"/>
  <c r="A183" i="1"/>
  <c r="X183" i="1"/>
  <c r="Y183" i="1" s="1"/>
  <c r="Z183" i="1" s="1"/>
  <c r="A184" i="1"/>
  <c r="X184" i="1"/>
  <c r="Y184" i="1" s="1"/>
  <c r="Z184" i="1" s="1"/>
  <c r="A185" i="1"/>
  <c r="X185" i="1"/>
  <c r="Y185" i="1" s="1"/>
  <c r="Z185" i="1" s="1"/>
  <c r="A186" i="1"/>
  <c r="X186" i="1"/>
  <c r="Y186" i="1" s="1"/>
  <c r="Z186" i="1" s="1"/>
  <c r="A187" i="1"/>
  <c r="X187" i="1"/>
  <c r="Y187" i="1" s="1"/>
  <c r="Z187" i="1" s="1"/>
  <c r="A188" i="1"/>
  <c r="X188" i="1"/>
  <c r="Y188" i="1" s="1"/>
  <c r="Z188" i="1" s="1"/>
  <c r="A189" i="1"/>
  <c r="X189" i="1"/>
  <c r="Y189" i="1" s="1"/>
  <c r="Z189" i="1" s="1"/>
  <c r="A190" i="1"/>
  <c r="X190" i="1"/>
  <c r="Y190" i="1" s="1"/>
  <c r="Z190" i="1" s="1"/>
  <c r="A191" i="1"/>
  <c r="X191" i="1"/>
  <c r="Y191" i="1" s="1"/>
  <c r="Z191" i="1" s="1"/>
  <c r="A192" i="1"/>
  <c r="X192" i="1"/>
  <c r="Y192" i="1" s="1"/>
  <c r="Z192" i="1" s="1"/>
  <c r="A193" i="1"/>
  <c r="X193" i="1"/>
  <c r="Y193" i="1" s="1"/>
  <c r="Z193" i="1" s="1"/>
  <c r="A194" i="1"/>
  <c r="Q194" i="1"/>
  <c r="X194" i="1"/>
  <c r="Y194" i="1" s="1"/>
  <c r="Z194" i="1" s="1"/>
  <c r="A195" i="1"/>
  <c r="Q195" i="1"/>
  <c r="X195" i="1"/>
  <c r="Y195" i="1" s="1"/>
  <c r="Z195" i="1" s="1"/>
  <c r="A196" i="1"/>
  <c r="Q196" i="1"/>
  <c r="X196" i="1"/>
  <c r="Y196" i="1" s="1"/>
  <c r="Z196" i="1" s="1"/>
  <c r="A197" i="1"/>
  <c r="Q197" i="1"/>
  <c r="X197" i="1"/>
  <c r="Y197" i="1" s="1"/>
  <c r="Z197" i="1" s="1"/>
  <c r="A198" i="1"/>
  <c r="Q198" i="1"/>
  <c r="X198" i="1"/>
  <c r="Y198" i="1" s="1"/>
  <c r="Z198" i="1" s="1"/>
  <c r="A199" i="1"/>
  <c r="Q199" i="1"/>
  <c r="X199" i="1"/>
  <c r="Y199" i="1" s="1"/>
  <c r="Z199" i="1" s="1"/>
  <c r="A200" i="1"/>
  <c r="Q200" i="1"/>
  <c r="X200" i="1"/>
  <c r="Y200" i="1" s="1"/>
  <c r="Z200" i="1" s="1"/>
  <c r="A201" i="1"/>
  <c r="Q201" i="1"/>
  <c r="X201" i="1"/>
  <c r="Y201" i="1" s="1"/>
  <c r="Z201" i="1" s="1"/>
  <c r="A202" i="1"/>
  <c r="Q202" i="1"/>
  <c r="X202" i="1"/>
  <c r="Y202" i="1" s="1"/>
  <c r="Z202" i="1" s="1"/>
  <c r="A203" i="1"/>
  <c r="Q203" i="1"/>
  <c r="X203" i="1"/>
  <c r="Y203" i="1" s="1"/>
  <c r="Z203" i="1" s="1"/>
  <c r="A204" i="1"/>
  <c r="Q204" i="1"/>
  <c r="X204" i="1"/>
  <c r="Y204" i="1" s="1"/>
  <c r="Z204" i="1" s="1"/>
  <c r="X205" i="1"/>
  <c r="Y205" i="1" s="1"/>
  <c r="Z205" i="1" s="1"/>
  <c r="X206" i="1"/>
  <c r="Y206" i="1" s="1"/>
  <c r="Z206" i="1" s="1"/>
  <c r="X207" i="1"/>
  <c r="Y207" i="1" s="1"/>
  <c r="Z207" i="1" s="1"/>
  <c r="X208" i="1"/>
  <c r="Y208" i="1" s="1"/>
  <c r="Z208" i="1" s="1"/>
  <c r="X209" i="1"/>
  <c r="Y209" i="1" s="1"/>
  <c r="Z209" i="1" s="1"/>
  <c r="X210" i="1"/>
  <c r="Y210" i="1" s="1"/>
  <c r="Z210" i="1" s="1"/>
  <c r="X211" i="1"/>
  <c r="Y211" i="1" s="1"/>
  <c r="Z211" i="1" s="1"/>
  <c r="X212" i="1"/>
  <c r="Y212" i="1" s="1"/>
  <c r="Z212" i="1" s="1"/>
  <c r="X213" i="1"/>
  <c r="Y213" i="1" s="1"/>
  <c r="Z213" i="1" s="1"/>
  <c r="X214" i="1"/>
  <c r="Y214" i="1" s="1"/>
  <c r="Z214" i="1" s="1"/>
  <c r="X215" i="1"/>
  <c r="Y215" i="1" s="1"/>
  <c r="Z215" i="1" s="1"/>
  <c r="A216" i="1"/>
  <c r="Q216" i="1"/>
  <c r="X216" i="1"/>
  <c r="Y216" i="1" s="1"/>
  <c r="Z216" i="1" s="1"/>
  <c r="A217" i="1"/>
  <c r="Q217" i="1"/>
  <c r="X217" i="1"/>
  <c r="Y217" i="1" s="1"/>
  <c r="Z217" i="1" s="1"/>
  <c r="A218" i="1"/>
  <c r="Q218" i="1"/>
  <c r="X218" i="1"/>
  <c r="Y218" i="1" s="1"/>
  <c r="Z218" i="1" s="1"/>
  <c r="A219" i="1"/>
  <c r="Q219" i="1"/>
  <c r="X219" i="1"/>
  <c r="Y219" i="1" s="1"/>
  <c r="Z219" i="1" s="1"/>
  <c r="A220" i="1"/>
  <c r="Q220" i="1"/>
  <c r="X220" i="1"/>
  <c r="Y220" i="1" s="1"/>
  <c r="Z220" i="1" s="1"/>
  <c r="A221" i="1"/>
  <c r="Q221" i="1"/>
  <c r="X221" i="1"/>
  <c r="Y221" i="1" s="1"/>
  <c r="Z221" i="1" s="1"/>
  <c r="A222" i="1"/>
  <c r="Q222" i="1"/>
  <c r="X222" i="1"/>
  <c r="Y222" i="1" s="1"/>
  <c r="Z222" i="1" s="1"/>
  <c r="A223" i="1"/>
  <c r="Q223" i="1"/>
  <c r="X223" i="1"/>
  <c r="Y223" i="1" s="1"/>
  <c r="Z223" i="1" s="1"/>
  <c r="A224" i="1"/>
  <c r="Q224" i="1"/>
  <c r="X224" i="1"/>
  <c r="Y224" i="1" s="1"/>
  <c r="Z224" i="1" s="1"/>
  <c r="A225" i="1"/>
  <c r="Q225" i="1"/>
  <c r="X225" i="1"/>
  <c r="Y225" i="1" s="1"/>
  <c r="Z225" i="1" s="1"/>
  <c r="A226" i="1"/>
  <c r="Q226" i="1"/>
  <c r="X226" i="1"/>
  <c r="Y226" i="1" s="1"/>
  <c r="Z226" i="1" s="1"/>
  <c r="A227" i="1"/>
  <c r="Q227" i="1"/>
  <c r="X227" i="1"/>
  <c r="Y227" i="1" s="1"/>
  <c r="Z227" i="1" s="1"/>
  <c r="X228" i="1"/>
  <c r="Y228" i="1" s="1"/>
  <c r="Z228" i="1" s="1"/>
  <c r="A229" i="1"/>
  <c r="Q229" i="1"/>
  <c r="X229" i="1"/>
  <c r="Y229" i="1" s="1"/>
  <c r="Z229" i="1" s="1"/>
  <c r="A230" i="1"/>
  <c r="X230" i="1"/>
  <c r="Y230" i="1" s="1"/>
  <c r="Z230" i="1" s="1"/>
  <c r="X231" i="1"/>
  <c r="Y231" i="1" s="1"/>
  <c r="Z231" i="1" s="1"/>
  <c r="A232" i="1"/>
  <c r="Q232" i="1"/>
  <c r="X232" i="1"/>
  <c r="Y232" i="1" s="1"/>
  <c r="Z232" i="1" s="1"/>
  <c r="A233" i="1"/>
  <c r="X233" i="1"/>
  <c r="Y233" i="1" s="1"/>
  <c r="Z233" i="1" s="1"/>
  <c r="A234" i="1"/>
  <c r="X234" i="1"/>
  <c r="Y234" i="1" s="1"/>
  <c r="Z234" i="1" s="1"/>
  <c r="A235" i="1"/>
  <c r="X235" i="1"/>
  <c r="Y235" i="1" s="1"/>
  <c r="Z235" i="1" s="1"/>
  <c r="A236" i="1"/>
  <c r="X236" i="1"/>
  <c r="Y236" i="1" s="1"/>
  <c r="Z236" i="1" s="1"/>
  <c r="A237" i="1"/>
  <c r="X237" i="1"/>
  <c r="Y237" i="1" s="1"/>
  <c r="Z237" i="1" s="1"/>
  <c r="A238" i="1"/>
  <c r="X238" i="1"/>
  <c r="Y238" i="1" s="1"/>
  <c r="Z238" i="1" s="1"/>
  <c r="A239" i="1"/>
  <c r="X239" i="1"/>
  <c r="Y239" i="1" s="1"/>
  <c r="Z239" i="1" s="1"/>
  <c r="A240" i="1"/>
  <c r="X240" i="1"/>
  <c r="Y240" i="1" s="1"/>
  <c r="Z240" i="1" s="1"/>
  <c r="A241" i="1"/>
  <c r="X241" i="1"/>
  <c r="Y241" i="1" s="1"/>
  <c r="Z241" i="1" s="1"/>
  <c r="A242" i="1"/>
  <c r="X242" i="1"/>
  <c r="Y242" i="1" s="1"/>
  <c r="Z242" i="1" s="1"/>
  <c r="A243" i="1"/>
  <c r="X243" i="1"/>
  <c r="Y243" i="1" s="1"/>
  <c r="Z243" i="1" s="1"/>
  <c r="A244" i="1"/>
  <c r="X244" i="1"/>
  <c r="Y244" i="1" s="1"/>
  <c r="Z244" i="1" s="1"/>
  <c r="A245" i="1"/>
  <c r="X245" i="1"/>
  <c r="Y245" i="1" s="1"/>
  <c r="Z245" i="1" s="1"/>
  <c r="A246" i="1"/>
  <c r="X246" i="1"/>
  <c r="Y246" i="1" s="1"/>
  <c r="Z246" i="1" s="1"/>
  <c r="A247" i="1"/>
  <c r="Q247" i="1"/>
  <c r="X247" i="1"/>
  <c r="Y247" i="1" s="1"/>
  <c r="Z247" i="1" s="1"/>
  <c r="A248" i="1"/>
  <c r="Q248" i="1"/>
  <c r="X248" i="1"/>
  <c r="Y248" i="1" s="1"/>
  <c r="Z248" i="1" s="1"/>
  <c r="A249" i="1"/>
  <c r="Q249" i="1"/>
  <c r="X249" i="1"/>
  <c r="Y249" i="1" s="1"/>
  <c r="Z249" i="1" s="1"/>
  <c r="A250" i="1"/>
  <c r="Q250" i="1"/>
  <c r="X250" i="1"/>
  <c r="Y250" i="1" s="1"/>
  <c r="Z250" i="1" s="1"/>
  <c r="A251" i="1"/>
  <c r="X251" i="1"/>
  <c r="Y251" i="1" s="1"/>
  <c r="Z251" i="1" s="1"/>
  <c r="A252" i="1"/>
  <c r="X252" i="1"/>
  <c r="Y252" i="1" s="1"/>
  <c r="Z252" i="1" s="1"/>
  <c r="A253" i="1"/>
  <c r="X253" i="1"/>
  <c r="Y253" i="1" s="1"/>
  <c r="Z253" i="1" s="1"/>
  <c r="A254" i="1"/>
  <c r="X254" i="1"/>
  <c r="Y254" i="1" s="1"/>
  <c r="Z254" i="1" s="1"/>
  <c r="A255" i="1"/>
  <c r="X255" i="1"/>
  <c r="Y255" i="1" s="1"/>
  <c r="Z255" i="1" s="1"/>
  <c r="A256" i="1"/>
  <c r="X256" i="1"/>
  <c r="Y256" i="1" s="1"/>
  <c r="Z256" i="1" s="1"/>
  <c r="A257" i="1"/>
  <c r="Q257" i="1"/>
  <c r="X257" i="1"/>
  <c r="Y257" i="1" s="1"/>
  <c r="Z257" i="1" s="1"/>
  <c r="A258" i="1"/>
  <c r="Q258" i="1"/>
  <c r="X258" i="1"/>
  <c r="Y258" i="1" s="1"/>
  <c r="Z258" i="1" s="1"/>
  <c r="A259" i="1"/>
  <c r="X259" i="1"/>
  <c r="Y259" i="1" s="1"/>
  <c r="Z259" i="1" s="1"/>
  <c r="A260" i="1"/>
  <c r="Q260" i="1"/>
  <c r="X260" i="1"/>
  <c r="Y260" i="1" s="1"/>
  <c r="Z260" i="1" s="1"/>
  <c r="A261" i="1"/>
  <c r="Q261" i="1"/>
  <c r="T261" i="1"/>
  <c r="X261" i="1" s="1"/>
  <c r="Y261" i="1" s="1"/>
  <c r="Z261" i="1" s="1"/>
  <c r="A262" i="1"/>
  <c r="Q262" i="1"/>
  <c r="T262" i="1"/>
  <c r="X262" i="1"/>
  <c r="Y262" i="1" s="1"/>
  <c r="Z262" i="1" s="1"/>
  <c r="X263" i="1"/>
  <c r="Y263" i="1" s="1"/>
  <c r="Z263" i="1" s="1"/>
  <c r="X264" i="1"/>
  <c r="Y264" i="1" s="1"/>
  <c r="Z264" i="1" s="1"/>
  <c r="A265" i="1"/>
  <c r="Q265" i="1"/>
  <c r="X265" i="1"/>
  <c r="Y265" i="1" s="1"/>
  <c r="Z265" i="1" s="1"/>
  <c r="X266" i="1"/>
  <c r="Y266" i="1" s="1"/>
  <c r="Z266" i="1" s="1"/>
  <c r="X267" i="1"/>
  <c r="Y267" i="1" s="1"/>
  <c r="Z267" i="1" s="1"/>
  <c r="X268" i="1"/>
  <c r="Y268" i="1" s="1"/>
  <c r="Z268" i="1" s="1"/>
  <c r="A269" i="1"/>
  <c r="Q269" i="1"/>
  <c r="X269" i="1"/>
  <c r="Y269" i="1" s="1"/>
  <c r="Z269" i="1" s="1"/>
  <c r="A270" i="1"/>
  <c r="X270" i="1"/>
  <c r="Y270" i="1" s="1"/>
  <c r="Z270" i="1" s="1"/>
  <c r="A271" i="1"/>
  <c r="X271" i="1"/>
  <c r="Y271" i="1" s="1"/>
  <c r="Z271" i="1" s="1"/>
  <c r="A272" i="1"/>
  <c r="X272" i="1"/>
  <c r="Y272" i="1" s="1"/>
  <c r="Z272" i="1" s="1"/>
  <c r="A273" i="1"/>
  <c r="X273" i="1"/>
  <c r="Y273" i="1" s="1"/>
  <c r="Z273" i="1" s="1"/>
  <c r="A274" i="1"/>
  <c r="Q274" i="1"/>
  <c r="X274" i="1"/>
  <c r="Y274" i="1" s="1"/>
  <c r="Z274" i="1" s="1"/>
  <c r="A275" i="1"/>
  <c r="X275" i="1"/>
  <c r="Y275" i="1" s="1"/>
  <c r="Z275" i="1" s="1"/>
  <c r="A276" i="1"/>
  <c r="X276" i="1"/>
  <c r="Y276" i="1" s="1"/>
  <c r="Z276" i="1" s="1"/>
  <c r="A277" i="1"/>
  <c r="X277" i="1"/>
  <c r="Y277" i="1" s="1"/>
  <c r="Z277" i="1" s="1"/>
  <c r="A278" i="1"/>
  <c r="X278" i="1"/>
  <c r="Y278" i="1" s="1"/>
  <c r="Z278" i="1" s="1"/>
  <c r="A279" i="1"/>
  <c r="X279" i="1"/>
  <c r="Y279" i="1" s="1"/>
  <c r="Z279" i="1" s="1"/>
  <c r="A280" i="1"/>
  <c r="Q280" i="1"/>
  <c r="X280" i="1"/>
  <c r="Y280" i="1" s="1"/>
  <c r="Z280" i="1" s="1"/>
  <c r="A281" i="1"/>
  <c r="Q281" i="1"/>
  <c r="X281" i="1"/>
  <c r="Y281" i="1" s="1"/>
  <c r="Z281" i="1" s="1"/>
  <c r="A282" i="1"/>
  <c r="Q282" i="1"/>
  <c r="X282" i="1"/>
  <c r="Y282" i="1" s="1"/>
  <c r="Z282" i="1" s="1"/>
  <c r="A283" i="1"/>
  <c r="X283" i="1"/>
  <c r="Y283" i="1" s="1"/>
  <c r="Z283" i="1" s="1"/>
  <c r="A284" i="1"/>
  <c r="X284" i="1"/>
  <c r="Y284" i="1" s="1"/>
  <c r="Z284" i="1" s="1"/>
  <c r="A285" i="1"/>
  <c r="X285" i="1"/>
  <c r="Y285" i="1" s="1"/>
  <c r="Z285" i="1" s="1"/>
  <c r="A286" i="1"/>
  <c r="X286" i="1"/>
  <c r="Y286" i="1" s="1"/>
  <c r="Z286" i="1" s="1"/>
  <c r="A287" i="1"/>
  <c r="Q287" i="1"/>
  <c r="X287" i="1"/>
  <c r="Y287" i="1" s="1"/>
  <c r="Z287" i="1" s="1"/>
  <c r="A288" i="1"/>
  <c r="X288" i="1"/>
  <c r="Y288" i="1" s="1"/>
  <c r="Z288" i="1" s="1"/>
  <c r="A289" i="1"/>
  <c r="Q289" i="1"/>
  <c r="X289" i="1"/>
  <c r="Y289" i="1" s="1"/>
  <c r="Z289" i="1" s="1"/>
  <c r="X290" i="1"/>
  <c r="Y290" i="1" s="1"/>
  <c r="Z290" i="1" s="1"/>
  <c r="A291" i="1"/>
  <c r="Q291" i="1"/>
  <c r="X291" i="1"/>
  <c r="Y291" i="1" s="1"/>
  <c r="Z291" i="1" s="1"/>
  <c r="A292" i="1"/>
  <c r="Q292" i="1"/>
  <c r="X292" i="1"/>
  <c r="Y292" i="1" s="1"/>
  <c r="Z292" i="1" s="1"/>
  <c r="A293" i="1"/>
  <c r="Q293" i="1"/>
  <c r="X293" i="1"/>
  <c r="Y293" i="1" s="1"/>
  <c r="Z293" i="1" s="1"/>
  <c r="A294" i="1"/>
  <c r="Q294" i="1"/>
  <c r="X294" i="1"/>
  <c r="Y294" i="1" s="1"/>
  <c r="Z294" i="1" s="1"/>
  <c r="A295" i="1"/>
  <c r="Q295" i="1"/>
  <c r="X295" i="1"/>
  <c r="Y295" i="1" s="1"/>
  <c r="Z295" i="1" s="1"/>
  <c r="A296" i="1"/>
  <c r="X296" i="1"/>
  <c r="Y296" i="1" s="1"/>
  <c r="Z296" i="1" s="1"/>
  <c r="A297" i="1"/>
  <c r="X297" i="1"/>
  <c r="Y297" i="1" s="1"/>
  <c r="Z297" i="1" s="1"/>
  <c r="A298" i="1"/>
  <c r="X298" i="1"/>
  <c r="Y298" i="1" s="1"/>
  <c r="Z298" i="1" s="1"/>
  <c r="A299" i="1"/>
  <c r="X299" i="1"/>
  <c r="Y299" i="1" s="1"/>
  <c r="Z299" i="1" s="1"/>
  <c r="A300" i="1"/>
  <c r="Q300" i="1"/>
  <c r="X300" i="1"/>
  <c r="Y300" i="1" s="1"/>
  <c r="Z300" i="1" s="1"/>
  <c r="A301" i="1"/>
  <c r="Q301" i="1"/>
  <c r="X301" i="1"/>
  <c r="Y301" i="1" s="1"/>
  <c r="Z301" i="1" s="1"/>
  <c r="A302" i="1"/>
  <c r="Q302" i="1"/>
  <c r="X302" i="1"/>
  <c r="Y302" i="1" s="1"/>
  <c r="Z302" i="1" s="1"/>
  <c r="A303" i="1"/>
  <c r="Q303" i="1"/>
  <c r="X303" i="1"/>
  <c r="Y303" i="1" s="1"/>
  <c r="Z303" i="1" s="1"/>
  <c r="A304" i="1"/>
  <c r="Q304" i="1"/>
  <c r="X304" i="1"/>
  <c r="Y304" i="1" s="1"/>
  <c r="Z304" i="1" s="1"/>
  <c r="A305" i="1"/>
  <c r="X305" i="1"/>
  <c r="Y305" i="1" s="1"/>
  <c r="Z305" i="1" s="1"/>
  <c r="A306" i="1"/>
  <c r="U306" i="1"/>
  <c r="X306" i="1"/>
  <c r="Y306" i="1" s="1"/>
  <c r="Z306" i="1" s="1"/>
  <c r="A307" i="1"/>
  <c r="X307" i="1"/>
  <c r="Y307" i="1" s="1"/>
  <c r="Z307" i="1" s="1"/>
  <c r="A308" i="1"/>
  <c r="X308" i="1"/>
  <c r="Y308" i="1" s="1"/>
  <c r="Z308" i="1" s="1"/>
  <c r="A309" i="1"/>
  <c r="X309" i="1"/>
  <c r="Y309" i="1" s="1"/>
  <c r="Z309" i="1" s="1"/>
  <c r="A310" i="1"/>
  <c r="X310" i="1"/>
  <c r="Y310" i="1" s="1"/>
  <c r="Z310" i="1" s="1"/>
  <c r="A311" i="1"/>
  <c r="X311" i="1"/>
  <c r="Y311" i="1" s="1"/>
  <c r="Z311" i="1" s="1"/>
  <c r="A312" i="1"/>
  <c r="X312" i="1"/>
  <c r="Y312" i="1" s="1"/>
  <c r="Z312" i="1" s="1"/>
  <c r="A313" i="1"/>
  <c r="X313" i="1"/>
  <c r="Y313" i="1" s="1"/>
  <c r="Z313" i="1" s="1"/>
  <c r="A314" i="1"/>
  <c r="X314" i="1"/>
  <c r="Y314" i="1" s="1"/>
  <c r="Z314" i="1" s="1"/>
  <c r="A315" i="1"/>
  <c r="X315" i="1"/>
  <c r="Y315" i="1" s="1"/>
  <c r="Z315" i="1" s="1"/>
  <c r="X316" i="1"/>
  <c r="Y316" i="1" s="1"/>
  <c r="Z316" i="1" s="1"/>
  <c r="A317" i="1"/>
  <c r="X317" i="1"/>
  <c r="Y317" i="1" s="1"/>
  <c r="Z317" i="1" s="1"/>
  <c r="A318" i="1"/>
  <c r="X318" i="1"/>
  <c r="Y318" i="1" s="1"/>
  <c r="Z318" i="1" s="1"/>
  <c r="AB33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Andres Camilo Gonzalez Galvis</author>
  </authors>
  <commentList>
    <comment ref="U17" authorId="0" shapeId="0" xr:uid="{0A39B060-C0DC-48DE-9A51-FBD860D22355}">
      <text>
        <r>
          <rPr>
            <b/>
            <sz val="9"/>
            <color indexed="81"/>
            <rFont val="Tahoma"/>
            <family val="2"/>
          </rPr>
          <t>Andres Camilo Gonzalez Galvis:</t>
        </r>
        <r>
          <rPr>
            <sz val="9"/>
            <color indexed="81"/>
            <rFont val="Tahoma"/>
            <family val="2"/>
          </rPr>
          <t xml:space="preserve">
Numero de vehículos en la almacenadoras</t>
        </r>
      </text>
    </comment>
    <comment ref="U61" authorId="0" shapeId="0" xr:uid="{7C31D677-E175-4778-B343-97F8D4100AE1}">
      <text>
        <r>
          <rPr>
            <b/>
            <sz val="9"/>
            <color indexed="81"/>
            <rFont val="Tahoma"/>
            <family val="2"/>
          </rPr>
          <t>Andres Camilo Gonzalez Galvis:</t>
        </r>
        <r>
          <rPr>
            <sz val="9"/>
            <color indexed="81"/>
            <rFont val="Tahoma"/>
            <family val="2"/>
          </rPr>
          <t xml:space="preserve">
Verificación de requerimientos técnicos</t>
        </r>
      </text>
    </comment>
    <comment ref="U243" authorId="0" shapeId="0" xr:uid="{54CD41B1-8C0B-4FAA-9694-AE3B8273C499}">
      <text>
        <r>
          <rPr>
            <b/>
            <sz val="9"/>
            <color indexed="81"/>
            <rFont val="Tahoma"/>
            <family val="2"/>
          </rPr>
          <t>Andres Camilo Gonzalez Galvis:</t>
        </r>
        <r>
          <rPr>
            <sz val="9"/>
            <color indexed="81"/>
            <rFont val="Tahoma"/>
            <family val="2"/>
          </rPr>
          <t xml:space="preserve">
Meta para cumplimiento del objetivo 1514</t>
        </r>
      </text>
    </comment>
    <comment ref="U278" authorId="0" shapeId="0" xr:uid="{74CA2AA9-5645-4450-B9EC-56D1440B73ED}">
      <text>
        <r>
          <rPr>
            <b/>
            <sz val="9"/>
            <color indexed="81"/>
            <rFont val="Tahoma"/>
            <family val="2"/>
          </rPr>
          <t>Andres Camilo Gonzalez Galvis:</t>
        </r>
        <r>
          <rPr>
            <sz val="9"/>
            <color indexed="81"/>
            <rFont val="Tahoma"/>
            <family val="2"/>
          </rPr>
          <t xml:space="preserve">
Verificación de requerimientos técnicos</t>
        </r>
      </text>
    </comment>
    <comment ref="U300" authorId="0" shapeId="0" xr:uid="{D745E742-5517-48C7-8A06-6D1CFE2E841B}">
      <text>
        <r>
          <rPr>
            <b/>
            <sz val="9"/>
            <color indexed="81"/>
            <rFont val="Tahoma"/>
            <family val="2"/>
          </rPr>
          <t>Andres Camilo Gonzalez Galvis:</t>
        </r>
        <r>
          <rPr>
            <sz val="9"/>
            <color indexed="81"/>
            <rFont val="Tahoma"/>
            <family val="2"/>
          </rPr>
          <t xml:space="preserve">
Meta para cumplimiento del objetivo 1514</t>
        </r>
      </text>
    </comment>
  </commentList>
</comments>
</file>

<file path=xl/sharedStrings.xml><?xml version="1.0" encoding="utf-8"?>
<sst xmlns="http://schemas.openxmlformats.org/spreadsheetml/2006/main" count="3566" uniqueCount="695">
  <si>
    <t>Trimestral</t>
  </si>
  <si>
    <t>Carmen Dulia Prieto Gomez</t>
  </si>
  <si>
    <t>Gerencia de talento humano</t>
  </si>
  <si>
    <t>Todos los procesos</t>
  </si>
  <si>
    <t>Efectividad</t>
  </si>
  <si>
    <t xml:space="preserve">% de avance en la implementación </t>
  </si>
  <si>
    <t>Nuevo</t>
  </si>
  <si>
    <t>Responsabilidad social empresarial</t>
  </si>
  <si>
    <t>Gerencia Talento Humano</t>
  </si>
  <si>
    <t>No actividades del plan ambiental / Total de actividades del Plan</t>
  </si>
  <si>
    <t>Cambiar la formula</t>
  </si>
  <si>
    <t>Ejecución del Plan Ambiental</t>
  </si>
  <si>
    <t>Gestión de teletrabajo</t>
  </si>
  <si>
    <t>Implementar teletrabajo</t>
  </si>
  <si>
    <t>No actividades de SGSST realizadas/ Total de actividades del Plan</t>
  </si>
  <si>
    <t>Cambiar la actividad</t>
  </si>
  <si>
    <t>Ejecución del Plan de SGSST</t>
  </si>
  <si>
    <t>Realizar los Planes de bienestar, capacitación, SGSST y ambiental</t>
  </si>
  <si>
    <t>Asegurar que los funcionarios cuenten con un ambiente de trabajo óptimo para el desempeño de su labor y proveer por el bienestar social y ambiental</t>
  </si>
  <si>
    <t>16. Garantizar la prestación de servicios eficientes y efectivos ambiental y económicamente sostenibles</t>
  </si>
  <si>
    <t>Actividades desarrolladas / Actividades programadas</t>
  </si>
  <si>
    <t>FORMACION EN LIDERAZGO</t>
  </si>
  <si>
    <t>Realizar la capacitación en liderazgo</t>
  </si>
  <si>
    <t>No actividades de capacitación realizadas/ Total de actividades del Plan</t>
  </si>
  <si>
    <t>Ejecución del Plan de Capacitación</t>
  </si>
  <si>
    <t>15. Formar a los trabajadores de SAE dotándolos de competencias que les permitan  actuar en entorno nacional e internacional</t>
  </si>
  <si>
    <t>Anual</t>
  </si>
  <si>
    <t xml:space="preserve">evaluación de las buenas practicas laborales </t>
  </si>
  <si>
    <t>Buenas practicas laborales</t>
  </si>
  <si>
    <t>Investigaciones sobre practicas laborales</t>
  </si>
  <si>
    <t>% en avance en la ejecución del plan de beneficios y estímulos</t>
  </si>
  <si>
    <t>Programa de beneficios y estímulos</t>
  </si>
  <si>
    <t>Realizar la ejecución del plan de beneficios y estímulos</t>
  </si>
  <si>
    <t>No actividades de bienestar realizadas/ Total de actividades del Plan</t>
  </si>
  <si>
    <t>Ejecución del Plan de Bienestar</t>
  </si>
  <si>
    <t>14. Propiciar el bienestar de los trabajadores a través del fortalecimiento de los procesos de desarrollo y compensación</t>
  </si>
  <si>
    <t xml:space="preserve">Aprendizaje y desarrollo </t>
  </si>
  <si>
    <t>Raul Ernesto Vargas Solano</t>
  </si>
  <si>
    <t>Proyectos especiales</t>
  </si>
  <si>
    <t>Eficiencia</t>
  </si>
  <si>
    <t>Numero de negocios estructurados / Oportunidades de negocio identificada</t>
  </si>
  <si>
    <t>Portafolio de oportunidad de negocios</t>
  </si>
  <si>
    <t xml:space="preserve">Presentar un portafolio de oportunidad de negocios </t>
  </si>
  <si>
    <t>Generar nuevas líneas de negocio con el sector privado</t>
  </si>
  <si>
    <t xml:space="preserve">Andrés Camilo González Galvis </t>
  </si>
  <si>
    <t xml:space="preserve"> GIT Depositarios Provisionales</t>
  </si>
  <si>
    <t>Garantías afectadas / depositarios retirados por incumplimiento de obligaciones.</t>
  </si>
  <si>
    <t>Garantías afectadas de depositarios</t>
  </si>
  <si>
    <t>Afectar garantías de depositarios</t>
  </si>
  <si>
    <t>Único</t>
  </si>
  <si>
    <t>Nuevo modelo de gestión y remuneración de depositarios adoptado</t>
  </si>
  <si>
    <t xml:space="preserve">Establecer remuneración acorde a las obligaciones   asignadas a los depositarios. </t>
  </si>
  <si>
    <t>Depositarios registrados, asignados  clasificados y calificados</t>
  </si>
  <si>
    <t>No de solicitudes de asignación de depositarios efectivas / No de solicitudes recibidas</t>
  </si>
  <si>
    <t>Asignación de depositarios efectivas</t>
  </si>
  <si>
    <t>No de solicitudes gestionados /No de solicitudes registro recibidas</t>
  </si>
  <si>
    <t>Depositarios registrados a través de convocatorias</t>
  </si>
  <si>
    <t xml:space="preserve">Contar con depositarios registrados a través de convocatorias permanentes </t>
  </si>
  <si>
    <t>Gerente Regional</t>
  </si>
  <si>
    <t>Gerencias Regionales</t>
  </si>
  <si>
    <t>Gerencia de asuntos legales</t>
  </si>
  <si>
    <t>Cantidad de Devoluciones efectuadas /Cantidad de Resoluciones emitidas en el periodo anterior</t>
  </si>
  <si>
    <t>Sin cambios</t>
  </si>
  <si>
    <t>Devoluciones Gestionadas</t>
  </si>
  <si>
    <t>Gerencia Regional Sur Occidente</t>
  </si>
  <si>
    <t>Gerencia Regional Occidente</t>
  </si>
  <si>
    <t>Gerencia Regional Centro Oriente</t>
  </si>
  <si>
    <t>Gerencia Regional Norte</t>
  </si>
  <si>
    <t>Gestionar la Devolución de Activos</t>
  </si>
  <si>
    <t>Gestionar las devoluciones por disposición judicial o entes del estado</t>
  </si>
  <si>
    <t>Gerencia de bienes inmuebles</t>
  </si>
  <si>
    <t>asambleas a las que se asiste directamente/Con respecto a las que somos citados.</t>
  </si>
  <si>
    <t>Asambleas copropiedades</t>
  </si>
  <si>
    <t xml:space="preserve">Seguimiento de asambleas interno </t>
  </si>
  <si>
    <t>Control de seguimiento a depositarios/Control de asambleas citadas</t>
  </si>
  <si>
    <t>Control de seguimiento a depositarios de visitas a asambleas</t>
  </si>
  <si>
    <t>Seguimiento de asambleas depositarios</t>
  </si>
  <si>
    <t>Gustavo Alberto Latorre</t>
  </si>
  <si>
    <t>Gerencia de sociedades en liquidación</t>
  </si>
  <si>
    <t>No, de asambleas realizadas / Total de sociedades en administración</t>
  </si>
  <si>
    <t>Cumplimiento plan de ejecución de asambleas</t>
  </si>
  <si>
    <t>Gerencia Sociedades En Liquidación</t>
  </si>
  <si>
    <t>Jenny del Pilar  Sandoval Espitia</t>
  </si>
  <si>
    <t>Gerencia de sociedades activas</t>
  </si>
  <si>
    <t>No, de asambleas realizadas / sociedades susceptibles de hacer asamblea</t>
  </si>
  <si>
    <t>Gerencia Sociedades Activas</t>
  </si>
  <si>
    <t>Seguimiento de asambleas</t>
  </si>
  <si>
    <t>Contar con la información pertinente de las asambleas</t>
  </si>
  <si>
    <t>Andrés Romero</t>
  </si>
  <si>
    <t>Der fiduciarios y acciones valoradas / Der fiduciarios y acciones aprobadas por comité enajenación temprana</t>
  </si>
  <si>
    <t>Valoración de derechos fiduciarios y acciones</t>
  </si>
  <si>
    <t>aprobación de derechos fiduciarios y acciones</t>
  </si>
  <si>
    <t>Gestión de derechos fiduciarios y acciones</t>
  </si>
  <si>
    <t>Sumatoria de los avances de las valoraciones por Banca de Inversión/ Cantidad de Sociedades y Establecimientos de Comercio en Valoración</t>
  </si>
  <si>
    <t>Gestión de valoración de sociedades (Banca de Inversión)</t>
  </si>
  <si>
    <t>Gestionar la solicitud y aprobación de valoraciones</t>
  </si>
  <si>
    <t>Gerencia técnica</t>
  </si>
  <si>
    <t>Gerencias Regionales 
Gerencia Comercial</t>
  </si>
  <si>
    <t>Eficacia</t>
  </si>
  <si>
    <t xml:space="preserve">FMI susceptibles de viabilidad técnica rurales / el número de solicitudes de viabilidades técnicas </t>
  </si>
  <si>
    <t>Viabilidades técnicas rurales por FMI</t>
  </si>
  <si>
    <t>Gerencia Técnica</t>
  </si>
  <si>
    <t>Realizar viabilidad técnica rural por FMI</t>
  </si>
  <si>
    <t>Preparar los Activos para su arrendamiento y comercializar</t>
  </si>
  <si>
    <t>Mauricio Solorzano Arenas</t>
  </si>
  <si>
    <t>Aseguramiento de la Información
Gerencias Regionales
Gerencia de bienes inmuebles</t>
  </si>
  <si>
    <t>Gerencia Asuntos Legales</t>
  </si>
  <si>
    <t>Cantidad de actos administrativos generados en el aplicativo Sigma en tiempo/cantidad de FMI asignados en el aplicativo Sigma.</t>
  </si>
  <si>
    <t>Actos administrativos de Devoluciones Gestionados</t>
  </si>
  <si>
    <t>Gerencia de Asuntos Legales</t>
  </si>
  <si>
    <t>Gestionar las devoluciones por disposición judicial o entes del astado</t>
  </si>
  <si>
    <t>Gerencias Regionales
Gerencia Técnica</t>
  </si>
  <si>
    <t>Gerencia Comercial</t>
  </si>
  <si>
    <t>Cantidad de contratos de arrendamiento nuevos / Total de solicitudes susceptibles de arrendamiento</t>
  </si>
  <si>
    <t>Trámite de solicitudes de arrendamiento</t>
  </si>
  <si>
    <t>Martha Lucia Parra Garcia</t>
  </si>
  <si>
    <t>Gerencia Financiera</t>
  </si>
  <si>
    <t>Cantidad de reintegros de dinero realizadas/ Total de reintegros de dinero solicitados</t>
  </si>
  <si>
    <t>Trámite Reintegro de dinero</t>
  </si>
  <si>
    <t>Medir la cantidad de servicios externos y tramites SUIT</t>
  </si>
  <si>
    <t>Asegurar el cumplimiento de los servicios prestados a los grupos de interés</t>
  </si>
  <si>
    <t>Gerencia de Contratación</t>
  </si>
  <si>
    <t>No instrumentos definidos/ total de instrumentos solicitado en el periodo</t>
  </si>
  <si>
    <t>Elaboración de instrumentos contractuales</t>
  </si>
  <si>
    <t>Gerencia de Contratos</t>
  </si>
  <si>
    <t xml:space="preserve">Definición de instrumentos </t>
  </si>
  <si>
    <t>No estudios previos revisados oportunamente/ total de estudios previos remitidos</t>
  </si>
  <si>
    <t>Revisión estudios previos</t>
  </si>
  <si>
    <t>Revisar los estudios previos</t>
  </si>
  <si>
    <t>Gerencia Asuntos Legales
Gerencia Financiera</t>
  </si>
  <si>
    <t>Número de sentencias pagadas /Sentencias ejecutoriadas</t>
  </si>
  <si>
    <t>Pago de sentencias judiciales ejecutoriadas</t>
  </si>
  <si>
    <t>Medir el numero de sentencias pagadas</t>
  </si>
  <si>
    <t>No, de ventas formalizadas de bienes extintos y en enajenación temprana / No, de venta realizadas en el periodo anterior (90 días)</t>
  </si>
  <si>
    <t>Formalización de ventas (enajenación temprana y extinta)</t>
  </si>
  <si>
    <t>Andrea Carolina Estupiñan Chiquillo</t>
  </si>
  <si>
    <t>Gerencia de Bienes Muebles</t>
  </si>
  <si>
    <t>#  de bienes en destinación provisional con identificación real del estado del bien / No, total de bienes en destinación provisional</t>
  </si>
  <si>
    <t>Control de Destinatarios</t>
  </si>
  <si>
    <t xml:space="preserve">Solicitudes atendidas por concepto y validación de documentos contractuales /Total de solicitudes por concepto y validación de documentos contractuales </t>
  </si>
  <si>
    <t>Satisfacción Interna</t>
  </si>
  <si>
    <t>Todas las áreas</t>
  </si>
  <si>
    <t>Luz Marina Castillo Muñoz</t>
  </si>
  <si>
    <t>GIT de archivo y correspondencia</t>
  </si>
  <si>
    <t>Solicitudes atendidas oportunamente/Total de solicitudes</t>
  </si>
  <si>
    <t>Diana Meza Ramirez</t>
  </si>
  <si>
    <t>Administrativa</t>
  </si>
  <si>
    <t>Medir el rendimiento de los servicios internos</t>
  </si>
  <si>
    <t>Dar cumplimiento a la misión del área correspondiente</t>
  </si>
  <si>
    <t>Gerencias Regionales
Gerencia de bienes inmuebles</t>
  </si>
  <si>
    <t>Cantidad de solicitudes de desalojo analizados en tiempo/solicitudes de desalojo allegados para emitir actos administrativos</t>
  </si>
  <si>
    <t>Resoluciones de Desalojos Gestionadas</t>
  </si>
  <si>
    <t>Realizar análisis de desalojos</t>
  </si>
  <si>
    <t>Cantidad Actividades Ejecutadas / Cantidad Actividades Programadas</t>
  </si>
  <si>
    <t>Plan para la implementación del manual de contratación</t>
  </si>
  <si>
    <t>Poner en marcha el manual de contratación</t>
  </si>
  <si>
    <t>Seguimiento trimestral</t>
  </si>
  <si>
    <t>Elaboración Instructivo de acciones judiciales</t>
  </si>
  <si>
    <t>No, De acciones legales en tramite en Gerencia Asuntos Legales / Total deAcciones Legales requeridas por la GBM</t>
  </si>
  <si>
    <t xml:space="preserve">Acciones legales </t>
  </si>
  <si>
    <t>Instructivo de acciones legales</t>
  </si>
  <si>
    <t>Vicepresidencia de bienes Muebles e Inmuebles
Gerencias Regionales
Gerencia de bienes inmuebles</t>
  </si>
  <si>
    <t>Cantidad de bienes gestionados / bienes identificados para saneamiento</t>
  </si>
  <si>
    <t>Saneamiento Jurídico de inmuebles Extintos</t>
  </si>
  <si>
    <t>Realizar el saneamiento jurídico de inmuebles extintos</t>
  </si>
  <si>
    <t xml:space="preserve">Cantidad de inmuebles incautados saneados / cantidad de inmuebles incautados identificados para saneamiento jurídico </t>
  </si>
  <si>
    <t>Saenamiento Jurídico de inmuebles incautados</t>
  </si>
  <si>
    <t>Realizar el seguimiento jurídico de inmuebles incautados</t>
  </si>
  <si>
    <t>Saneamiento Jurídico de inmiuebles incautados</t>
  </si>
  <si>
    <t>Laura Corral</t>
  </si>
  <si>
    <t>Única</t>
  </si>
  <si>
    <t>Manual de venta masiva</t>
  </si>
  <si>
    <t>Presidencia</t>
  </si>
  <si>
    <t>Gestión de experiencias obtenidas</t>
  </si>
  <si>
    <t>solicitud de insumos atendidas oportunamente/ Total de solicitudes</t>
  </si>
  <si>
    <t xml:space="preserve">Gestión de insumos </t>
  </si>
  <si>
    <t>Mantenimientos realizados/ mantenimientos solicitados o planeados</t>
  </si>
  <si>
    <t>Mantenimiento</t>
  </si>
  <si>
    <t>Realizar los mantenimientos requeridos</t>
  </si>
  <si>
    <t>No. de siniestros gestionados / No, de siniestros ocurridos</t>
  </si>
  <si>
    <t>Siniestro</t>
  </si>
  <si>
    <t>Realizar gestión de siniestros</t>
  </si>
  <si>
    <t>Proveer de los insumos necesarios para el desarrollo del ejercicio empresarial</t>
  </si>
  <si>
    <t>13. Generar modelos  de administración estable y atractivos al mercado</t>
  </si>
  <si>
    <t>Maria del Pilar Mayor Varela</t>
  </si>
  <si>
    <t>Control Interno</t>
  </si>
  <si>
    <t>actividades cumplidas / actividades programadas</t>
  </si>
  <si>
    <t>Cumplimiento del plan anual de auditoría</t>
  </si>
  <si>
    <t>Evaluar de manera sistemática independiente el Sistema de control interno</t>
  </si>
  <si>
    <t xml:space="preserve">Evaluar la efectividad de la primera y segunda línea de defensa del  sistema de control interno de la Empresa </t>
  </si>
  <si>
    <t>Luz Amparo Guerra Peña</t>
  </si>
  <si>
    <t>Cantidad de asignaciones de depositarios por diligencias de secuestro/cantidad de diligencias de secuestro realizadas</t>
  </si>
  <si>
    <t>Asignación de depositarios por diligencias de secuestro</t>
  </si>
  <si>
    <t>No de Activos con solicitud de resolución / No de activos con devoluciones asignadas</t>
  </si>
  <si>
    <t>Solicitud de Resolución de asignación</t>
  </si>
  <si>
    <t xml:space="preserve">Asignación de depositarios </t>
  </si>
  <si>
    <t>Información sobre depositario</t>
  </si>
  <si>
    <t>Gerencias de bienes muebles</t>
  </si>
  <si>
    <t xml:space="preserve">No, Seguimientos realizados a las almacenadoras / total de seguimientos requeridos </t>
  </si>
  <si>
    <t xml:space="preserve">Verificación de inventario </t>
  </si>
  <si>
    <t>Seguimiento a la gestión de las almacenadoras</t>
  </si>
  <si>
    <t>Contar con información sobre la misión de las almacenadoras</t>
  </si>
  <si>
    <t>Gerencia de sociedades</t>
  </si>
  <si>
    <t>GIT de Depositarios</t>
  </si>
  <si>
    <t>Cambiar formula por Sociedades entregadas a depositarios/Solicitudes de entrega efectuadas por las Gerencias de Sociedades.</t>
  </si>
  <si>
    <t>Entrega de sociedades a depositarios en deposito provisional</t>
  </si>
  <si>
    <t>Sociedades entregadas a depositarios/Solicitudes de entrega efectuadas por las Gerencias de Sociedades.</t>
  </si>
  <si>
    <t>Gestionar la Entrega a Depositarios de sociedades</t>
  </si>
  <si>
    <t>Gerencia de Inmuebles</t>
  </si>
  <si>
    <t xml:space="preserve">Cantidad de inmuebles  entregados a depositarios / cantidad de Asignaciones comunicadas de activos </t>
  </si>
  <si>
    <t>Entrega de inmuebles a depositarios en administración directa</t>
  </si>
  <si>
    <t>Gestionar la Entrega a Depositarios de Inmuebles en Administración Directa </t>
  </si>
  <si>
    <t>Modelo depositarios</t>
  </si>
  <si>
    <t>Semestral</t>
  </si>
  <si>
    <t>Numero de visitas realizadas/ Numero de visitas programadas</t>
  </si>
  <si>
    <t>Visitas a las almacenadoras</t>
  </si>
  <si>
    <t>Medición de visitas a las almacenadoras</t>
  </si>
  <si>
    <t>Numero de días en diligencias (Impacto)</t>
  </si>
  <si>
    <t>Medición de los tiempos en las diligencias</t>
  </si>
  <si>
    <t>Medición de numero de días de visitas programadas</t>
  </si>
  <si>
    <t>GIT de Aseguramiento</t>
  </si>
  <si>
    <t>Numero de personas asignadas para diligencias/ Numero requerido de personas para diligencias</t>
  </si>
  <si>
    <t>Gestión de recursos en las diligencias</t>
  </si>
  <si>
    <t>Medición de personas que asisten a diligencias</t>
  </si>
  <si>
    <t>Control de personal en tiempo y numero de visitas</t>
  </si>
  <si>
    <t>Gerencia de sociedades activas
GIT de depositarios</t>
  </si>
  <si>
    <t>Cantidad de depositarios de sociedades removidos / cantidad de depositarios de sociedades identificados para remover</t>
  </si>
  <si>
    <t>Remoción de depositarios de Sociedades por incumplimiento de Obligaciones</t>
  </si>
  <si>
    <t xml:space="preserve">Realizar remoción de depositarios </t>
  </si>
  <si>
    <t>Gestionar la Remoción de Depositarios</t>
  </si>
  <si>
    <t>Andres Romero</t>
  </si>
  <si>
    <t>Visitas realizadas sobre establecimientos y sociedades / Visitas solicitadas sobre establecimientos y sociedades</t>
  </si>
  <si>
    <t>Visitas de establecimientos y Socieades</t>
  </si>
  <si>
    <t>Visitas de establecimientos y sociedades</t>
  </si>
  <si>
    <t>Gestión de establecimientos y Sociedades</t>
  </si>
  <si>
    <t>Cantidad de sociedades activas con participación inferior al 1% monitoreadas/Cantidad de sociedades activas con participación inferior al 1% en el inventario</t>
  </si>
  <si>
    <t>Monitoreo de sociedades con participación menor al 100%</t>
  </si>
  <si>
    <t>Seguimiento de las sociedades con participación menor del 100%</t>
  </si>
  <si>
    <t>Gestionar mecanismos de seguimiento para sociedades con participación menor al 100%</t>
  </si>
  <si>
    <t>Gerencia de Asuntos legales</t>
  </si>
  <si>
    <t>Gestionar la Devolución de Sociedades en liquidación</t>
  </si>
  <si>
    <t>Devolución de Sociedades en liquidación</t>
  </si>
  <si>
    <t>Activos Visitados / No de Activos programados a visitar</t>
  </si>
  <si>
    <t xml:space="preserve">Visitas de Activos </t>
  </si>
  <si>
    <t>Visitas a realizar</t>
  </si>
  <si>
    <t>Gestión de visitas</t>
  </si>
  <si>
    <t>Gerencia de Sociedades en liquidación</t>
  </si>
  <si>
    <t>Cantidad de solicitudes gestionadas / Cantidad de solicitudes recibidas</t>
  </si>
  <si>
    <t>Medición de gestión de los Depositarios provisionales</t>
  </si>
  <si>
    <t>No, de Acciones Legales radicadas en Vicepresidencia Jurídica / No, de Acciones Legales Requeridas de Acuerdo a la evaluación de los depositarios removidos</t>
  </si>
  <si>
    <t>Jeymy Carolina Duque Hernandez</t>
  </si>
  <si>
    <t>Gerencia de bienes inmuebles
Gerencia Asuntos Legales</t>
  </si>
  <si>
    <t xml:space="preserve">Acciones legales gestionadas / número de depositarios removidos por incumplimiento </t>
  </si>
  <si>
    <t>Gerencia de Bienes Inmuebles</t>
  </si>
  <si>
    <t>Ejecutar el Procedimiento de evaluación Scoring Depositarios</t>
  </si>
  <si>
    <t>Valor de los pagos por gestión realizadas a los depositarios / valor de las solicitudes de pago por gestión identificado</t>
  </si>
  <si>
    <t>Pago por gestión a Depositarios</t>
  </si>
  <si>
    <t>Gestionar el pago de honorarios realizados por gestión (Estimados de renta, Legalizaciones y Desalojos)</t>
  </si>
  <si>
    <t>Evaluar la gestión de los depositarios </t>
  </si>
  <si>
    <t>Gerencias Regionales
Gerencia Asuntos Legales</t>
  </si>
  <si>
    <t>Gerencia de bienes inmuebles
GIT de Depositarios</t>
  </si>
  <si>
    <t>depositarios removidos / Número de depositarios con incumplimiento</t>
  </si>
  <si>
    <t>Remoción de depositarios de inmuebles por incumplimiento de Obligaciones</t>
  </si>
  <si>
    <t>Gestión de Remoción de depositarios</t>
  </si>
  <si>
    <t xml:space="preserve">Retomas realizadas/retomas comunicadas del periodo anterior. </t>
  </si>
  <si>
    <t>Activos recibidos por depositarios removidos</t>
  </si>
  <si>
    <t xml:space="preserve">
Gerencias Regionales
Gerencia de bienes inmuebles</t>
  </si>
  <si>
    <t>Activos con depositarios asignados /  total de activos del inventario</t>
  </si>
  <si>
    <t>Activos con asignación de depositarios provisionales</t>
  </si>
  <si>
    <t>Gestionar la retoma de activos a depositarios removidos</t>
  </si>
  <si>
    <t>Incorporar los activos bajo el nuevo modelo de administración</t>
  </si>
  <si>
    <t>Oficina de Gestión de la Información</t>
  </si>
  <si>
    <t>Número de publicaciones realizadas / Número de Información susceptible de publicación en el período</t>
  </si>
  <si>
    <t>Cumplimiento en publicaciones de ley de Transparencia</t>
  </si>
  <si>
    <t>Planeación
Control Interno</t>
  </si>
  <si>
    <t>Realizar seguimiento a las publicaciones en el perdido definido</t>
  </si>
  <si>
    <t>Publicar información de forma transparente</t>
  </si>
  <si>
    <t>Actividades a realizar / Actividades identificadas en planes de mejora</t>
  </si>
  <si>
    <t xml:space="preserve">Gestión de planes de mejora (Actividades de Control Interno) </t>
  </si>
  <si>
    <t>Oficina Asesora de Planeación</t>
  </si>
  <si>
    <t>GIT Aseguramiento de la Información</t>
  </si>
  <si>
    <t xml:space="preserve">Se elimina </t>
  </si>
  <si>
    <t>Gestión de planes de mejora (Actividades de Control Interno)</t>
  </si>
  <si>
    <t>Seguimiento planes de mejora</t>
  </si>
  <si>
    <t>Gestion de planes de mejora</t>
  </si>
  <si>
    <t>No controles gestionados de Riesgos Materializados/ No de Riesgos Materializados</t>
  </si>
  <si>
    <t xml:space="preserve">Gestión en la mejora de controles </t>
  </si>
  <si>
    <t>Planeación</t>
  </si>
  <si>
    <t>Realizar seguimiento a la pertinencia de los controles</t>
  </si>
  <si>
    <t>Mitigar el efecto de un riesgo materializado</t>
  </si>
  <si>
    <t>12. Establecer y Controlar de manera transparente  la eficiencia, eficacia y efectividad  de la administración buscando la tercerización de procesos</t>
  </si>
  <si>
    <t>No. de contratos saneados/ No. de contratos por sanear</t>
  </si>
  <si>
    <t>Saneamiento de contratos</t>
  </si>
  <si>
    <t>Diagnostico de contratos</t>
  </si>
  <si>
    <t>Valor de Nuevos contratos/Valor esperado en nuevos contratos (Nuevos contratos de arrendamiento, legalizaciones y de transacción)</t>
  </si>
  <si>
    <t>Cambiar meta</t>
  </si>
  <si>
    <t>Nuevos contratos</t>
  </si>
  <si>
    <t>Realizar la valoración de los contratos nuevos</t>
  </si>
  <si>
    <t>Valoración de contratos</t>
  </si>
  <si>
    <t>Numero de folios recuperados, entregados y legalizados/Meta de recuperaciones</t>
  </si>
  <si>
    <t>Numero de folios recuperados</t>
  </si>
  <si>
    <t>Gerencia de Asuntos Legales
Gerencia de inmuebles</t>
  </si>
  <si>
    <t>Cantidad de Desalojos efectuados / Cantidad de diligencias programadas en el periodo anterior</t>
  </si>
  <si>
    <t>Desalojos Efectuados</t>
  </si>
  <si>
    <t>Realizar desalojos</t>
  </si>
  <si>
    <t>Meta presupuestal</t>
  </si>
  <si>
    <t>Valor del contrato ejecutado en el año 2020/ Valor del contrato asignado en el año 2020</t>
  </si>
  <si>
    <t>ROM Urbanos</t>
  </si>
  <si>
    <t>Obras ejecutadas/necesidades identificadas.</t>
  </si>
  <si>
    <t>Preparar ROM Urbanos</t>
  </si>
  <si>
    <t>Vicepresidencia Administrativa y Financiera
Gerencia técnica</t>
  </si>
  <si>
    <t>Cantidad de estimados de renta de las Gerencias Regionales obtenidos / cantidad de activos susceptibles de arrendamiento</t>
  </si>
  <si>
    <t>Estimados de renta gerencias regionales</t>
  </si>
  <si>
    <t>Realizar estimados de renta en las regionales</t>
  </si>
  <si>
    <t>Gerencias Regionales
Gerencia de Asuntos legales</t>
  </si>
  <si>
    <t>Cantidad de fichas de enajenación temprana aprobadas / Presentadas a la gerencia de inmuebles</t>
  </si>
  <si>
    <t>Alistamiento de administración de inmuebles - Fichas de enajenación</t>
  </si>
  <si>
    <t>Realizar dichas de enajenación temprana</t>
  </si>
  <si>
    <t>Gerencia Técnica
Gerencias Regionales</t>
  </si>
  <si>
    <t>Cantidad de bienes Inmuebles alistados administrativamente / Total de Bienes Inmuebles con avaluó</t>
  </si>
  <si>
    <t>Alistamiento admón., de Inmuebles</t>
  </si>
  <si>
    <t xml:space="preserve">Gestionar el Alistamiento Administrativo de inmuebles </t>
  </si>
  <si>
    <t xml:space="preserve">Estimados de renta urbanos revisados por FMI y/o unidad / Cantidad de solicitudes </t>
  </si>
  <si>
    <t>Estimados de renta urbanos</t>
  </si>
  <si>
    <t xml:space="preserve">Realizar estimados de renta urbanos </t>
  </si>
  <si>
    <t>Número de conceptos técnicos realizados / número de conceptos solicitados</t>
  </si>
  <si>
    <t xml:space="preserve">Conceptos técnicos </t>
  </si>
  <si>
    <t>Realizar conceptos técnicos</t>
  </si>
  <si>
    <t>Gerencia de muebles
Gerencia comercial</t>
  </si>
  <si>
    <t xml:space="preserve"># avalúos gestionados / # avalúos solicitados </t>
  </si>
  <si>
    <t>Avalúos muebles</t>
  </si>
  <si>
    <t>Realizar avalúos de muebles</t>
  </si>
  <si>
    <t>Gerencias Regionales
Gerencia de inmuebles
Gerencia comercial</t>
  </si>
  <si>
    <t>Cantidad de avalúos ( extintos, enajenación y sociedades)gestionados / cantidad de avalúos solicitados por gerencia técnica</t>
  </si>
  <si>
    <t>Avalúos inmuebles</t>
  </si>
  <si>
    <t>Realizar avalúos de inmuebles</t>
  </si>
  <si>
    <t>No, De activos con saneamiento físico catastral / No, De activos pendientes de saneamiento físico catastral - Medición al 8%</t>
  </si>
  <si>
    <t>Saneamiento físico catastral de inmuebles</t>
  </si>
  <si>
    <t>Gestionar el Saneamiento Físico catastral (inmuebles y sociedades )</t>
  </si>
  <si>
    <t># de bienes con saneamiento admon y contable/# de bienes con disposición final para saneamiento</t>
  </si>
  <si>
    <t>Saneamiento Inventario con Disposición Final</t>
  </si>
  <si>
    <t>Gerencia Comercial
Gerencia de inmuebles</t>
  </si>
  <si>
    <t>No, De Inmuebles con Alistamiento físico catastral/ No, De Inmuebles susceptibles de alistamiento físico catastral</t>
  </si>
  <si>
    <t>Alistamiento físico catastral de inmuebles susceptibles de venta</t>
  </si>
  <si>
    <t>Gestionar el Alistamiento Físico catastral (inmuebles y sociedades )</t>
  </si>
  <si>
    <t>Cantidad de estimados de renta efectuados por la Gerencia Técnica/ cantidad de estimados de renta solicitados</t>
  </si>
  <si>
    <t>Estimados de Renta</t>
  </si>
  <si>
    <t>Dar Cumplimiento a la misión del área correspondiente</t>
  </si>
  <si>
    <t>11. Valorar el portafolio de activos en administración</t>
  </si>
  <si>
    <t>Cantidad de Sociedades de papel y establecimientos de comercio cerrados / Cantidad de sociedades de papel y estabecimiento de comercio identificados por cerrar</t>
  </si>
  <si>
    <t xml:space="preserve">  Reducción riesgo Jurídico</t>
  </si>
  <si>
    <t>Realizar seguimiento a los riesgos jurídicos</t>
  </si>
  <si>
    <t xml:space="preserve">Numero de pagos realizados por regional / Numero de pagos requeridos </t>
  </si>
  <si>
    <t>Pagos realizados por regional</t>
  </si>
  <si>
    <t>Realizar los pagos por medio de las regionales requeridas</t>
  </si>
  <si>
    <t>Vicepresidencia de Asuntos Legales</t>
  </si>
  <si>
    <t>Numero de bienes muebles y enseres destruidos / Numero de bienes muebles y enseres sin potencial de monetización y con autorización de destrucción</t>
  </si>
  <si>
    <t>Destrucción de Bienes Muebles y enseres entregados por las FARC (Cantidad)</t>
  </si>
  <si>
    <t>Destrucción de Bienes Muebles</t>
  </si>
  <si>
    <t>Impacto</t>
  </si>
  <si>
    <t>Creación del manual de contratación</t>
  </si>
  <si>
    <t>Crear manual de contratación</t>
  </si>
  <si>
    <t>No de Socialización Ejecutadas / Socializaciones programadas</t>
  </si>
  <si>
    <t>Cumplimiento plan anual de Socialización Jurídica</t>
  </si>
  <si>
    <t>Cantidad requerimientos ejecutados/ cantidad requerimientos solicitados</t>
  </si>
  <si>
    <t>Programa de atención de requerimientos</t>
  </si>
  <si>
    <t>Cumplimiento juridico</t>
  </si>
  <si>
    <t>No Actividades ejecutadas / No Actividades Programadas</t>
  </si>
  <si>
    <t>Plan de construcción normativa</t>
  </si>
  <si>
    <t>Contrucción normativa</t>
  </si>
  <si>
    <t xml:space="preserve">Radicación del proyecto </t>
  </si>
  <si>
    <t>Estudios de viabilidades juridicas para la ANT</t>
  </si>
  <si>
    <t>Realizar estudios de viabilidad para la ANT</t>
  </si>
  <si>
    <t>Cantidad de expedientes digitales/ Número de procesos judiciales</t>
  </si>
  <si>
    <t>Expedientes digitales</t>
  </si>
  <si>
    <t>Expendientes digitales</t>
  </si>
  <si>
    <t>Cantidad de actividades ejecutadas / Cantidad de actividades propuestas</t>
  </si>
  <si>
    <t>Elaboración del manual de proyección</t>
  </si>
  <si>
    <t>Realizar manual de proyección</t>
  </si>
  <si>
    <t>Cantidad de Actividades en Actos realizados / Cantidad de Actividades en actos trasladados</t>
  </si>
  <si>
    <t>Actividades Asignadas en Actos de Hallazgo</t>
  </si>
  <si>
    <t>Gestión de hallazgos</t>
  </si>
  <si>
    <t>Vicepresidencia Jurídica</t>
  </si>
  <si>
    <t>Derechos de petición atendidos oportunamente / Total de derechos de petición recibidos por atender en términos</t>
  </si>
  <si>
    <t xml:space="preserve">Gestión derechos de petición </t>
  </si>
  <si>
    <t>Realizar seguimiento a los derechos de petición</t>
  </si>
  <si>
    <t>No, De Derechos de Petición y PQRS con respuesta oportuna / Total de Derechos de Petición y PQRS asignados al área</t>
  </si>
  <si>
    <t>Gestión de derechos de petición y PQRS</t>
  </si>
  <si>
    <t>10.11.24</t>
  </si>
  <si>
    <t>Oficina de Control Interno</t>
  </si>
  <si>
    <t>Oficina de Comunicaciones y Atención al Ciudadano</t>
  </si>
  <si>
    <t>Oficina de comunicaciones</t>
  </si>
  <si>
    <t>Contribuir a la emisión de respuestas oportunas por concepto de derechos de petición y PQRS</t>
  </si>
  <si>
    <t>Gestionar los requerimientos de conformidad con la normatividad vigente y en los términos legales establecidos</t>
  </si>
  <si>
    <t xml:space="preserve">10. Impulsar proyectos normativos adaptados a la necesidad del negocio e implementar políticas que promuevan la seguridad jurídica y la prevención del daño antijurídico </t>
  </si>
  <si>
    <t>Oficina de Gestión de la información</t>
  </si>
  <si>
    <t>Avance del proyecto GIS</t>
  </si>
  <si>
    <t>Gestionar el Proyecto GIS</t>
  </si>
  <si>
    <t>% de avance de ejecución del proyecto / % Proyectado del plan de trabajo</t>
  </si>
  <si>
    <t>Avance Proyecto Interoperabilidad</t>
  </si>
  <si>
    <t>Avance Proyecto ERP (Enterprise Resource Planning)</t>
  </si>
  <si>
    <t>Gestionar el Proyecto ERP (Enterprise Resource Planning)</t>
  </si>
  <si>
    <t>Avance Proyecto Matrix 2.0</t>
  </si>
  <si>
    <t>Gestionar el Proyecto Matrix 2.0</t>
  </si>
  <si>
    <t>Desarrollar y mejorar los sistemas de información de SAE</t>
  </si>
  <si>
    <t>N.º de tikets de soporte de seguridad resueltas en el período / N.º de tikets solicitados para Consultoría en el período </t>
  </si>
  <si>
    <t>Soporte de seguridad</t>
  </si>
  <si>
    <t>N.º de tickets para infraestructura resueltas en el periodo / N.º de tickets para infraestructura en el periodo</t>
  </si>
  <si>
    <t>Soporte para infraestructura</t>
  </si>
  <si>
    <t>N.º de tickets resueltos en el periodo / N.º de tickets solicitados para aplicaciones recibidas en el periodo</t>
  </si>
  <si>
    <t>Soporte de aplicaciones</t>
  </si>
  <si>
    <t xml:space="preserve">
Gerencias Regionales</t>
  </si>
  <si>
    <t>Gerencia de bienes inmuebles
Gerencia Financiera</t>
  </si>
  <si>
    <t>No de activos con información de estados de cuenta para devoluciones/ Solicitudes de estados de cuenta por devolución</t>
  </si>
  <si>
    <t>Activos con información financiera identificados</t>
  </si>
  <si>
    <t>Depurar información financiera (activos y pasivos del FRISCO) </t>
  </si>
  <si>
    <t>No de FMI con oficios de remisión de fichas (viables o no viables, técnicos, administrativos y jurídicos) / Universo de rurales priorizados (extintos y 300 procesos)</t>
  </si>
  <si>
    <t>Gestión predios Rurales (destinaciones de inmuebles rurales)</t>
  </si>
  <si>
    <t>Gestión de predios</t>
  </si>
  <si>
    <t>Inmuebles viabilizados para la ANT / No de inmuebles a viabilizar para entregas de la ANT</t>
  </si>
  <si>
    <t>Viabilidades administrativas para la ANT</t>
  </si>
  <si>
    <t>Gestión ANT</t>
  </si>
  <si>
    <t>Fichas presentadas a comité / Fichas viabilizadas</t>
  </si>
  <si>
    <t>Fichas de enajenación temprana</t>
  </si>
  <si>
    <t>Generar fichas de enajenación temprana</t>
  </si>
  <si>
    <t>Contar con información asertiva y confiable</t>
  </si>
  <si>
    <t>Todos los procesos
Gerencia Financiera</t>
  </si>
  <si>
    <t xml:space="preserve">Numero de acciones de socialización / Módulos de contratos ERP </t>
  </si>
  <si>
    <t>Socialización del ERP - modulo de contratos</t>
  </si>
  <si>
    <t>Realizar capacitaciones sobre el modulo de contratos en el ERP</t>
  </si>
  <si>
    <t>Integrar el proceso con la herramienta digital ERP</t>
  </si>
  <si>
    <t>Cantidad de cajas intervenidas/ cantidad de cajas a intervenir</t>
  </si>
  <si>
    <t>Cajas intervenidas</t>
  </si>
  <si>
    <t>Gestionar las cajas intervenidas</t>
  </si>
  <si>
    <t>Carpetas digitalízalas / cantidad de carpetas a digitalizar</t>
  </si>
  <si>
    <t>Digitalización de expedientes</t>
  </si>
  <si>
    <t>Realizar la digitalización de expedientes</t>
  </si>
  <si>
    <t>Preparar los documentos adecuadamente para la inserción al archivo de SAE</t>
  </si>
  <si>
    <t>Cantidad de hallazgos cerrados / cantidad de hallazgos suscritos</t>
  </si>
  <si>
    <t>Hallazgos normalizados</t>
  </si>
  <si>
    <t>Cantidad de hallazgos elaborados / Hallazgos estimados (12)</t>
  </si>
  <si>
    <t>Reportar la información general de todos los hallazgos</t>
  </si>
  <si>
    <t>Cantidad de documentos insertados en cumpliendo a TRD / total de documentos enviados a archivo para su custodia </t>
  </si>
  <si>
    <t>Cumplimiento de la aplicación de las TRD</t>
  </si>
  <si>
    <t>Avance Proyecto de Mejora de Datos</t>
  </si>
  <si>
    <t>Avance Ejecución Data Quality</t>
  </si>
  <si>
    <t>9.4.4.</t>
  </si>
  <si>
    <t>Cambiar el proceso al cual pertenece</t>
  </si>
  <si>
    <t>Medir la adecuada gestión de inserción de los documentos de archivo por área</t>
  </si>
  <si>
    <t>Número de activos descargados/Número de activos en condición de descarga</t>
  </si>
  <si>
    <t>Descargas de activos</t>
  </si>
  <si>
    <t>No de visitas solicitadas para activos registrados por extinción / No de activos registro por extinción</t>
  </si>
  <si>
    <t>Registro por extinción</t>
  </si>
  <si>
    <t>Gestión en las extinciones</t>
  </si>
  <si>
    <t>No de devoluciones cargadas / No de devoluciones comunicadas</t>
  </si>
  <si>
    <t>Cargar devoluciones</t>
  </si>
  <si>
    <t>Gestión en las devoluciones</t>
  </si>
  <si>
    <t>No, de Activos Registrados en el sistema/ No, de Activos recibidos con insumo para Registro en el sistema</t>
  </si>
  <si>
    <t>Gestión en el Ingreso de Activos</t>
  </si>
  <si>
    <t>No, de datos actualizados / total de datos solicitados en condición a ser actualizados</t>
  </si>
  <si>
    <t>Actualización de datos Básicos</t>
  </si>
  <si>
    <t>No de bienes registrados en la diligencia (aplicativo matrix) / No de activos materializados</t>
  </si>
  <si>
    <t>Gestión de registro de activos</t>
  </si>
  <si>
    <t>Realizar registros en el aplicativo matrix</t>
  </si>
  <si>
    <t>Actualización de datos</t>
  </si>
  <si>
    <t>Cantidad de sociedades activas o establecimientos de comercio con información del año anterior en Portal de depositarios/ Cantidad de Sociedades Activas y establecimientos de comercio en el inventario</t>
  </si>
  <si>
    <t xml:space="preserve">Actualización de información de inventario de sociedades activas </t>
  </si>
  <si>
    <t>Normalizar los pasivos de los bienes del FRISCO</t>
  </si>
  <si>
    <t>NA</t>
  </si>
  <si>
    <t>Valor de Reintegro al FRISCO / Valor de Reintegro identificado</t>
  </si>
  <si>
    <t>Actualización Información de Valores a Reintegrar</t>
  </si>
  <si>
    <t>9. Consolidar la implementación de un sistema de información con criterios de seguridad, calidad y cumplimiento ajustados a los procesos del negocio</t>
  </si>
  <si>
    <t xml:space="preserve">Procesos Internos </t>
  </si>
  <si>
    <t>Realizar las publicaciones susceptibles a ser publicadas</t>
  </si>
  <si>
    <t>Gestión de riesgos materializados</t>
  </si>
  <si>
    <t>Realizar seguimiento a los eventos</t>
  </si>
  <si>
    <t>Avance del cumplimiento de las actividades de rendición de cuentas</t>
  </si>
  <si>
    <t>Gestión de la estrategia de Rendición de cuentas</t>
  </si>
  <si>
    <t>Llevar a cabo la estrategia de rendición de cuentas</t>
  </si>
  <si>
    <t>Promover la transparencia en las acciones de la entidad</t>
  </si>
  <si>
    <t>No, de Escenarios aprobados / No, de Escenarios Requeridos en los proyectos</t>
  </si>
  <si>
    <t>Escenarios</t>
  </si>
  <si>
    <t>Cantidad de Seguimientos Trimestrales realizados / No, de Seguimientos planeados</t>
  </si>
  <si>
    <t>Seguimiento a herramientas de planeación (Proyectos, Estrategia y Riesgos)</t>
  </si>
  <si>
    <t>Realizar seguimiento a todas las herramientas estratégicas</t>
  </si>
  <si>
    <t>Publico externo</t>
  </si>
  <si>
    <t>informes y/o reportes entregados en el periodo establecido de entrega/ informes y/o reportes planeados en el periodo establecido de entrega</t>
  </si>
  <si>
    <t>Informes de entes externos (gobierno)</t>
  </si>
  <si>
    <t>Medir los informes entregados a entes externos</t>
  </si>
  <si>
    <t>Procedimientos publicados oportunamente / procedimientos Aprobados</t>
  </si>
  <si>
    <t>Procedimientos</t>
  </si>
  <si>
    <t>Medir las publicaciones oportunas de los procedimientos</t>
  </si>
  <si>
    <t>Diego Fernando Rubiano Valencia</t>
  </si>
  <si>
    <t>Cantidad de inmuebles disponibles para arriendo reportados por regionales  / Cantidad publicaciones de inmuebles para arriendo</t>
  </si>
  <si>
    <t>Varios</t>
  </si>
  <si>
    <t>Promoción inmuebles para arriendo</t>
  </si>
  <si>
    <t xml:space="preserve">Realizar la promoción oportuna de inmuebles para arriendo </t>
  </si>
  <si>
    <t>Impulso de negocio</t>
  </si>
  <si>
    <t>Calidad</t>
  </si>
  <si>
    <t>Cantidad de bienes alistados jurídicamente/ Total de bienes susceptibles de alistamiento jurídico</t>
  </si>
  <si>
    <t>Alistamiento jurídico</t>
  </si>
  <si>
    <t>Gestionar el Alistamiento Jurídico (muebles inmuebles y sociedades )</t>
  </si>
  <si>
    <t>Cantidad de actos administrativos comunicados/cantidad de actos administrativos recibidos</t>
  </si>
  <si>
    <t>Publicación, notificación y comunicación actos administrativos</t>
  </si>
  <si>
    <t>No de actos administrativos revisados oportunamente/Total de actos administrativos recibidos</t>
  </si>
  <si>
    <t>Actos administrativos revisados</t>
  </si>
  <si>
    <t>8. Impulsar acciones de oportunidad y calidad enfocado en clientes externos e internos</t>
  </si>
  <si>
    <t>Maria Virginia Torres De Cristancho</t>
  </si>
  <si>
    <t>No, relaciones institucioneles con respecto al periodo anterior</t>
  </si>
  <si>
    <t>Número de relaciones institucionales con respecto al periodo anterior</t>
  </si>
  <si>
    <t>Fortalecer y crear nuevas alianzas y convenios con sector público y privado</t>
  </si>
  <si>
    <t>Fortalecer y crear nuevas Alianzas y convenios  con sector público y privado</t>
  </si>
  <si>
    <t>Alianzas estratégicas  con el fin de potenciar la capacidad de las áreas de la  empresa</t>
  </si>
  <si>
    <t xml:space="preserve">Identificación y Creación del modelo educativo </t>
  </si>
  <si>
    <t>Convenios firmados / Convenios gestionados</t>
  </si>
  <si>
    <t>Cooperación Sur - Sur y bilateral</t>
  </si>
  <si>
    <t>Cooperación Sur- Sur intercambiando de información y conocimiento</t>
  </si>
  <si>
    <t>Cooperación Sur</t>
  </si>
  <si>
    <t>Número de cooperaciones técnicas recibidas / Número de cooperaciones técnicas gestionadas</t>
  </si>
  <si>
    <t>Consecución de recursos internacionales</t>
  </si>
  <si>
    <t xml:space="preserve">Consecución de recursos </t>
  </si>
  <si>
    <t xml:space="preserve">Cooperación Internacional </t>
  </si>
  <si>
    <t>Cantidad de ferias de emprendimiento programadas (4 por año) /Cantidad de participación de ferias de emprendimiento</t>
  </si>
  <si>
    <t>Participación en ferias de emprendimiento</t>
  </si>
  <si>
    <t>Participación en ferias</t>
  </si>
  <si>
    <t>Acercamiento con posibles socios estratégicos</t>
  </si>
  <si>
    <t>7. Contar con alianzas estratégicas que impacten al objeto misional de SAE</t>
  </si>
  <si>
    <t>Numero de proyectos estructurados / Oportunidad de negocio proyectadas</t>
  </si>
  <si>
    <t>Implementación de nuevos proyectos</t>
  </si>
  <si>
    <t>Promover como una línea de negocio las buenas practicas y desarrollos tecnológicos implementados por Sociedad de Activos Especiales  SAE - SAS</t>
  </si>
  <si>
    <t>Gramos de oro monetizados / Cantidad de oro en gramos entregados y homogenizados mediante fundición</t>
  </si>
  <si>
    <t>Monetización de oro entregado por las FARC</t>
  </si>
  <si>
    <t xml:space="preserve">Monetización de oro </t>
  </si>
  <si>
    <t>Generar nuevas líneas de negocio con el sector publico</t>
  </si>
  <si>
    <t>Gerencia de inmuebles</t>
  </si>
  <si>
    <t>Numero de viabilidades administrativas realizadas / Numero viabilidades administrativas proyectadas</t>
  </si>
  <si>
    <t>Viabilidades administrativas</t>
  </si>
  <si>
    <t xml:space="preserve">Entregas a terceros por leyes especiales o destinaciones definitivas. </t>
  </si>
  <si>
    <t>Numero de entregas realizadas / Numero activos solicitados a ser entregados por leyes especiales</t>
  </si>
  <si>
    <t xml:space="preserve">Viabilidades administrativas </t>
  </si>
  <si>
    <t>Numero de viabilidades administrativas realizadas / Numero administrativas programads</t>
  </si>
  <si>
    <t>Destinar definitivas de activos</t>
  </si>
  <si>
    <t>Destinaciones Realizadas / Establecimiento de Comercio En Proceso Identificadas por Destinar</t>
  </si>
  <si>
    <t>Destinaciones Fontur de la Gerencia de Sociedades En Liquidación En Proceso</t>
  </si>
  <si>
    <t>Destinar sociedades en liquidación</t>
  </si>
  <si>
    <t># de destinatario q cumple/# total destinatarios</t>
  </si>
  <si>
    <t>Destinaciones provisionales de inmuebles</t>
  </si>
  <si>
    <t>Destinar Provisionalmente Inmuebles</t>
  </si>
  <si>
    <t>Entregar activos en Destinación como mecanismo de administración</t>
  </si>
  <si>
    <t>6. Crear nuevas líneas de negocio con entidades públicas para posicionar a SAE como empresa líder en administración de activos especiales en el Estado</t>
  </si>
  <si>
    <t>Piezas de comunicación emitidas / Total de solicitudes piezas recibidas</t>
  </si>
  <si>
    <t>Aporte a la comunicación organización por parte de la oficina de comunicaciones</t>
  </si>
  <si>
    <t>Es importante realizar seguimiento sobre el número adicional de seguidores / Revisar la posibilidad de crear indicador de engagement</t>
  </si>
  <si>
    <t>Nuevos seguidores en todas las redes sociales que maneje la entidad</t>
  </si>
  <si>
    <t xml:space="preserve">Modificar actividad e incremento de meta </t>
  </si>
  <si>
    <t xml:space="preserve">Estrategias que impacten positivamente en el posicionamiento de marca a nivel externo e interno </t>
  </si>
  <si>
    <t>Gestionar en redes sociales y gobierno: publicación de boletines y movimientos en redes sociales</t>
  </si>
  <si>
    <t>Espacios virtuales que permitan dialogar con públicos especificaos, posicionar servicios de SAE y conocer la calidad de la prestación de los mismos</t>
  </si>
  <si>
    <t>Gestionar Espacios virtuales</t>
  </si>
  <si>
    <t>Eventos con públicos de alto interés en espacios académicos, informativos o comerciales</t>
  </si>
  <si>
    <t>Gestionar Espacios presenciales</t>
  </si>
  <si>
    <t xml:space="preserve">Ferias de Atención al Ciudadano </t>
  </si>
  <si>
    <t>Gestionar la asistencia en Ferias </t>
  </si>
  <si>
    <t xml:space="preserve">Actividades realizadas para posicionar </t>
  </si>
  <si>
    <t>Posicionamiento de marca a nivel interno</t>
  </si>
  <si>
    <t>Generar actividades que generen posicionamiento de marca</t>
  </si>
  <si>
    <t xml:space="preserve">Mejorar la utilización del lenguaje que los funcionarios utilizan para responder los requerimientos de la ciudadanía, logrando mayor claridad y efectividad en las respuestas de la entidad a los derechos de petición tramitados por el público </t>
  </si>
  <si>
    <t xml:space="preserve">Espacios con funcionarios de la dirección general y las regionales, para hacer entrenamiento en el uso del lenguaje claro. </t>
  </si>
  <si>
    <t>Realizar acercamiento con funcionarios sobre la implementación de lenguaje claro</t>
  </si>
  <si>
    <t xml:space="preserve">Consolidar información de impacto para el Alto Gobierno y público externo de interés mediante un boletín informativo </t>
  </si>
  <si>
    <t>Emisión de boletín informativo para Alto Gobierno</t>
  </si>
  <si>
    <t xml:space="preserve">Realizar el boletín informativo para alto gobierno </t>
  </si>
  <si>
    <t>Crear espacios con públicos internos y/o externos para actualizar y retroalimentar temas relacionados con la gestión de la entidad</t>
  </si>
  <si>
    <t>Coordinación logística de eventos con públicos internos y externos con enfoque regional</t>
  </si>
  <si>
    <t>Participación o creación de eventos públicos</t>
  </si>
  <si>
    <t xml:space="preserve">Para informar de manera pedagógica a la ciudadanía la misionalidad de la entidad </t>
  </si>
  <si>
    <t xml:space="preserve">Productos audiovisuales publicados en redes sociales </t>
  </si>
  <si>
    <t>Publicación de productos</t>
  </si>
  <si>
    <t>Mediciones de divulgación interna en relación al orientador estratégico de atención al ciudadano con el fin de optimizar los resultados en relación a la atención al ciudadano</t>
  </si>
  <si>
    <t>Orientador estratégico de atención al ciudadano</t>
  </si>
  <si>
    <t>Crear protocolo de servicio</t>
  </si>
  <si>
    <t xml:space="preserve">5. Posicionar la marca SAE con el enfoque regional a través de una política de servicio comercial </t>
  </si>
  <si>
    <t>Cliente</t>
  </si>
  <si>
    <t>Valor del Presupuesto ejecutado / Valor del Presupuesto planeado</t>
  </si>
  <si>
    <t>Ejecución presupuestal</t>
  </si>
  <si>
    <t>Valor del Presupuesto ejecutado por resultados / Valor del Presupuesto planeado por resultados</t>
  </si>
  <si>
    <t>Gestionar la Ejecución Presupuestal</t>
  </si>
  <si>
    <t>Ejecutar oportunamente el presupuesto asignado a las áreas correspondientes</t>
  </si>
  <si>
    <t>4. Construir el presupuesto orientado a resultados y lograr su ejecución</t>
  </si>
  <si>
    <t xml:space="preserve"> Cierre de procesos  / Total universo administrado</t>
  </si>
  <si>
    <t xml:space="preserve"> Reducción inventario administrado</t>
  </si>
  <si>
    <t>Reducir el inventario a administrar de las sociedades en liquidación</t>
  </si>
  <si>
    <t>No de bienes muebles destruidos / Total de bienes  objeto de destrucción</t>
  </si>
  <si>
    <t># de bienes retirados almacenadora para chatarrizacion / # de bienes proyectados a chatarrizar</t>
  </si>
  <si>
    <t>Chatarrizaciones realizadas</t>
  </si>
  <si>
    <t xml:space="preserve">Gestionar el ahorro por medio de la chatarrización </t>
  </si>
  <si>
    <t>Optimización de recursos</t>
  </si>
  <si>
    <t xml:space="preserve">3. Optimizar los gastos de funcionamiento promoviendo la eficiencia de la administración de activos </t>
  </si>
  <si>
    <t>Realizar proceso de venta masiva anual</t>
  </si>
  <si>
    <t>Venta masiva</t>
  </si>
  <si>
    <t>Realizar venta masiva</t>
  </si>
  <si>
    <t>Promover el mecanismo de venta masiva</t>
  </si>
  <si>
    <t xml:space="preserve">Gerencias Regionales
Gerencia Técnica </t>
  </si>
  <si>
    <t>suscripción de contratos de arrendamientos y contratos de transacciones por usufructo del bien / 310 (Meta estimada de nuevos contratos a 2019)</t>
  </si>
  <si>
    <t>Contratos de arrendamiento nuevos</t>
  </si>
  <si>
    <t>Nuevos contratos de arrendamiento</t>
  </si>
  <si>
    <t>Medición de expansión del negocio</t>
  </si>
  <si>
    <t xml:space="preserve">Gerencias Regionales </t>
  </si>
  <si>
    <t>Valor recaudo arrendamiento de inmuebles / Valor presupuesto de ingresos por arrendamiento</t>
  </si>
  <si>
    <t>Recaudo por arrendamiento de inmuebles</t>
  </si>
  <si>
    <t xml:space="preserve">Recaudo por concepto de arrendamiento </t>
  </si>
  <si>
    <t>Gestión de arrendamiento de inmuebles</t>
  </si>
  <si>
    <t>Gerencia de Sociedades</t>
  </si>
  <si>
    <t>Valor venta de Sociedades y utilidades / Valor presupuesto de ingresos por venta de sociedades</t>
  </si>
  <si>
    <t>Venta de Sociedades</t>
  </si>
  <si>
    <t>Comercialización de sociedades</t>
  </si>
  <si>
    <t>Valor total de ventas de bienes muebles extintos realizados en la vigencia / Valor esperado por concepto de ventas de bienes muebles extintos realizados en la vigencia.</t>
  </si>
  <si>
    <t xml:space="preserve">Ventas </t>
  </si>
  <si>
    <t>Comercialización de bienes muebles</t>
  </si>
  <si>
    <t>Vicepresidencia de Bienes Muebles e Inmuebles
Gerencias Regionales</t>
  </si>
  <si>
    <t>Valor de inmuebles vendidos / Valor presupuesto de ingresos por venta de inmuebles</t>
  </si>
  <si>
    <t>Comercialización de inmuebles
(Ventas directas - cuotas partes - Extintos y Enajenación temprana)</t>
  </si>
  <si>
    <t>Comercialización de bienes inmuebles (Ventas directas - cuotas partes - Extintos y Enajenación temprana)</t>
  </si>
  <si>
    <t>Gerencia técnica
Gerencia de Asuntos legales
Gerencia de sociedades en liquidación</t>
  </si>
  <si>
    <t>Gerencia comercial</t>
  </si>
  <si>
    <t>Valor en Ventas de Inmuebles de Sociedades En Liquidación / Valor de Inmuebles de Sociedades en Liquidación con alistamiento</t>
  </si>
  <si>
    <t>Venta de Inmuebles Sociedades en Liquidación</t>
  </si>
  <si>
    <t>Gestión de ventas</t>
  </si>
  <si>
    <t>Comercialización de sociedades en liquidación</t>
  </si>
  <si>
    <t>Alistamiento de Enajenación temprana de sociedades diagnosticada / Universo de sociedades y/o establecimientos de comercio por realizar enajenación temprana</t>
  </si>
  <si>
    <t>Gestión de enajenación temprana por sociedades</t>
  </si>
  <si>
    <t>Seguimiento de enajenación temprana de sociedades</t>
  </si>
  <si>
    <t>Utilidades generadas por sociedades en el periodo / Meta de utilidades generadas por sociedades</t>
  </si>
  <si>
    <t>Utilidades generadas por sociedades</t>
  </si>
  <si>
    <t>Realizar seguimiento a las utilidades reportadas por sociedades</t>
  </si>
  <si>
    <t>Gestión de sociedades activas, en relación de utilidad y pertinencia de enajenación</t>
  </si>
  <si>
    <t># de bienes destinados definitivamente a entidades públicas/ #bienes  con destinación provisional a Entidades Publicas con E.D.</t>
  </si>
  <si>
    <t>Destinaciones definitivas de Muebles</t>
  </si>
  <si>
    <t>Destinar definitivamente Muebles en busca de la reducción de costos tales como almacenamiento y sostenimiento</t>
  </si>
  <si>
    <t>Valor total de rendimientos con recursos líquidos extintos y en proceso / Meta de rendimientos financieros</t>
  </si>
  <si>
    <t>Valor total de rendimientos esperados con recursos líquidos extintos y en proceso</t>
  </si>
  <si>
    <t>Realizar las transferencias a la Nación Recursos Líquidos</t>
  </si>
  <si>
    <t>Realizar las transacciones a la nación según la ley 1708 de 2014</t>
  </si>
  <si>
    <t>2. Generar ingresos a partir de la productividad de activos por diversos modelos de negocio y portafolio de servicios priorizando la venta masiva de activos</t>
  </si>
  <si>
    <t>Número de activos comercializados / Número de activos recibidos</t>
  </si>
  <si>
    <t>Ventas de bienes muebles e inmuebles recibidos del proyecto FARC</t>
  </si>
  <si>
    <t xml:space="preserve">Impulsar la normatividad necesaria para la recepción de los bienes inventariados por las FARC </t>
  </si>
  <si>
    <t xml:space="preserve">Recibir y convertir en recursos líquidos los bienes  para indemnizar victimas del conflicto. </t>
  </si>
  <si>
    <t>Cartera asignada mensual para gestión de cobro persuasivo / Valor recuperación por gestión</t>
  </si>
  <si>
    <t>Cartera recuperada por cobro persuasivo</t>
  </si>
  <si>
    <t>Recuperar obligaciones vencidas a través de CISA</t>
  </si>
  <si>
    <t>Gestión de cobro persuasivo a través de CISA</t>
  </si>
  <si>
    <t>Valor de cartera recuperada/
Valor de cartera para judicializar</t>
  </si>
  <si>
    <t>Gestión de Judicialización</t>
  </si>
  <si>
    <t>Controlar la gestión de los abogados externos con relación a las obligaciones vencidas superiores a 180 días identificadas para judicialización</t>
  </si>
  <si>
    <t>Gestionar la recuperación de obligaciones vencidas identificadas para judicializar &gt; 180 días</t>
  </si>
  <si>
    <t>Desempeño Presupuestario (eficiencia)</t>
  </si>
  <si>
    <t xml:space="preserve"> Entrega de recursos por liquidación de Sociedades</t>
  </si>
  <si>
    <t>Entrega de recursos líquidos por ventas de sociedades en liquidación</t>
  </si>
  <si>
    <t>Financiera</t>
  </si>
  <si>
    <t xml:space="preserve">Valor monetizado / valor estimado a monetizar en la vigencia </t>
  </si>
  <si>
    <t>Transferencias realizadas a la Nación a través de Divisas monetizadas</t>
  </si>
  <si>
    <t>Gestionar la Monetización de divisas</t>
  </si>
  <si>
    <t>1. Transferir a la nación recursos para destinaciones especificas en cuatro años</t>
  </si>
  <si>
    <t>Gerencia Comercial
Gerencias Regionales
Gerencia de Bienes inmuebles
Gerencia de bienes muebles
Gerencias de sociedades</t>
  </si>
  <si>
    <t>Sumatoria de los valores de las transferencias a favor de la nación  en Recursos Líquidos</t>
  </si>
  <si>
    <t>Transferencias realizadas a la nación de Recursos Líquidos</t>
  </si>
  <si>
    <t>Periodicidad del reporte</t>
  </si>
  <si>
    <t>Encargado del reporte</t>
  </si>
  <si>
    <t>Observaciones</t>
  </si>
  <si>
    <t>Acido</t>
  </si>
  <si>
    <t xml:space="preserve">Cumplimiento </t>
  </si>
  <si>
    <t>Meta total</t>
  </si>
  <si>
    <t>T2</t>
  </si>
  <si>
    <t>Meta</t>
  </si>
  <si>
    <t>Denominador</t>
  </si>
  <si>
    <t xml:space="preserve">Numerador </t>
  </si>
  <si>
    <t>Proveedor</t>
  </si>
  <si>
    <t xml:space="preserve">Cliente </t>
  </si>
  <si>
    <t>Dimensión</t>
  </si>
  <si>
    <t>Formula / Sugerencias</t>
  </si>
  <si>
    <t>Como debe ser modificado el indicador</t>
  </si>
  <si>
    <t>Nombre del indicador</t>
  </si>
  <si>
    <t xml:space="preserve">Numero del Indicadores </t>
  </si>
  <si>
    <t>Dato de área</t>
  </si>
  <si>
    <t>Numero</t>
  </si>
  <si>
    <t>Área</t>
  </si>
  <si>
    <t>Acciones</t>
  </si>
  <si>
    <t>Iniciativas</t>
  </si>
  <si>
    <t>Objetivo estratégico</t>
  </si>
  <si>
    <t>Perspectiva</t>
  </si>
  <si>
    <t>Numeración</t>
  </si>
  <si>
    <t>Realizar 5 ferias</t>
  </si>
  <si>
    <t>4 Espacios académicos</t>
  </si>
  <si>
    <t>11 espacios virtuales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</si>
</sst>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* #,##0_-;\-&quot;$&quot;* #,##0_-;_-&quot;$&quot;* &quot;-&quot;??_-;_-@_-"/>
    <numFmt numFmtId="165" formatCode="_-* #,##0_-;\-* #,##0_-;_-* &quot;-&quot;??_-;_-@_-"/>
    <numFmt numFmtId="166" formatCode="#,##0_ ;\-#,##0\ "/>
    <numFmt numFmtId="167" formatCode="0.000%"/>
    <numFmt numFmtId="168" formatCode="&quot;$&quot;\ #,##0"/>
    <numFmt numFmtId="169" formatCode="&quot;$&quot;\ #,##0.00"/>
    <numFmt numFmtId="170" formatCode="&quot;$&quot;#,##0.00"/>
  </numFmts>
  <fonts count="33" x14ac:knownFonts="1"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b/>
      <sz val="12"/>
      <color theme="0" tint="-0.34998626667073579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0"/>
      <color rgb="FF000000"/>
      <name val="Arial"/>
      <family val="2"/>
    </font>
    <font>
      <b/>
      <sz val="12"/>
      <color theme="1"/>
      <name val="Arial"/>
      <family val="2"/>
    </font>
    <font>
      <b/>
      <sz val="12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2"/>
      <color rgb="FF000000"/>
      <name val="Arial"/>
      <family val="2"/>
    </font>
    <font>
      <sz val="11"/>
      <color rgb="FF000000"/>
      <name val="Calibri"/>
      <family val="2"/>
    </font>
    <font>
      <sz val="13"/>
      <color theme="1"/>
      <name val="Arial Narrow"/>
      <family val="2"/>
    </font>
    <font>
      <sz val="10"/>
      <color rgb="FFFF0000"/>
      <name val="Arial"/>
      <family val="2"/>
    </font>
    <font>
      <sz val="12"/>
      <color rgb="FF000000"/>
      <name val="Arial Narrow"/>
      <family val="2"/>
    </font>
    <font>
      <sz val="12"/>
      <name val="Arial Narrow"/>
      <family val="2"/>
    </font>
    <font>
      <sz val="10"/>
      <color theme="1"/>
      <name val="Arial Narrow"/>
      <family val="2"/>
    </font>
    <font>
      <sz val="11"/>
      <color rgb="FF000000"/>
      <name val="Arial"/>
      <family val="2"/>
    </font>
    <font>
      <sz val="13"/>
      <color rgb="FF000000"/>
      <name val="Arial Narrow"/>
      <family val="2"/>
    </font>
    <font>
      <sz val="12"/>
      <name val="Arial"/>
      <family val="2"/>
    </font>
    <font>
      <sz val="10"/>
      <name val="Arial"/>
      <family val="2"/>
    </font>
    <font>
      <sz val="12"/>
      <color rgb="FF000000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5">
    <xf numFmtId="0" fontId="0" fillId="0" borderId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2" fontId="3" fillId="0" borderId="0" applyFont="0" applyFill="0" applyBorder="0" applyAlignment="0" applyProtection="0"/>
  </cellStyleXfs>
  <cellXfs count="319">
    <xf numFmtId="0" fontId="0" fillId="0" borderId="0" xfId="0"/>
    <xf numFmtId="0" fontId="0" fillId="0" borderId="0" xfId="0" applyFont="1" applyAlignment="1"/>
    <xf numFmtId="164" fontId="0" fillId="0" borderId="0" xfId="3" applyNumberFormat="1" applyFont="1"/>
    <xf numFmtId="44" fontId="0" fillId="0" borderId="0" xfId="3" applyFont="1"/>
    <xf numFmtId="164" fontId="0" fillId="0" borderId="0" xfId="0" applyNumberFormat="1" applyFont="1" applyAlignment="1"/>
    <xf numFmtId="164" fontId="0" fillId="0" borderId="0" xfId="3" applyNumberFormat="1" applyFont="1" applyAlignment="1"/>
    <xf numFmtId="1" fontId="0" fillId="0" borderId="0" xfId="0" applyNumberFormat="1"/>
    <xf numFmtId="44" fontId="0" fillId="0" borderId="0" xfId="0" applyNumberFormat="1"/>
    <xf numFmtId="165" fontId="0" fillId="0" borderId="0" xfId="1" applyNumberFormat="1" applyFont="1"/>
    <xf numFmtId="9" fontId="0" fillId="0" borderId="0" xfId="4" applyNumberFormat="1" applyFont="1"/>
    <xf numFmtId="10" fontId="0" fillId="0" borderId="0" xfId="0" applyNumberFormat="1"/>
    <xf numFmtId="2" fontId="0" fillId="0" borderId="0" xfId="3" applyNumberFormat="1" applyFont="1"/>
    <xf numFmtId="43" fontId="0" fillId="0" borderId="0" xfId="1" applyFont="1"/>
    <xf numFmtId="9" fontId="0" fillId="0" borderId="0" xfId="0" applyNumberFormat="1"/>
    <xf numFmtId="9" fontId="0" fillId="0" borderId="1" xfId="4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9" fontId="5" fillId="0" borderId="2" xfId="0" applyNumberFormat="1" applyFont="1" applyFill="1" applyBorder="1" applyAlignment="1">
      <alignment horizontal="center" vertical="center" wrapText="1"/>
    </xf>
    <xf numFmtId="9" fontId="0" fillId="0" borderId="3" xfId="4" applyFont="1" applyFill="1" applyBorder="1" applyAlignment="1">
      <alignment horizontal="center" vertical="center" wrapText="1"/>
    </xf>
    <xf numFmtId="9" fontId="0" fillId="2" borderId="3" xfId="0" applyNumberFormat="1" applyFont="1" applyFill="1" applyBorder="1" applyAlignment="1">
      <alignment horizontal="center" vertical="center" wrapText="1"/>
    </xf>
    <xf numFmtId="0" fontId="1" fillId="0" borderId="3" xfId="5" applyFont="1" applyBorder="1" applyAlignment="1">
      <alignment horizontal="center" vertical="center" wrapText="1"/>
    </xf>
    <xf numFmtId="0" fontId="6" fillId="2" borderId="2" xfId="5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3" fillId="4" borderId="2" xfId="6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1" fillId="6" borderId="3" xfId="5" applyFont="1" applyFill="1" applyBorder="1" applyAlignment="1">
      <alignment horizontal="center" vertical="center" wrapText="1"/>
    </xf>
    <xf numFmtId="0" fontId="6" fillId="6" borderId="2" xfId="5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8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1" fillId="2" borderId="2" xfId="5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" fontId="0" fillId="2" borderId="3" xfId="0" applyNumberFormat="1" applyFont="1" applyFill="1" applyBorder="1" applyAlignment="1">
      <alignment horizontal="center" vertical="center"/>
    </xf>
    <xf numFmtId="0" fontId="1" fillId="0" borderId="3" xfId="5" applyFont="1" applyBorder="1" applyAlignment="1">
      <alignment horizontal="center" vertical="center"/>
    </xf>
    <xf numFmtId="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9" fontId="0" fillId="2" borderId="3" xfId="0" applyNumberFormat="1" applyFont="1" applyFill="1" applyBorder="1" applyAlignment="1">
      <alignment horizontal="center" vertical="center"/>
    </xf>
    <xf numFmtId="0" fontId="1" fillId="2" borderId="3" xfId="5" applyFont="1" applyFill="1" applyBorder="1" applyAlignment="1">
      <alignment horizontal="center" vertical="center" wrapText="1"/>
    </xf>
    <xf numFmtId="0" fontId="8" fillId="9" borderId="2" xfId="0" applyFont="1" applyFill="1" applyBorder="1" applyAlignment="1">
      <alignment horizontal="center" vertical="center" wrapText="1"/>
    </xf>
    <xf numFmtId="0" fontId="0" fillId="4" borderId="2" xfId="6" applyFont="1" applyFill="1" applyBorder="1" applyAlignment="1">
      <alignment horizontal="center" vertical="center" wrapText="1"/>
    </xf>
    <xf numFmtId="9" fontId="0" fillId="2" borderId="3" xfId="4" applyFont="1" applyFill="1" applyBorder="1" applyAlignment="1">
      <alignment horizontal="center" vertical="center"/>
    </xf>
    <xf numFmtId="165" fontId="0" fillId="2" borderId="2" xfId="1" applyNumberFormat="1" applyFont="1" applyFill="1" applyBorder="1" applyAlignment="1">
      <alignment horizontal="center" vertical="center"/>
    </xf>
    <xf numFmtId="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7" applyFont="1" applyBorder="1" applyAlignment="1">
      <alignment horizontal="center" vertical="center"/>
    </xf>
    <xf numFmtId="0" fontId="10" fillId="2" borderId="2" xfId="7" applyFont="1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0" fillId="2" borderId="3" xfId="1" applyNumberFormat="1" applyFont="1" applyFill="1" applyBorder="1" applyAlignment="1">
      <alignment horizontal="center" vertical="center"/>
    </xf>
    <xf numFmtId="1" fontId="12" fillId="0" borderId="3" xfId="7" applyNumberFormat="1" applyFont="1" applyBorder="1" applyAlignment="1">
      <alignment horizontal="center" vertical="center"/>
    </xf>
    <xf numFmtId="0" fontId="6" fillId="2" borderId="2" xfId="7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165" fontId="6" fillId="2" borderId="3" xfId="1" applyNumberFormat="1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1" fontId="12" fillId="0" borderId="3" xfId="5" applyNumberFormat="1" applyFont="1" applyBorder="1" applyAlignment="1">
      <alignment horizontal="center" vertical="center"/>
    </xf>
    <xf numFmtId="0" fontId="6" fillId="0" borderId="2" xfId="5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2" fillId="0" borderId="2" xfId="8" applyFont="1" applyBorder="1" applyAlignment="1">
      <alignment horizontal="center" vertical="center" wrapText="1"/>
    </xf>
    <xf numFmtId="0" fontId="6" fillId="2" borderId="2" xfId="8" applyFont="1" applyFill="1" applyBorder="1" applyAlignment="1">
      <alignment horizontal="center" vertical="center" wrapText="1"/>
    </xf>
    <xf numFmtId="165" fontId="6" fillId="0" borderId="3" xfId="1" applyNumberFormat="1" applyFont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1" fontId="0" fillId="2" borderId="3" xfId="0" applyNumberFormat="1" applyFont="1" applyFill="1" applyBorder="1" applyAlignment="1">
      <alignment horizontal="center" vertical="center" wrapText="1"/>
    </xf>
    <xf numFmtId="0" fontId="0" fillId="7" borderId="6" xfId="0" applyFont="1" applyFill="1" applyBorder="1" applyAlignment="1">
      <alignment horizontal="center" vertical="center" wrapText="1"/>
    </xf>
    <xf numFmtId="0" fontId="0" fillId="7" borderId="5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6" fillId="0" borderId="2" xfId="8" applyFont="1" applyBorder="1" applyAlignment="1">
      <alignment horizontal="center" vertical="center" wrapText="1"/>
    </xf>
    <xf numFmtId="165" fontId="6" fillId="0" borderId="7" xfId="1" applyNumberFormat="1" applyFont="1" applyBorder="1" applyAlignment="1">
      <alignment horizontal="center" vertical="center"/>
    </xf>
    <xf numFmtId="0" fontId="14" fillId="0" borderId="3" xfId="5" applyFont="1" applyBorder="1" applyAlignment="1">
      <alignment horizontal="center" vertical="center" wrapText="1"/>
    </xf>
    <xf numFmtId="0" fontId="8" fillId="10" borderId="2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165" fontId="6" fillId="0" borderId="8" xfId="1" applyNumberFormat="1" applyFont="1" applyBorder="1" applyAlignment="1">
      <alignment horizontal="center" vertical="center"/>
    </xf>
    <xf numFmtId="0" fontId="6" fillId="0" borderId="3" xfId="7" applyFont="1" applyBorder="1" applyAlignment="1">
      <alignment horizontal="center" vertical="center" wrapText="1"/>
    </xf>
    <xf numFmtId="0" fontId="1" fillId="4" borderId="2" xfId="5" applyFont="1" applyFill="1" applyBorder="1" applyAlignment="1">
      <alignment horizontal="center" vertical="center" wrapText="1"/>
    </xf>
    <xf numFmtId="165" fontId="15" fillId="0" borderId="3" xfId="9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9" fontId="0" fillId="0" borderId="3" xfId="4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6" fillId="2" borderId="6" xfId="8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 wrapText="1"/>
    </xf>
    <xf numFmtId="0" fontId="1" fillId="2" borderId="3" xfId="5" applyFont="1" applyFill="1" applyBorder="1" applyAlignment="1">
      <alignment horizontal="center" vertical="center"/>
    </xf>
    <xf numFmtId="0" fontId="1" fillId="2" borderId="2" xfId="5" applyFont="1" applyFill="1" applyBorder="1" applyAlignment="1">
      <alignment horizontal="center" vertical="center"/>
    </xf>
    <xf numFmtId="0" fontId="0" fillId="7" borderId="2" xfId="0" applyFont="1" applyFill="1" applyBorder="1" applyAlignment="1">
      <alignment vertical="center" wrapText="1"/>
    </xf>
    <xf numFmtId="0" fontId="0" fillId="0" borderId="0" xfId="0" applyFill="1"/>
    <xf numFmtId="166" fontId="15" fillId="0" borderId="3" xfId="9" applyNumberFormat="1" applyFont="1" applyBorder="1" applyAlignment="1">
      <alignment horizontal="center" vertical="center"/>
    </xf>
    <xf numFmtId="9" fontId="3" fillId="2" borderId="3" xfId="6" applyNumberFormat="1" applyFont="1" applyFill="1" applyBorder="1" applyAlignment="1">
      <alignment horizontal="center" vertical="center"/>
    </xf>
    <xf numFmtId="0" fontId="3" fillId="3" borderId="2" xfId="6" applyFont="1" applyFill="1" applyBorder="1" applyAlignment="1">
      <alignment horizontal="center" vertical="center" wrapText="1"/>
    </xf>
    <xf numFmtId="0" fontId="3" fillId="0" borderId="2" xfId="6" applyFont="1" applyFill="1" applyBorder="1" applyAlignment="1">
      <alignment horizontal="center" vertical="center" wrapText="1"/>
    </xf>
    <xf numFmtId="0" fontId="3" fillId="0" borderId="2" xfId="6" applyFont="1" applyFill="1" applyBorder="1" applyAlignment="1">
      <alignment horizontal="center" vertical="center"/>
    </xf>
    <xf numFmtId="0" fontId="3" fillId="7" borderId="2" xfId="6" applyFont="1" applyFill="1" applyBorder="1" applyAlignment="1">
      <alignment horizontal="center" vertical="center" wrapText="1"/>
    </xf>
    <xf numFmtId="0" fontId="0" fillId="7" borderId="2" xfId="6" applyFont="1" applyFill="1" applyBorder="1" applyAlignment="1">
      <alignment horizontal="center" vertical="center" wrapText="1"/>
    </xf>
    <xf numFmtId="9" fontId="0" fillId="0" borderId="2" xfId="4" applyFont="1" applyFill="1" applyBorder="1" applyAlignment="1">
      <alignment horizontal="center" vertical="center" wrapText="1"/>
    </xf>
    <xf numFmtId="0" fontId="17" fillId="0" borderId="3" xfId="5" applyFont="1" applyBorder="1" applyAlignment="1">
      <alignment horizontal="center" vertical="center"/>
    </xf>
    <xf numFmtId="0" fontId="17" fillId="11" borderId="2" xfId="5" applyFont="1" applyFill="1" applyBorder="1" applyAlignment="1">
      <alignment horizontal="center" vertical="center" wrapText="1"/>
    </xf>
    <xf numFmtId="9" fontId="18" fillId="0" borderId="3" xfId="4" applyNumberFormat="1" applyFont="1" applyFill="1" applyBorder="1" applyAlignment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17" fillId="0" borderId="3" xfId="5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6" fillId="11" borderId="2" xfId="5" applyFont="1" applyFill="1" applyBorder="1" applyAlignment="1">
      <alignment horizontal="center" vertical="center" wrapText="1"/>
    </xf>
    <xf numFmtId="0" fontId="0" fillId="0" borderId="3" xfId="4" applyNumberFormat="1" applyFont="1" applyBorder="1" applyAlignment="1">
      <alignment horizontal="center" vertical="center" wrapText="1"/>
    </xf>
    <xf numFmtId="0" fontId="17" fillId="2" borderId="2" xfId="5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12" fillId="0" borderId="3" xfId="7" applyFont="1" applyBorder="1" applyAlignment="1">
      <alignment horizontal="center" vertical="center" wrapText="1"/>
    </xf>
    <xf numFmtId="41" fontId="15" fillId="0" borderId="3" xfId="2" applyFont="1" applyBorder="1" applyAlignment="1">
      <alignment horizontal="center" vertical="center" wrapText="1"/>
    </xf>
    <xf numFmtId="43" fontId="19" fillId="0" borderId="3" xfId="9" applyFont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44" fontId="19" fillId="0" borderId="3" xfId="3" applyFont="1" applyBorder="1" applyAlignment="1">
      <alignment horizontal="center" vertical="center" wrapText="1"/>
    </xf>
    <xf numFmtId="44" fontId="6" fillId="2" borderId="2" xfId="3" applyFont="1" applyFill="1" applyBorder="1" applyAlignment="1">
      <alignment horizontal="center" vertical="center" wrapText="1"/>
    </xf>
    <xf numFmtId="0" fontId="0" fillId="7" borderId="6" xfId="0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horizontal="center" vertical="center"/>
    </xf>
    <xf numFmtId="0" fontId="12" fillId="0" borderId="2" xfId="7" applyFont="1" applyBorder="1" applyAlignment="1">
      <alignment horizontal="center" vertical="center"/>
    </xf>
    <xf numFmtId="165" fontId="6" fillId="0" borderId="2" xfId="1" applyNumberFormat="1" applyFont="1" applyBorder="1" applyAlignment="1">
      <alignment horizontal="center" vertical="center"/>
    </xf>
    <xf numFmtId="0" fontId="12" fillId="0" borderId="2" xfId="5" applyFont="1" applyBorder="1" applyAlignment="1">
      <alignment horizontal="center" vertical="center"/>
    </xf>
    <xf numFmtId="0" fontId="8" fillId="6" borderId="2" xfId="6" applyFont="1" applyFill="1" applyBorder="1" applyAlignment="1">
      <alignment horizontal="center" vertical="center" wrapText="1"/>
    </xf>
    <xf numFmtId="0" fontId="8" fillId="0" borderId="2" xfId="6" applyFont="1" applyFill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 wrapText="1"/>
    </xf>
    <xf numFmtId="0" fontId="20" fillId="2" borderId="2" xfId="7" applyFont="1" applyFill="1" applyBorder="1" applyAlignment="1">
      <alignment horizontal="center" vertical="center" wrapText="1"/>
    </xf>
    <xf numFmtId="9" fontId="21" fillId="0" borderId="3" xfId="5" applyNumberFormat="1" applyFont="1" applyBorder="1" applyAlignment="1">
      <alignment horizontal="center" vertical="center" wrapText="1"/>
    </xf>
    <xf numFmtId="9" fontId="21" fillId="7" borderId="2" xfId="5" applyNumberFormat="1" applyFont="1" applyFill="1" applyBorder="1" applyAlignment="1">
      <alignment horizontal="center" vertical="center" wrapText="1"/>
    </xf>
    <xf numFmtId="0" fontId="0" fillId="12" borderId="0" xfId="0" applyFill="1"/>
    <xf numFmtId="0" fontId="0" fillId="12" borderId="0" xfId="0" applyFont="1" applyFill="1" applyAlignment="1">
      <alignment horizontal="center" vertical="center" wrapText="1"/>
    </xf>
    <xf numFmtId="0" fontId="0" fillId="12" borderId="2" xfId="0" applyFill="1" applyBorder="1" applyAlignment="1">
      <alignment horizontal="center" vertical="center" wrapText="1"/>
    </xf>
    <xf numFmtId="0" fontId="0" fillId="12" borderId="2" xfId="0" applyFill="1" applyBorder="1" applyAlignment="1">
      <alignment horizontal="center" vertical="center"/>
    </xf>
    <xf numFmtId="9" fontId="4" fillId="12" borderId="2" xfId="0" applyNumberFormat="1" applyFont="1" applyFill="1" applyBorder="1" applyAlignment="1" applyProtection="1">
      <alignment horizontal="center" vertical="center" wrapText="1"/>
      <protection locked="0"/>
    </xf>
    <xf numFmtId="9" fontId="5" fillId="12" borderId="2" xfId="0" applyNumberFormat="1" applyFont="1" applyFill="1" applyBorder="1" applyAlignment="1">
      <alignment horizontal="center" vertical="center" wrapText="1"/>
    </xf>
    <xf numFmtId="9" fontId="0" fillId="12" borderId="3" xfId="4" applyFont="1" applyFill="1" applyBorder="1" applyAlignment="1">
      <alignment horizontal="center" vertical="center" wrapText="1"/>
    </xf>
    <xf numFmtId="0" fontId="0" fillId="12" borderId="3" xfId="1" applyNumberFormat="1" applyFont="1" applyFill="1" applyBorder="1" applyAlignment="1">
      <alignment horizontal="center" vertical="center"/>
    </xf>
    <xf numFmtId="0" fontId="1" fillId="12" borderId="3" xfId="5" applyFont="1" applyFill="1" applyBorder="1" applyAlignment="1">
      <alignment horizontal="center" vertical="center" wrapText="1"/>
    </xf>
    <xf numFmtId="0" fontId="0" fillId="12" borderId="2" xfId="0" applyFont="1" applyFill="1" applyBorder="1" applyAlignment="1">
      <alignment horizontal="center" vertical="center" wrapText="1"/>
    </xf>
    <xf numFmtId="0" fontId="3" fillId="12" borderId="2" xfId="6" applyFont="1" applyFill="1" applyBorder="1" applyAlignment="1">
      <alignment horizontal="center" vertical="center" wrapText="1"/>
    </xf>
    <xf numFmtId="0" fontId="8" fillId="12" borderId="2" xfId="0" applyFont="1" applyFill="1" applyBorder="1" applyAlignment="1">
      <alignment horizontal="center" vertical="center" wrapText="1"/>
    </xf>
    <xf numFmtId="0" fontId="0" fillId="12" borderId="2" xfId="0" applyFont="1" applyFill="1" applyBorder="1" applyAlignment="1">
      <alignment horizontal="center" vertical="center"/>
    </xf>
    <xf numFmtId="9" fontId="0" fillId="2" borderId="3" xfId="1" applyNumberFormat="1" applyFont="1" applyFill="1" applyBorder="1" applyAlignment="1">
      <alignment horizontal="center" vertical="center"/>
    </xf>
    <xf numFmtId="9" fontId="0" fillId="2" borderId="2" xfId="0" applyNumberFormat="1" applyFont="1" applyFill="1" applyBorder="1" applyAlignment="1">
      <alignment horizontal="center" vertical="center"/>
    </xf>
    <xf numFmtId="0" fontId="10" fillId="0" borderId="3" xfId="5" applyFont="1" applyBorder="1" applyAlignment="1">
      <alignment horizontal="center" vertical="center"/>
    </xf>
    <xf numFmtId="0" fontId="10" fillId="2" borderId="2" xfId="5" applyFont="1" applyFill="1" applyBorder="1" applyAlignment="1">
      <alignment horizontal="center" vertical="center" wrapText="1"/>
    </xf>
    <xf numFmtId="43" fontId="0" fillId="2" borderId="3" xfId="9" applyFont="1" applyFill="1" applyBorder="1" applyAlignment="1">
      <alignment horizontal="center" vertical="center" wrapText="1"/>
    </xf>
    <xf numFmtId="9" fontId="0" fillId="2" borderId="8" xfId="0" applyNumberFormat="1" applyFont="1" applyFill="1" applyBorder="1" applyAlignment="1">
      <alignment horizontal="center" vertical="center" wrapText="1"/>
    </xf>
    <xf numFmtId="0" fontId="0" fillId="13" borderId="6" xfId="0" applyFont="1" applyFill="1" applyBorder="1" applyAlignment="1">
      <alignment horizontal="center" vertical="center" wrapText="1"/>
    </xf>
    <xf numFmtId="0" fontId="0" fillId="13" borderId="2" xfId="0" applyFont="1" applyFill="1" applyBorder="1" applyAlignment="1">
      <alignment horizontal="center" vertical="center" wrapText="1"/>
    </xf>
    <xf numFmtId="0" fontId="0" fillId="13" borderId="2" xfId="0" applyFont="1" applyFill="1" applyBorder="1" applyAlignment="1">
      <alignment horizontal="center" vertical="center"/>
    </xf>
    <xf numFmtId="0" fontId="3" fillId="13" borderId="2" xfId="0" applyFont="1" applyFill="1" applyBorder="1" applyAlignment="1">
      <alignment horizontal="center" vertical="center" wrapText="1"/>
    </xf>
    <xf numFmtId="44" fontId="0" fillId="2" borderId="3" xfId="10" applyFont="1" applyFill="1" applyBorder="1" applyAlignment="1">
      <alignment horizontal="center" vertical="center"/>
    </xf>
    <xf numFmtId="44" fontId="15" fillId="0" borderId="3" xfId="11" applyFont="1" applyBorder="1" applyAlignment="1">
      <alignment horizontal="center" vertical="center" wrapText="1"/>
    </xf>
    <xf numFmtId="44" fontId="22" fillId="0" borderId="7" xfId="10" applyFont="1" applyBorder="1" applyAlignment="1">
      <alignment horizontal="center" vertical="center"/>
    </xf>
    <xf numFmtId="44" fontId="23" fillId="0" borderId="3" xfId="11" applyFont="1" applyBorder="1" applyAlignment="1">
      <alignment horizontal="center" vertical="center" wrapText="1"/>
    </xf>
    <xf numFmtId="44" fontId="19" fillId="0" borderId="7" xfId="10" applyFont="1" applyBorder="1" applyAlignment="1">
      <alignment horizontal="center" vertical="center"/>
    </xf>
    <xf numFmtId="9" fontId="0" fillId="7" borderId="3" xfId="4" applyFont="1" applyFill="1" applyBorder="1" applyAlignment="1">
      <alignment horizontal="center" vertical="center" wrapText="1"/>
    </xf>
    <xf numFmtId="44" fontId="24" fillId="0" borderId="3" xfId="1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7" fillId="2" borderId="3" xfId="5" applyFont="1" applyFill="1" applyBorder="1" applyAlignment="1">
      <alignment horizontal="center" vertical="center" wrapText="1"/>
    </xf>
    <xf numFmtId="44" fontId="0" fillId="2" borderId="3" xfId="3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164" fontId="6" fillId="2" borderId="2" xfId="3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0" borderId="3" xfId="7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18" fillId="2" borderId="3" xfId="0" applyNumberFormat="1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2" fillId="0" borderId="3" xfId="8" applyFont="1" applyBorder="1" applyAlignment="1">
      <alignment horizontal="center" vertical="center" wrapText="1"/>
    </xf>
    <xf numFmtId="0" fontId="7" fillId="12" borderId="2" xfId="0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0" fillId="2" borderId="8" xfId="0" applyNumberFormat="1" applyFont="1" applyFill="1" applyBorder="1" applyAlignment="1">
      <alignment horizontal="center" vertical="center" wrapText="1"/>
    </xf>
    <xf numFmtId="167" fontId="0" fillId="0" borderId="0" xfId="4" applyNumberFormat="1" applyFont="1" applyFill="1" applyAlignment="1"/>
    <xf numFmtId="10" fontId="0" fillId="0" borderId="0" xfId="4" applyNumberFormat="1" applyFont="1" applyFill="1" applyAlignment="1"/>
    <xf numFmtId="0" fontId="0" fillId="12" borderId="0" xfId="0" applyFont="1" applyFill="1" applyAlignment="1"/>
    <xf numFmtId="10" fontId="0" fillId="12" borderId="0" xfId="4" applyNumberFormat="1" applyFont="1" applyFill="1" applyAlignment="1"/>
    <xf numFmtId="9" fontId="0" fillId="12" borderId="3" xfId="0" applyNumberFormat="1" applyFont="1" applyFill="1" applyBorder="1" applyAlignment="1">
      <alignment horizontal="center" vertical="center" wrapText="1"/>
    </xf>
    <xf numFmtId="0" fontId="1" fillId="12" borderId="2" xfId="5" applyFont="1" applyFill="1" applyBorder="1" applyAlignment="1">
      <alignment horizontal="center" vertical="center"/>
    </xf>
    <xf numFmtId="9" fontId="0" fillId="12" borderId="2" xfId="0" applyNumberFormat="1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9" fontId="0" fillId="2" borderId="9" xfId="0" applyNumberFormat="1" applyFont="1" applyFill="1" applyBorder="1" applyAlignment="1">
      <alignment horizontal="center" vertical="center"/>
    </xf>
    <xf numFmtId="0" fontId="6" fillId="0" borderId="3" xfId="7" applyFont="1" applyBorder="1" applyAlignment="1">
      <alignment horizontal="center" vertical="center"/>
    </xf>
    <xf numFmtId="0" fontId="21" fillId="0" borderId="3" xfId="5" applyFont="1" applyBorder="1" applyAlignment="1">
      <alignment horizontal="center" vertical="center"/>
    </xf>
    <xf numFmtId="0" fontId="21" fillId="7" borderId="3" xfId="5" applyFont="1" applyFill="1" applyBorder="1" applyAlignment="1">
      <alignment horizontal="center" vertical="center"/>
    </xf>
    <xf numFmtId="0" fontId="6" fillId="14" borderId="2" xfId="7" applyFont="1" applyFill="1" applyBorder="1" applyAlignment="1">
      <alignment horizontal="center" vertical="center" wrapText="1"/>
    </xf>
    <xf numFmtId="0" fontId="12" fillId="0" borderId="3" xfId="5" applyFont="1" applyBorder="1" applyAlignment="1">
      <alignment horizontal="center" vertical="center"/>
    </xf>
    <xf numFmtId="0" fontId="6" fillId="2" borderId="2" xfId="12" applyFont="1" applyFill="1" applyBorder="1" applyAlignment="1">
      <alignment horizontal="center" vertical="center" wrapText="1"/>
    </xf>
    <xf numFmtId="0" fontId="19" fillId="0" borderId="3" xfId="9" applyNumberFormat="1" applyFont="1" applyBorder="1" applyAlignment="1">
      <alignment horizontal="center" vertical="center" wrapText="1"/>
    </xf>
    <xf numFmtId="0" fontId="3" fillId="4" borderId="9" xfId="6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9" fontId="0" fillId="2" borderId="7" xfId="0" applyNumberFormat="1" applyFont="1" applyFill="1" applyBorder="1" applyAlignment="1">
      <alignment horizontal="center" vertical="center"/>
    </xf>
    <xf numFmtId="9" fontId="0" fillId="15" borderId="3" xfId="4" applyFont="1" applyFill="1" applyBorder="1" applyAlignment="1">
      <alignment horizontal="center" vertical="center" wrapText="1"/>
    </xf>
    <xf numFmtId="0" fontId="0" fillId="4" borderId="9" xfId="6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20" fillId="0" borderId="3" xfId="7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9" fontId="0" fillId="2" borderId="3" xfId="3" applyNumberFormat="1" applyFont="1" applyFill="1" applyBorder="1" applyAlignment="1">
      <alignment horizontal="center" vertical="center" wrapText="1"/>
    </xf>
    <xf numFmtId="0" fontId="2" fillId="2" borderId="3" xfId="5" applyNumberFormat="1" applyFont="1" applyFill="1" applyBorder="1" applyAlignment="1">
      <alignment horizontal="center" vertical="center" wrapText="1"/>
    </xf>
    <xf numFmtId="0" fontId="18" fillId="2" borderId="3" xfId="0" applyNumberFormat="1" applyFont="1" applyFill="1" applyBorder="1" applyAlignment="1">
      <alignment horizontal="center" vertical="center"/>
    </xf>
    <xf numFmtId="0" fontId="25" fillId="2" borderId="3" xfId="0" applyNumberFormat="1" applyFont="1" applyFill="1" applyBorder="1" applyAlignment="1">
      <alignment horizontal="center" vertical="center"/>
    </xf>
    <xf numFmtId="0" fontId="21" fillId="0" borderId="2" xfId="5" applyFont="1" applyBorder="1" applyAlignment="1">
      <alignment horizontal="center" vertical="center" wrapText="1"/>
    </xf>
    <xf numFmtId="165" fontId="15" fillId="0" borderId="3" xfId="9" applyNumberFormat="1" applyFont="1" applyBorder="1" applyAlignment="1">
      <alignment horizontal="center" vertical="center"/>
    </xf>
    <xf numFmtId="43" fontId="15" fillId="0" borderId="3" xfId="9" applyFont="1" applyBorder="1" applyAlignment="1">
      <alignment horizontal="center" vertical="center"/>
    </xf>
    <xf numFmtId="1" fontId="17" fillId="0" borderId="3" xfId="5" applyNumberFormat="1" applyFont="1" applyBorder="1" applyAlignment="1">
      <alignment horizontal="center" vertical="center"/>
    </xf>
    <xf numFmtId="9" fontId="5" fillId="7" borderId="2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3" xfId="4" applyNumberFormat="1" applyFont="1" applyFill="1" applyBorder="1" applyAlignment="1">
      <alignment horizontal="center" vertical="center" wrapText="1"/>
    </xf>
    <xf numFmtId="9" fontId="5" fillId="1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12" borderId="3" xfId="5" applyFont="1" applyFill="1" applyBorder="1" applyAlignment="1">
      <alignment horizontal="center" vertical="center"/>
    </xf>
    <xf numFmtId="0" fontId="3" fillId="2" borderId="3" xfId="6" applyFont="1" applyFill="1" applyBorder="1" applyAlignment="1">
      <alignment horizontal="center" vertical="center"/>
    </xf>
    <xf numFmtId="0" fontId="12" fillId="0" borderId="3" xfId="8" applyFont="1" applyBorder="1" applyAlignment="1">
      <alignment horizontal="center" vertical="center"/>
    </xf>
    <xf numFmtId="0" fontId="7" fillId="5" borderId="2" xfId="6" applyFont="1" applyFill="1" applyBorder="1" applyAlignment="1">
      <alignment horizontal="center" vertical="center" wrapText="1"/>
    </xf>
    <xf numFmtId="9" fontId="0" fillId="2" borderId="3" xfId="6" applyNumberFormat="1" applyFont="1" applyFill="1" applyBorder="1" applyAlignment="1">
      <alignment horizontal="center" vertical="center"/>
    </xf>
    <xf numFmtId="164" fontId="0" fillId="2" borderId="3" xfId="3" applyNumberFormat="1" applyFont="1" applyFill="1" applyBorder="1" applyAlignment="1">
      <alignment horizontal="center" vertical="center"/>
    </xf>
    <xf numFmtId="0" fontId="0" fillId="3" borderId="2" xfId="6" applyFont="1" applyFill="1" applyBorder="1" applyAlignment="1">
      <alignment horizontal="center" vertical="center" wrapText="1"/>
    </xf>
    <xf numFmtId="44" fontId="15" fillId="2" borderId="3" xfId="11" applyFont="1" applyFill="1" applyBorder="1" applyAlignment="1">
      <alignment horizontal="center" vertical="center" wrapText="1"/>
    </xf>
    <xf numFmtId="44" fontId="0" fillId="0" borderId="3" xfId="3" applyFont="1" applyBorder="1" applyAlignment="1">
      <alignment horizontal="center" vertical="center" wrapText="1"/>
    </xf>
    <xf numFmtId="44" fontId="6" fillId="11" borderId="2" xfId="3" applyFont="1" applyFill="1" applyBorder="1" applyAlignment="1">
      <alignment horizontal="center" vertical="center" wrapText="1"/>
    </xf>
    <xf numFmtId="164" fontId="13" fillId="2" borderId="2" xfId="3" applyNumberFormat="1" applyFont="1" applyFill="1" applyBorder="1" applyAlignment="1">
      <alignment horizontal="center" vertical="center" wrapText="1"/>
    </xf>
    <xf numFmtId="44" fontId="13" fillId="2" borderId="2" xfId="3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3" xfId="3" applyNumberFormat="1" applyFont="1" applyBorder="1" applyAlignment="1">
      <alignment horizontal="center" vertical="center"/>
    </xf>
    <xf numFmtId="164" fontId="12" fillId="2" borderId="3" xfId="3" applyNumberFormat="1" applyFont="1" applyFill="1" applyBorder="1" applyAlignment="1">
      <alignment horizontal="center" vertical="center"/>
    </xf>
    <xf numFmtId="164" fontId="0" fillId="2" borderId="3" xfId="3" applyNumberFormat="1" applyFont="1" applyFill="1" applyBorder="1" applyAlignment="1">
      <alignment horizontal="center" vertical="center" wrapText="1"/>
    </xf>
    <xf numFmtId="41" fontId="12" fillId="0" borderId="3" xfId="2" applyFont="1" applyBorder="1" applyAlignment="1">
      <alignment horizontal="center" vertical="center" wrapText="1"/>
    </xf>
    <xf numFmtId="41" fontId="6" fillId="0" borderId="2" xfId="2" applyFont="1" applyBorder="1" applyAlignment="1">
      <alignment horizontal="center" vertical="center" wrapText="1"/>
    </xf>
    <xf numFmtId="165" fontId="0" fillId="2" borderId="3" xfId="1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9" fontId="18" fillId="2" borderId="3" xfId="0" applyNumberFormat="1" applyFont="1" applyFill="1" applyBorder="1" applyAlignment="1">
      <alignment horizontal="center" vertical="center"/>
    </xf>
    <xf numFmtId="9" fontId="3" fillId="2" borderId="3" xfId="13" applyNumberFormat="1" applyFont="1" applyFill="1" applyBorder="1" applyAlignment="1">
      <alignment horizontal="center" vertical="center"/>
    </xf>
    <xf numFmtId="9" fontId="13" fillId="2" borderId="2" xfId="7" applyNumberFormat="1" applyFont="1" applyFill="1" applyBorder="1" applyAlignment="1">
      <alignment horizontal="center" vertical="center" wrapText="1"/>
    </xf>
    <xf numFmtId="0" fontId="21" fillId="0" borderId="7" xfId="5" applyFont="1" applyBorder="1" applyAlignment="1">
      <alignment horizontal="center" vertical="center"/>
    </xf>
    <xf numFmtId="0" fontId="21" fillId="0" borderId="2" xfId="5" applyFont="1" applyFill="1" applyBorder="1" applyAlignment="1">
      <alignment horizontal="center" vertical="center" wrapText="1"/>
    </xf>
    <xf numFmtId="42" fontId="6" fillId="2" borderId="3" xfId="14" applyFont="1" applyFill="1" applyBorder="1" applyAlignment="1">
      <alignment horizontal="center" vertical="center"/>
    </xf>
    <xf numFmtId="168" fontId="21" fillId="0" borderId="3" xfId="14" applyNumberFormat="1" applyFont="1" applyBorder="1" applyAlignment="1">
      <alignment horizontal="center" vertical="center"/>
    </xf>
    <xf numFmtId="168" fontId="21" fillId="7" borderId="3" xfId="14" applyNumberFormat="1" applyFont="1" applyFill="1" applyBorder="1" applyAlignment="1">
      <alignment horizontal="center" vertical="center"/>
    </xf>
    <xf numFmtId="44" fontId="0" fillId="2" borderId="3" xfId="3" applyFont="1" applyFill="1" applyBorder="1" applyAlignment="1">
      <alignment horizontal="center" vertical="center" wrapText="1"/>
    </xf>
    <xf numFmtId="44" fontId="22" fillId="0" borderId="3" xfId="11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16" borderId="11" xfId="0" applyFont="1" applyFill="1" applyBorder="1" applyAlignment="1">
      <alignment horizontal="center" vertical="center"/>
    </xf>
    <xf numFmtId="0" fontId="0" fillId="16" borderId="8" xfId="0" applyFont="1" applyFill="1" applyBorder="1" applyAlignment="1">
      <alignment horizontal="center" vertical="center"/>
    </xf>
    <xf numFmtId="164" fontId="18" fillId="2" borderId="3" xfId="3" applyNumberFormat="1" applyFont="1" applyFill="1" applyBorder="1" applyAlignment="1">
      <alignment horizontal="center" vertical="center" wrapText="1"/>
    </xf>
    <xf numFmtId="165" fontId="1" fillId="0" borderId="3" xfId="1" applyNumberFormat="1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0" fillId="16" borderId="0" xfId="0" applyFont="1" applyFill="1" applyBorder="1" applyAlignment="1">
      <alignment horizontal="center" vertical="center"/>
    </xf>
    <xf numFmtId="0" fontId="0" fillId="16" borderId="1" xfId="0" applyFont="1" applyFill="1" applyBorder="1" applyAlignment="1">
      <alignment horizontal="center" vertical="center"/>
    </xf>
    <xf numFmtId="9" fontId="18" fillId="2" borderId="3" xfId="0" applyNumberFormat="1" applyFont="1" applyFill="1" applyBorder="1" applyAlignment="1">
      <alignment horizontal="center" vertical="center" wrapText="1"/>
    </xf>
    <xf numFmtId="164" fontId="18" fillId="0" borderId="3" xfId="3" applyNumberFormat="1" applyFont="1" applyFill="1" applyBorder="1" applyAlignment="1">
      <alignment horizontal="center" vertical="center" wrapText="1"/>
    </xf>
    <xf numFmtId="43" fontId="15" fillId="0" borderId="3" xfId="9" applyFont="1" applyBorder="1" applyAlignment="1">
      <alignment horizontal="center" vertical="center" wrapText="1"/>
    </xf>
    <xf numFmtId="0" fontId="0" fillId="17" borderId="0" xfId="0" applyFont="1" applyFill="1" applyBorder="1" applyAlignment="1">
      <alignment horizontal="center" vertical="center"/>
    </xf>
    <xf numFmtId="0" fontId="0" fillId="17" borderId="1" xfId="0" applyFont="1" applyFill="1" applyBorder="1" applyAlignment="1">
      <alignment horizontal="center" vertical="center"/>
    </xf>
    <xf numFmtId="169" fontId="22" fillId="2" borderId="3" xfId="11" applyNumberFormat="1" applyFont="1" applyFill="1" applyBorder="1" applyAlignment="1">
      <alignment horizontal="center" vertical="center" wrapText="1"/>
    </xf>
    <xf numFmtId="44" fontId="26" fillId="0" borderId="3" xfId="11" applyFont="1" applyBorder="1" applyAlignment="1">
      <alignment horizontal="center" vertical="center" wrapText="1"/>
    </xf>
    <xf numFmtId="44" fontId="19" fillId="0" borderId="3" xfId="11" applyFont="1" applyBorder="1" applyAlignment="1">
      <alignment horizontal="center" vertical="center" wrapText="1"/>
    </xf>
    <xf numFmtId="0" fontId="0" fillId="15" borderId="0" xfId="0" applyFont="1" applyFill="1" applyBorder="1" applyAlignment="1">
      <alignment horizontal="center" vertical="center"/>
    </xf>
    <xf numFmtId="0" fontId="0" fillId="15" borderId="1" xfId="0" applyFont="1" applyFill="1" applyBorder="1" applyAlignment="1">
      <alignment horizontal="center" vertical="center"/>
    </xf>
    <xf numFmtId="44" fontId="18" fillId="2" borderId="3" xfId="3" applyFont="1" applyFill="1" applyBorder="1" applyAlignment="1">
      <alignment horizontal="center" vertical="center"/>
    </xf>
    <xf numFmtId="0" fontId="3" fillId="15" borderId="0" xfId="0" applyFont="1" applyFill="1" applyBorder="1" applyAlignment="1">
      <alignment horizontal="center" vertical="center"/>
    </xf>
    <xf numFmtId="164" fontId="1" fillId="0" borderId="3" xfId="3" applyNumberFormat="1" applyFont="1" applyBorder="1" applyAlignment="1">
      <alignment horizontal="center" vertical="center" wrapText="1"/>
    </xf>
    <xf numFmtId="170" fontId="6" fillId="2" borderId="2" xfId="8" applyNumberFormat="1" applyFont="1" applyFill="1" applyBorder="1" applyAlignment="1">
      <alignment horizontal="center" vertical="center" wrapText="1"/>
    </xf>
    <xf numFmtId="164" fontId="0" fillId="2" borderId="3" xfId="0" applyNumberFormat="1" applyFont="1" applyFill="1" applyBorder="1" applyAlignment="1">
      <alignment horizontal="center" vertical="center" wrapText="1"/>
    </xf>
    <xf numFmtId="44" fontId="0" fillId="2" borderId="2" xfId="11" applyFont="1" applyFill="1" applyBorder="1" applyAlignment="1">
      <alignment horizontal="center" vertical="center" wrapText="1"/>
    </xf>
    <xf numFmtId="44" fontId="0" fillId="4" borderId="2" xfId="3" applyFont="1" applyFill="1" applyBorder="1" applyAlignment="1">
      <alignment horizontal="center" vertical="center" wrapText="1"/>
    </xf>
    <xf numFmtId="0" fontId="0" fillId="9" borderId="0" xfId="0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/>
    </xf>
    <xf numFmtId="44" fontId="0" fillId="2" borderId="3" xfId="11" applyFont="1" applyFill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/>
    </xf>
    <xf numFmtId="0" fontId="0" fillId="9" borderId="14" xfId="0" applyFont="1" applyFill="1" applyBorder="1" applyAlignment="1">
      <alignment horizontal="center" vertical="center"/>
    </xf>
    <xf numFmtId="0" fontId="0" fillId="9" borderId="7" xfId="0" applyFont="1" applyFill="1" applyBorder="1" applyAlignment="1">
      <alignment horizontal="center" vertical="center"/>
    </xf>
    <xf numFmtId="44" fontId="26" fillId="7" borderId="3" xfId="11" applyFont="1" applyFill="1" applyBorder="1" applyAlignment="1">
      <alignment horizontal="center" vertical="center" wrapText="1"/>
    </xf>
    <xf numFmtId="0" fontId="13" fillId="15" borderId="3" xfId="0" applyFont="1" applyFill="1" applyBorder="1" applyAlignment="1">
      <alignment horizontal="center" vertical="center" wrapText="1"/>
    </xf>
    <xf numFmtId="0" fontId="27" fillId="18" borderId="3" xfId="0" applyFont="1" applyFill="1" applyBorder="1" applyAlignment="1">
      <alignment horizontal="center" vertical="center" wrapText="1"/>
    </xf>
    <xf numFmtId="0" fontId="27" fillId="18" borderId="2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3" fillId="19" borderId="3" xfId="0" applyFont="1" applyFill="1" applyBorder="1" applyAlignment="1">
      <alignment horizontal="center" vertical="center" wrapText="1"/>
    </xf>
    <xf numFmtId="0" fontId="13" fillId="15" borderId="2" xfId="0" applyFont="1" applyFill="1" applyBorder="1" applyAlignment="1">
      <alignment horizontal="center" vertical="center" wrapText="1"/>
    </xf>
    <xf numFmtId="0" fontId="13" fillId="16" borderId="2" xfId="0" applyFont="1" applyFill="1" applyBorder="1" applyAlignment="1">
      <alignment horizontal="center" vertical="center" wrapText="1"/>
    </xf>
    <xf numFmtId="0" fontId="28" fillId="16" borderId="2" xfId="0" applyFont="1" applyFill="1" applyBorder="1" applyAlignment="1">
      <alignment horizontal="center" vertical="center" wrapText="1"/>
    </xf>
    <xf numFmtId="0" fontId="28" fillId="20" borderId="2" xfId="0" applyFont="1" applyFill="1" applyBorder="1" applyAlignment="1">
      <alignment horizontal="center" vertical="center" wrapText="1"/>
    </xf>
    <xf numFmtId="0" fontId="29" fillId="7" borderId="2" xfId="0" applyFont="1" applyFill="1" applyBorder="1" applyAlignment="1">
      <alignment horizontal="center" vertical="center" wrapText="1"/>
    </xf>
    <xf numFmtId="0" fontId="30" fillId="7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0" borderId="6" xfId="6" applyFont="1" applyFill="1" applyBorder="1" applyAlignment="1">
      <alignment horizontal="center" vertical="center" wrapText="1"/>
    </xf>
    <xf numFmtId="0" fontId="3" fillId="0" borderId="5" xfId="6" applyFont="1" applyFill="1" applyBorder="1" applyAlignment="1">
      <alignment horizontal="center" vertical="center" wrapText="1"/>
    </xf>
    <xf numFmtId="0" fontId="13" fillId="0" borderId="5" xfId="6" applyFont="1" applyFill="1" applyBorder="1" applyAlignment="1">
      <alignment horizontal="center" vertical="center" wrapText="1"/>
    </xf>
    <xf numFmtId="0" fontId="13" fillId="12" borderId="5" xfId="6" applyFont="1" applyFill="1" applyBorder="1" applyAlignment="1">
      <alignment horizontal="center" vertical="center" wrapText="1"/>
    </xf>
    <xf numFmtId="0" fontId="3" fillId="0" borderId="4" xfId="6" applyFont="1" applyFill="1" applyBorder="1" applyAlignment="1">
      <alignment horizontal="center" vertical="center" wrapText="1"/>
    </xf>
    <xf numFmtId="0" fontId="0" fillId="0" borderId="6" xfId="6" applyFont="1" applyFill="1" applyBorder="1" applyAlignment="1">
      <alignment horizontal="center" vertical="center" wrapText="1"/>
    </xf>
    <xf numFmtId="0" fontId="3" fillId="12" borderId="5" xfId="0" applyFont="1" applyFill="1" applyBorder="1" applyAlignment="1">
      <alignment horizontal="center" vertical="center" wrapText="1"/>
    </xf>
    <xf numFmtId="0" fontId="0" fillId="12" borderId="5" xfId="0" applyFont="1" applyFill="1" applyBorder="1" applyAlignment="1">
      <alignment horizontal="center" vertical="center" wrapText="1"/>
    </xf>
    <xf numFmtId="0" fontId="0" fillId="7" borderId="6" xfId="0" applyFont="1" applyFill="1" applyBorder="1" applyAlignment="1">
      <alignment horizontal="center" vertical="center" wrapText="1"/>
    </xf>
    <xf numFmtId="0" fontId="0" fillId="7" borderId="5" xfId="0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 wrapText="1"/>
    </xf>
    <xf numFmtId="0" fontId="3" fillId="7" borderId="6" xfId="6" applyFont="1" applyFill="1" applyBorder="1" applyAlignment="1">
      <alignment horizontal="center" vertical="center" wrapText="1"/>
    </xf>
    <xf numFmtId="0" fontId="3" fillId="7" borderId="5" xfId="6" applyFont="1" applyFill="1" applyBorder="1" applyAlignment="1">
      <alignment horizontal="center" vertical="center" wrapText="1"/>
    </xf>
    <xf numFmtId="0" fontId="3" fillId="7" borderId="4" xfId="6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7" borderId="5" xfId="6" applyFont="1" applyFill="1" applyBorder="1" applyAlignment="1">
      <alignment horizontal="center" vertical="center" wrapText="1"/>
    </xf>
  </cellXfs>
  <cellStyles count="15">
    <cellStyle name="Millares" xfId="1" builtinId="3"/>
    <cellStyle name="Millares [0]" xfId="2" builtinId="6"/>
    <cellStyle name="Millares 3" xfId="9" xr:uid="{565304ED-01A2-4B1E-B432-9C9CC43EDFCD}"/>
    <cellStyle name="Millares 3 2" xfId="13" xr:uid="{7859981C-B577-43B7-BC43-92C9229B7C0E}"/>
    <cellStyle name="Moneda" xfId="3" builtinId="4"/>
    <cellStyle name="Moneda [0] 2" xfId="14" xr:uid="{ABA4F239-E60F-470D-9148-C1291B4D2267}"/>
    <cellStyle name="Moneda 2 2" xfId="11" xr:uid="{BCD88E0B-B2F8-4671-B2B7-B379CD58529B}"/>
    <cellStyle name="Moneda 3" xfId="10" xr:uid="{61D2F1F2-DCA3-4FA4-B58C-711FF539D966}"/>
    <cellStyle name="Normal" xfId="0" builtinId="0"/>
    <cellStyle name="Normal 2" xfId="6" xr:uid="{BE47D927-ED90-4FF0-BB03-F463AC1BC5C5}"/>
    <cellStyle name="Normal 3" xfId="5" xr:uid="{2D570090-26D2-4EB8-B337-C879CC478665}"/>
    <cellStyle name="Normal 3 2 2" xfId="7" xr:uid="{E4074CAD-0A50-42C5-9BEC-55571B4FC6A6}"/>
    <cellStyle name="Normal 3 3" xfId="12" xr:uid="{1D918EEE-6107-42A4-93D5-06EE2B7002C6}"/>
    <cellStyle name="Normal 3 4" xfId="8" xr:uid="{AAA773C1-60CC-4FDD-90D1-A303C0874A25}"/>
    <cellStyle name="Porcentaje" xfId="4" builtinId="5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ublica\Users\msantana\Desktop\SAE\PLANEACION%20ESTRATEGICA\Cuadro%20de%20Mando%20Magda%2006.12.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ublica\Users\dagonzalez\Desktop\17%20diciembre%202018\Informaci&#243;n%20de%20indicadores%202018%20-%20Andr&#233;s%20Camil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"/>
      <sheetName val="2017"/>
      <sheetName val="GENERA"/>
      <sheetName val="Hoja1"/>
      <sheetName val="Areas vs servicios"/>
      <sheetName val="Hoja2"/>
      <sheetName val="Tablas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>
        <row r="2">
          <cell r="A2" t="str">
            <v>Viceprecidencia Administrativa y Financiera</v>
          </cell>
        </row>
        <row r="3">
          <cell r="A3" t="str">
            <v>Gerencia Comercial</v>
          </cell>
        </row>
        <row r="4">
          <cell r="A4" t="str">
            <v>Viceprecidencia inmuebles y muebles</v>
          </cell>
        </row>
        <row r="5">
          <cell r="A5" t="str">
            <v>Viceprecidencia Sociedades</v>
          </cell>
        </row>
        <row r="6">
          <cell r="A6" t="str">
            <v>GIT Aseguramiento de la Información</v>
          </cell>
        </row>
        <row r="7">
          <cell r="A7" t="str">
            <v>Gerencias Regionales</v>
          </cell>
        </row>
        <row r="8">
          <cell r="A8" t="str">
            <v>GIT Depositarios</v>
          </cell>
        </row>
        <row r="9">
          <cell r="A9" t="str">
            <v>Viceprecidencia Jurídica</v>
          </cell>
        </row>
        <row r="10">
          <cell r="A10" t="str">
            <v>Oficina de Comunicaciones y Atención al Ciudadano</v>
          </cell>
        </row>
        <row r="11">
          <cell r="A11" t="str">
            <v>Oficina de Gestión de la Información</v>
          </cell>
        </row>
        <row r="12">
          <cell r="A12" t="str">
            <v xml:space="preserve">Oficina Asesora de Planeación </v>
          </cell>
        </row>
        <row r="13">
          <cell r="A13" t="str">
            <v>Oficina de Control Interno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Q2" t="str">
            <v>Transferencias realizadas a la nación de Recursos Líquidos</v>
          </cell>
          <cell r="R2">
            <v>0.8507813621260728</v>
          </cell>
          <cell r="S2" t="str">
            <v>Medir el valor de transferencias realizadas a favor de la nación en Recursos Líquidos</v>
          </cell>
          <cell r="T2" t="str">
            <v>Impacto</v>
          </cell>
        </row>
        <row r="3">
          <cell r="Q3" t="str">
            <v xml:space="preserve">Transferencias realizadas a la nación de Recursos Físicos, </v>
          </cell>
          <cell r="R3">
            <v>1</v>
          </cell>
          <cell r="S3" t="str">
            <v>Medir las Transferencias realizadas a la nación año 2018 en recursos Físicos, 
Incluye las transferencias a URT, Unidad Nacional de Victimas, Agencia Nacional de Tierras,</v>
          </cell>
          <cell r="T3" t="str">
            <v>Impacto</v>
          </cell>
        </row>
        <row r="4">
          <cell r="Q4" t="str">
            <v>Destinación a Fontur de Establecimientos de Comercio con Vocación Turística</v>
          </cell>
          <cell r="R4">
            <v>1</v>
          </cell>
          <cell r="S4" t="str">
            <v>Medir las Destinaciones a Fontur de Establecimientos de Comercio con Vocación Turística, 
Traslado de Recursos líquidos relacionados a la productividad de los establecimientos de comercio con vocación turística,</v>
          </cell>
          <cell r="T4" t="str">
            <v>Impacto</v>
          </cell>
        </row>
        <row r="5">
          <cell r="Q5" t="str">
            <v>Donación de Activos del FRISCO</v>
          </cell>
          <cell r="R5" t="str">
            <v>SR</v>
          </cell>
          <cell r="S5" t="str">
            <v>Medir el valor de las donaciones realizadas</v>
          </cell>
          <cell r="T5" t="str">
            <v>Impacto</v>
          </cell>
        </row>
        <row r="6">
          <cell r="Q6" t="str">
            <v>Divisas monetizadas</v>
          </cell>
          <cell r="R6">
            <v>1.0081197798238251</v>
          </cell>
          <cell r="S6" t="str">
            <v>Medir la cantidad de divisas monetizadas</v>
          </cell>
          <cell r="T6" t="str">
            <v>Eficacia</v>
          </cell>
        </row>
        <row r="7">
          <cell r="Q7" t="str">
            <v>Identificación de recursos adeudados correspondientes a traslados de productividad</v>
          </cell>
          <cell r="R7">
            <v>1</v>
          </cell>
          <cell r="S7" t="str">
            <v>Medir la identificación de los recursos adeudada por los Depositarios Provisionales</v>
          </cell>
          <cell r="T7" t="str">
            <v>Eficiencia</v>
          </cell>
        </row>
        <row r="8">
          <cell r="Q8" t="str">
            <v>Cesión de Cartera a judicializar de los Depositarios Provisionales</v>
          </cell>
          <cell r="R8">
            <v>1.2439759036144578</v>
          </cell>
          <cell r="S8" t="str">
            <v>Medir la identificación de la cartera de obligaciones vencidas de contratos de arrendamiento (con o sin proceso de judicialización)</v>
          </cell>
          <cell r="T8" t="str">
            <v>Desempeño Presupuestario (eficiencia)</v>
          </cell>
        </row>
        <row r="9">
          <cell r="Q9" t="str">
            <v>Cesión de Cartera a judicializar de los Depositarios Provisionales</v>
          </cell>
          <cell r="R9">
            <v>1</v>
          </cell>
          <cell r="S9" t="str">
            <v>Medir la identificación de la cartera de obligaciones vencidas de contratos de arrendamiento (con o sin proceso de judicialización)</v>
          </cell>
          <cell r="T9" t="str">
            <v>Desempeño Presupuestario (eficiencia)</v>
          </cell>
        </row>
        <row r="10">
          <cell r="Q10" t="str">
            <v>Cesión de Cartera a judicializar de los Depositarios Provisionales</v>
          </cell>
          <cell r="R10">
            <v>0.9194444444444444</v>
          </cell>
          <cell r="S10" t="str">
            <v>Medir la identificación de la cartera de obligaciones vencidas de contratos de arrendamiento (con o sin proceso de judicialización)</v>
          </cell>
          <cell r="T10" t="str">
            <v>Desempeño Presupuestario (eficiencia)</v>
          </cell>
        </row>
        <row r="11">
          <cell r="Q11" t="str">
            <v>Cesión de Cartera a judicializar de los Depositarios Provisionales</v>
          </cell>
          <cell r="R11">
            <v>1</v>
          </cell>
          <cell r="S11" t="str">
            <v>Medir la identificación de la cartera de obligaciones vencidas de contratos de arrendamiento (con o sin proceso de judicialización)</v>
          </cell>
          <cell r="T11" t="str">
            <v>Desempeño Presupuestario (eficiencia)</v>
          </cell>
        </row>
        <row r="12">
          <cell r="Q12" t="str">
            <v>Gestión de Judicialización</v>
          </cell>
          <cell r="R12">
            <v>1.3542281320771483</v>
          </cell>
          <cell r="S12" t="str">
            <v>Medir el recaudo de la cartera en Judicialización</v>
          </cell>
          <cell r="T12" t="str">
            <v>Eficacia</v>
          </cell>
        </row>
        <row r="13">
          <cell r="Q13" t="str">
            <v>Cartera recuperada por cobro persuasivo</v>
          </cell>
          <cell r="R13">
            <v>6.8022765612441649</v>
          </cell>
          <cell r="S13" t="str">
            <v>Identificar el valor de la cartera recuperada</v>
          </cell>
          <cell r="T13" t="str">
            <v>Eficacia</v>
          </cell>
        </row>
        <row r="14">
          <cell r="Q14" t="str">
            <v>Comercialización de Inmuebles por CISA</v>
          </cell>
          <cell r="R14">
            <v>0.89564908288852441</v>
          </cell>
          <cell r="S14" t="str">
            <v xml:space="preserve">Medir el recaudo por comercialización por CISA de inmuebles </v>
          </cell>
          <cell r="T14" t="str">
            <v>Eficacia</v>
          </cell>
        </row>
        <row r="15">
          <cell r="Q15" t="str">
            <v>Dación en Pago, Cruce de Cuentas</v>
          </cell>
          <cell r="R15" t="str">
            <v>SR</v>
          </cell>
          <cell r="S15" t="str">
            <v>Identificar el valor de pasivos pagados por concepto de dación en pago - cruce de cuentas</v>
          </cell>
          <cell r="T15" t="str">
            <v>Desempeño Presupuestario (eficiencia)</v>
          </cell>
        </row>
        <row r="16">
          <cell r="Q16" t="str">
            <v>Ventas por cuotas partes</v>
          </cell>
          <cell r="R16">
            <v>0</v>
          </cell>
          <cell r="S16" t="str">
            <v>Identificar el valor en ventas por concepto de cuotas partes</v>
          </cell>
          <cell r="T16" t="str">
            <v>Eficacia</v>
          </cell>
        </row>
        <row r="17">
          <cell r="Q17" t="str">
            <v>Ventas por expropiación</v>
          </cell>
          <cell r="R17">
            <v>1.1183614092075989</v>
          </cell>
          <cell r="S17" t="str">
            <v>Identificar el valor de ventas por concepto de expropiación</v>
          </cell>
          <cell r="T17" t="str">
            <v>Eficacia</v>
          </cell>
        </row>
        <row r="18">
          <cell r="Q18" t="str">
            <v>Enajenación Temprana Inmuebles</v>
          </cell>
          <cell r="R18">
            <v>8.0279639804878053E-2</v>
          </cell>
          <cell r="S18" t="str">
            <v>Identificar el valor por concepto de Enajenación Temprana</v>
          </cell>
          <cell r="T18" t="str">
            <v>Eficacia</v>
          </cell>
        </row>
        <row r="19">
          <cell r="Q19" t="str">
            <v>Comercialización de Inmuebles Sociales por CISA</v>
          </cell>
          <cell r="R19"/>
          <cell r="S19" t="str">
            <v>Medir la gestión de la comercialización de los inmuebles de las sociedades activas en proceso de marchitación</v>
          </cell>
          <cell r="T19" t="str">
            <v>Eficiencia</v>
          </cell>
        </row>
        <row r="20">
          <cell r="Q20" t="str">
            <v>Pasivos pagados</v>
          </cell>
          <cell r="R20">
            <v>8.2897358904109583E-2</v>
          </cell>
          <cell r="S20" t="str">
            <v>Medir las ventas de Inmuebles de sociedades En Liquidación</v>
          </cell>
          <cell r="T20" t="str">
            <v>Eficacia</v>
          </cell>
        </row>
        <row r="21">
          <cell r="Q21" t="str">
            <v>Venta de Inmuebles de Sociedades Activas</v>
          </cell>
          <cell r="R21"/>
          <cell r="S21" t="str">
            <v>Medir la gestión de la comercialización de los inmuebles de las sociedades activas en proceso de marchitación</v>
          </cell>
          <cell r="T21" t="str">
            <v>Eficiencia</v>
          </cell>
        </row>
        <row r="22">
          <cell r="Q22" t="str">
            <v>Venta de Inmuebles Sociedades en Liquidación</v>
          </cell>
          <cell r="R22">
            <v>9.1772883013698625E-2</v>
          </cell>
          <cell r="S22" t="str">
            <v>Medir las ventas de Inmuebles de sociedades En Liquidación</v>
          </cell>
          <cell r="T22" t="str">
            <v>Eficacia</v>
          </cell>
        </row>
        <row r="23">
          <cell r="Q23" t="str">
            <v>Comercialización de muebles por CISA</v>
          </cell>
          <cell r="R23">
            <v>0.12152635431918009</v>
          </cell>
          <cell r="S23" t="str">
            <v>Ventas de Muebles por CISA.</v>
          </cell>
          <cell r="T23" t="str">
            <v>Eficacia</v>
          </cell>
        </row>
        <row r="24">
          <cell r="Q24" t="str">
            <v>Ventas por cuotas partes</v>
          </cell>
          <cell r="R24">
            <v>8.2644628099173556E-3</v>
          </cell>
          <cell r="S24" t="str">
            <v>Ventas por cuotas partes</v>
          </cell>
          <cell r="T24" t="str">
            <v>Eficacia</v>
          </cell>
        </row>
        <row r="25">
          <cell r="Q25" t="str">
            <v>Ventas Directas</v>
          </cell>
          <cell r="R25">
            <v>3.2925632543352603</v>
          </cell>
          <cell r="S25" t="str">
            <v>Ventas Directas (Extinto)</v>
          </cell>
          <cell r="T25" t="str">
            <v>Eficacia</v>
          </cell>
        </row>
        <row r="26">
          <cell r="Q26" t="str">
            <v>Enajenación Temprana Muebles</v>
          </cell>
          <cell r="R26">
            <v>1.7301148615178135</v>
          </cell>
          <cell r="S26" t="str">
            <v>Enajenación Temprana Muebles</v>
          </cell>
          <cell r="T26" t="str">
            <v>Efectividad</v>
          </cell>
        </row>
        <row r="27">
          <cell r="Q27" t="str">
            <v>Venta Sociedades Activas</v>
          </cell>
          <cell r="R27">
            <v>7.6394592545102127E-2</v>
          </cell>
          <cell r="S27" t="str">
            <v>Medir las ventas de sociedades activas</v>
          </cell>
          <cell r="T27" t="str">
            <v>Eficacia</v>
          </cell>
        </row>
        <row r="28">
          <cell r="Q28" t="str">
            <v>Recaudo de productividad de Inmuebles arrendados en Deposito Provisional</v>
          </cell>
          <cell r="R28">
            <v>1.7168623923174999</v>
          </cell>
          <cell r="S28" t="str">
            <v>Medir el recaudo por productividad de Inmuebles arrendados administrado por deposito provisional</v>
          </cell>
          <cell r="T28" t="str">
            <v>Eficacia</v>
          </cell>
        </row>
        <row r="29">
          <cell r="Q29" t="str">
            <v>Recaudo de productividad de Inmuebles arrendados en administración directa</v>
          </cell>
          <cell r="R29">
            <v>2.4591479593726127</v>
          </cell>
          <cell r="S29" t="str">
            <v>Medir el recaudo por productividad de Inmuebles arrendados en administración directa</v>
          </cell>
          <cell r="T29" t="str">
            <v>Eficacia</v>
          </cell>
        </row>
        <row r="30">
          <cell r="Q30" t="str">
            <v>Recaudo productividad Administración Directa de Muebles</v>
          </cell>
          <cell r="R30">
            <v>0.75581162999999996</v>
          </cell>
          <cell r="S30" t="str">
            <v>Medir el recaudo por productividad de Muebles en Admón., Directa</v>
          </cell>
          <cell r="T30" t="str">
            <v>Eficacia</v>
          </cell>
        </row>
        <row r="31">
          <cell r="Q31" t="str">
            <v>Legalización de Contratos</v>
          </cell>
          <cell r="R31">
            <v>1.9617302344322463</v>
          </cell>
          <cell r="S31" t="str">
            <v>Medir la gestión de legalización de contratos de arrendamiento</v>
          </cell>
          <cell r="T31" t="str">
            <v>Eficacia</v>
          </cell>
        </row>
        <row r="32">
          <cell r="Q32" t="str">
            <v>Legalización de Contratos</v>
          </cell>
          <cell r="R32">
            <v>1.2114706416763885</v>
          </cell>
          <cell r="S32" t="str">
            <v>Medir la gestión de legalización de contratos de arrendamiento</v>
          </cell>
          <cell r="T32" t="str">
            <v>Eficacia</v>
          </cell>
        </row>
        <row r="33">
          <cell r="Q33" t="str">
            <v>Legalización de Contratos</v>
          </cell>
          <cell r="R33">
            <v>1.2852764307504623</v>
          </cell>
          <cell r="S33" t="str">
            <v>Medir la gestión de legalización de contratos de arrendamiento</v>
          </cell>
          <cell r="T33" t="str">
            <v>Eficacia</v>
          </cell>
        </row>
        <row r="34">
          <cell r="Q34" t="str">
            <v>Legalización de Contratos</v>
          </cell>
          <cell r="R34">
            <v>1.403832121973456</v>
          </cell>
          <cell r="S34" t="str">
            <v>Medir la gestión de legalización de contratos de arrendamiento</v>
          </cell>
          <cell r="T34" t="str">
            <v>Eficacia</v>
          </cell>
        </row>
        <row r="35">
          <cell r="Q35" t="str">
            <v>Recaudo por sinestros</v>
          </cell>
          <cell r="R35">
            <v>1.9244385397856203</v>
          </cell>
          <cell r="S35" t="str">
            <v>medir la gestión de los contratos de arrendamiento siniestrados</v>
          </cell>
          <cell r="T35" t="str">
            <v>Eficiencia</v>
          </cell>
        </row>
        <row r="36">
          <cell r="Q36" t="str">
            <v>Recaudo Centralizado</v>
          </cell>
          <cell r="R36">
            <v>0.82694654625335606</v>
          </cell>
          <cell r="S36" t="str">
            <v>Recaudo Centralizado</v>
          </cell>
          <cell r="T36" t="str">
            <v>Eficiencia</v>
          </cell>
        </row>
        <row r="37">
          <cell r="Q37" t="str">
            <v>Valor total de rendimientos esperados con recursos líquidos extintos y en proceso</v>
          </cell>
          <cell r="R37">
            <v>1.8868823805562163</v>
          </cell>
          <cell r="S37" t="str">
            <v>Medir el cumplimiento de la meta de rendimientos financieros</v>
          </cell>
          <cell r="T37" t="str">
            <v>Eficacia</v>
          </cell>
        </row>
        <row r="38">
          <cell r="Q38" t="str">
            <v>Destinaciones provisionales de inmuebles</v>
          </cell>
          <cell r="R38" t="str">
            <v>SR</v>
          </cell>
          <cell r="S38" t="str">
            <v>Medir el Número de inmuebles de difícil administración para gestionar identificados</v>
          </cell>
          <cell r="T38" t="str">
            <v>Eficacia</v>
          </cell>
        </row>
        <row r="39">
          <cell r="Q39" t="str">
            <v>Destinaciones provisionales de Muebles (Medios de Transporte)</v>
          </cell>
          <cell r="R39">
            <v>1</v>
          </cell>
          <cell r="S39" t="str">
            <v>Medir el Número de requerimientos de destinaciones provisionales de muebles respondidos.</v>
          </cell>
          <cell r="T39" t="str">
            <v>Eficacia</v>
          </cell>
        </row>
        <row r="40">
          <cell r="Q40" t="str">
            <v>Destinaciones definitivas de Muebles</v>
          </cell>
          <cell r="R40">
            <v>0.62666666666666671</v>
          </cell>
          <cell r="S40" t="str">
            <v>Medir el Número de destinaciones definitivas de muebles realizadas</v>
          </cell>
          <cell r="T40" t="str">
            <v>Eficacia</v>
          </cell>
        </row>
        <row r="41">
          <cell r="Q41" t="str">
            <v>Destinaciones Fontur de la Gerencia de Sociedades Activas en Proceso</v>
          </cell>
          <cell r="R41">
            <v>1</v>
          </cell>
          <cell r="S41" t="str">
            <v>Medir la Gestión de los establecimientos de comercio con vocación turística</v>
          </cell>
          <cell r="T41" t="str">
            <v>Eficacia</v>
          </cell>
        </row>
        <row r="42">
          <cell r="Q42" t="str">
            <v>Destinaciones Fontur de la Gerencia de Sociedades En Liquidación En Proceso</v>
          </cell>
          <cell r="R42">
            <v>0</v>
          </cell>
          <cell r="S42" t="str">
            <v>Medir la Gestión de los establecimientos de comercio con vocación turística</v>
          </cell>
          <cell r="T42" t="str">
            <v>Eficacia</v>
          </cell>
        </row>
        <row r="43">
          <cell r="Q43" t="str">
            <v>Ferias de Atención al Ciudadano lideradas por el Departamento de Planeación Nacional</v>
          </cell>
          <cell r="R43">
            <v>1</v>
          </cell>
          <cell r="S43" t="str">
            <v>Medir el número de espacios para propiciar información de los servicios que ofrece la SAE S.A.S en coordinación con las políticias institucionales de nivel nacional.</v>
          </cell>
          <cell r="T43" t="str">
            <v>Eficacia</v>
          </cell>
        </row>
        <row r="44">
          <cell r="Q44" t="str">
            <v>Eventos con públicos de alto interes en espacios academicos, informativos o comerciales</v>
          </cell>
          <cell r="R44">
            <v>1</v>
          </cell>
          <cell r="S44" t="str">
            <v xml:space="preserve">Medir el número de espacios de intercambio y socialización sobre el servicio que ofrece la SAE SAS con púbicos especificos </v>
          </cell>
          <cell r="T44" t="str">
            <v>Eficacia</v>
          </cell>
        </row>
        <row r="45">
          <cell r="Q45" t="str">
            <v>Espacios virtuales que permitan dialogar con públicos especificios, posicionar servicios de SAE y conocer la calidad de la prestación de los mismos</v>
          </cell>
          <cell r="R45">
            <v>1</v>
          </cell>
          <cell r="S45" t="str">
            <v>Medir el número de espacios de "diálogo ciudadano" virtuales que permitan posicionar servicios y conocer la calidad de la prestación del mismo</v>
          </cell>
          <cell r="T45" t="str">
            <v>Eficacia</v>
          </cell>
        </row>
        <row r="46">
          <cell r="Q46" t="str">
            <v xml:space="preserve">Estrategias que impacten positivamente en el posicionamiento de marca a nivel externo e interno </v>
          </cell>
          <cell r="R46">
            <v>1</v>
          </cell>
          <cell r="S46" t="str">
            <v>Medir el número de estrategias que generen valor para el posicionamiento de 
la marca a nivel interno y externo </v>
          </cell>
          <cell r="T46" t="str">
            <v>Eficacia</v>
          </cell>
        </row>
        <row r="47">
          <cell r="Q47" t="str">
            <v>Publicación de boletines sobre los resultados y la gestión de SAE</v>
          </cell>
          <cell r="R47">
            <v>1</v>
          </cell>
          <cell r="S47" t="str">
            <v>Medir el número de boletines de prensa para difundir  información regional y nacional sobre la gestión y logros de la Entidad a través de los diferentes canales de comunicación</v>
          </cell>
          <cell r="T47" t="str">
            <v>Eficacia</v>
          </cell>
        </row>
        <row r="48">
          <cell r="Q48" t="str">
            <v>Nuevos seguidores en todas las redes sociales que maneje la entidad</v>
          </cell>
          <cell r="R48">
            <v>1.3979999999999999</v>
          </cell>
          <cell r="S48" t="str">
            <v>Medir el número de nuevos públicos en redes sociales para lograr mayor reconocimiendo de la gestión de SAE S.A.S</v>
          </cell>
          <cell r="T48" t="str">
            <v>Eficacia</v>
          </cell>
        </row>
        <row r="49">
          <cell r="Q49" t="str">
            <v>Contratos de arrendamiento nuevos</v>
          </cell>
          <cell r="R49">
            <v>0.68435013262599464</v>
          </cell>
          <cell r="S49" t="str">
            <v>Identificar el crecimiento de los contratos nuevos</v>
          </cell>
          <cell r="T49" t="str">
            <v>Eficacia</v>
          </cell>
        </row>
        <row r="50">
          <cell r="Q50" t="str">
            <v>Ventas de Unidades comerciales</v>
          </cell>
          <cell r="R50">
            <v>0.93125000000000002</v>
          </cell>
          <cell r="S50" t="str">
            <v>Identificar el valor de las ventas</v>
          </cell>
          <cell r="T50" t="str">
            <v>Eficacia</v>
          </cell>
        </row>
        <row r="51">
          <cell r="Q51" t="str">
            <v>Ruedas de Negocio</v>
          </cell>
          <cell r="R51">
            <v>1.6666666666666667</v>
          </cell>
          <cell r="S51" t="str">
            <v>No. De Ruesdas de Negocio Realizadas</v>
          </cell>
          <cell r="T51" t="str">
            <v>Eficacia</v>
          </cell>
        </row>
        <row r="52">
          <cell r="Q52" t="str">
            <v>Trámite Reintegro de dinero</v>
          </cell>
          <cell r="R52">
            <v>0.98181818181818181</v>
          </cell>
          <cell r="S52" t="str">
            <v>Medir la cantidad de reintegros de dinero</v>
          </cell>
          <cell r="T52" t="str">
            <v>Eficacia</v>
          </cell>
        </row>
        <row r="53">
          <cell r="Q53" t="str">
            <v>Trámite de destinación provisional de bienes</v>
          </cell>
          <cell r="R53" t="str">
            <v>SR</v>
          </cell>
          <cell r="S53" t="str">
            <v xml:space="preserve">Medir la cantidad de destinaciones provisionales </v>
          </cell>
          <cell r="T53" t="str">
            <v>Eficacia</v>
          </cell>
        </row>
        <row r="54">
          <cell r="Q54" t="str">
            <v>Trámite de solicitudes de arrendamiento</v>
          </cell>
          <cell r="R54">
            <v>0.91596638655462181</v>
          </cell>
          <cell r="S54" t="str">
            <v>Medir la cantidad de contratos de arrendamiento</v>
          </cell>
          <cell r="T54" t="str">
            <v>Eficacia</v>
          </cell>
        </row>
        <row r="55">
          <cell r="Q55" t="str">
            <v>Trámite de solicitudes de arrendamiento</v>
          </cell>
          <cell r="R55">
            <v>0.8571428571428571</v>
          </cell>
          <cell r="S55" t="str">
            <v>Medir la cantidad de contratos de arrendamiento</v>
          </cell>
          <cell r="T55" t="str">
            <v>Eficacia</v>
          </cell>
        </row>
        <row r="56">
          <cell r="Q56" t="str">
            <v>Trámite de solicitudes de arrendamiento</v>
          </cell>
          <cell r="R56">
            <v>0.515625</v>
          </cell>
          <cell r="S56" t="str">
            <v>Medir la cantidad de contratos de arrendamiento</v>
          </cell>
          <cell r="T56" t="str">
            <v>Eficacia</v>
          </cell>
        </row>
        <row r="57">
          <cell r="Q57" t="str">
            <v>Trámite de solicitudes de arrendamiento</v>
          </cell>
          <cell r="R57">
            <v>0.32075471698113206</v>
          </cell>
          <cell r="S57" t="str">
            <v>Medir la cantidad de contratos de arrendamiento</v>
          </cell>
          <cell r="T57" t="str">
            <v>Eficacia</v>
          </cell>
        </row>
        <row r="58">
          <cell r="Q58" t="str">
            <v>Eficacia de las promociones</v>
          </cell>
          <cell r="R58">
            <v>1</v>
          </cell>
          <cell r="S58" t="str">
            <v>Identificar la eficacia de las promociones realizadas por el área</v>
          </cell>
          <cell r="T58" t="str">
            <v>Eficacia</v>
          </cell>
        </row>
        <row r="59">
          <cell r="Q59" t="str">
            <v>Seguimiento al Registro de remoción del depositario</v>
          </cell>
          <cell r="R59">
            <v>0.93117480537862707</v>
          </cell>
          <cell r="S59" t="str">
            <v>medir el registro en ORIP de los depositarios removidos</v>
          </cell>
          <cell r="T59" t="str">
            <v>Eficiencia</v>
          </cell>
        </row>
        <row r="60">
          <cell r="Q60" t="str">
            <v>Destrucciones realizadas</v>
          </cell>
          <cell r="R60">
            <v>0.93087927985854368</v>
          </cell>
          <cell r="S60" t="str">
            <v>medir la gestión de las solicitudes de destrucción aprobadas</v>
          </cell>
          <cell r="T60" t="str">
            <v>Eficacia</v>
          </cell>
        </row>
        <row r="61">
          <cell r="Q61" t="str">
            <v>Chatarrizaciones realizadas</v>
          </cell>
          <cell r="R61">
            <v>0.56799999999999995</v>
          </cell>
          <cell r="S61" t="str">
            <v>medir la gestión de las solicitudes de chatarrización aprobadas</v>
          </cell>
          <cell r="T61" t="str">
            <v>Eficacia</v>
          </cell>
        </row>
        <row r="62">
          <cell r="Q62" t="str">
            <v>Control de Destinatarios</v>
          </cell>
          <cell r="R62">
            <v>1</v>
          </cell>
          <cell r="S62" t="str">
            <v>medir el cumplimiento de las obligaciones definidas a los destinatarios provisionales</v>
          </cell>
          <cell r="T62" t="str">
            <v>Eficiencia</v>
          </cell>
        </row>
        <row r="63">
          <cell r="Q63" t="str">
            <v>Estimados de Renta</v>
          </cell>
          <cell r="R63">
            <v>1.05</v>
          </cell>
          <cell r="S63" t="str">
            <v>Medir la cantidad FMI con estimados de renta emitidos</v>
          </cell>
          <cell r="T63" t="str">
            <v>Eficacia</v>
          </cell>
        </row>
        <row r="64">
          <cell r="Q64" t="str">
            <v>Gestión de Contratos Saneados</v>
          </cell>
          <cell r="R64"/>
          <cell r="S64" t="str">
            <v>Medir la gestión de contratos saneados</v>
          </cell>
          <cell r="T64" t="str">
            <v>Eficacia</v>
          </cell>
        </row>
        <row r="65">
          <cell r="Q65" t="str">
            <v>Gestión de Contratos Saneados</v>
          </cell>
          <cell r="R65"/>
          <cell r="S65" t="str">
            <v>Medir la gestión de contratos saneados</v>
          </cell>
          <cell r="T65" t="str">
            <v>Eficacia</v>
          </cell>
        </row>
        <row r="66">
          <cell r="Q66" t="str">
            <v>Gestión de Contratos Saneados</v>
          </cell>
          <cell r="R66"/>
          <cell r="S66" t="str">
            <v>Medir la gestión de contratos saneados</v>
          </cell>
          <cell r="T66" t="str">
            <v>Eficacia</v>
          </cell>
        </row>
        <row r="67">
          <cell r="Q67" t="str">
            <v>Gestión de Contratos Saneados</v>
          </cell>
          <cell r="R67"/>
          <cell r="S67" t="str">
            <v>Medir la gestión de contratos saneados</v>
          </cell>
          <cell r="T67" t="str">
            <v>Eficacia</v>
          </cell>
        </row>
        <row r="68">
          <cell r="Q68" t="str">
            <v>Formalización de venta</v>
          </cell>
          <cell r="R68">
            <v>2.3888888888888888</v>
          </cell>
          <cell r="S68" t="str">
            <v>medir la gestión de formalización de la venta</v>
          </cell>
          <cell r="T68" t="str">
            <v>Eficacia</v>
          </cell>
        </row>
        <row r="69">
          <cell r="Q69" t="str">
            <v>Formalización de venta</v>
          </cell>
          <cell r="R69">
            <v>1</v>
          </cell>
          <cell r="S69" t="str">
            <v>medir la gestión de formalización de la venta</v>
          </cell>
          <cell r="T69" t="str">
            <v>Eficacia</v>
          </cell>
        </row>
        <row r="70">
          <cell r="Q70" t="str">
            <v>Formalización de venta</v>
          </cell>
          <cell r="R70">
            <v>0.90243902439024393</v>
          </cell>
          <cell r="S70" t="str">
            <v>medir la gestión de formalización de la venta</v>
          </cell>
          <cell r="T70" t="str">
            <v>Eficacia</v>
          </cell>
        </row>
        <row r="71">
          <cell r="Q71" t="str">
            <v>Formalización de venta</v>
          </cell>
          <cell r="R71">
            <v>0.93333333333333335</v>
          </cell>
          <cell r="S71" t="str">
            <v>medir la gestión de formalización de la venta</v>
          </cell>
          <cell r="T71" t="str">
            <v>Eficacia</v>
          </cell>
        </row>
        <row r="72">
          <cell r="Q72" t="str">
            <v>Gestión de registro de activos</v>
          </cell>
          <cell r="R72">
            <v>0.97476340694006314</v>
          </cell>
          <cell r="S72" t="str">
            <v>Medir la gestión en la conformación de expediente inicial de activos en diligencias de secuestro para el registro correspondiente en el inventario</v>
          </cell>
          <cell r="T72" t="str">
            <v>Eficiencia</v>
          </cell>
        </row>
        <row r="73">
          <cell r="Q73" t="str">
            <v>Gestión de registro de activos</v>
          </cell>
          <cell r="R73">
            <v>1</v>
          </cell>
          <cell r="S73" t="str">
            <v>Medir la gestión en la conformación de expediente inicial de activos en diligencias de secuestro para el registro correspondiente en el inventario</v>
          </cell>
          <cell r="T73" t="str">
            <v>Eficiencia</v>
          </cell>
        </row>
        <row r="74">
          <cell r="Q74" t="str">
            <v>Gestión de registro de activos</v>
          </cell>
          <cell r="R74">
            <v>0.98709677419354835</v>
          </cell>
          <cell r="S74" t="str">
            <v>Medir la gestión en la conformación de expediente inicial de activos en diligencias de secuestro para el registro correspondiente en el inventario</v>
          </cell>
          <cell r="T74" t="str">
            <v>Eficiencia</v>
          </cell>
        </row>
        <row r="75">
          <cell r="Q75" t="str">
            <v>Gestión de registro de activos</v>
          </cell>
          <cell r="R75">
            <v>1</v>
          </cell>
          <cell r="S75" t="str">
            <v>Medir la gestión en la conformación de expediente inicial de activos en diligencias de secuestro para el registro correspondiente en el inventario</v>
          </cell>
          <cell r="T75" t="str">
            <v>Eficiencia</v>
          </cell>
        </row>
        <row r="76">
          <cell r="Q76" t="str">
            <v>Seguimiento a la gestión de las almacenadoras</v>
          </cell>
          <cell r="R76" t="str">
            <v/>
          </cell>
          <cell r="S76" t="str">
            <v>gestionar la interacción con las almacenadoras</v>
          </cell>
          <cell r="T76" t="str">
            <v>Eficacia</v>
          </cell>
        </row>
        <row r="77">
          <cell r="Q77" t="str">
            <v>Seguimiento a la gestión de las almacenadoras</v>
          </cell>
          <cell r="R77">
            <v>1</v>
          </cell>
          <cell r="S77" t="str">
            <v>gestionar la interacción con las almacenadoras</v>
          </cell>
          <cell r="T77" t="str">
            <v>Eficacia</v>
          </cell>
        </row>
        <row r="78">
          <cell r="Q78" t="str">
            <v>Seguimiento a la gestión de las almacenadoras</v>
          </cell>
          <cell r="R78" t="str">
            <v/>
          </cell>
          <cell r="S78" t="str">
            <v>gestionar la interacción con las almacenadoras</v>
          </cell>
          <cell r="T78" t="str">
            <v>Eficacia</v>
          </cell>
        </row>
        <row r="79">
          <cell r="Q79" t="str">
            <v>Seguimiento a la gestión de las almacenadoras</v>
          </cell>
          <cell r="R79">
            <v>1.3125</v>
          </cell>
          <cell r="S79" t="str">
            <v>gestionar la interacción con las almacenadoras</v>
          </cell>
          <cell r="T79" t="str">
            <v>Eficacia</v>
          </cell>
        </row>
        <row r="80">
          <cell r="Q80" t="str">
            <v>Asambleas copropiedades</v>
          </cell>
          <cell r="R80">
            <v>0.73426573426573427</v>
          </cell>
          <cell r="S80" t="str">
            <v>Medir la gestión de asamblea en copropiedades</v>
          </cell>
          <cell r="T80" t="str">
            <v>Eficiencia</v>
          </cell>
        </row>
        <row r="81">
          <cell r="Q81" t="str">
            <v>Asambleas copropiedades</v>
          </cell>
          <cell r="R81">
            <v>1</v>
          </cell>
          <cell r="S81" t="str">
            <v>Medir la gestión de asamblea en copropiedades</v>
          </cell>
          <cell r="T81" t="str">
            <v>Eficiencia</v>
          </cell>
        </row>
        <row r="82">
          <cell r="Q82" t="str">
            <v>Asambleas copropiedades</v>
          </cell>
          <cell r="R82">
            <v>0.96311475409836067</v>
          </cell>
          <cell r="S82" t="str">
            <v>Medir la gestión de asamblea en copropiedades</v>
          </cell>
          <cell r="T82" t="str">
            <v>Eficiencia</v>
          </cell>
        </row>
        <row r="83">
          <cell r="Q83" t="str">
            <v>Asambleas copropiedades</v>
          </cell>
          <cell r="R83">
            <v>1</v>
          </cell>
          <cell r="S83" t="str">
            <v>Medir la gestión de asamblea en copropiedades</v>
          </cell>
          <cell r="T83" t="str">
            <v>Eficiencia</v>
          </cell>
        </row>
        <row r="84">
          <cell r="Q84" t="str">
            <v>Retiro del registro de depositarios</v>
          </cell>
          <cell r="R84">
            <v>0.875</v>
          </cell>
          <cell r="S84" t="str">
            <v>medir la gestión de retiro del registro de los depositarios</v>
          </cell>
          <cell r="T84" t="str">
            <v>Eficiencia</v>
          </cell>
        </row>
        <row r="85">
          <cell r="Q85" t="str">
            <v>Cumplimiento plan de ejecución de asambleas</v>
          </cell>
          <cell r="R85">
            <v>0.86399999999999999</v>
          </cell>
          <cell r="S85" t="str">
            <v>Medir el cumplimiento del plan de ejecución de asambleas</v>
          </cell>
          <cell r="T85" t="str">
            <v>Eficiencia</v>
          </cell>
        </row>
        <row r="86">
          <cell r="Q86" t="str">
            <v>Cumplimiento plan de ejecución de asambleas</v>
          </cell>
          <cell r="R86">
            <v>0.94305555555555554</v>
          </cell>
          <cell r="S86" t="str">
            <v>Medir el cumplimiento del plan de ejecución de asambleas</v>
          </cell>
          <cell r="T86" t="str">
            <v>Eficiencia</v>
          </cell>
        </row>
        <row r="87">
          <cell r="Q87" t="str">
            <v>Servicios para aplicaciones</v>
          </cell>
          <cell r="R87">
            <v>1</v>
          </cell>
          <cell r="S87" t="str">
            <v>Medir la gestión de Servicios para aplicaciones</v>
          </cell>
          <cell r="T87" t="str">
            <v>Eficiencia</v>
          </cell>
        </row>
        <row r="88">
          <cell r="Q88" t="str">
            <v>Servicios para infraestructura</v>
          </cell>
          <cell r="R88">
            <v>0.96777251184834123</v>
          </cell>
          <cell r="S88" t="str">
            <v>Medir la Gestión de Servicios para infraestructura</v>
          </cell>
          <cell r="T88" t="str">
            <v>Eficacia</v>
          </cell>
        </row>
        <row r="89">
          <cell r="Q89" t="str">
            <v>Servicios para BI</v>
          </cell>
          <cell r="R89">
            <v>1.0525291828793775</v>
          </cell>
          <cell r="S89" t="str">
            <v>Medir la gestión del Servicios para BI</v>
          </cell>
          <cell r="T89" t="str">
            <v>Eficacia</v>
          </cell>
        </row>
        <row r="90">
          <cell r="Q90" t="str">
            <v>Servicios de Consultoría</v>
          </cell>
          <cell r="R90">
            <v>0.95043103448275867</v>
          </cell>
          <cell r="S90" t="str">
            <v>Medir la Gestión de Servicios de Consultoría</v>
          </cell>
          <cell r="T90" t="str">
            <v>Eficacia</v>
          </cell>
        </row>
        <row r="91">
          <cell r="Q91" t="str">
            <v>Aporte a la comunicación organización por parte de la oficina de comunicaciones</v>
          </cell>
          <cell r="R91">
            <v>1</v>
          </cell>
          <cell r="S91" t="str">
            <v>Medir el número de piezas gráficas que apoyan los requerimientos de información y comunicación organizacional</v>
          </cell>
          <cell r="T91" t="str">
            <v>Impacto</v>
          </cell>
        </row>
        <row r="92">
          <cell r="Q92" t="str">
            <v>Pagos</v>
          </cell>
          <cell r="R92">
            <v>0.99312330081560851</v>
          </cell>
          <cell r="S92" t="str">
            <v>Medir la cantidad de pagos realizadas</v>
          </cell>
          <cell r="T92" t="str">
            <v>Desempeño Presupuestario (eficiencia)</v>
          </cell>
        </row>
        <row r="93">
          <cell r="Q93" t="str">
            <v>Selección de personal competente</v>
          </cell>
          <cell r="R93" t="str">
            <v/>
          </cell>
          <cell r="S93" t="str">
            <v>Selección del personal con las competencias requeridas</v>
          </cell>
          <cell r="T93" t="str">
            <v>Efectividad</v>
          </cell>
        </row>
        <row r="94">
          <cell r="Q94" t="str">
            <v>Inserción de piezas documentales de la nueva producción documental</v>
          </cell>
          <cell r="R94">
            <v>1.3048151332760101</v>
          </cell>
          <cell r="S94" t="str">
            <v>Medir la cantidad de solicitudes de inserción documentos</v>
          </cell>
          <cell r="T94" t="str">
            <v>Efectividad</v>
          </cell>
        </row>
        <row r="95">
          <cell r="Q95" t="str">
            <v>Siniestro</v>
          </cell>
          <cell r="R95">
            <v>1</v>
          </cell>
          <cell r="S95" t="str">
            <v>Medir los siniestros gestionados</v>
          </cell>
          <cell r="T95" t="str">
            <v>Eficacia</v>
          </cell>
        </row>
        <row r="96">
          <cell r="Q96" t="str">
            <v>Mantenimiento</v>
          </cell>
          <cell r="R96">
            <v>1</v>
          </cell>
          <cell r="S96" t="str">
            <v>Oportunidad de los mantenimientos locativos(Edificio Central-Bodega)</v>
          </cell>
          <cell r="T96" t="str">
            <v>Eficacia</v>
          </cell>
        </row>
        <row r="97">
          <cell r="Q97" t="str">
            <v xml:space="preserve">Gestión de insumos </v>
          </cell>
          <cell r="R97">
            <v>1</v>
          </cell>
          <cell r="S97" t="str">
            <v>Oportunidad en la entrega de insumos a las áreas</v>
          </cell>
          <cell r="T97" t="str">
            <v>Eficacia</v>
          </cell>
        </row>
        <row r="98">
          <cell r="Q98" t="str">
            <v>Actos administrativos revisados</v>
          </cell>
          <cell r="R98">
            <v>1</v>
          </cell>
          <cell r="S98" t="str">
            <v>Medir la cantidad de actos administrativos revisados</v>
          </cell>
          <cell r="T98" t="str">
            <v>Calidad</v>
          </cell>
        </row>
        <row r="99">
          <cell r="Q99" t="str">
            <v>Revisión estudios previos</v>
          </cell>
          <cell r="R99">
            <v>1</v>
          </cell>
          <cell r="S99" t="str">
            <v>Medir la cantidad de estudios previos revisados</v>
          </cell>
          <cell r="T99" t="str">
            <v>Eficacia</v>
          </cell>
        </row>
        <row r="100">
          <cell r="Q100" t="str">
            <v>Elaboración de instrumentos contractuales</v>
          </cell>
          <cell r="R100">
            <v>1</v>
          </cell>
          <cell r="S100" t="str">
            <v>Medir la cantidad de instrumentos contractuales creados</v>
          </cell>
          <cell r="T100" t="str">
            <v>Eficiencia</v>
          </cell>
        </row>
        <row r="101">
          <cell r="Q101" t="str">
            <v>Procedimientos</v>
          </cell>
          <cell r="R101">
            <v>1</v>
          </cell>
          <cell r="S101" t="str">
            <v>Generación de procedimientos en los tiempos establecidos y garantizando el cumplimento de la metodología definida para la creación eliminación y/o edición de los mismos,</v>
          </cell>
          <cell r="T101" t="str">
            <v>Eficacia</v>
          </cell>
        </row>
        <row r="102">
          <cell r="Q102" t="str">
            <v>Informes de entes externos (gobierno)</v>
          </cell>
          <cell r="R102">
            <v>1</v>
          </cell>
          <cell r="S102" t="str">
            <v xml:space="preserve">Entregar los informes y reportes solicitados por entidades de gobierno en los tiempos y bajo los parámetros de presentación y contenido establecidos </v>
          </cell>
          <cell r="T102" t="str">
            <v>Impacto</v>
          </cell>
        </row>
        <row r="103">
          <cell r="Q103" t="str">
            <v>Seguimiento a herramientas de planeación (Proyectos, Estrategia y Riesgos)</v>
          </cell>
          <cell r="R103">
            <v>0.90909090909090906</v>
          </cell>
          <cell r="S103" t="str">
            <v>Realizar seguimiento efectivo a las herramientas de planeación</v>
          </cell>
          <cell r="T103" t="str">
            <v>Eficiencia</v>
          </cell>
        </row>
        <row r="104">
          <cell r="Q104" t="str">
            <v>Escenarios</v>
          </cell>
          <cell r="R104">
            <v>1</v>
          </cell>
          <cell r="S104" t="str">
            <v>Medir la gestión de los Escenarios</v>
          </cell>
          <cell r="T104" t="str">
            <v>Eficacia</v>
          </cell>
        </row>
        <row r="105">
          <cell r="Q105" t="str">
            <v>Actualización de datos Básicos</v>
          </cell>
          <cell r="R105">
            <v>0.93959183673469393</v>
          </cell>
          <cell r="S105" t="str">
            <v>Medir la gestión de actualización de datos básicos registrados en el sistema de información</v>
          </cell>
          <cell r="T105" t="str">
            <v>Eficacia</v>
          </cell>
        </row>
        <row r="106">
          <cell r="Q106" t="str">
            <v>Gestión en el Ingreso de Activos</v>
          </cell>
          <cell r="R106">
            <v>0.99946409431939975</v>
          </cell>
          <cell r="S106" t="str">
            <v xml:space="preserve">Medir la gestión de Ingreso de activos del sistema de Información </v>
          </cell>
          <cell r="T106" t="str">
            <v>Eficacia</v>
          </cell>
        </row>
        <row r="107">
          <cell r="Q107" t="str">
            <v>Eficacia del acompañamiento</v>
          </cell>
          <cell r="R107">
            <v>1</v>
          </cell>
          <cell r="S107" t="str">
            <v>Identificar el oportuno acompañamiento del área a las diferentes actividades a las que es llamada</v>
          </cell>
          <cell r="T107" t="str">
            <v>Eficacia</v>
          </cell>
        </row>
        <row r="108">
          <cell r="Q108" t="str">
            <v>Mejora de Procesos SIG</v>
          </cell>
          <cell r="R108" t="str">
            <v/>
          </cell>
          <cell r="S108" t="str">
            <v>Medir la Mejora de Procesos SIG</v>
          </cell>
          <cell r="T108" t="str">
            <v>Eficiencia</v>
          </cell>
        </row>
        <row r="109">
          <cell r="Q109" t="str">
            <v>Alianza estratégica</v>
          </cell>
          <cell r="R109">
            <v>0.9</v>
          </cell>
          <cell r="S109" t="str">
            <v>Consolidar alianzas que contribuyan a la reducción de recursos económicos, físicos, de personal y tiempo en el funcionamiento de los procesos </v>
          </cell>
          <cell r="T109" t="str">
            <v>Eficiencia</v>
          </cell>
        </row>
        <row r="110">
          <cell r="Q110" t="str">
            <v xml:space="preserve">Actualización de información de inventario de sociedades activas </v>
          </cell>
          <cell r="R110">
            <v>0.32452830188679244</v>
          </cell>
          <cell r="S110" t="str">
            <v>Medir la cantidad de información actualizada de inventario de sociedades activas</v>
          </cell>
          <cell r="T110" t="str">
            <v>Eficacia</v>
          </cell>
        </row>
        <row r="111">
          <cell r="Q111" t="str">
            <v>Activos con información de pasivos identificados</v>
          </cell>
          <cell r="R111" t="str">
            <v/>
          </cell>
          <cell r="S111" t="str">
            <v>Medir la identificación de los pasivos de cada uno de los bienes del inventario</v>
          </cell>
          <cell r="T111" t="str">
            <v>Desempeño Presupuestario (eficiencia)</v>
          </cell>
        </row>
        <row r="112">
          <cell r="Q112" t="str">
            <v>Activos con información financiera identificados</v>
          </cell>
          <cell r="R112">
            <v>0.71296296296296291</v>
          </cell>
          <cell r="S112" t="str">
            <v>Medir la identificación de informacion financiera por estados de cuenta para proceso de devolución</v>
          </cell>
          <cell r="T112" t="str">
            <v>Eficiencia</v>
          </cell>
        </row>
        <row r="113">
          <cell r="Q113" t="str">
            <v>Actualización Información de Valores a Reintegrar</v>
          </cell>
          <cell r="R113" t="str">
            <v/>
          </cell>
          <cell r="S113" t="str">
            <v>Medir la gestión en la identificación de reintegros a sociedades en liquidación</v>
          </cell>
          <cell r="T113" t="str">
            <v>Desempeño Presupuestario (eficiencia)</v>
          </cell>
        </row>
        <row r="114">
          <cell r="Q114" t="str">
            <v>Avance Ejecución Data Quality</v>
          </cell>
          <cell r="R114" t="str">
            <v>SR</v>
          </cell>
          <cell r="S114" t="str">
            <v>Medir el porcentaje de avance del proyecto de Data Quality (Recepción y registro de activos)</v>
          </cell>
          <cell r="T114" t="str">
            <v>Efectividad</v>
          </cell>
        </row>
        <row r="115">
          <cell r="Q115" t="str">
            <v>Avance Ejecución Data Quality</v>
          </cell>
          <cell r="R115" t="str">
            <v>SR</v>
          </cell>
          <cell r="S115" t="str">
            <v>Medir el porcentaje de avance del proyecto de Data Quality 
Procesos Priorizados: 
1, Obligaciones Tributarias
2, Estimados de Renta
3, Desalojos</v>
          </cell>
          <cell r="T115" t="str">
            <v>Efectividad</v>
          </cell>
        </row>
        <row r="116">
          <cell r="Q116" t="str">
            <v>Avance Ejecución Data Quality</v>
          </cell>
          <cell r="R116" t="str">
            <v>SR</v>
          </cell>
          <cell r="S116" t="str">
            <v>Medir el porcentaje de avance del proyecto de Data Quality 
Procesos Priorizados: 
1, Obligaciones Tributarias
2, Estimados de Renta
3, Desalojos</v>
          </cell>
          <cell r="T116" t="str">
            <v>Efectividad</v>
          </cell>
        </row>
        <row r="117">
          <cell r="Q117" t="str">
            <v>Avance Ejecución Data Quality</v>
          </cell>
          <cell r="R117" t="str">
            <v>SR</v>
          </cell>
          <cell r="S117" t="str">
            <v>Medir el porcentaje de avance del proyecto de Data Quality 
Procesos Priorizados: 
1, Obligaciones Tributarias
2, Estimados de Renta
3, Desalojos</v>
          </cell>
          <cell r="T117" t="str">
            <v>Efectividad</v>
          </cell>
        </row>
        <row r="118">
          <cell r="Q118" t="str">
            <v>Avance Ejecución Data Quality</v>
          </cell>
          <cell r="R118" t="str">
            <v>SR</v>
          </cell>
          <cell r="S118" t="str">
            <v>Medir el porcentaje de avance del proyecto de Data Quality 
Procesos Priorizados: 
1, Obligaciones Tributarias
2, Estimados de Renta
3, Desalojos</v>
          </cell>
          <cell r="T118" t="str">
            <v>Efectividad</v>
          </cell>
        </row>
        <row r="119">
          <cell r="Q119" t="str">
            <v>Avance Ejecución Data Quality</v>
          </cell>
          <cell r="R119" t="str">
            <v>SR</v>
          </cell>
          <cell r="S119" t="str">
            <v>Medir el porcentaje de avance del proyecto de Data Quality</v>
          </cell>
          <cell r="T119" t="str">
            <v>Efectividad</v>
          </cell>
        </row>
        <row r="120">
          <cell r="Q120" t="str">
            <v>Avance Ejecución Data Quality</v>
          </cell>
          <cell r="R120" t="str">
            <v>SR</v>
          </cell>
          <cell r="S120" t="str">
            <v>Medir el porcentaje de avance del proyecto de Data Quality 
1, Información de contratos</v>
          </cell>
          <cell r="T120" t="str">
            <v>Efectividad</v>
          </cell>
        </row>
        <row r="121">
          <cell r="Q121" t="str">
            <v>Avance Ejecución Data Quality</v>
          </cell>
          <cell r="R121" t="str">
            <v>SR</v>
          </cell>
          <cell r="S121" t="str">
            <v>Medir el porcentaje de avance del proyecto de Data Quality</v>
          </cell>
          <cell r="T121" t="str">
            <v>Efectividad</v>
          </cell>
        </row>
        <row r="122">
          <cell r="Q122" t="str">
            <v>Avance Ejecución Data Quality</v>
          </cell>
          <cell r="R122" t="str">
            <v>SR</v>
          </cell>
          <cell r="S122" t="str">
            <v>Medir el porcentaje de avance del proyecto de Data Quality</v>
          </cell>
          <cell r="T122" t="str">
            <v>Efectividad</v>
          </cell>
        </row>
        <row r="123">
          <cell r="Q123" t="str">
            <v>Avance Ejecución Data Quality</v>
          </cell>
          <cell r="R123" t="str">
            <v>SR</v>
          </cell>
          <cell r="S123" t="str">
            <v>Medir el porcentaje de avance del proyecto de Data Quality
1, Asignación de Depositarios</v>
          </cell>
          <cell r="T123" t="str">
            <v>Efectividad</v>
          </cell>
        </row>
        <row r="124">
          <cell r="Q124" t="str">
            <v>Avance Ejecución Data Quality</v>
          </cell>
          <cell r="R124" t="str">
            <v>SR</v>
          </cell>
          <cell r="S124" t="str">
            <v>Medir el porcentaje de avance del proyecto de Data Quality</v>
          </cell>
          <cell r="T124" t="str">
            <v>Efectividad</v>
          </cell>
        </row>
        <row r="125">
          <cell r="Q125" t="str">
            <v>Avance Ejecución Data Quality</v>
          </cell>
          <cell r="R125" t="str">
            <v>SR</v>
          </cell>
          <cell r="S125" t="str">
            <v>Medir el porcentaje de avance del proyecto de Data Quality</v>
          </cell>
          <cell r="T125" t="str">
            <v>Efectividad</v>
          </cell>
        </row>
        <row r="126">
          <cell r="Q126" t="str">
            <v>Avance Ejecución Data Quality</v>
          </cell>
          <cell r="R126" t="str">
            <v>SR</v>
          </cell>
          <cell r="S126" t="str">
            <v>Medir el porcentaje de avance del proyecto de Data Quality</v>
          </cell>
          <cell r="T126" t="str">
            <v>Efectividad</v>
          </cell>
        </row>
        <row r="127">
          <cell r="Q127" t="str">
            <v>Avance Ejecución Data Quality</v>
          </cell>
          <cell r="R127" t="str">
            <v>SR</v>
          </cell>
          <cell r="S127" t="str">
            <v>Medir el porcentaje de avance del proyecto de Data Quality</v>
          </cell>
          <cell r="T127" t="str">
            <v>Efectividad</v>
          </cell>
        </row>
        <row r="128">
          <cell r="Q128" t="str">
            <v xml:space="preserve">Avance Ejecución Data Quality </v>
          </cell>
          <cell r="R128" t="str">
            <v>SR</v>
          </cell>
          <cell r="S128" t="str">
            <v>Medir el porcentaje de avance del proyecto de Data Quality
Pasivos-Activos</v>
          </cell>
          <cell r="T128" t="str">
            <v>Efectividad</v>
          </cell>
        </row>
        <row r="129">
          <cell r="Q129" t="str">
            <v>Avance Proyecto de Seguridad</v>
          </cell>
          <cell r="R129">
            <v>0.96666666666666667</v>
          </cell>
          <cell r="S129" t="str">
            <v>Medir el Avance del Proyecto</v>
          </cell>
          <cell r="T129" t="str">
            <v>Impacto</v>
          </cell>
        </row>
        <row r="130">
          <cell r="Q130" t="str">
            <v>Avance Proyecto Matrix 2.0</v>
          </cell>
          <cell r="R130">
            <v>0.37</v>
          </cell>
          <cell r="S130" t="str">
            <v>Medir el Avance del Proyecto</v>
          </cell>
          <cell r="T130" t="str">
            <v>Impacto</v>
          </cell>
        </row>
        <row r="131">
          <cell r="Q131" t="str">
            <v>Avance Proyecto Data Quality</v>
          </cell>
          <cell r="R131" t="str">
            <v>SR</v>
          </cell>
          <cell r="S131" t="str">
            <v>Medir el Avance del Proyecto</v>
          </cell>
          <cell r="T131" t="str">
            <v>Impacto</v>
          </cell>
        </row>
        <row r="132">
          <cell r="Q132" t="str">
            <v>Avance Proyecto ERP (Enterprise Resource Planning)</v>
          </cell>
          <cell r="R132">
            <v>0.74285714285714288</v>
          </cell>
          <cell r="S132" t="str">
            <v>Medir el Avance del Proyecto</v>
          </cell>
          <cell r="T132" t="str">
            <v>Impacto</v>
          </cell>
        </row>
        <row r="133">
          <cell r="Q133" t="str">
            <v>Avance Proyecto Portal</v>
          </cell>
          <cell r="R133">
            <v>1</v>
          </cell>
          <cell r="S133" t="str">
            <v>Medir el Avance del Proyecto</v>
          </cell>
          <cell r="T133" t="str">
            <v>Impacto</v>
          </cell>
        </row>
        <row r="134">
          <cell r="Q134" t="str">
            <v>Avance Proyecto BA (Business Analytics)</v>
          </cell>
          <cell r="R134" t="str">
            <v>SR</v>
          </cell>
          <cell r="S134" t="str">
            <v>Medir el Avance del Proyecto</v>
          </cell>
          <cell r="T134" t="str">
            <v>Impacto</v>
          </cell>
        </row>
        <row r="135">
          <cell r="Q135" t="str">
            <v>Avance Proyecto BI (Business Inteligence)</v>
          </cell>
          <cell r="R135">
            <v>0.02</v>
          </cell>
          <cell r="S135" t="str">
            <v>Medir el Avance del Proyecto</v>
          </cell>
          <cell r="T135" t="str">
            <v>Impacto</v>
          </cell>
        </row>
        <row r="136">
          <cell r="Q136" t="str">
            <v>Avance Proyecto Interoperatibilidad</v>
          </cell>
          <cell r="R136">
            <v>0.01</v>
          </cell>
          <cell r="S136" t="str">
            <v>Medir el Avance del Proyecto</v>
          </cell>
          <cell r="T136" t="str">
            <v>Impacto</v>
          </cell>
        </row>
        <row r="137">
          <cell r="Q137" t="str">
            <v>Cumplimiento de la aplicación de las TRD</v>
          </cell>
          <cell r="R137" t="str">
            <v>SR</v>
          </cell>
          <cell r="S137" t="str">
            <v>Verificar la aplicabilidad de las TRD definidas por el área</v>
          </cell>
          <cell r="T137" t="str">
            <v>Efectividad</v>
          </cell>
        </row>
        <row r="138">
          <cell r="Q138" t="str">
            <v>Cumplimiento de la aplicación de las TRD</v>
          </cell>
          <cell r="R138" t="str">
            <v>SR</v>
          </cell>
          <cell r="S138" t="str">
            <v>Verificar la aplicabilidad de las TRD definidas por el área</v>
          </cell>
          <cell r="T138" t="str">
            <v>Efectividad</v>
          </cell>
        </row>
        <row r="139">
          <cell r="Q139" t="str">
            <v>Cumplimiento de la aplicación de las TRD</v>
          </cell>
          <cell r="R139">
            <v>1</v>
          </cell>
          <cell r="S139" t="str">
            <v>Verificar la aplicabilidad de las TRD definidas por el área</v>
          </cell>
          <cell r="T139" t="str">
            <v>Efectividad</v>
          </cell>
        </row>
        <row r="140">
          <cell r="Q140" t="str">
            <v>Cumplimiento de la aplicación de las TRD</v>
          </cell>
          <cell r="R140" t="str">
            <v>SR</v>
          </cell>
          <cell r="S140" t="str">
            <v>Verificar la aplicabilidad de las TRD definidas por el área</v>
          </cell>
          <cell r="T140" t="str">
            <v>Efectividad</v>
          </cell>
        </row>
        <row r="141">
          <cell r="Q141" t="str">
            <v>Cumplimiento de la aplicación de las TRD</v>
          </cell>
          <cell r="R141">
            <v>1</v>
          </cell>
          <cell r="S141" t="str">
            <v>Verificar la aplicabilidad de las TRD definidas por el área</v>
          </cell>
          <cell r="T141" t="str">
            <v>Efectividad</v>
          </cell>
        </row>
        <row r="142">
          <cell r="Q142" t="str">
            <v>Cumplimiento de la aplicación de las TRD</v>
          </cell>
          <cell r="R142" t="str">
            <v>SR</v>
          </cell>
          <cell r="S142" t="str">
            <v>Verificar la aplicabilidad de las TRD definidas por el área</v>
          </cell>
          <cell r="T142" t="str">
            <v>Efectividad</v>
          </cell>
        </row>
        <row r="143">
          <cell r="Q143" t="str">
            <v>Cumplimiento de la aplicación de las TRD</v>
          </cell>
          <cell r="R143" t="str">
            <v>SR</v>
          </cell>
          <cell r="S143" t="str">
            <v>Verificar la aplicabilidad de las TRD definidas por el área</v>
          </cell>
          <cell r="T143" t="str">
            <v>Efectividad</v>
          </cell>
        </row>
        <row r="144">
          <cell r="Q144" t="str">
            <v>Cumplimiento de la aplicación de las TRD</v>
          </cell>
          <cell r="R144" t="str">
            <v>SR</v>
          </cell>
          <cell r="S144" t="str">
            <v>Verificar la aplicabilidad de las TRD definidas por el área</v>
          </cell>
          <cell r="T144" t="str">
            <v>Efectividad</v>
          </cell>
        </row>
        <row r="145">
          <cell r="Q145" t="str">
            <v>Cumplimiento de la aplicación de las TRD</v>
          </cell>
          <cell r="R145" t="str">
            <v>SR</v>
          </cell>
          <cell r="S145" t="str">
            <v>Verificar la aplicabilidad de las TRD definidas por el área</v>
          </cell>
          <cell r="T145" t="str">
            <v>Efectividad</v>
          </cell>
        </row>
        <row r="146">
          <cell r="Q146" t="str">
            <v>Cumplimiento de la aplicación de las TRD</v>
          </cell>
          <cell r="R146" t="str">
            <v>SR</v>
          </cell>
          <cell r="S146" t="str">
            <v>Aplicación TRD</v>
          </cell>
          <cell r="T146" t="str">
            <v>Efectividad</v>
          </cell>
        </row>
        <row r="147">
          <cell r="Q147" t="str">
            <v>Cumplimiento de la aplicación de las TRD</v>
          </cell>
          <cell r="R147" t="str">
            <v>SR</v>
          </cell>
          <cell r="S147" t="str">
            <v>Verificar la aplicabilidad de las TRD definidas por el área</v>
          </cell>
          <cell r="T147" t="str">
            <v>Efectividad</v>
          </cell>
        </row>
        <row r="148">
          <cell r="Q148" t="str">
            <v>Cumplimiento de la aplicación de las TRD</v>
          </cell>
          <cell r="R148" t="str">
            <v>SR</v>
          </cell>
          <cell r="S148" t="str">
            <v>Verificar la aplicabilidad de las TRD definidas por el área</v>
          </cell>
          <cell r="T148" t="str">
            <v>Efectividad</v>
          </cell>
        </row>
        <row r="149">
          <cell r="Q149" t="str">
            <v>Cumplimiento de la aplicación de las TRD</v>
          </cell>
          <cell r="R149" t="str">
            <v>SR</v>
          </cell>
          <cell r="S149" t="str">
            <v>Verificar la aplicabilidad de las TRD definidas por el área</v>
          </cell>
          <cell r="T149" t="str">
            <v>Efectividad</v>
          </cell>
        </row>
        <row r="150">
          <cell r="Q150" t="str">
            <v>Cumplimiento de la aplicación de las TRD</v>
          </cell>
          <cell r="R150" t="str">
            <v>SR</v>
          </cell>
          <cell r="S150" t="str">
            <v>Verificar la aplicabilidad de las TRD definidas por el área</v>
          </cell>
          <cell r="T150" t="str">
            <v>Efectividad</v>
          </cell>
        </row>
        <row r="151">
          <cell r="Q151" t="str">
            <v>Cumplimiento de la aplicación de las TRD</v>
          </cell>
          <cell r="R151" t="str">
            <v>SR</v>
          </cell>
          <cell r="S151" t="str">
            <v>Verificar la aplicabilidad de las TRD definidas por el área</v>
          </cell>
          <cell r="T151" t="str">
            <v>Efectividad</v>
          </cell>
        </row>
        <row r="152">
          <cell r="Q152" t="str">
            <v>Cumplimiento de la aplicación de las TRD</v>
          </cell>
          <cell r="R152" t="str">
            <v>SR</v>
          </cell>
          <cell r="S152" t="str">
            <v>Verificar la aplicabilidad de las TRD definidas por el área</v>
          </cell>
          <cell r="T152" t="str">
            <v>Efectividad</v>
          </cell>
        </row>
        <row r="153">
          <cell r="Q153" t="str">
            <v>Cumplimiento de la aplicación de las TRD</v>
          </cell>
          <cell r="R153" t="str">
            <v>SR</v>
          </cell>
          <cell r="S153" t="str">
            <v>Verificar la aplicabilidad de las TRD definidas por el área</v>
          </cell>
          <cell r="T153" t="str">
            <v>Efectividad</v>
          </cell>
        </row>
        <row r="154">
          <cell r="Q154" t="str">
            <v>Cumplimiento de la aplicación de las TRD</v>
          </cell>
          <cell r="R154" t="str">
            <v>SR</v>
          </cell>
          <cell r="S154" t="str">
            <v>Verificar la aplicabilidad de las TRD definidas por el área</v>
          </cell>
          <cell r="T154" t="str">
            <v>Efectividad</v>
          </cell>
        </row>
        <row r="155">
          <cell r="Q155" t="str">
            <v>Cumplimiento de la aplicación de las TRD</v>
          </cell>
          <cell r="R155" t="str">
            <v>SR</v>
          </cell>
          <cell r="S155" t="str">
            <v>Verificar la aplicabilidad de las TRD definidas por el área</v>
          </cell>
          <cell r="T155" t="str">
            <v>Efectividad</v>
          </cell>
        </row>
        <row r="156">
          <cell r="Q156" t="str">
            <v>Cumplimiento de la aplicación de las TRD</v>
          </cell>
          <cell r="R156" t="str">
            <v>SR</v>
          </cell>
          <cell r="S156" t="str">
            <v>Verificar la aplicabilidad de las TRD definidas por el área</v>
          </cell>
          <cell r="T156" t="str">
            <v>Efectividad</v>
          </cell>
        </row>
        <row r="157">
          <cell r="Q157" t="str">
            <v>Cumplimiento de la aplicación de las TRD</v>
          </cell>
          <cell r="R157" t="str">
            <v>SR</v>
          </cell>
          <cell r="S157" t="str">
            <v>Verificar la aplicabilidad de las TRD definidas por el área</v>
          </cell>
          <cell r="T157" t="str">
            <v>Efectividad</v>
          </cell>
        </row>
        <row r="158">
          <cell r="Q158" t="str">
            <v>Cumplimiento de la aplicación de las TRD</v>
          </cell>
          <cell r="R158" t="str">
            <v>SR</v>
          </cell>
          <cell r="S158" t="str">
            <v>Verificar la aplicabilidad de las TRD definidas por el área</v>
          </cell>
          <cell r="T158" t="str">
            <v>Efectividad</v>
          </cell>
        </row>
        <row r="159">
          <cell r="Q159" t="str">
            <v>Cumplimiento de la aplicación de las TRD</v>
          </cell>
          <cell r="R159">
            <v>1</v>
          </cell>
          <cell r="S159" t="str">
            <v>Verificar la aplicabilidad de las TRD definidas por el área</v>
          </cell>
          <cell r="T159" t="str">
            <v>Efectividad</v>
          </cell>
        </row>
        <row r="160">
          <cell r="Q160" t="str">
            <v>Cumplimiento de la aplicación de las TRD</v>
          </cell>
          <cell r="R160" t="str">
            <v>SR</v>
          </cell>
          <cell r="S160" t="str">
            <v>Verificar la aplicabilidad de las TRD definidas por el área</v>
          </cell>
          <cell r="T160" t="str">
            <v>Efectividad</v>
          </cell>
        </row>
        <row r="161">
          <cell r="Q161" t="str">
            <v>Cumplimiento de la aplicación de las TRD</v>
          </cell>
          <cell r="R161" t="str">
            <v>SR</v>
          </cell>
          <cell r="S161" t="str">
            <v>Verificar la aplicabilidad de las TRD definidas por el área</v>
          </cell>
          <cell r="T161" t="str">
            <v>Efectividad</v>
          </cell>
        </row>
        <row r="162">
          <cell r="Q162" t="str">
            <v>Hallazgos normalizados</v>
          </cell>
          <cell r="R162" t="str">
            <v>SR</v>
          </cell>
          <cell r="S162" t="str">
            <v>Medir la cantidad de Hallazgos normalizados</v>
          </cell>
          <cell r="T162" t="str">
            <v>Efectividad</v>
          </cell>
        </row>
        <row r="163">
          <cell r="Q163" t="str">
            <v>Gestión de Hallazgos</v>
          </cell>
          <cell r="R163" t="str">
            <v>SR</v>
          </cell>
          <cell r="S163" t="str">
            <v>Medir la gestión de Hallazgos</v>
          </cell>
          <cell r="T163" t="str">
            <v>Efectividad</v>
          </cell>
        </row>
        <row r="164">
          <cell r="Q164" t="str">
            <v>Gestión de Hallazgos</v>
          </cell>
          <cell r="R164" t="str">
            <v>SR</v>
          </cell>
          <cell r="S164" t="str">
            <v>Medir la gestión de Hallazgos</v>
          </cell>
          <cell r="T164" t="str">
            <v>Efectividad</v>
          </cell>
        </row>
        <row r="165">
          <cell r="Q165" t="str">
            <v>Gestión de Hallazgos</v>
          </cell>
          <cell r="R165" t="str">
            <v>SR</v>
          </cell>
          <cell r="S165" t="str">
            <v>Medir la gestión de Hallazgos</v>
          </cell>
          <cell r="T165" t="str">
            <v>Efectividad</v>
          </cell>
        </row>
        <row r="166">
          <cell r="Q166" t="str">
            <v>Gestión de Hallazgos</v>
          </cell>
          <cell r="R166" t="str">
            <v>SR</v>
          </cell>
          <cell r="S166" t="str">
            <v>Medir la gestión de Hallazgos</v>
          </cell>
          <cell r="T166" t="str">
            <v>Efectividad</v>
          </cell>
        </row>
        <row r="167">
          <cell r="Q167" t="str">
            <v>Gestión de Hallazgos</v>
          </cell>
          <cell r="R167" t="str">
            <v>SR</v>
          </cell>
          <cell r="S167" t="str">
            <v>Medir la gestión de Hallazgos</v>
          </cell>
          <cell r="T167" t="str">
            <v>Efectividad</v>
          </cell>
        </row>
        <row r="168">
          <cell r="Q168" t="str">
            <v>Gestión de Hallazgos</v>
          </cell>
          <cell r="R168" t="str">
            <v>SR</v>
          </cell>
          <cell r="S168" t="str">
            <v>Medir la gestión de Hallazgos</v>
          </cell>
          <cell r="T168" t="str">
            <v>Efectividad</v>
          </cell>
        </row>
        <row r="169">
          <cell r="Q169" t="str">
            <v>Gestión de Hallazgos</v>
          </cell>
          <cell r="R169" t="str">
            <v>SR</v>
          </cell>
          <cell r="S169" t="str">
            <v>Medir la gestión de Hallazgos</v>
          </cell>
          <cell r="T169" t="str">
            <v>Efectividad</v>
          </cell>
        </row>
        <row r="170">
          <cell r="Q170" t="str">
            <v>Gestión de Hallazgos</v>
          </cell>
          <cell r="R170" t="str">
            <v>SR</v>
          </cell>
          <cell r="S170" t="str">
            <v>Medir la gestión de Hallazgos</v>
          </cell>
          <cell r="T170" t="str">
            <v>Efectividad</v>
          </cell>
        </row>
        <row r="171">
          <cell r="Q171" t="str">
            <v>Gestión de Hallazgos</v>
          </cell>
          <cell r="R171" t="str">
            <v>SR</v>
          </cell>
          <cell r="S171" t="str">
            <v>Medir la gestión de Hallazgos</v>
          </cell>
          <cell r="T171" t="str">
            <v>Efectividad</v>
          </cell>
        </row>
        <row r="172">
          <cell r="Q172" t="str">
            <v>Gestión de Hallazgos</v>
          </cell>
          <cell r="R172" t="str">
            <v>SR</v>
          </cell>
          <cell r="S172" t="str">
            <v>Medir la gestión de Hallazgos</v>
          </cell>
          <cell r="T172" t="str">
            <v>Efectividad</v>
          </cell>
        </row>
        <row r="173">
          <cell r="Q173" t="str">
            <v>Gestión de Hallazgos</v>
          </cell>
          <cell r="R173" t="str">
            <v>SR</v>
          </cell>
          <cell r="S173" t="str">
            <v>Medir la gestión de Hallazgos</v>
          </cell>
          <cell r="T173" t="str">
            <v>Efectividad</v>
          </cell>
        </row>
        <row r="174">
          <cell r="Q174" t="str">
            <v>Gestión de Hallazgos</v>
          </cell>
          <cell r="R174" t="str">
            <v>SR</v>
          </cell>
          <cell r="S174" t="str">
            <v>Medir la gestión de Hallazgos</v>
          </cell>
          <cell r="T174" t="str">
            <v>Efectividad</v>
          </cell>
        </row>
        <row r="175">
          <cell r="Q175" t="str">
            <v>Gestión de Hallazgos</v>
          </cell>
          <cell r="R175" t="str">
            <v>SR</v>
          </cell>
          <cell r="S175" t="str">
            <v>Medir la gestión de Hallazgos</v>
          </cell>
          <cell r="T175" t="str">
            <v>Efectividad</v>
          </cell>
        </row>
        <row r="176">
          <cell r="Q176" t="str">
            <v>Gestión de Hallazgos</v>
          </cell>
          <cell r="R176" t="str">
            <v>SR</v>
          </cell>
          <cell r="S176" t="str">
            <v>Medir la gestión de Hallazgos</v>
          </cell>
          <cell r="T176" t="str">
            <v>Efectividad</v>
          </cell>
        </row>
        <row r="177">
          <cell r="Q177" t="str">
            <v>Gestión de Hallazgos</v>
          </cell>
          <cell r="R177" t="str">
            <v>SR</v>
          </cell>
          <cell r="S177" t="str">
            <v>Medir la gestión de Hallazgos</v>
          </cell>
          <cell r="T177" t="str">
            <v>Efectividad</v>
          </cell>
        </row>
        <row r="178">
          <cell r="Q178" t="str">
            <v>Gestión de Hallazgos</v>
          </cell>
          <cell r="R178" t="str">
            <v>SR</v>
          </cell>
          <cell r="S178" t="str">
            <v>Medir la gestión de Hallazgos</v>
          </cell>
          <cell r="T178" t="str">
            <v>Efectividad</v>
          </cell>
        </row>
        <row r="179">
          <cell r="Q179" t="str">
            <v>Gestión de Hallazgos</v>
          </cell>
          <cell r="R179" t="str">
            <v>SR</v>
          </cell>
          <cell r="S179" t="str">
            <v>Medir la gestión de Hallazgos</v>
          </cell>
          <cell r="T179" t="str">
            <v>Efectividad</v>
          </cell>
        </row>
        <row r="180">
          <cell r="Q180" t="str">
            <v>Gestión de Hallazgos</v>
          </cell>
          <cell r="R180" t="str">
            <v>SR</v>
          </cell>
          <cell r="S180" t="str">
            <v>Medir la gestión de Hallazgos</v>
          </cell>
          <cell r="T180" t="str">
            <v>Efectividad</v>
          </cell>
        </row>
        <row r="181">
          <cell r="Q181" t="str">
            <v>Gestión de Hallazgos</v>
          </cell>
          <cell r="R181">
            <v>0.7</v>
          </cell>
          <cell r="S181" t="str">
            <v>Medir la gestión de Hallazgos</v>
          </cell>
          <cell r="T181" t="str">
            <v>Efectividad</v>
          </cell>
        </row>
        <row r="182">
          <cell r="Q182" t="str">
            <v>Gestión de Hallazgos</v>
          </cell>
          <cell r="R182" t="str">
            <v>SR</v>
          </cell>
          <cell r="S182" t="str">
            <v>Medir la gestión de Hallazgos</v>
          </cell>
          <cell r="T182" t="str">
            <v>Efectividad</v>
          </cell>
        </row>
        <row r="183">
          <cell r="Q183" t="str">
            <v>Identificar los Saldos Reales de la cartera para los activos productivos</v>
          </cell>
          <cell r="R183">
            <v>1.0288878189696677</v>
          </cell>
          <cell r="S183" t="str">
            <v>Identificar los Saldos Reales de la cartera para los activos productivos</v>
          </cell>
          <cell r="T183" t="str">
            <v>Desempeño Presupuestario (eficiencia)</v>
          </cell>
        </row>
        <row r="184">
          <cell r="Q184" t="str">
            <v>Identificar los Saldos Reales de la cartera para los activos productivos</v>
          </cell>
          <cell r="R184">
            <v>0.65742167437082688</v>
          </cell>
          <cell r="S184" t="str">
            <v>Identificar los Saldos Reales de la cartera para los activos productivos</v>
          </cell>
          <cell r="T184" t="str">
            <v>Desempeño Presupuestario (eficiencia)</v>
          </cell>
        </row>
        <row r="185">
          <cell r="Q185" t="str">
            <v>Identificar los Saldos Reales de la cartera para los activos productivos</v>
          </cell>
          <cell r="R185">
            <v>0</v>
          </cell>
          <cell r="S185" t="str">
            <v>Identificar los Saldos Reales de la cartera para los activos productivos</v>
          </cell>
          <cell r="T185" t="str">
            <v>Desempeño Presupuestario (eficiencia)</v>
          </cell>
        </row>
        <row r="186">
          <cell r="Q186" t="str">
            <v>Reconocimiento de 6000 Medios de Transporte</v>
          </cell>
          <cell r="R186">
            <v>0.41699999999999998</v>
          </cell>
          <cell r="S186" t="str">
            <v>Reconocer 6000 Medios de Transporte</v>
          </cell>
          <cell r="T186" t="str">
            <v>Eficacia</v>
          </cell>
        </row>
        <row r="187">
          <cell r="Q187" t="str">
            <v>Descargas de activos</v>
          </cell>
          <cell r="R187">
            <v>1</v>
          </cell>
          <cell r="S187" t="str">
            <v>Descargar Activos Identificados para descarga</v>
          </cell>
          <cell r="T187" t="str">
            <v>Eficacia</v>
          </cell>
        </row>
        <row r="188">
          <cell r="Q188" t="str">
            <v>Alistamiento jurídico de Inmuebles</v>
          </cell>
          <cell r="R188">
            <v>1</v>
          </cell>
          <cell r="S188" t="str">
            <v>Medir la Gestión de Alistamiento Jurídico de Inmuebles</v>
          </cell>
          <cell r="T188" t="str">
            <v>Eficacia</v>
          </cell>
        </row>
        <row r="189">
          <cell r="Q189" t="str">
            <v>Alistamiento jurídico de activos de Muebles</v>
          </cell>
          <cell r="R189">
            <v>1</v>
          </cell>
          <cell r="S189" t="str">
            <v>Medir la Gestión de Alistamiento Jurídico de Muebles</v>
          </cell>
          <cell r="T189" t="str">
            <v>Eficacia</v>
          </cell>
        </row>
        <row r="190">
          <cell r="Q190" t="str">
            <v>Alistamiento jurídico de activos de Sociedades Activas</v>
          </cell>
          <cell r="R190" t="str">
            <v/>
          </cell>
          <cell r="S190" t="str">
            <v>Medir la Gestión de Alistamiento Jurídico de Sociedades Activas</v>
          </cell>
          <cell r="T190" t="str">
            <v>Eficacia</v>
          </cell>
        </row>
        <row r="191">
          <cell r="Q191" t="str">
            <v>Alistamiento jurídico de activos de Sociedades en Liquidación</v>
          </cell>
          <cell r="R191">
            <v>1</v>
          </cell>
          <cell r="S191" t="str">
            <v>Medir la Gestión de Alistamiento Jurídico de Sociedades en Liquidación</v>
          </cell>
          <cell r="T191" t="str">
            <v>Eficacia</v>
          </cell>
        </row>
        <row r="192">
          <cell r="Q192" t="str">
            <v>Inmuebles en comercialización por CISA</v>
          </cell>
          <cell r="R192" t="str">
            <v>SR</v>
          </cell>
          <cell r="S192" t="str">
            <v>Medir el nivel de alineación en la comercialización con CISA</v>
          </cell>
          <cell r="T192" t="str">
            <v>Eficacia</v>
          </cell>
        </row>
        <row r="193">
          <cell r="Q193" t="str">
            <v>Saneamiento Jurídico de inmuebles Extintos</v>
          </cell>
          <cell r="R193">
            <v>1</v>
          </cell>
          <cell r="S193" t="str">
            <v>Medir los estudios jurídicos de saneamiento para Inmuebles Extintos</v>
          </cell>
          <cell r="T193" t="str">
            <v>Eficacia</v>
          </cell>
        </row>
        <row r="194">
          <cell r="Q194" t="str">
            <v>Viabilidad Jurídico de muebles Extintos</v>
          </cell>
          <cell r="R194">
            <v>0</v>
          </cell>
          <cell r="S194" t="str">
            <v>Medir el estudio de las viabilidade jurídicas para Muebles Extintos</v>
          </cell>
          <cell r="T194" t="str">
            <v>Eficacia</v>
          </cell>
        </row>
        <row r="195">
          <cell r="Q195" t="str">
            <v>Saneamiento Jurídico de Sociedades Activas</v>
          </cell>
          <cell r="R195">
            <v>0</v>
          </cell>
          <cell r="S195" t="str">
            <v>Saneamiento Juridico</v>
          </cell>
          <cell r="T195" t="str">
            <v>Eficacia</v>
          </cell>
        </row>
        <row r="196">
          <cell r="Q196" t="str">
            <v>Saneamiento Jurídico de Sociedades en Liquidación</v>
          </cell>
          <cell r="R196">
            <v>0</v>
          </cell>
          <cell r="S196" t="str">
            <v>Saneamiento Juridico</v>
          </cell>
          <cell r="T196" t="str">
            <v>Eficacia</v>
          </cell>
        </row>
        <row r="197">
          <cell r="Q197" t="str">
            <v>Alistamiento Jurídico de bienes de Sociedades Activas</v>
          </cell>
          <cell r="R197" t="str">
            <v/>
          </cell>
          <cell r="S197" t="str">
            <v>Medir los estudios jurídicos de saneamiento activos de Sociedades Activas</v>
          </cell>
          <cell r="T197" t="str">
            <v>Eficacia</v>
          </cell>
        </row>
        <row r="198">
          <cell r="Q198" t="str">
            <v>Alistamiento admón., de Inmuebles</v>
          </cell>
          <cell r="R198">
            <v>1.0449319727891158</v>
          </cell>
          <cell r="S198" t="str">
            <v>Medir la Gestión de Alistamiento Administrativo de Inmuebles</v>
          </cell>
          <cell r="T198" t="str">
            <v>Eficiencia</v>
          </cell>
        </row>
        <row r="199">
          <cell r="Q199" t="str">
            <v>Alistamiento admón., de Inmuebles</v>
          </cell>
          <cell r="R199">
            <v>1</v>
          </cell>
          <cell r="S199" t="str">
            <v>Medir la Gestión de Alistamiento Administrativo de Inmuebles</v>
          </cell>
          <cell r="T199" t="str">
            <v>Eficiencia</v>
          </cell>
        </row>
        <row r="200">
          <cell r="Q200" t="str">
            <v>Alistamiento admón., de Inmuebles</v>
          </cell>
          <cell r="R200">
            <v>0.83422169811320757</v>
          </cell>
          <cell r="S200" t="str">
            <v>Medir la Gestión de Alistamiento Administrativo de Inmuebles</v>
          </cell>
          <cell r="T200" t="str">
            <v>Eficiencia</v>
          </cell>
        </row>
        <row r="201">
          <cell r="Q201" t="str">
            <v>Alistamiento admón., de Inmuebles</v>
          </cell>
          <cell r="R201">
            <v>0.32549999999999996</v>
          </cell>
          <cell r="S201" t="str">
            <v>Medir la Gestión de Alistamiento Administrativo de Inmuebles</v>
          </cell>
          <cell r="T201" t="str">
            <v>Eficiencia</v>
          </cell>
        </row>
        <row r="202">
          <cell r="Q202" t="str">
            <v>Alistamiento admón., de activos de Muebles</v>
          </cell>
          <cell r="R202">
            <v>0.942770691499074</v>
          </cell>
          <cell r="S202" t="str">
            <v>Medir la Gestión de Alistamiento Administrativo de Bienes Muebles</v>
          </cell>
          <cell r="T202" t="str">
            <v>Eficacia</v>
          </cell>
        </row>
        <row r="203">
          <cell r="Q203" t="str">
            <v>Alistamiento admón., de activos de Sociedades Activas</v>
          </cell>
          <cell r="R203" t="str">
            <v>SR</v>
          </cell>
          <cell r="S203" t="str">
            <v>Medir la Gestión de Alistamiento Administrativo de Sociedades Activas</v>
          </cell>
          <cell r="T203" t="str">
            <v>Eficacia</v>
          </cell>
        </row>
        <row r="204">
          <cell r="Q204" t="str">
            <v>Alistamiento admón., de activos de Sociedades en Liquidación</v>
          </cell>
          <cell r="R204">
            <v>6.0606060606060608E-2</v>
          </cell>
          <cell r="S204" t="str">
            <v>Medir la Gestión de Alistamiento Administrativo de Sociedades En Liquidación</v>
          </cell>
          <cell r="T204" t="str">
            <v>Eficacia</v>
          </cell>
        </row>
        <row r="205">
          <cell r="Q205" t="str">
            <v>Alistamiento físico catastral de inmuebles susceptibles de venta</v>
          </cell>
          <cell r="R205">
            <v>1.1630232558139535</v>
          </cell>
          <cell r="S205" t="str">
            <v xml:space="preserve">Medir Gestión de alistamiento físico catastral de inmuebles susceptibles de venta </v>
          </cell>
          <cell r="T205" t="str">
            <v>Eficacia</v>
          </cell>
        </row>
        <row r="206">
          <cell r="Q206" t="str">
            <v>Avalúos</v>
          </cell>
          <cell r="R206">
            <v>0</v>
          </cell>
          <cell r="S206"/>
          <cell r="T206"/>
        </row>
        <row r="207">
          <cell r="Q207" t="str">
            <v>Avalúos</v>
          </cell>
          <cell r="R207">
            <v>0</v>
          </cell>
          <cell r="S207"/>
          <cell r="T207"/>
        </row>
        <row r="208">
          <cell r="Q208" t="str">
            <v>Saneamiento físico catastral de inmuebles</v>
          </cell>
          <cell r="R208">
            <v>0.23100775193798451</v>
          </cell>
          <cell r="S208" t="str">
            <v xml:space="preserve">Medir Gestión de saneamiento físico catastral de inmuebles </v>
          </cell>
          <cell r="T208" t="str">
            <v>Eficacia</v>
          </cell>
        </row>
        <row r="209">
          <cell r="Q209" t="str">
            <v>Gestión de valoración de sociedades (Banca de Inversión)</v>
          </cell>
          <cell r="R209">
            <v>1</v>
          </cell>
          <cell r="S209" t="str">
            <v>Medir el avance en la gestión para las valoración de Sociedades (Banca de Inversión)</v>
          </cell>
          <cell r="T209" t="str">
            <v>Desempeño Presupuestario (eficiencia)</v>
          </cell>
        </row>
        <row r="210">
          <cell r="Q210" t="str">
            <v>Avalúos</v>
          </cell>
          <cell r="R210" t="str">
            <v>SR</v>
          </cell>
          <cell r="S210" t="str">
            <v>Medir la gestión para avalúos</v>
          </cell>
          <cell r="T210" t="str">
            <v>Eficacia</v>
          </cell>
        </row>
        <row r="211">
          <cell r="Q211" t="str">
            <v>Estimados de rentta gerencias regionales</v>
          </cell>
          <cell r="R211">
            <v>1.0597609561752988</v>
          </cell>
          <cell r="S211" t="str">
            <v xml:space="preserve">Medir la cantidad de estimados de renta emitidos por las gerencias regionales </v>
          </cell>
          <cell r="T211" t="str">
            <v>Eficacia</v>
          </cell>
        </row>
        <row r="212">
          <cell r="Q212" t="str">
            <v>Estimados de rentta gerencias regionales</v>
          </cell>
          <cell r="R212">
            <v>1.25</v>
          </cell>
          <cell r="S212" t="str">
            <v xml:space="preserve">Medir la cantidad de estimados de renta emitidos por las gerencias regionales </v>
          </cell>
          <cell r="T212" t="str">
            <v>Eficacia</v>
          </cell>
        </row>
        <row r="213">
          <cell r="Q213" t="str">
            <v>Estimados de rentta gerencias regionales</v>
          </cell>
          <cell r="R213">
            <v>1.0055045871559634</v>
          </cell>
          <cell r="S213" t="str">
            <v xml:space="preserve">Medir la cantidad de estimados de renta emitidos por las gerencias regionales </v>
          </cell>
          <cell r="T213" t="str">
            <v>Eficacia</v>
          </cell>
        </row>
        <row r="214">
          <cell r="Q214" t="str">
            <v>Estimados de rentta gerencias regionales</v>
          </cell>
          <cell r="R214">
            <v>0</v>
          </cell>
          <cell r="S214" t="str">
            <v xml:space="preserve">Medir la cantidad de estimados de renta emitidos por las gerencias regionales </v>
          </cell>
          <cell r="T214" t="str">
            <v>Eficacia</v>
          </cell>
        </row>
        <row r="215">
          <cell r="Q215" t="str">
            <v>ROM Urbanos</v>
          </cell>
          <cell r="R215">
            <v>1</v>
          </cell>
          <cell r="S215" t="str">
            <v xml:space="preserve"> Medir el Número de ROM realizados</v>
          </cell>
          <cell r="T215" t="str">
            <v>Desempeño Presupuestario (eficiencia)</v>
          </cell>
        </row>
        <row r="216">
          <cell r="Q216" t="str">
            <v>ROM Urbanos</v>
          </cell>
          <cell r="R216">
            <v>1</v>
          </cell>
          <cell r="S216" t="str">
            <v xml:space="preserve"> Medir el Número de ROM realizados</v>
          </cell>
          <cell r="T216" t="str">
            <v>Desempeño Presupuestario (eficiencia)</v>
          </cell>
        </row>
        <row r="217">
          <cell r="Q217" t="str">
            <v>ROM Urbanos</v>
          </cell>
          <cell r="R217">
            <v>0.98709614718876715</v>
          </cell>
          <cell r="S217" t="str">
            <v xml:space="preserve"> Medir el Número de ROM realizados</v>
          </cell>
          <cell r="T217" t="str">
            <v>Desempeño Presupuestario (eficiencia)</v>
          </cell>
        </row>
        <row r="218">
          <cell r="Q218" t="str">
            <v>ROM Urbanos</v>
          </cell>
          <cell r="R218">
            <v>0.34851723508502258</v>
          </cell>
          <cell r="S218" t="str">
            <v xml:space="preserve"> Medir el Número de ROM realizados</v>
          </cell>
          <cell r="T218" t="str">
            <v>Desempeño Presupuestario (eficiencia)</v>
          </cell>
        </row>
        <row r="219">
          <cell r="Q219" t="str">
            <v>Resoluciones de Desalojos Gestionadas</v>
          </cell>
          <cell r="R219">
            <v>1.0046365292266932</v>
          </cell>
          <cell r="S219" t="str">
            <v>Medir la gestión de actos administrativos de desalojo</v>
          </cell>
          <cell r="T219" t="str">
            <v>Eficacia</v>
          </cell>
        </row>
        <row r="220">
          <cell r="Q220" t="str">
            <v>Desalojos Efectuados</v>
          </cell>
          <cell r="R220">
            <v>2.5789473684210527</v>
          </cell>
          <cell r="S220" t="str">
            <v>Medir la cantidad de desalojos ejecutados</v>
          </cell>
          <cell r="T220" t="str">
            <v>Eficacia</v>
          </cell>
        </row>
        <row r="221">
          <cell r="Q221" t="str">
            <v>Desalojos Efectuados</v>
          </cell>
          <cell r="R221">
            <v>0.85416666666666663</v>
          </cell>
          <cell r="S221" t="str">
            <v>Medir la cantidad de desalojos ejecutados</v>
          </cell>
          <cell r="T221" t="str">
            <v>Eficacia</v>
          </cell>
        </row>
        <row r="222">
          <cell r="Q222" t="str">
            <v>Desalojos Efectuados</v>
          </cell>
          <cell r="R222">
            <v>1.2444444444444445</v>
          </cell>
          <cell r="S222" t="str">
            <v>Medir la cantidad de desalojos ejecutados</v>
          </cell>
          <cell r="T222" t="str">
            <v>Eficacia</v>
          </cell>
        </row>
        <row r="223">
          <cell r="Q223" t="str">
            <v>Desalojos Efectuados</v>
          </cell>
          <cell r="R223">
            <v>1.326086956521739</v>
          </cell>
          <cell r="S223" t="str">
            <v>Medir la cantidad de desalojos ejecutados</v>
          </cell>
          <cell r="T223" t="str">
            <v>Eficacia</v>
          </cell>
        </row>
        <row r="224">
          <cell r="Q224" t="str">
            <v xml:space="preserve">Entregas voluntarias Efectuadas </v>
          </cell>
          <cell r="R224">
            <v>0.3170534698521047</v>
          </cell>
          <cell r="S224" t="str">
            <v>Medir la cantidad de entregas voluntarias generadas</v>
          </cell>
          <cell r="T224" t="str">
            <v>Eficacia</v>
          </cell>
        </row>
        <row r="225">
          <cell r="Q225" t="str">
            <v xml:space="preserve">Entregas voluntarias Efectuadas </v>
          </cell>
          <cell r="R225" t="str">
            <v/>
          </cell>
          <cell r="S225" t="str">
            <v>Medir la cantidad de entregas voluntarias generadas</v>
          </cell>
          <cell r="T225" t="str">
            <v>Eficacia</v>
          </cell>
        </row>
        <row r="226">
          <cell r="Q226" t="str">
            <v xml:space="preserve">Entregas voluntarias Efectuadas </v>
          </cell>
          <cell r="R226">
            <v>8.50788643533123E-2</v>
          </cell>
          <cell r="S226" t="str">
            <v>Medir la cantidad de entregas voluntarias generadas</v>
          </cell>
          <cell r="T226" t="str">
            <v>Eficacia</v>
          </cell>
        </row>
        <row r="227">
          <cell r="Q227" t="str">
            <v xml:space="preserve">Entregas voluntarias Efectuadas </v>
          </cell>
          <cell r="R227">
            <v>0.22222222222222221</v>
          </cell>
          <cell r="S227" t="str">
            <v>Medir la cantidad de entregas voluntarias generadas</v>
          </cell>
          <cell r="T227" t="str">
            <v>Eficacia</v>
          </cell>
        </row>
        <row r="228">
          <cell r="Q228" t="str">
            <v>Activos recibidos por depositarios removidos</v>
          </cell>
          <cell r="R228">
            <v>0.95729692832764512</v>
          </cell>
          <cell r="S228" t="str">
            <v>Medir la cantidad de activos entregados por los depositarios removidos</v>
          </cell>
          <cell r="T228" t="str">
            <v>Eficiencia</v>
          </cell>
        </row>
        <row r="229">
          <cell r="Q229" t="str">
            <v>Activos recibidos por depositarios removidos</v>
          </cell>
          <cell r="R229">
            <v>0.7466666666666667</v>
          </cell>
          <cell r="S229" t="str">
            <v>Medir la cantidad de activos entregados por los depositarios removidos</v>
          </cell>
          <cell r="T229" t="str">
            <v>Eficiencia</v>
          </cell>
        </row>
        <row r="230">
          <cell r="Q230" t="str">
            <v>Activos recibidos por depositarios removidos</v>
          </cell>
          <cell r="R230">
            <v>0.8659137749737118</v>
          </cell>
          <cell r="S230" t="str">
            <v>Medir la cantidad de activos entregados por los depositarios removidos</v>
          </cell>
          <cell r="T230" t="str">
            <v>Eficiencia</v>
          </cell>
        </row>
        <row r="231">
          <cell r="Q231" t="str">
            <v>Activos recibidos por depositarios removidos</v>
          </cell>
          <cell r="R231">
            <v>0.96221662468513858</v>
          </cell>
          <cell r="S231" t="str">
            <v>Medir la cantidad de activos entregados por los depositarios removidos</v>
          </cell>
          <cell r="T231" t="str">
            <v>Eficiencia</v>
          </cell>
        </row>
        <row r="232">
          <cell r="Q232" t="str">
            <v>Activos con asignación de depositarios provisionales</v>
          </cell>
          <cell r="R232">
            <v>0.79500000000000004</v>
          </cell>
          <cell r="S232" t="str">
            <v>Medir la cantidad de activos asignados al mecanismo de administración de deposito provisional</v>
          </cell>
          <cell r="T232" t="str">
            <v>Eficacia</v>
          </cell>
        </row>
        <row r="233">
          <cell r="Q233" t="str">
            <v>Entrega de inmuebles a depositarios en administración directa</v>
          </cell>
          <cell r="R233">
            <v>1.0575942261427427</v>
          </cell>
          <cell r="S233" t="str">
            <v>Medir el Número de activos entregados a depositarios</v>
          </cell>
          <cell r="T233" t="str">
            <v>Eficacia</v>
          </cell>
        </row>
        <row r="234">
          <cell r="Q234" t="str">
            <v>Entrega de inmuebles a depositarios en administración directa</v>
          </cell>
          <cell r="R234">
            <v>1.0112704918032787</v>
          </cell>
          <cell r="S234" t="str">
            <v>Medir el Número de activos entregados a depositarios</v>
          </cell>
          <cell r="T234" t="str">
            <v>Eficacia</v>
          </cell>
        </row>
        <row r="235">
          <cell r="Q235" t="str">
            <v>Entrega de inmuebles a depositarios en administración directa</v>
          </cell>
          <cell r="R235">
            <v>0.70243362831858402</v>
          </cell>
          <cell r="S235" t="str">
            <v>Medir el Número de activos entregados a depositarios</v>
          </cell>
          <cell r="T235" t="str">
            <v>Eficacia</v>
          </cell>
        </row>
        <row r="236">
          <cell r="Q236" t="str">
            <v>Entrega de inmuebles a depositarios en administración directa</v>
          </cell>
          <cell r="R236">
            <v>0.99869586614173222</v>
          </cell>
          <cell r="S236" t="str">
            <v>Medir el Número de activos entregados a depositarios</v>
          </cell>
          <cell r="T236" t="str">
            <v>Eficacia</v>
          </cell>
        </row>
        <row r="237">
          <cell r="Q237" t="str">
            <v>Entrega de inmuebles a depositarios en deposito provisional</v>
          </cell>
          <cell r="R237">
            <v>5.9319681456200229E-2</v>
          </cell>
          <cell r="S237" t="str">
            <v>Medir el Número de activos entregados a depositarios</v>
          </cell>
          <cell r="T237" t="str">
            <v>Eficacia</v>
          </cell>
        </row>
        <row r="238">
          <cell r="Q238" t="str">
            <v>Entrega de inmuebles a depositarios en deposito provisional</v>
          </cell>
          <cell r="R238">
            <v>0</v>
          </cell>
          <cell r="S238" t="str">
            <v>Medir el Número de activos entregados a depositarios</v>
          </cell>
          <cell r="T238" t="str">
            <v>Eficacia</v>
          </cell>
        </row>
        <row r="239">
          <cell r="Q239" t="str">
            <v>Entrega de inmuebles a depositarios en deposito provisional</v>
          </cell>
          <cell r="R239">
            <v>0.88666666666666671</v>
          </cell>
          <cell r="S239" t="str">
            <v>Medir el Número de activos entregados a depositarios</v>
          </cell>
          <cell r="T239" t="str">
            <v>Eficacia</v>
          </cell>
        </row>
        <row r="240">
          <cell r="Q240" t="str">
            <v>Entrega de inmuebles a depositarios en deposito provisional</v>
          </cell>
          <cell r="R240">
            <v>0.49230769230769234</v>
          </cell>
          <cell r="S240" t="str">
            <v>Medir el Número de activos entregados a depositarios</v>
          </cell>
          <cell r="T240" t="str">
            <v>Eficacia</v>
          </cell>
        </row>
        <row r="241">
          <cell r="Q241" t="str">
            <v>Gestión de Sociedades en Liquidación Extintas</v>
          </cell>
          <cell r="R241">
            <v>0.86363636363636365</v>
          </cell>
          <cell r="S241" t="str">
            <v>Medir el estado de las sociedades en Liquidación que se encuentren en estado legal extinto</v>
          </cell>
          <cell r="T241" t="str">
            <v>Eficacia</v>
          </cell>
        </row>
        <row r="242">
          <cell r="Q242" t="str">
            <v>Gestión de cancelación de Establecimiento de comercio de papel</v>
          </cell>
          <cell r="R242">
            <v>0.2010178117048346</v>
          </cell>
          <cell r="S242" t="str">
            <v>Medir el estado de cancelación de los establecimientos de comercio</v>
          </cell>
          <cell r="T242" t="str">
            <v>Eficacia</v>
          </cell>
        </row>
        <row r="243">
          <cell r="Q243" t="str">
            <v>Gestión de Sociedades el Liquidación en proceso</v>
          </cell>
          <cell r="R243">
            <v>0.88235294117647056</v>
          </cell>
          <cell r="S243" t="str">
            <v>Medir el estado de las sociedades en Liquidación que se encuentren en proceso de extinción de dominio</v>
          </cell>
          <cell r="T243" t="str">
            <v>Eficacia</v>
          </cell>
        </row>
        <row r="244">
          <cell r="Q244" t="str">
            <v>Validación de inventario</v>
          </cell>
          <cell r="R244">
            <v>1.5536144578313253</v>
          </cell>
          <cell r="S244" t="str">
            <v>Medir la gestión en Validación de inventario realizada a Nivel Nacional</v>
          </cell>
          <cell r="T244" t="str">
            <v>Eficacia</v>
          </cell>
        </row>
        <row r="245">
          <cell r="Q245" t="str">
            <v>Validación de inventario</v>
          </cell>
          <cell r="R245">
            <v>0.8270042194092827</v>
          </cell>
          <cell r="S245" t="str">
            <v>Medir la gestión en Validación de inventario realizada a Nivel Nacional</v>
          </cell>
          <cell r="T245" t="str">
            <v>Eficacia</v>
          </cell>
        </row>
        <row r="246">
          <cell r="Q246" t="str">
            <v>Validación de inventario</v>
          </cell>
          <cell r="R246">
            <v>1</v>
          </cell>
          <cell r="S246" t="str">
            <v>Medir la gestión en Validación de inventario realizada a Nivel Nacional</v>
          </cell>
          <cell r="T246" t="str">
            <v>Eficacia</v>
          </cell>
        </row>
        <row r="247">
          <cell r="Q247" t="str">
            <v>Validación de inventario</v>
          </cell>
          <cell r="R247">
            <v>0.85409836065573774</v>
          </cell>
          <cell r="S247" t="str">
            <v>Medir la gestión en Validación de inventario realizada a Nivel Nacional</v>
          </cell>
          <cell r="T247" t="str">
            <v>Eficacia</v>
          </cell>
        </row>
        <row r="248">
          <cell r="Q248" t="str">
            <v>Actos administrativos de Devoluciones Gestionados</v>
          </cell>
          <cell r="R248">
            <v>0.99647058823529411</v>
          </cell>
          <cell r="S248" t="str">
            <v>Medir el Número de actos administrativos Emitidos resoluciones emitidas y devoluciones efectuadas</v>
          </cell>
          <cell r="T248" t="str">
            <v>Eficacia</v>
          </cell>
        </row>
        <row r="249">
          <cell r="Q249" t="str">
            <v>Devoluciones Gestionadas</v>
          </cell>
          <cell r="R249">
            <v>1.0617332035053555</v>
          </cell>
          <cell r="S249" t="str">
            <v>Medir el Número de devoluciones efectuadas</v>
          </cell>
          <cell r="T249" t="str">
            <v>Eficacia</v>
          </cell>
        </row>
        <row r="250">
          <cell r="Q250" t="str">
            <v>Devoluciones Gestionadas</v>
          </cell>
          <cell r="R250">
            <v>0.87815126050420167</v>
          </cell>
          <cell r="S250" t="str">
            <v>Medir el Número de devoluciones efectuadas</v>
          </cell>
          <cell r="T250" t="str">
            <v>Eficacia</v>
          </cell>
        </row>
        <row r="251">
          <cell r="Q251" t="str">
            <v>Devoluciones Gestionadas</v>
          </cell>
          <cell r="R251">
            <v>6.9244417862838903</v>
          </cell>
          <cell r="S251" t="str">
            <v>Medir el Número de devoluciones efectuadas</v>
          </cell>
          <cell r="T251" t="str">
            <v>Eficacia</v>
          </cell>
        </row>
        <row r="252">
          <cell r="Q252" t="str">
            <v>Devoluciones Gestionadas</v>
          </cell>
          <cell r="R252">
            <v>3</v>
          </cell>
          <cell r="S252" t="str">
            <v>Medir el Número de devoluciones efectuadas</v>
          </cell>
          <cell r="T252" t="str">
            <v>Eficacia</v>
          </cell>
        </row>
        <row r="253">
          <cell r="Q253" t="str">
            <v>Devoluciones Gestionadas</v>
          </cell>
          <cell r="R253">
            <v>0.74137931034482762</v>
          </cell>
          <cell r="S253" t="str">
            <v>Medir el Número de devoluciones efectuadas</v>
          </cell>
          <cell r="T253" t="str">
            <v>Eficacia</v>
          </cell>
        </row>
        <row r="254">
          <cell r="Q254" t="str">
            <v>Devoluciones Gestionadas</v>
          </cell>
          <cell r="R254">
            <v>0.94736842105263153</v>
          </cell>
          <cell r="S254" t="str">
            <v>Medir el Número de devoluciones efectuadas</v>
          </cell>
          <cell r="T254" t="str">
            <v>Eficacia</v>
          </cell>
        </row>
        <row r="255">
          <cell r="Q255" t="str">
            <v>Devoluciones Gestionadas</v>
          </cell>
          <cell r="R255" t="str">
            <v/>
          </cell>
          <cell r="S255" t="str">
            <v>Medir el Número de devoluciones efectuadas</v>
          </cell>
          <cell r="T255" t="str">
            <v>Eficacia</v>
          </cell>
        </row>
        <row r="256">
          <cell r="Q256" t="str">
            <v>Monitoreo de sociedades con participación menor al 100%</v>
          </cell>
          <cell r="R256">
            <v>1</v>
          </cell>
          <cell r="S256" t="str">
            <v xml:space="preserve">Medir el Número de sociedades en liquidación con activos y de papel con participación menor al 100%, respecto del envío de solicitudes de información contable y financiera a los administradores y socios de las sociedades con activos menores al 100% en el FRISCO. Iniciar acciones legales respecto de los administradores que no entreguen información. </v>
          </cell>
          <cell r="T256" t="e">
            <v>#VALUE!</v>
          </cell>
        </row>
        <row r="257">
          <cell r="Q257" t="str">
            <v>Monitoreo de sociedades con participación menor al 100%</v>
          </cell>
          <cell r="R257">
            <v>0.80555555555555558</v>
          </cell>
          <cell r="S257" t="str">
            <v>Medir el Número de sociedades con participación menor al 100% monitoreadas</v>
          </cell>
          <cell r="T257" t="str">
            <v>Eficacia</v>
          </cell>
        </row>
        <row r="258">
          <cell r="Q258" t="str">
            <v>Rotación de depositarios provisionales por concepto de Retiro</v>
          </cell>
          <cell r="R258">
            <v>0.77587726532826906</v>
          </cell>
          <cell r="S258" t="str">
            <v>Medir la rotación de depositarios registrados</v>
          </cell>
          <cell r="T258" t="str">
            <v>Eficiencia</v>
          </cell>
        </row>
        <row r="259">
          <cell r="Q259" t="str">
            <v>Asignación de depositarios</v>
          </cell>
          <cell r="R259">
            <v>0.73499999999999999</v>
          </cell>
          <cell r="S259" t="str">
            <v>Medir la cantidad de depositarios asignados</v>
          </cell>
          <cell r="T259" t="str">
            <v>Eficacia</v>
          </cell>
        </row>
        <row r="260">
          <cell r="Q260" t="str">
            <v>Asignación de depositarios por diligencias de secuestro</v>
          </cell>
          <cell r="R260">
            <v>1.2863636363636364</v>
          </cell>
          <cell r="S260" t="str">
            <v>Medir la cantidad de depositarios asignados por diligencias de secuestro</v>
          </cell>
          <cell r="T260" t="str">
            <v>Eficacia</v>
          </cell>
        </row>
        <row r="261">
          <cell r="Q261" t="str">
            <v>Remoción de depositarios de inmuebles por incumplimiento de Obligaciones</v>
          </cell>
          <cell r="R261" t="str">
            <v/>
          </cell>
          <cell r="S261" t="str">
            <v>Medir el Número de depositarios de inmuebles removidos</v>
          </cell>
          <cell r="T261" t="str">
            <v>Eficacia</v>
          </cell>
        </row>
        <row r="262">
          <cell r="Q262" t="str">
            <v>Remoción de depositarios de Sociedades por incumplimiento de Obligaciones</v>
          </cell>
          <cell r="R262">
            <v>1</v>
          </cell>
          <cell r="S262" t="str">
            <v>Medir el Número de depositarios de sociedades removidos</v>
          </cell>
          <cell r="T262" t="str">
            <v>Eficacia</v>
          </cell>
        </row>
        <row r="263">
          <cell r="Q263" t="str">
            <v>Remoción de depositarios de Sociedades por incumplimiento de Obligaciones</v>
          </cell>
          <cell r="R263">
            <v>1</v>
          </cell>
          <cell r="S263" t="str">
            <v>Medir el Número de depositarios de sociedades removidos</v>
          </cell>
          <cell r="T263" t="str">
            <v>Eficacia</v>
          </cell>
        </row>
        <row r="264">
          <cell r="Q264" t="str">
            <v>Remoción de depositarios de muebles por incumplimiento de Obligaciones</v>
          </cell>
          <cell r="R264">
            <v>0.7640449438202247</v>
          </cell>
          <cell r="S264" t="str">
            <v>Medir el Número de depositarios de muebles removidos</v>
          </cell>
          <cell r="T264" t="str">
            <v>Eficacia</v>
          </cell>
        </row>
        <row r="265">
          <cell r="Q265" t="str">
            <v>Pago por gestión a Depositarios</v>
          </cell>
          <cell r="R265">
            <v>1</v>
          </cell>
          <cell r="S265" t="str">
            <v>Medir el valor de los pagos a depositarios por gestión</v>
          </cell>
          <cell r="T265" t="str">
            <v>Desempeño Presupuestario (eficiencia)</v>
          </cell>
        </row>
        <row r="266">
          <cell r="Q266" t="str">
            <v>Medición de gestión de los Depositarios provisionales</v>
          </cell>
          <cell r="R266">
            <v>1</v>
          </cell>
          <cell r="S266" t="str">
            <v>Medir el número de acciones legales requeridas</v>
          </cell>
          <cell r="T266" t="str">
            <v>Eficacia</v>
          </cell>
        </row>
        <row r="267">
          <cell r="Q267" t="str">
            <v>Medición de gestión de los Depositarios provisionales</v>
          </cell>
          <cell r="R267">
            <v>1</v>
          </cell>
          <cell r="S267" t="str">
            <v>Medir el número de acciones legales requeridas</v>
          </cell>
          <cell r="T267" t="str">
            <v>Eficacia</v>
          </cell>
        </row>
        <row r="268">
          <cell r="Q268" t="str">
            <v>Medición de gestión de los Depositarios provisionales</v>
          </cell>
          <cell r="R268">
            <v>1.8181818181818181E-2</v>
          </cell>
          <cell r="S268" t="str">
            <v>Medir el número de acciones legales requeridas</v>
          </cell>
          <cell r="T268" t="str">
            <v>Eficacia</v>
          </cell>
        </row>
        <row r="269">
          <cell r="Q269" t="str">
            <v>Medición de gestión de los Depositarios provisionales</v>
          </cell>
          <cell r="R269" t="str">
            <v/>
          </cell>
          <cell r="S269" t="str">
            <v>Medir el número de acciones legales requeridas</v>
          </cell>
          <cell r="T269" t="str">
            <v>Eficacia</v>
          </cell>
        </row>
        <row r="270">
          <cell r="Q270" t="str">
            <v>Capacitar a depositarios provisionales</v>
          </cell>
          <cell r="R270">
            <v>1</v>
          </cell>
          <cell r="S270" t="str">
            <v>Medir la cantidad de depositarios provisionales capacitados.</v>
          </cell>
          <cell r="T270" t="str">
            <v>Calidad</v>
          </cell>
        </row>
        <row r="271">
          <cell r="Q271" t="str">
            <v>Gestión de derechos de petición y PQRS</v>
          </cell>
          <cell r="R271">
            <v>0.6</v>
          </cell>
          <cell r="S271" t="str">
            <v>Medir la oportunidad en la respuesta a Derechos de Petición y PQRS de la Entidad</v>
          </cell>
          <cell r="T271" t="str">
            <v>Efectividad</v>
          </cell>
        </row>
        <row r="272">
          <cell r="Q272" t="str">
            <v>Gestión de derechos de petición y PQRS</v>
          </cell>
          <cell r="R272">
            <v>0.67990074441687343</v>
          </cell>
          <cell r="S272" t="str">
            <v>Medir la oportunidad en la respuesta a Derechos de Petición y PQRS de la Entidad</v>
          </cell>
          <cell r="T272" t="str">
            <v>Efectividad</v>
          </cell>
        </row>
        <row r="273">
          <cell r="Q273" t="str">
            <v>Gestión de derechos de petición y PQRS</v>
          </cell>
          <cell r="R273">
            <v>0.66666666666666663</v>
          </cell>
          <cell r="S273" t="str">
            <v>Medir la oportunidad en la respuesta a Derechos de Petición y PQRS de la Entidad</v>
          </cell>
          <cell r="T273" t="str">
            <v>Efectividad</v>
          </cell>
        </row>
        <row r="274">
          <cell r="Q274" t="str">
            <v>Gestión de derechos de petición y PQRS</v>
          </cell>
          <cell r="R274">
            <v>0.5467557251908397</v>
          </cell>
          <cell r="S274" t="str">
            <v>Medir la oportunidad en la respuesta a Derechos de Petición y PQRS de la Entidad</v>
          </cell>
          <cell r="T274" t="str">
            <v>Efectividad</v>
          </cell>
        </row>
        <row r="275">
          <cell r="Q275" t="str">
            <v>Gestión de derechos de petición y PQRS</v>
          </cell>
          <cell r="R275">
            <v>0.44705882352941179</v>
          </cell>
          <cell r="S275" t="str">
            <v>Medir la oportunidad en la respuesta a Derechos de Petición y PQRS de la Entidad</v>
          </cell>
          <cell r="T275" t="str">
            <v>Efectividad</v>
          </cell>
        </row>
        <row r="276">
          <cell r="Q276" t="str">
            <v>Gestión de derechos de petición y PQRS</v>
          </cell>
          <cell r="R276">
            <v>0.90517241379310343</v>
          </cell>
          <cell r="S276" t="str">
            <v>Medir la oportunidad en la respuesta a Derechos de Petición y PQRS de la Entidad</v>
          </cell>
          <cell r="T276" t="str">
            <v>Efectividad</v>
          </cell>
        </row>
        <row r="277">
          <cell r="Q277" t="str">
            <v>Gestión de derechos de petición y PQRS</v>
          </cell>
          <cell r="R277">
            <v>1</v>
          </cell>
          <cell r="S277" t="str">
            <v>Medir la oportunidad en la respuesta a Derechos de Petición y PQRS de la Entidad</v>
          </cell>
          <cell r="T277" t="str">
            <v>Efectividad</v>
          </cell>
        </row>
        <row r="278">
          <cell r="Q278" t="str">
            <v>Gestión de derechos de petición y PQRS</v>
          </cell>
          <cell r="R278">
            <v>1</v>
          </cell>
          <cell r="S278" t="str">
            <v>Medir la oportunidad en la respuesta a Derechos de Petición y PQRS de la Entidad</v>
          </cell>
          <cell r="T278" t="str">
            <v>Efectividad</v>
          </cell>
        </row>
        <row r="279">
          <cell r="Q279" t="str">
            <v>Gestión de derechos de petición y PQRS</v>
          </cell>
          <cell r="R279" t="str">
            <v/>
          </cell>
          <cell r="S279" t="str">
            <v>Dar respuesta oportuna a los Derechos de petición y PQRS allegados a las áreas.</v>
          </cell>
          <cell r="T279" t="str">
            <v>Efectividad</v>
          </cell>
        </row>
        <row r="280">
          <cell r="Q280" t="str">
            <v>Gestión de derechos de petición y PQRS</v>
          </cell>
          <cell r="R280">
            <v>0.7857142857142857</v>
          </cell>
          <cell r="S280" t="str">
            <v>Medir la oportunidad en la respuesta a Derechos de Petición y PQRS de la Entidad</v>
          </cell>
          <cell r="T280" t="str">
            <v>Efectividad</v>
          </cell>
        </row>
        <row r="281">
          <cell r="Q281" t="str">
            <v>Gestión de derechos de petición y PQRS</v>
          </cell>
          <cell r="R281">
            <v>0.56018518518518523</v>
          </cell>
          <cell r="S281" t="str">
            <v>Medir la oportunidad en la respuesta a Derechos de Petición y PQRS de la Entidad</v>
          </cell>
          <cell r="T281" t="str">
            <v>Efectividad</v>
          </cell>
        </row>
        <row r="282">
          <cell r="Q282" t="str">
            <v>Gestión de derechos de petición y PQRS</v>
          </cell>
          <cell r="R282">
            <v>0.83644859813084116</v>
          </cell>
          <cell r="S282" t="str">
            <v>Medir la oportunidad en la respuesta a Derechos de Petición y PQRS de la Entidad</v>
          </cell>
          <cell r="T282" t="str">
            <v>Efectividad</v>
          </cell>
        </row>
        <row r="283">
          <cell r="Q283" t="str">
            <v>Gestión de derechos de petición y PQRS</v>
          </cell>
          <cell r="R283">
            <v>0.828125</v>
          </cell>
          <cell r="S283" t="str">
            <v>Medir la oportunidad en la respuesta a Derechos de Petición y PQRS de la Entidad</v>
          </cell>
          <cell r="T283" t="str">
            <v>Efectividad</v>
          </cell>
        </row>
        <row r="284">
          <cell r="Q284" t="str">
            <v>Gestión de derechos de petición y PQRS</v>
          </cell>
          <cell r="R284">
            <v>0.88927943760984185</v>
          </cell>
          <cell r="S284" t="str">
            <v>Medir la oportunidad en la respuesta a Derechos de Petición y PQRS de la Entidad</v>
          </cell>
          <cell r="T284" t="str">
            <v>Efectividad</v>
          </cell>
        </row>
        <row r="285">
          <cell r="Q285" t="str">
            <v>Gestión de derechos de petición y PQRS</v>
          </cell>
          <cell r="R285">
            <v>0.76363636363636367</v>
          </cell>
          <cell r="S285" t="str">
            <v>Medir la oportunidad en la respuesta a Derechos de Petición y PQRS de la Entidad</v>
          </cell>
          <cell r="T285" t="str">
            <v>Efectividad</v>
          </cell>
        </row>
        <row r="286">
          <cell r="Q286" t="str">
            <v>Gestión de derechos de petición y PQRS</v>
          </cell>
          <cell r="R286">
            <v>1</v>
          </cell>
          <cell r="S286" t="str">
            <v>Medir la oportunidad en la respuesta a Derechos de Petición y PQRS de la Entidad</v>
          </cell>
          <cell r="T286" t="str">
            <v>Efectividad</v>
          </cell>
        </row>
        <row r="287">
          <cell r="Q287" t="str">
            <v>Gestión de derechos de petición y PQRS</v>
          </cell>
          <cell r="R287">
            <v>0.7502972651605232</v>
          </cell>
          <cell r="S287" t="str">
            <v>Medir la oportunidad en la respuesta a Derechos de Petición y PQRS de la Entidad</v>
          </cell>
          <cell r="T287" t="str">
            <v>Efectividad</v>
          </cell>
        </row>
        <row r="288">
          <cell r="Q288" t="str">
            <v>Gestión de derechos de petición y PQRS</v>
          </cell>
          <cell r="R288">
            <v>0.875</v>
          </cell>
          <cell r="S288" t="str">
            <v>Medir la oportunidad en la respuesta a Derechos de Petición y PQRS de la Entidad</v>
          </cell>
          <cell r="T288" t="str">
            <v>Efectividad</v>
          </cell>
        </row>
        <row r="289">
          <cell r="Q289" t="str">
            <v>Gestión de derechos de petición y PQRS</v>
          </cell>
          <cell r="R289">
            <v>1</v>
          </cell>
          <cell r="S289" t="str">
            <v>Medir la oportunidad en la respuesta a Derechos de Petición y PQRS de la Entidad</v>
          </cell>
          <cell r="T289" t="str">
            <v>Efectividad</v>
          </cell>
        </row>
        <row r="290">
          <cell r="Q290" t="str">
            <v>Gestión de derechos de petición y PQRS</v>
          </cell>
          <cell r="R290">
            <v>0.67567567567567566</v>
          </cell>
          <cell r="S290" t="str">
            <v>Medir la oportunidad en la respuesta a Derechos de Petición y PQRS de la Entidad</v>
          </cell>
          <cell r="T290" t="str">
            <v>Efectividad</v>
          </cell>
        </row>
        <row r="291">
          <cell r="Q291" t="str">
            <v>Gestión de derechos de petición y PQRS</v>
          </cell>
          <cell r="R291">
            <v>0.94117647058823528</v>
          </cell>
          <cell r="S291" t="str">
            <v>Medir la oportunidad en la respuesta a Derechos de Petición y PQRS de la Entidad</v>
          </cell>
          <cell r="T291" t="str">
            <v>Efectividad</v>
          </cell>
        </row>
        <row r="292">
          <cell r="Q292" t="str">
            <v>Gestión de derechos de petición y PQRS</v>
          </cell>
          <cell r="R292">
            <v>0.5</v>
          </cell>
          <cell r="S292" t="str">
            <v>Medir la oportunidad en la respuesta a Derechos de Petición y PQRS de la Entidad</v>
          </cell>
          <cell r="T292" t="str">
            <v>Efectividad</v>
          </cell>
        </row>
        <row r="293">
          <cell r="Q293" t="str">
            <v>Gestión de derechos de petición y PQRS</v>
          </cell>
          <cell r="R293">
            <v>1</v>
          </cell>
          <cell r="S293" t="str">
            <v>Medir la oportunidad en la respuesta a Derechos de Petición y PQRS de la Entidad</v>
          </cell>
          <cell r="T293" t="str">
            <v>Efectividad</v>
          </cell>
        </row>
        <row r="294">
          <cell r="Q294" t="str">
            <v>Conceptos jurídicos emitidos</v>
          </cell>
          <cell r="R294" t="str">
            <v>SR</v>
          </cell>
          <cell r="S294" t="str">
            <v>Medir la cantidad de conceptos jurídicos emitidos</v>
          </cell>
          <cell r="T294" t="str">
            <v>Efectividad</v>
          </cell>
        </row>
        <row r="295">
          <cell r="Q295" t="str">
            <v>Ejecución presupuestal</v>
          </cell>
          <cell r="R295" t="str">
            <v>SR</v>
          </cell>
          <cell r="S295" t="str">
            <v>Ejecutar el presupuesto asignado</v>
          </cell>
          <cell r="T295" t="str">
            <v>Efectividad</v>
          </cell>
        </row>
        <row r="296">
          <cell r="Q296" t="str">
            <v>Ejecución presupuestal</v>
          </cell>
          <cell r="R296" t="str">
            <v>SR</v>
          </cell>
          <cell r="S296" t="str">
            <v>Ejecutar el presupuesto asignado</v>
          </cell>
          <cell r="T296" t="str">
            <v>Efectividad</v>
          </cell>
        </row>
        <row r="297">
          <cell r="Q297" t="str">
            <v>Ejecución presupuestal</v>
          </cell>
          <cell r="R297">
            <v>0.61448389709809503</v>
          </cell>
          <cell r="S297" t="str">
            <v>Ejecutar el presupuesto asignado</v>
          </cell>
          <cell r="T297" t="str">
            <v>Efectividad</v>
          </cell>
        </row>
        <row r="298">
          <cell r="Q298" t="str">
            <v>Ejecución presupuestal</v>
          </cell>
          <cell r="R298" t="str">
            <v>SR</v>
          </cell>
          <cell r="S298" t="str">
            <v>Ejecutar el presupuesto asignado</v>
          </cell>
          <cell r="T298" t="str">
            <v>Efectividad</v>
          </cell>
        </row>
        <row r="299">
          <cell r="Q299" t="str">
            <v>Ejecución presupuestal</v>
          </cell>
          <cell r="R299" t="str">
            <v>SR</v>
          </cell>
          <cell r="S299" t="str">
            <v>Ejecutar el presupuesto asignado</v>
          </cell>
          <cell r="T299" t="str">
            <v>Efectividad</v>
          </cell>
        </row>
        <row r="300">
          <cell r="Q300" t="str">
            <v>Ejecución presupuestal</v>
          </cell>
          <cell r="R300" t="str">
            <v>SR</v>
          </cell>
          <cell r="S300" t="str">
            <v>Ejecutar el presupuesto asignado</v>
          </cell>
          <cell r="T300" t="str">
            <v>Efectividad</v>
          </cell>
        </row>
        <row r="301">
          <cell r="Q301" t="str">
            <v>Ejecución presupuestal</v>
          </cell>
          <cell r="R301">
            <v>0.8238868025052114</v>
          </cell>
          <cell r="S301" t="str">
            <v>Ejecutar el presupuesto asignado</v>
          </cell>
          <cell r="T301" t="str">
            <v>Efectividad</v>
          </cell>
        </row>
        <row r="302">
          <cell r="Q302" t="str">
            <v>Ejecución presupuestal</v>
          </cell>
          <cell r="R302" t="str">
            <v>SR</v>
          </cell>
          <cell r="S302" t="str">
            <v>Ejecutar el presupuesto asignado</v>
          </cell>
          <cell r="T302" t="str">
            <v>Efectividad</v>
          </cell>
        </row>
        <row r="303">
          <cell r="Q303" t="str">
            <v>Ejecución presupuestal</v>
          </cell>
          <cell r="R303" t="str">
            <v>SR</v>
          </cell>
          <cell r="S303" t="str">
            <v>Ejecutar el presupuesto asignado</v>
          </cell>
          <cell r="T303" t="str">
            <v>Efectividad</v>
          </cell>
        </row>
        <row r="304">
          <cell r="Q304" t="str">
            <v>Ejecución presupuestal</v>
          </cell>
          <cell r="R304" t="str">
            <v>SR</v>
          </cell>
          <cell r="S304" t="str">
            <v>Ejecutar el presupuesto asignado</v>
          </cell>
          <cell r="T304" t="str">
            <v>Efectividad</v>
          </cell>
        </row>
        <row r="305">
          <cell r="Q305" t="str">
            <v>Ejecución presupuestal</v>
          </cell>
          <cell r="R305" t="str">
            <v>SR</v>
          </cell>
          <cell r="S305" t="str">
            <v>Ejecutar el presupuesto asignado</v>
          </cell>
          <cell r="T305" t="str">
            <v>Efectividad</v>
          </cell>
        </row>
        <row r="306">
          <cell r="Q306" t="str">
            <v>Ejecución presupuestal</v>
          </cell>
          <cell r="R306" t="str">
            <v>SR</v>
          </cell>
          <cell r="S306" t="str">
            <v>Ejecutar el presupuesto asignado</v>
          </cell>
          <cell r="T306" t="str">
            <v>Efectividad</v>
          </cell>
        </row>
        <row r="307">
          <cell r="Q307" t="str">
            <v>Ejecución presupuestal</v>
          </cell>
          <cell r="R307" t="str">
            <v>SR</v>
          </cell>
          <cell r="S307" t="str">
            <v>Ejecutar el presupuesto asignado</v>
          </cell>
          <cell r="T307" t="str">
            <v>Efectividad</v>
          </cell>
        </row>
        <row r="308">
          <cell r="Q308" t="str">
            <v>Ejecución presupuestal</v>
          </cell>
          <cell r="R308" t="str">
            <v>SR</v>
          </cell>
          <cell r="S308" t="str">
            <v>Ejecutar el presupuesto asignado</v>
          </cell>
          <cell r="T308" t="str">
            <v>Efectividad</v>
          </cell>
        </row>
        <row r="309">
          <cell r="Q309" t="str">
            <v>Ejecución presupuestal</v>
          </cell>
          <cell r="R309" t="str">
            <v>SR</v>
          </cell>
          <cell r="S309" t="str">
            <v>Ejecutar el presupuesto asignado</v>
          </cell>
          <cell r="T309" t="str">
            <v>Efectividad</v>
          </cell>
        </row>
        <row r="310">
          <cell r="Q310" t="str">
            <v>Ejecución presupuestal</v>
          </cell>
          <cell r="R310" t="str">
            <v>SR</v>
          </cell>
          <cell r="S310" t="str">
            <v>Ejecutar el presupuesto asignado</v>
          </cell>
          <cell r="T310" t="str">
            <v>Efectividad</v>
          </cell>
        </row>
        <row r="311">
          <cell r="Q311" t="str">
            <v>Ejecución presupuestal</v>
          </cell>
          <cell r="R311">
            <v>1</v>
          </cell>
          <cell r="S311" t="str">
            <v>Ejecutar el presupuesto asignado</v>
          </cell>
          <cell r="T311" t="str">
            <v>Efectividad</v>
          </cell>
        </row>
        <row r="312">
          <cell r="Q312" t="str">
            <v>Ejecución presupuestal</v>
          </cell>
          <cell r="R312" t="str">
            <v>SR</v>
          </cell>
          <cell r="S312" t="str">
            <v>Ejecutar el presupuesto asignado</v>
          </cell>
          <cell r="T312" t="str">
            <v>Efectividad</v>
          </cell>
        </row>
        <row r="313">
          <cell r="Q313" t="str">
            <v>Ejecución presupuestal</v>
          </cell>
          <cell r="R313" t="str">
            <v>SR</v>
          </cell>
          <cell r="S313" t="str">
            <v>Ejecutar el presupuesto asignado</v>
          </cell>
          <cell r="T313" t="str">
            <v>Efectividad</v>
          </cell>
        </row>
        <row r="314">
          <cell r="Q314" t="str">
            <v>Ejecución presupuestal</v>
          </cell>
          <cell r="R314" t="str">
            <v>SR</v>
          </cell>
          <cell r="S314" t="str">
            <v>Ejecutar el presupuesto asignado</v>
          </cell>
          <cell r="T314" t="str">
            <v>Efectividad</v>
          </cell>
        </row>
        <row r="315">
          <cell r="Q315" t="str">
            <v>Desarrollo de la normatividad</v>
          </cell>
          <cell r="R315">
            <v>1</v>
          </cell>
          <cell r="S315" t="str">
            <v>Desarrollar la Normatividad</v>
          </cell>
          <cell r="T315" t="str">
            <v>Impacto</v>
          </cell>
        </row>
        <row r="316">
          <cell r="Q316" t="str">
            <v>Oportunidad Entrega de elementos y puesto de Trabajo</v>
          </cell>
          <cell r="R316">
            <v>1</v>
          </cell>
          <cell r="S316" t="str">
            <v>Medir el tiempo de respuesta en la entrega elementos y puesto de Trabajo</v>
          </cell>
          <cell r="T316" t="str">
            <v>Calidad</v>
          </cell>
        </row>
        <row r="317">
          <cell r="Q317" t="str">
            <v>Implementación del Plan de Bienestar</v>
          </cell>
          <cell r="R317">
            <v>1.173913043478261</v>
          </cell>
          <cell r="S317" t="str">
            <v>Medir el avance del Plan de Bienestar</v>
          </cell>
          <cell r="T317" t="str">
            <v>Eficiencia</v>
          </cell>
        </row>
        <row r="318">
          <cell r="Q318" t="str">
            <v>Implementación del Plan de Capacitación</v>
          </cell>
          <cell r="R318">
            <v>1</v>
          </cell>
          <cell r="S318" t="str">
            <v>Medir el avance del Plan de Capacitación</v>
          </cell>
          <cell r="T318" t="str">
            <v>Eficiencia</v>
          </cell>
        </row>
        <row r="319">
          <cell r="Q319" t="str">
            <v>Implementación del Plan de SGSST</v>
          </cell>
          <cell r="R319">
            <v>1</v>
          </cell>
          <cell r="S319" t="str">
            <v>Medir el avance del Plan de SGSST</v>
          </cell>
          <cell r="T319" t="str">
            <v>Eficiencia</v>
          </cell>
        </row>
        <row r="320">
          <cell r="Q320" t="str">
            <v>Implementación del Plan Ambiental</v>
          </cell>
          <cell r="R320">
            <v>1.0526315789473684</v>
          </cell>
          <cell r="S320" t="str">
            <v>Medir el avance del Plan Ambiental</v>
          </cell>
          <cell r="T320" t="str">
            <v>Eficiencia</v>
          </cell>
        </row>
        <row r="321">
          <cell r="Q321" t="str">
            <v>Gestión de la estrategia de Rendición de cuentas</v>
          </cell>
          <cell r="R321">
            <v>1</v>
          </cell>
          <cell r="S321" t="str">
            <v>Medir el cumplimiento de la estrategia propuesta para la rendición de cuentas</v>
          </cell>
          <cell r="T321" t="str">
            <v>Impacto</v>
          </cell>
        </row>
        <row r="322">
          <cell r="Q322" t="str">
            <v xml:space="preserve">Gestión en la mejora de controles </v>
          </cell>
          <cell r="R322" t="str">
            <v/>
          </cell>
          <cell r="S322" t="str">
            <v>Medir la mejora de Controles gestionados</v>
          </cell>
          <cell r="T322" t="str">
            <v>Eficiencia</v>
          </cell>
        </row>
        <row r="323">
          <cell r="Q323" t="str">
            <v xml:space="preserve">Gestión en la mejora de controles </v>
          </cell>
          <cell r="R323" t="str">
            <v/>
          </cell>
          <cell r="S323" t="str">
            <v>Medir la mejora de Controles gestionados</v>
          </cell>
          <cell r="T323" t="str">
            <v>Eficiencia</v>
          </cell>
        </row>
        <row r="324">
          <cell r="Q324" t="str">
            <v xml:space="preserve">Gestión en la mejora de controles </v>
          </cell>
          <cell r="R324" t="str">
            <v/>
          </cell>
          <cell r="S324" t="str">
            <v>Medir la mejora de Controles gestionados</v>
          </cell>
          <cell r="T324" t="str">
            <v>Eficiencia</v>
          </cell>
        </row>
        <row r="325">
          <cell r="Q325" t="str">
            <v xml:space="preserve">Gestión en la mejora de controles </v>
          </cell>
          <cell r="R325">
            <v>1</v>
          </cell>
          <cell r="S325" t="str">
            <v>Medir la mejora de Controles gestionados</v>
          </cell>
          <cell r="T325" t="str">
            <v>Eficiencia</v>
          </cell>
        </row>
        <row r="326">
          <cell r="Q326" t="str">
            <v xml:space="preserve">Gestión en la mejora de controles </v>
          </cell>
          <cell r="R326">
            <v>1</v>
          </cell>
          <cell r="S326" t="str">
            <v>Medir la mejora de Controles gestionados</v>
          </cell>
          <cell r="T326" t="str">
            <v>Eficiencia</v>
          </cell>
        </row>
        <row r="327">
          <cell r="Q327" t="str">
            <v xml:space="preserve">Gestión en la mejora de controles </v>
          </cell>
          <cell r="R327">
            <v>1</v>
          </cell>
          <cell r="S327" t="str">
            <v>Medir la mejora de Controles gestionados</v>
          </cell>
          <cell r="T327" t="str">
            <v>Eficiencia</v>
          </cell>
        </row>
        <row r="328">
          <cell r="Q328" t="str">
            <v xml:space="preserve">Gestión en la mejora de controles </v>
          </cell>
          <cell r="R328" t="str">
            <v/>
          </cell>
          <cell r="S328" t="str">
            <v>Medir la mejora de Controles gestionados</v>
          </cell>
          <cell r="T328" t="str">
            <v>Eficiencia</v>
          </cell>
        </row>
        <row r="329">
          <cell r="Q329" t="str">
            <v xml:space="preserve">Gestión en la mejora de controles </v>
          </cell>
          <cell r="R329">
            <v>1</v>
          </cell>
          <cell r="S329" t="str">
            <v>Medir la mejora de Controles gestionados</v>
          </cell>
          <cell r="T329" t="str">
            <v>Eficiencia</v>
          </cell>
        </row>
        <row r="330">
          <cell r="Q330" t="str">
            <v xml:space="preserve">Gestión en la mejora de controles </v>
          </cell>
          <cell r="R330" t="str">
            <v/>
          </cell>
          <cell r="S330" t="str">
            <v>Medir la mejora de Controles gestionados</v>
          </cell>
          <cell r="T330" t="str">
            <v>Eficiencia</v>
          </cell>
        </row>
        <row r="331">
          <cell r="Q331" t="str">
            <v xml:space="preserve">Gestión en la mejora de controles </v>
          </cell>
          <cell r="R331" t="str">
            <v/>
          </cell>
          <cell r="S331" t="str">
            <v>Medir la mejora de Controles gestionados</v>
          </cell>
          <cell r="T331" t="str">
            <v>Eficiencia</v>
          </cell>
        </row>
        <row r="332">
          <cell r="Q332" t="str">
            <v xml:space="preserve">Gestión en la mejora de controles </v>
          </cell>
          <cell r="R332" t="str">
            <v/>
          </cell>
          <cell r="S332" t="str">
            <v>Medir la mejora de Controles gestionados</v>
          </cell>
          <cell r="T332" t="str">
            <v>Eficiencia</v>
          </cell>
        </row>
        <row r="333">
          <cell r="Q333" t="str">
            <v xml:space="preserve">Gestión en la mejora de controles </v>
          </cell>
          <cell r="R333">
            <v>1</v>
          </cell>
          <cell r="S333" t="str">
            <v>Medir la mejora de Controles gestionados</v>
          </cell>
          <cell r="T333" t="str">
            <v>Eficiencia</v>
          </cell>
        </row>
        <row r="334">
          <cell r="Q334" t="str">
            <v xml:space="preserve">Gestión en la mejora de controles </v>
          </cell>
          <cell r="R334" t="str">
            <v/>
          </cell>
          <cell r="S334" t="str">
            <v>Medir la mejora de Controles gestionados</v>
          </cell>
          <cell r="T334" t="str">
            <v>Eficiencia</v>
          </cell>
        </row>
        <row r="335">
          <cell r="Q335" t="str">
            <v xml:space="preserve">Gestión en la mejora de controles </v>
          </cell>
          <cell r="R335" t="str">
            <v/>
          </cell>
          <cell r="S335" t="str">
            <v>Medir la mejora de Controles gestionados</v>
          </cell>
          <cell r="T335" t="str">
            <v>Eficiencia</v>
          </cell>
        </row>
        <row r="336">
          <cell r="Q336" t="str">
            <v xml:space="preserve">Gestión en la mejora de controles </v>
          </cell>
          <cell r="R336" t="str">
            <v/>
          </cell>
          <cell r="S336" t="str">
            <v>Medir la mejora de Controles gestionados</v>
          </cell>
          <cell r="T336" t="str">
            <v>Eficiencia</v>
          </cell>
        </row>
        <row r="337">
          <cell r="Q337" t="str">
            <v xml:space="preserve">Gestión en la mejora de controles </v>
          </cell>
          <cell r="R337" t="str">
            <v/>
          </cell>
          <cell r="S337" t="str">
            <v>Medir la mejora de Controles gestionados</v>
          </cell>
          <cell r="T337" t="str">
            <v>Eficiencia</v>
          </cell>
        </row>
        <row r="338">
          <cell r="Q338" t="str">
            <v xml:space="preserve">Gestión en la mejora de controles </v>
          </cell>
          <cell r="R338" t="str">
            <v/>
          </cell>
          <cell r="S338" t="str">
            <v>Medir la mejora de Controles gestionados</v>
          </cell>
          <cell r="T338" t="str">
            <v>Eficiencia</v>
          </cell>
        </row>
        <row r="339">
          <cell r="Q339" t="str">
            <v xml:space="preserve">Gestión en la mejora de controles </v>
          </cell>
          <cell r="R339" t="str">
            <v/>
          </cell>
          <cell r="S339" t="str">
            <v>Medir la mejora de Controles gestionados</v>
          </cell>
          <cell r="T339" t="str">
            <v>Eficiencia</v>
          </cell>
        </row>
        <row r="340">
          <cell r="Q340" t="str">
            <v xml:space="preserve">Gestión en la mejora de controles </v>
          </cell>
          <cell r="R340">
            <v>1</v>
          </cell>
          <cell r="S340" t="str">
            <v>Medir la mejora de Controles gestionados</v>
          </cell>
          <cell r="T340" t="str">
            <v>Eficiencia</v>
          </cell>
        </row>
        <row r="341">
          <cell r="Q341" t="str">
            <v xml:space="preserve">Gestión en la mejora de controles </v>
          </cell>
          <cell r="R341" t="str">
            <v/>
          </cell>
          <cell r="S341" t="str">
            <v>Medir la mejora de Controles gestionados</v>
          </cell>
          <cell r="T341" t="str">
            <v>Eficiencia</v>
          </cell>
        </row>
        <row r="342">
          <cell r="Q342" t="str">
            <v xml:space="preserve">Gestión en la mejora de controles </v>
          </cell>
          <cell r="R342" t="str">
            <v/>
          </cell>
          <cell r="S342" t="str">
            <v>Medir la mejora de Controles gestionados</v>
          </cell>
          <cell r="T342" t="str">
            <v>Eficiencia</v>
          </cell>
        </row>
        <row r="343">
          <cell r="Q343" t="str">
            <v xml:space="preserve">Gestión en la mejora de controles </v>
          </cell>
          <cell r="R343" t="str">
            <v/>
          </cell>
          <cell r="S343" t="str">
            <v>Medir la mejora de Controles gestionados</v>
          </cell>
          <cell r="T343" t="str">
            <v>Eficiencia</v>
          </cell>
        </row>
        <row r="344">
          <cell r="Q344" t="str">
            <v>Cumplimiento en publicaciones de ley de Transparencia</v>
          </cell>
          <cell r="R344">
            <v>1</v>
          </cell>
          <cell r="S344" t="str">
            <v>Publicar la Información susceptible de divulgación</v>
          </cell>
          <cell r="T344" t="str">
            <v>Eficiencia</v>
          </cell>
        </row>
        <row r="345">
          <cell r="Q345" t="str">
            <v>Cumplimiento en publicaciones de ley de Transparencia</v>
          </cell>
          <cell r="R345">
            <v>1</v>
          </cell>
          <cell r="S345" t="str">
            <v>Publicar la Información susceptible de divulgación</v>
          </cell>
          <cell r="T345" t="str">
            <v>Eficiencia</v>
          </cell>
        </row>
        <row r="346">
          <cell r="Q346" t="str">
            <v>Cumplimiento en publicaciones de ley de Transparencia</v>
          </cell>
          <cell r="R346">
            <v>1</v>
          </cell>
          <cell r="S346" t="str">
            <v>Publicar la Información susceptible de divulgación</v>
          </cell>
          <cell r="T346" t="str">
            <v>Eficiencia</v>
          </cell>
        </row>
        <row r="347">
          <cell r="Q347" t="str">
            <v>Cumplimiento en publicaciones de ley de Transparencia</v>
          </cell>
          <cell r="R347">
            <v>1</v>
          </cell>
          <cell r="S347" t="str">
            <v>Publicar la Información susceptible de divulgación</v>
          </cell>
          <cell r="T347" t="str">
            <v>Eficiencia</v>
          </cell>
        </row>
        <row r="348">
          <cell r="Q348" t="str">
            <v>Cumplimiento en publicaciones de ley de Transparencia</v>
          </cell>
          <cell r="R348">
            <v>0.94736842105263153</v>
          </cell>
          <cell r="S348" t="str">
            <v>Publicar la Información susceptible de divulgación</v>
          </cell>
          <cell r="T348" t="str">
            <v>Eficiencia</v>
          </cell>
        </row>
        <row r="349">
          <cell r="Q349" t="str">
            <v>Cumplimiento en publicaciones de ley de Transparencia</v>
          </cell>
          <cell r="R349" t="str">
            <v/>
          </cell>
          <cell r="S349" t="str">
            <v>Publicar la Información susceptible de divulgación</v>
          </cell>
          <cell r="T349" t="str">
            <v>Eficiencia</v>
          </cell>
        </row>
        <row r="350">
          <cell r="Q350" t="str">
            <v>Cumplimiento en publicaciones de ley de Transparencia</v>
          </cell>
          <cell r="R350">
            <v>1</v>
          </cell>
          <cell r="S350" t="str">
            <v>Publicar la Información susceptible de divulgación</v>
          </cell>
          <cell r="T350" t="str">
            <v>Eficiencia</v>
          </cell>
        </row>
        <row r="351">
          <cell r="Q351" t="str">
            <v>Cumplimiento en publicaciones de ley de Transparencia</v>
          </cell>
          <cell r="R351" t="str">
            <v/>
          </cell>
          <cell r="S351" t="str">
            <v>Publicar la Información susceptible de divulgación</v>
          </cell>
          <cell r="T351" t="str">
            <v>Eficiencia</v>
          </cell>
        </row>
        <row r="352">
          <cell r="Q352" t="str">
            <v>Cumplimiento en publicaciones de ley de Transparencia</v>
          </cell>
          <cell r="R352">
            <v>0.8</v>
          </cell>
          <cell r="S352" t="str">
            <v>Publicar la Información susceptible de divulgación</v>
          </cell>
          <cell r="T352" t="str">
            <v>Eficiencia</v>
          </cell>
        </row>
        <row r="353">
          <cell r="Q353" t="str">
            <v>Cumplimiento en publicaciones de ley de Transparencia</v>
          </cell>
          <cell r="R353" t="str">
            <v>SR</v>
          </cell>
          <cell r="S353" t="str">
            <v>Publicar la Información susceptible de divulgación</v>
          </cell>
          <cell r="T353" t="str">
            <v>Eficiencia</v>
          </cell>
        </row>
        <row r="354">
          <cell r="Q354" t="str">
            <v>Cumplimiento PAAI</v>
          </cell>
          <cell r="R354">
            <v>1</v>
          </cell>
          <cell r="S354" t="str">
            <v>Presentar informes de auditoría de acuerdo a la normatividad</v>
          </cell>
          <cell r="T354" t="str">
            <v>Eficacia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B1B83-F6CE-428F-9C24-44654513BEBB}">
  <sheetPr>
    <tabColor rgb="FFFFC000"/>
  </sheetPr>
  <dimension ref="A1:AL394"/>
  <sheetViews>
    <sheetView tabSelected="1" zoomScaleNormal="100" workbookViewId="0">
      <pane ySplit="1" topLeftCell="A2" activePane="bottomLeft" state="frozen"/>
      <selection activeCell="H1" sqref="H1"/>
      <selection pane="bottomLeft" activeCell="A2" sqref="A2"/>
    </sheetView>
  </sheetViews>
  <sheetFormatPr baseColWidth="10" defaultColWidth="11.42578125" defaultRowHeight="12.75" x14ac:dyDescent="0.2"/>
  <cols>
    <col min="1" max="1" width="20.5703125" style="1" bestFit="1" customWidth="1"/>
    <col min="2" max="2" width="32.85546875" style="1" bestFit="1" customWidth="1"/>
    <col min="3" max="3" width="21" style="1" customWidth="1"/>
    <col min="4" max="4" width="30.7109375" style="1" bestFit="1" customWidth="1"/>
    <col min="5" max="5" width="16.42578125" style="1" hidden="1" customWidth="1"/>
    <col min="6" max="6" width="30.140625" style="1" bestFit="1" customWidth="1"/>
    <col min="7" max="7" width="16.42578125" style="1" hidden="1" customWidth="1"/>
    <col min="8" max="8" width="34.28515625" style="1" bestFit="1" customWidth="1"/>
    <col min="9" max="9" width="16.42578125" style="1" hidden="1" customWidth="1"/>
    <col min="10" max="10" width="54.42578125" style="1" bestFit="1" customWidth="1"/>
    <col min="11" max="11" width="16.42578125" style="1" hidden="1" customWidth="1"/>
    <col min="12" max="12" width="61" style="1" hidden="1" customWidth="1"/>
    <col min="13" max="13" width="33.140625" style="1" hidden="1" customWidth="1"/>
    <col min="14" max="14" width="30.7109375" style="1" customWidth="1"/>
    <col min="15" max="15" width="33.140625" style="1" hidden="1" customWidth="1"/>
    <col min="16" max="16" width="56.28515625" style="1" customWidth="1"/>
    <col min="17" max="17" width="25.7109375" style="1" hidden="1" customWidth="1"/>
    <col min="18" max="19" width="32.85546875" style="1" hidden="1" customWidth="1"/>
    <col min="20" max="20" width="20.28515625" style="1" customWidth="1"/>
    <col min="21" max="21" width="23.85546875" style="1" customWidth="1"/>
    <col min="22" max="22" width="31.28515625" style="1" bestFit="1" customWidth="1"/>
    <col min="23" max="23" width="11.28515625" style="1" bestFit="1" customWidth="1"/>
    <col min="24" max="24" width="13.5703125" style="1" customWidth="1"/>
    <col min="25" max="26" width="17.140625" style="1" customWidth="1"/>
    <col min="27" max="27" width="32.5703125" customWidth="1"/>
    <col min="28" max="28" width="32.42578125" customWidth="1"/>
    <col min="29" max="29" width="23" customWidth="1"/>
    <col min="30" max="30" width="11.42578125" style="1"/>
    <col min="31" max="31" width="22.140625" style="1" hidden="1" customWidth="1"/>
    <col min="32" max="32" width="148.140625" style="1" hidden="1" customWidth="1"/>
    <col min="33" max="33" width="3.42578125" style="1" hidden="1" customWidth="1"/>
    <col min="34" max="34" width="11.42578125" style="1"/>
    <col min="35" max="35" width="35.140625" style="1" customWidth="1"/>
    <col min="36" max="16384" width="11.42578125" style="1"/>
  </cols>
  <sheetData>
    <row r="1" spans="1:35" ht="25.5" x14ac:dyDescent="0.2">
      <c r="A1" s="279" t="s">
        <v>691</v>
      </c>
      <c r="B1" s="280" t="s">
        <v>682</v>
      </c>
      <c r="C1" s="280" t="s">
        <v>690</v>
      </c>
      <c r="D1" s="280" t="s">
        <v>689</v>
      </c>
      <c r="E1" s="288" t="s">
        <v>685</v>
      </c>
      <c r="F1" s="280" t="s">
        <v>688</v>
      </c>
      <c r="G1" s="288" t="s">
        <v>685</v>
      </c>
      <c r="H1" s="280" t="s">
        <v>687</v>
      </c>
      <c r="I1" s="288" t="s">
        <v>685</v>
      </c>
      <c r="J1" s="280" t="s">
        <v>686</v>
      </c>
      <c r="K1" s="288" t="s">
        <v>685</v>
      </c>
      <c r="L1" s="287" t="s">
        <v>684</v>
      </c>
      <c r="M1" s="280" t="s">
        <v>683</v>
      </c>
      <c r="N1" s="285" t="s">
        <v>682</v>
      </c>
      <c r="O1" s="286" t="s">
        <v>681</v>
      </c>
      <c r="P1" s="285" t="s">
        <v>680</v>
      </c>
      <c r="Q1" s="284" t="s">
        <v>679</v>
      </c>
      <c r="R1" s="283" t="s">
        <v>678</v>
      </c>
      <c r="S1" s="283" t="s">
        <v>677</v>
      </c>
      <c r="T1" s="280" t="s">
        <v>676</v>
      </c>
      <c r="U1" s="280" t="s">
        <v>675</v>
      </c>
      <c r="V1" s="282" t="s">
        <v>674</v>
      </c>
      <c r="W1" s="281" t="s">
        <v>673</v>
      </c>
      <c r="X1" s="280" t="s">
        <v>672</v>
      </c>
      <c r="Y1" s="280" t="s">
        <v>671</v>
      </c>
      <c r="Z1" s="279" t="s">
        <v>670</v>
      </c>
      <c r="AA1" s="278" t="s">
        <v>669</v>
      </c>
      <c r="AB1" s="278" t="s">
        <v>668</v>
      </c>
      <c r="AC1" s="278" t="s">
        <v>667</v>
      </c>
    </row>
    <row r="2" spans="1:35" ht="63.75" x14ac:dyDescent="0.2">
      <c r="A2" s="31" t="str">
        <f t="shared" ref="A2:A13" si="0">+CONCATENATE(E2,".",G2,".",I2,".",K2)</f>
        <v>1.1.1.</v>
      </c>
      <c r="B2" s="24" t="s">
        <v>666</v>
      </c>
      <c r="C2" s="289" t="s">
        <v>659</v>
      </c>
      <c r="D2" s="289" t="s">
        <v>663</v>
      </c>
      <c r="E2" s="34">
        <v>1</v>
      </c>
      <c r="F2" s="289" t="s">
        <v>642</v>
      </c>
      <c r="G2" s="34">
        <v>1</v>
      </c>
      <c r="H2" s="34" t="s">
        <v>641</v>
      </c>
      <c r="I2" s="29">
        <v>1</v>
      </c>
      <c r="J2" s="27" t="s">
        <v>116</v>
      </c>
      <c r="K2" s="28"/>
      <c r="L2" s="45" t="s">
        <v>116</v>
      </c>
      <c r="M2" s="35">
        <v>1</v>
      </c>
      <c r="N2" s="26" t="s">
        <v>666</v>
      </c>
      <c r="O2" s="34" t="s">
        <v>447</v>
      </c>
      <c r="P2" s="24" t="s">
        <v>665</v>
      </c>
      <c r="Q2" s="34" t="str">
        <f>+VLOOKUP(N2,[2]Hoja1!$Q$2:$T$354,4,FALSE)</f>
        <v>Impacto</v>
      </c>
      <c r="R2" s="23" t="s">
        <v>116</v>
      </c>
      <c r="S2" s="23" t="s">
        <v>664</v>
      </c>
      <c r="T2" s="261">
        <v>27932839513</v>
      </c>
      <c r="U2" s="277">
        <v>112895395127</v>
      </c>
      <c r="V2" s="259">
        <v>112895395127</v>
      </c>
      <c r="W2" s="19">
        <v>0.25</v>
      </c>
      <c r="X2" s="19">
        <f t="shared" ref="X2:X65" si="1">IFERROR(T2/U2,"")</f>
        <v>0.24742231055197039</v>
      </c>
      <c r="Y2" s="18">
        <f t="shared" ref="Y2:Y33" si="2">IFERROR(X2/W2,"")</f>
        <v>0.98968924220788157</v>
      </c>
      <c r="Z2" s="18">
        <f t="shared" ref="Z2:Z33" si="3">+Y2</f>
        <v>0.98968924220788157</v>
      </c>
      <c r="AA2" s="42"/>
      <c r="AB2" s="16" t="s">
        <v>115</v>
      </c>
      <c r="AC2" s="16" t="s">
        <v>0</v>
      </c>
      <c r="AE2" s="276" t="s">
        <v>659</v>
      </c>
      <c r="AF2" s="275" t="s">
        <v>663</v>
      </c>
      <c r="AG2" s="274">
        <v>1</v>
      </c>
      <c r="AI2"/>
    </row>
    <row r="3" spans="1:35" ht="38.25" x14ac:dyDescent="0.2">
      <c r="A3" s="31" t="str">
        <f t="shared" si="0"/>
        <v>1.1.2.</v>
      </c>
      <c r="B3" s="24" t="s">
        <v>661</v>
      </c>
      <c r="C3" s="290"/>
      <c r="D3" s="290"/>
      <c r="E3" s="34">
        <v>1</v>
      </c>
      <c r="F3" s="290"/>
      <c r="G3" s="34">
        <v>1</v>
      </c>
      <c r="H3" s="34" t="s">
        <v>662</v>
      </c>
      <c r="I3" s="29">
        <v>2</v>
      </c>
      <c r="J3" s="27" t="s">
        <v>136</v>
      </c>
      <c r="K3" s="28"/>
      <c r="L3" s="27" t="s">
        <v>136</v>
      </c>
      <c r="M3" s="35">
        <v>5</v>
      </c>
      <c r="N3" s="26" t="s">
        <v>661</v>
      </c>
      <c r="O3" s="34" t="s">
        <v>10</v>
      </c>
      <c r="P3" s="24" t="s">
        <v>660</v>
      </c>
      <c r="Q3" s="34" t="s">
        <v>98</v>
      </c>
      <c r="R3" s="23" t="s">
        <v>116</v>
      </c>
      <c r="S3" s="23" t="s">
        <v>136</v>
      </c>
      <c r="T3" s="273"/>
      <c r="U3" s="245">
        <v>2000000000</v>
      </c>
      <c r="V3" s="244">
        <v>2000000000</v>
      </c>
      <c r="W3" s="19">
        <v>0.5</v>
      </c>
      <c r="X3" s="19">
        <f t="shared" si="1"/>
        <v>0</v>
      </c>
      <c r="Y3" s="18">
        <f t="shared" si="2"/>
        <v>0</v>
      </c>
      <c r="Z3" s="18">
        <f t="shared" si="3"/>
        <v>0</v>
      </c>
      <c r="AA3" s="17"/>
      <c r="AB3" s="39" t="s">
        <v>135</v>
      </c>
      <c r="AC3" s="16" t="s">
        <v>0</v>
      </c>
      <c r="AE3" s="272" t="s">
        <v>659</v>
      </c>
      <c r="AF3" s="271" t="s">
        <v>643</v>
      </c>
      <c r="AG3" s="251">
        <v>2</v>
      </c>
      <c r="AI3"/>
    </row>
    <row r="4" spans="1:35" ht="51" x14ac:dyDescent="0.2">
      <c r="A4" s="31" t="str">
        <f t="shared" si="0"/>
        <v>1.1.5.</v>
      </c>
      <c r="B4" s="24" t="s">
        <v>657</v>
      </c>
      <c r="C4" s="290"/>
      <c r="D4" s="290"/>
      <c r="E4" s="34">
        <v>1</v>
      </c>
      <c r="F4" s="292"/>
      <c r="G4" s="34">
        <v>1</v>
      </c>
      <c r="H4" s="200" t="s">
        <v>658</v>
      </c>
      <c r="I4" s="57">
        <v>5</v>
      </c>
      <c r="J4" s="27" t="s">
        <v>81</v>
      </c>
      <c r="K4" s="28"/>
      <c r="L4" s="45" t="s">
        <v>81</v>
      </c>
      <c r="M4" s="25" t="s">
        <v>6</v>
      </c>
      <c r="N4" s="26" t="s">
        <v>657</v>
      </c>
      <c r="O4" s="25" t="s">
        <v>6</v>
      </c>
      <c r="P4" s="270">
        <v>40000000000</v>
      </c>
      <c r="Q4" s="34" t="s">
        <v>656</v>
      </c>
      <c r="R4" s="23" t="s">
        <v>624</v>
      </c>
      <c r="S4" s="23" t="s">
        <v>623</v>
      </c>
      <c r="T4" s="269"/>
      <c r="U4" s="250">
        <v>40000000000</v>
      </c>
      <c r="V4" s="268">
        <v>40000000000</v>
      </c>
      <c r="W4" s="19">
        <v>0.25</v>
      </c>
      <c r="X4" s="19">
        <f t="shared" si="1"/>
        <v>0</v>
      </c>
      <c r="Y4" s="18">
        <f t="shared" si="2"/>
        <v>0</v>
      </c>
      <c r="Z4" s="18">
        <f t="shared" si="3"/>
        <v>0</v>
      </c>
      <c r="AA4" s="228"/>
      <c r="AB4" s="39" t="s">
        <v>77</v>
      </c>
      <c r="AC4" s="16" t="s">
        <v>0</v>
      </c>
      <c r="AE4" s="263" t="s">
        <v>582</v>
      </c>
      <c r="AF4" s="265" t="s">
        <v>549</v>
      </c>
      <c r="AG4" s="251">
        <v>6</v>
      </c>
      <c r="AI4" s="15"/>
    </row>
    <row r="5" spans="1:35" ht="51" x14ac:dyDescent="0.2">
      <c r="A5" s="31" t="str">
        <f t="shared" si="0"/>
        <v>1.2.6.</v>
      </c>
      <c r="B5" s="26" t="s">
        <v>653</v>
      </c>
      <c r="C5" s="290"/>
      <c r="D5" s="290"/>
      <c r="E5" s="34">
        <v>1</v>
      </c>
      <c r="F5" s="34" t="s">
        <v>655</v>
      </c>
      <c r="G5" s="34">
        <v>2</v>
      </c>
      <c r="H5" s="34" t="s">
        <v>654</v>
      </c>
      <c r="I5" s="29">
        <v>6</v>
      </c>
      <c r="J5" s="27" t="s">
        <v>109</v>
      </c>
      <c r="K5" s="28"/>
      <c r="L5" s="27" t="s">
        <v>109</v>
      </c>
      <c r="M5" s="35">
        <v>11</v>
      </c>
      <c r="N5" s="26" t="s">
        <v>653</v>
      </c>
      <c r="O5" s="34" t="s">
        <v>62</v>
      </c>
      <c r="P5" s="24" t="s">
        <v>652</v>
      </c>
      <c r="Q5" s="34" t="str">
        <f>+VLOOKUP(N5,[2]Hoja1!$Q$2:$T$354,4,FALSE)</f>
        <v>Eficacia</v>
      </c>
      <c r="R5" s="23" t="s">
        <v>106</v>
      </c>
      <c r="S5" s="23" t="s">
        <v>112</v>
      </c>
      <c r="T5" s="267">
        <v>527007559</v>
      </c>
      <c r="U5" s="266">
        <v>1052694138</v>
      </c>
      <c r="V5" s="249">
        <v>1052694138</v>
      </c>
      <c r="W5" s="19">
        <v>0.25</v>
      </c>
      <c r="X5" s="19">
        <f t="shared" si="1"/>
        <v>0.50062742821125128</v>
      </c>
      <c r="Y5" s="18">
        <f t="shared" si="2"/>
        <v>2.0025097128450051</v>
      </c>
      <c r="Z5" s="18">
        <f t="shared" si="3"/>
        <v>2.0025097128450051</v>
      </c>
      <c r="AA5" s="17"/>
      <c r="AB5" s="39" t="s">
        <v>104</v>
      </c>
      <c r="AC5" s="16" t="s">
        <v>0</v>
      </c>
      <c r="AE5" s="263" t="s">
        <v>582</v>
      </c>
      <c r="AF5" s="265" t="s">
        <v>526</v>
      </c>
      <c r="AG5" s="251">
        <v>7</v>
      </c>
      <c r="AI5" s="15"/>
    </row>
    <row r="6" spans="1:35" ht="38.25" customHeight="1" x14ac:dyDescent="0.2">
      <c r="A6" s="31" t="str">
        <f t="shared" si="0"/>
        <v>1.3.7.</v>
      </c>
      <c r="B6" s="24" t="s">
        <v>649</v>
      </c>
      <c r="C6" s="290"/>
      <c r="D6" s="290"/>
      <c r="E6" s="34">
        <v>1</v>
      </c>
      <c r="F6" s="200" t="s">
        <v>651</v>
      </c>
      <c r="G6" s="200">
        <v>3</v>
      </c>
      <c r="H6" s="200" t="s">
        <v>650</v>
      </c>
      <c r="I6" s="200">
        <v>7</v>
      </c>
      <c r="J6" s="27" t="s">
        <v>112</v>
      </c>
      <c r="K6" s="28"/>
      <c r="L6" s="27" t="s">
        <v>112</v>
      </c>
      <c r="M6" s="35">
        <v>12</v>
      </c>
      <c r="N6" s="26" t="s">
        <v>649</v>
      </c>
      <c r="O6" s="34" t="s">
        <v>295</v>
      </c>
      <c r="P6" s="24" t="s">
        <v>648</v>
      </c>
      <c r="Q6" s="34" t="str">
        <f>+VLOOKUP(N6,[2]Hoja1!$Q$2:$T$354,4,FALSE)</f>
        <v>Eficacia</v>
      </c>
      <c r="R6" s="23" t="s">
        <v>112</v>
      </c>
      <c r="S6" s="23" t="s">
        <v>112</v>
      </c>
      <c r="T6" s="243">
        <v>10236656629</v>
      </c>
      <c r="U6" s="264">
        <v>18419522569.18</v>
      </c>
      <c r="V6" s="264">
        <v>18419522569.18</v>
      </c>
      <c r="W6" s="19">
        <v>0.5</v>
      </c>
      <c r="X6" s="19">
        <f t="shared" si="1"/>
        <v>0.55575037792392223</v>
      </c>
      <c r="Y6" s="18">
        <f t="shared" si="2"/>
        <v>1.1115007558478445</v>
      </c>
      <c r="Z6" s="18">
        <f t="shared" si="3"/>
        <v>1.1115007558478445</v>
      </c>
      <c r="AA6" s="17"/>
      <c r="AB6" s="39" t="s">
        <v>492</v>
      </c>
      <c r="AC6" s="16" t="s">
        <v>0</v>
      </c>
      <c r="AE6" s="263" t="s">
        <v>582</v>
      </c>
      <c r="AF6" s="262" t="s">
        <v>506</v>
      </c>
      <c r="AG6" s="251">
        <v>8</v>
      </c>
      <c r="AI6" s="15"/>
    </row>
    <row r="7" spans="1:35" ht="38.25" customHeight="1" x14ac:dyDescent="0.2">
      <c r="A7" s="31" t="str">
        <f t="shared" si="0"/>
        <v>1.4.8.</v>
      </c>
      <c r="B7" s="24" t="s">
        <v>645</v>
      </c>
      <c r="C7" s="290"/>
      <c r="D7" s="292"/>
      <c r="E7" s="34">
        <v>1</v>
      </c>
      <c r="F7" s="34" t="s">
        <v>647</v>
      </c>
      <c r="G7" s="34">
        <v>4</v>
      </c>
      <c r="H7" s="34" t="s">
        <v>646</v>
      </c>
      <c r="I7" s="29">
        <v>8</v>
      </c>
      <c r="J7" s="27" t="s">
        <v>38</v>
      </c>
      <c r="K7" s="28"/>
      <c r="L7" s="27" t="s">
        <v>38</v>
      </c>
      <c r="M7" s="25" t="s">
        <v>6</v>
      </c>
      <c r="N7" s="26" t="s">
        <v>645</v>
      </c>
      <c r="O7" s="25" t="s">
        <v>6</v>
      </c>
      <c r="P7" s="24" t="s">
        <v>644</v>
      </c>
      <c r="Q7" s="34" t="s">
        <v>39</v>
      </c>
      <c r="R7" s="23" t="s">
        <v>38</v>
      </c>
      <c r="S7" s="23" t="s">
        <v>38</v>
      </c>
      <c r="T7" s="66">
        <v>228</v>
      </c>
      <c r="U7" s="210">
        <v>1466</v>
      </c>
      <c r="V7" s="207">
        <v>228</v>
      </c>
      <c r="W7" s="19">
        <v>1</v>
      </c>
      <c r="X7" s="19">
        <f t="shared" si="1"/>
        <v>0.15552523874488403</v>
      </c>
      <c r="Y7" s="18">
        <f t="shared" si="2"/>
        <v>0.15552523874488403</v>
      </c>
      <c r="Z7" s="18">
        <f t="shared" si="3"/>
        <v>0.15552523874488403</v>
      </c>
      <c r="AA7" s="17"/>
      <c r="AB7" s="39" t="s">
        <v>135</v>
      </c>
      <c r="AC7" s="16" t="s">
        <v>0</v>
      </c>
      <c r="AE7" s="263"/>
      <c r="AF7" s="262"/>
      <c r="AG7" s="251"/>
      <c r="AI7" s="15"/>
    </row>
    <row r="8" spans="1:35" ht="76.5" customHeight="1" x14ac:dyDescent="0.2">
      <c r="A8" s="31" t="str">
        <f t="shared" si="0"/>
        <v>2.1.1.</v>
      </c>
      <c r="B8" s="24" t="s">
        <v>640</v>
      </c>
      <c r="C8" s="290"/>
      <c r="D8" s="289" t="s">
        <v>643</v>
      </c>
      <c r="E8" s="34">
        <v>2</v>
      </c>
      <c r="F8" s="34" t="s">
        <v>642</v>
      </c>
      <c r="G8" s="34">
        <v>1</v>
      </c>
      <c r="H8" s="34" t="s">
        <v>641</v>
      </c>
      <c r="I8" s="29">
        <v>1</v>
      </c>
      <c r="J8" s="27" t="s">
        <v>116</v>
      </c>
      <c r="K8" s="28"/>
      <c r="L8" s="45" t="s">
        <v>116</v>
      </c>
      <c r="M8" s="35">
        <v>56</v>
      </c>
      <c r="N8" s="46" t="s">
        <v>640</v>
      </c>
      <c r="O8" s="34" t="s">
        <v>62</v>
      </c>
      <c r="P8" s="24" t="s">
        <v>639</v>
      </c>
      <c r="Q8" s="34" t="str">
        <f>+VLOOKUP(N8,[2]Hoja1!$Q$2:$T$354,4,FALSE)</f>
        <v>Eficacia</v>
      </c>
      <c r="R8" s="23" t="s">
        <v>116</v>
      </c>
      <c r="S8" s="23" t="s">
        <v>116</v>
      </c>
      <c r="T8" s="261">
        <v>27777654402.940002</v>
      </c>
      <c r="U8" s="260">
        <v>18848000000</v>
      </c>
      <c r="V8" s="259">
        <v>18848000000</v>
      </c>
      <c r="W8" s="19">
        <v>0.25</v>
      </c>
      <c r="X8" s="19">
        <f t="shared" si="1"/>
        <v>1.4737719865736418</v>
      </c>
      <c r="Y8" s="18">
        <f t="shared" si="2"/>
        <v>5.8950879462945673</v>
      </c>
      <c r="Z8" s="18">
        <f t="shared" si="3"/>
        <v>5.8950879462945673</v>
      </c>
      <c r="AA8" s="42"/>
      <c r="AB8" s="16" t="s">
        <v>115</v>
      </c>
      <c r="AC8" s="16" t="s">
        <v>0</v>
      </c>
      <c r="AE8" s="258" t="s">
        <v>472</v>
      </c>
      <c r="AF8" s="257" t="s">
        <v>471</v>
      </c>
      <c r="AG8" s="251">
        <v>9</v>
      </c>
      <c r="AI8" s="15"/>
    </row>
    <row r="9" spans="1:35" ht="76.5" customHeight="1" x14ac:dyDescent="0.2">
      <c r="A9" s="31" t="str">
        <f t="shared" si="0"/>
        <v>2.4.4.</v>
      </c>
      <c r="B9" s="202" t="s">
        <v>637</v>
      </c>
      <c r="C9" s="290"/>
      <c r="D9" s="290"/>
      <c r="E9" s="34">
        <v>2</v>
      </c>
      <c r="F9" s="34" t="s">
        <v>548</v>
      </c>
      <c r="G9" s="34">
        <v>4</v>
      </c>
      <c r="H9" s="34" t="s">
        <v>638</v>
      </c>
      <c r="I9" s="29">
        <v>4</v>
      </c>
      <c r="J9" s="27" t="s">
        <v>136</v>
      </c>
      <c r="K9" s="28"/>
      <c r="L9" s="27" t="s">
        <v>136</v>
      </c>
      <c r="M9" s="35">
        <v>59</v>
      </c>
      <c r="N9" s="26" t="s">
        <v>637</v>
      </c>
      <c r="O9" s="34" t="s">
        <v>10</v>
      </c>
      <c r="P9" s="24" t="s">
        <v>636</v>
      </c>
      <c r="Q9" s="34" t="str">
        <f>+VLOOKUP(N9,[2]Hoja1!$Q$2:$T$354,4,FALSE)</f>
        <v>Eficacia</v>
      </c>
      <c r="R9" s="23" t="s">
        <v>136</v>
      </c>
      <c r="S9" s="23" t="s">
        <v>136</v>
      </c>
      <c r="T9" s="56">
        <v>37</v>
      </c>
      <c r="U9" s="81">
        <v>80</v>
      </c>
      <c r="V9" s="20">
        <v>1</v>
      </c>
      <c r="W9" s="19">
        <v>1</v>
      </c>
      <c r="X9" s="19">
        <f t="shared" si="1"/>
        <v>0.46250000000000002</v>
      </c>
      <c r="Y9" s="18">
        <f t="shared" si="2"/>
        <v>0.46250000000000002</v>
      </c>
      <c r="Z9" s="18">
        <f t="shared" si="3"/>
        <v>0.46250000000000002</v>
      </c>
      <c r="AA9" s="17"/>
      <c r="AB9" s="39" t="s">
        <v>135</v>
      </c>
      <c r="AC9" s="16" t="s">
        <v>0</v>
      </c>
      <c r="AE9" s="258" t="s">
        <v>472</v>
      </c>
      <c r="AF9" s="257" t="s">
        <v>183</v>
      </c>
      <c r="AG9" s="251">
        <v>13</v>
      </c>
      <c r="AI9" s="15"/>
    </row>
    <row r="10" spans="1:35" ht="76.5" customHeight="1" x14ac:dyDescent="0.2">
      <c r="A10" s="31" t="str">
        <f t="shared" si="0"/>
        <v>2.5.5.</v>
      </c>
      <c r="B10" s="202" t="s">
        <v>633</v>
      </c>
      <c r="C10" s="290"/>
      <c r="D10" s="290"/>
      <c r="E10" s="34">
        <v>2</v>
      </c>
      <c r="F10" s="293" t="s">
        <v>635</v>
      </c>
      <c r="G10" s="200">
        <v>5</v>
      </c>
      <c r="H10" s="200" t="s">
        <v>634</v>
      </c>
      <c r="I10" s="57">
        <v>5</v>
      </c>
      <c r="J10" s="27" t="s">
        <v>85</v>
      </c>
      <c r="K10" s="28"/>
      <c r="L10" s="27" t="s">
        <v>85</v>
      </c>
      <c r="M10" s="25" t="s">
        <v>6</v>
      </c>
      <c r="N10" s="26" t="s">
        <v>633</v>
      </c>
      <c r="O10" s="25" t="s">
        <v>6</v>
      </c>
      <c r="P10" s="166" t="s">
        <v>632</v>
      </c>
      <c r="Q10" s="34" t="s">
        <v>98</v>
      </c>
      <c r="R10" s="23" t="s">
        <v>83</v>
      </c>
      <c r="S10" s="23" t="s">
        <v>83</v>
      </c>
      <c r="T10" s="256">
        <v>15541732082</v>
      </c>
      <c r="U10" s="250">
        <v>15000000000</v>
      </c>
      <c r="V10" s="255">
        <v>15000000000</v>
      </c>
      <c r="W10" s="19">
        <v>0.25</v>
      </c>
      <c r="X10" s="19">
        <f t="shared" si="1"/>
        <v>1.0361154721333334</v>
      </c>
      <c r="Y10" s="18">
        <f t="shared" si="2"/>
        <v>4.1444618885333337</v>
      </c>
      <c r="Z10" s="18">
        <f t="shared" si="3"/>
        <v>4.1444618885333337</v>
      </c>
      <c r="AA10" s="17"/>
      <c r="AB10" s="39" t="s">
        <v>82</v>
      </c>
      <c r="AC10" s="16" t="s">
        <v>0</v>
      </c>
      <c r="AE10" s="253" t="s">
        <v>36</v>
      </c>
      <c r="AF10" s="252" t="s">
        <v>35</v>
      </c>
      <c r="AG10" s="251">
        <v>14</v>
      </c>
      <c r="AI10" s="15"/>
    </row>
    <row r="11" spans="1:35" ht="76.5" customHeight="1" x14ac:dyDescent="0.2">
      <c r="A11" s="31" t="str">
        <f t="shared" si="0"/>
        <v>2.5.6.</v>
      </c>
      <c r="B11" s="202" t="s">
        <v>630</v>
      </c>
      <c r="C11" s="290"/>
      <c r="D11" s="290"/>
      <c r="E11" s="34">
        <v>2</v>
      </c>
      <c r="F11" s="294"/>
      <c r="G11" s="200">
        <v>5</v>
      </c>
      <c r="H11" s="200" t="s">
        <v>631</v>
      </c>
      <c r="I11" s="57">
        <v>6</v>
      </c>
      <c r="J11" s="27" t="s">
        <v>85</v>
      </c>
      <c r="K11" s="28"/>
      <c r="L11" s="27" t="s">
        <v>85</v>
      </c>
      <c r="M11" s="25" t="s">
        <v>6</v>
      </c>
      <c r="N11" s="26" t="s">
        <v>630</v>
      </c>
      <c r="O11" s="25" t="s">
        <v>6</v>
      </c>
      <c r="P11" s="24" t="s">
        <v>629</v>
      </c>
      <c r="Q11" s="34" t="s">
        <v>98</v>
      </c>
      <c r="R11" s="23" t="s">
        <v>83</v>
      </c>
      <c r="S11" s="23" t="s">
        <v>83</v>
      </c>
      <c r="T11" s="62">
        <v>9</v>
      </c>
      <c r="U11" s="21">
        <v>20</v>
      </c>
      <c r="V11" s="254">
        <v>1</v>
      </c>
      <c r="W11" s="19">
        <v>1</v>
      </c>
      <c r="X11" s="19">
        <f t="shared" si="1"/>
        <v>0.45</v>
      </c>
      <c r="Y11" s="18">
        <f t="shared" si="2"/>
        <v>0.45</v>
      </c>
      <c r="Z11" s="18">
        <f t="shared" si="3"/>
        <v>0.45</v>
      </c>
      <c r="AA11" s="17"/>
      <c r="AB11" s="39" t="s">
        <v>82</v>
      </c>
      <c r="AC11" s="16" t="s">
        <v>0</v>
      </c>
      <c r="AE11" s="253" t="s">
        <v>36</v>
      </c>
      <c r="AF11" s="252" t="s">
        <v>25</v>
      </c>
      <c r="AG11" s="251">
        <v>15</v>
      </c>
      <c r="AI11" s="15"/>
    </row>
    <row r="12" spans="1:35" ht="76.5" customHeight="1" x14ac:dyDescent="0.2">
      <c r="A12" s="31" t="str">
        <f t="shared" si="0"/>
        <v>2.6.3.2</v>
      </c>
      <c r="B12" s="202" t="s">
        <v>626</v>
      </c>
      <c r="C12" s="290"/>
      <c r="D12" s="290"/>
      <c r="E12" s="34">
        <v>2</v>
      </c>
      <c r="F12" s="200" t="s">
        <v>628</v>
      </c>
      <c r="G12" s="200">
        <v>6</v>
      </c>
      <c r="H12" s="293" t="s">
        <v>627</v>
      </c>
      <c r="I12" s="57">
        <v>3</v>
      </c>
      <c r="J12" s="27" t="s">
        <v>81</v>
      </c>
      <c r="K12" s="28">
        <v>2</v>
      </c>
      <c r="L12" s="45" t="s">
        <v>81</v>
      </c>
      <c r="M12" s="34">
        <v>23</v>
      </c>
      <c r="N12" s="26" t="s">
        <v>626</v>
      </c>
      <c r="O12" s="34" t="s">
        <v>10</v>
      </c>
      <c r="P12" s="24" t="s">
        <v>625</v>
      </c>
      <c r="Q12" s="34" t="str">
        <f>+VLOOKUP(N12,[2]Hoja1!$Q$2:$T$354,4,FALSE)</f>
        <v>Eficacia</v>
      </c>
      <c r="R12" s="23" t="s">
        <v>624</v>
      </c>
      <c r="S12" s="23" t="s">
        <v>623</v>
      </c>
      <c r="T12" s="250">
        <v>1008077062</v>
      </c>
      <c r="U12" s="113">
        <v>135236365611</v>
      </c>
      <c r="V12" s="249">
        <v>11301484500</v>
      </c>
      <c r="W12" s="19">
        <v>0.25</v>
      </c>
      <c r="X12" s="19">
        <f t="shared" si="1"/>
        <v>7.4541862866950928E-3</v>
      </c>
      <c r="Y12" s="18">
        <f t="shared" si="2"/>
        <v>2.9816745146780371E-2</v>
      </c>
      <c r="Z12" s="18">
        <f t="shared" si="3"/>
        <v>2.9816745146780371E-2</v>
      </c>
      <c r="AA12" s="17"/>
      <c r="AB12" s="39" t="s">
        <v>77</v>
      </c>
      <c r="AC12" s="16" t="s">
        <v>0</v>
      </c>
      <c r="AE12" s="248" t="s">
        <v>36</v>
      </c>
      <c r="AF12" s="247" t="s">
        <v>19</v>
      </c>
      <c r="AG12" s="246">
        <v>16</v>
      </c>
      <c r="AI12" s="15"/>
    </row>
    <row r="13" spans="1:35" ht="70.5" customHeight="1" x14ac:dyDescent="0.2">
      <c r="A13" s="31" t="str">
        <f t="shared" si="0"/>
        <v>2.7.3.3</v>
      </c>
      <c r="B13" s="202" t="s">
        <v>621</v>
      </c>
      <c r="C13" s="290"/>
      <c r="D13" s="290"/>
      <c r="E13" s="34">
        <v>2</v>
      </c>
      <c r="F13" s="200" t="s">
        <v>622</v>
      </c>
      <c r="G13" s="200">
        <v>7</v>
      </c>
      <c r="H13" s="295"/>
      <c r="I13" s="34">
        <v>3</v>
      </c>
      <c r="J13" s="27" t="s">
        <v>112</v>
      </c>
      <c r="K13" s="28">
        <v>3</v>
      </c>
      <c r="L13" s="27" t="s">
        <v>112</v>
      </c>
      <c r="M13" s="35">
        <v>15</v>
      </c>
      <c r="N13" s="26" t="s">
        <v>621</v>
      </c>
      <c r="O13" s="34" t="s">
        <v>10</v>
      </c>
      <c r="P13" s="24" t="s">
        <v>620</v>
      </c>
      <c r="Q13" s="34" t="s">
        <v>98</v>
      </c>
      <c r="R13" s="23" t="s">
        <v>112</v>
      </c>
      <c r="S13" s="23" t="s">
        <v>619</v>
      </c>
      <c r="T13" s="243">
        <f>16969694744.4+215560128</f>
        <v>17185254872.400002</v>
      </c>
      <c r="U13" s="242">
        <v>172515000000</v>
      </c>
      <c r="V13" s="242">
        <v>172515000000</v>
      </c>
      <c r="W13" s="19">
        <v>0.5</v>
      </c>
      <c r="X13" s="19">
        <f t="shared" si="1"/>
        <v>9.9616003665768199E-2</v>
      </c>
      <c r="Y13" s="18">
        <f t="shared" si="2"/>
        <v>0.1992320073315364</v>
      </c>
      <c r="Z13" s="18">
        <f t="shared" si="3"/>
        <v>0.1992320073315364</v>
      </c>
      <c r="AA13" s="17"/>
      <c r="AB13" s="39" t="s">
        <v>492</v>
      </c>
      <c r="AC13" s="16" t="s">
        <v>0</v>
      </c>
      <c r="AE13"/>
      <c r="AF13"/>
      <c r="AG13"/>
      <c r="AI13" s="15"/>
    </row>
    <row r="14" spans="1:35" ht="70.5" customHeight="1" x14ac:dyDescent="0.2">
      <c r="A14" s="31"/>
      <c r="B14" s="202"/>
      <c r="C14" s="290"/>
      <c r="D14" s="290"/>
      <c r="E14" s="34"/>
      <c r="F14" s="204" t="s">
        <v>618</v>
      </c>
      <c r="G14" s="200"/>
      <c r="H14" s="295"/>
      <c r="I14" s="34"/>
      <c r="J14" s="27" t="s">
        <v>136</v>
      </c>
      <c r="K14" s="28"/>
      <c r="L14" s="27"/>
      <c r="M14" s="35"/>
      <c r="N14" s="26" t="s">
        <v>617</v>
      </c>
      <c r="O14" s="34"/>
      <c r="P14" s="82" t="s">
        <v>616</v>
      </c>
      <c r="Q14" s="34"/>
      <c r="R14" s="23"/>
      <c r="S14" s="23"/>
      <c r="T14" s="242"/>
      <c r="U14" s="245">
        <v>8936000000</v>
      </c>
      <c r="V14" s="244">
        <v>8936000000</v>
      </c>
      <c r="W14" s="19">
        <v>0.5</v>
      </c>
      <c r="X14" s="19">
        <f t="shared" si="1"/>
        <v>0</v>
      </c>
      <c r="Y14" s="18">
        <f t="shared" si="2"/>
        <v>0</v>
      </c>
      <c r="Z14" s="18">
        <f t="shared" si="3"/>
        <v>0</v>
      </c>
      <c r="AA14" s="17"/>
      <c r="AB14" s="39" t="s">
        <v>135</v>
      </c>
      <c r="AC14" s="16" t="s">
        <v>0</v>
      </c>
      <c r="AE14"/>
      <c r="AF14"/>
      <c r="AG14"/>
      <c r="AI14" s="15"/>
    </row>
    <row r="15" spans="1:35" ht="75" customHeight="1" x14ac:dyDescent="0.2">
      <c r="A15" s="31" t="str">
        <f>+CONCATENATE(E15,".",G15,".",I15,".",K15)</f>
        <v>2.8.3.5</v>
      </c>
      <c r="B15" s="202" t="s">
        <v>614</v>
      </c>
      <c r="C15" s="290"/>
      <c r="D15" s="290"/>
      <c r="E15" s="34">
        <v>2</v>
      </c>
      <c r="F15" s="200" t="s">
        <v>615</v>
      </c>
      <c r="G15" s="200">
        <v>8</v>
      </c>
      <c r="H15" s="294"/>
      <c r="I15" s="34">
        <v>3</v>
      </c>
      <c r="J15" s="27" t="s">
        <v>85</v>
      </c>
      <c r="K15" s="28">
        <v>5</v>
      </c>
      <c r="L15" s="27" t="s">
        <v>112</v>
      </c>
      <c r="M15" s="35">
        <v>28</v>
      </c>
      <c r="N15" s="26" t="s">
        <v>614</v>
      </c>
      <c r="O15" s="34" t="s">
        <v>10</v>
      </c>
      <c r="P15" s="202" t="s">
        <v>613</v>
      </c>
      <c r="Q15" s="34" t="s">
        <v>98</v>
      </c>
      <c r="R15" s="23" t="s">
        <v>112</v>
      </c>
      <c r="S15" s="23" t="s">
        <v>612</v>
      </c>
      <c r="T15" s="226">
        <v>0</v>
      </c>
      <c r="U15" s="241">
        <v>25000000000</v>
      </c>
      <c r="V15" s="241">
        <v>25000000000</v>
      </c>
      <c r="W15" s="19">
        <v>0.25</v>
      </c>
      <c r="X15" s="19">
        <f t="shared" si="1"/>
        <v>0</v>
      </c>
      <c r="Y15" s="18">
        <f t="shared" si="2"/>
        <v>0</v>
      </c>
      <c r="Z15" s="18">
        <f t="shared" si="3"/>
        <v>0</v>
      </c>
      <c r="AA15" s="17"/>
      <c r="AB15" s="39" t="s">
        <v>88</v>
      </c>
      <c r="AC15" s="16" t="s">
        <v>0</v>
      </c>
      <c r="AE15"/>
      <c r="AF15"/>
      <c r="AG15"/>
      <c r="AI15" s="15"/>
    </row>
    <row r="16" spans="1:35" ht="48" customHeight="1" x14ac:dyDescent="0.2">
      <c r="A16" s="31" t="str">
        <f>+CONCATENATE(E16,".",G16,".",I16,".",K16)</f>
        <v>2.9.4.</v>
      </c>
      <c r="B16" s="202" t="s">
        <v>609</v>
      </c>
      <c r="C16" s="290"/>
      <c r="D16" s="290"/>
      <c r="E16" s="34">
        <v>2</v>
      </c>
      <c r="F16" s="200" t="s">
        <v>611</v>
      </c>
      <c r="G16" s="200">
        <v>9</v>
      </c>
      <c r="H16" s="34" t="s">
        <v>610</v>
      </c>
      <c r="I16" s="34">
        <v>4</v>
      </c>
      <c r="J16" s="27" t="s">
        <v>112</v>
      </c>
      <c r="K16" s="28"/>
      <c r="L16" s="27" t="s">
        <v>112</v>
      </c>
      <c r="M16" s="35">
        <v>46</v>
      </c>
      <c r="N16" s="26" t="s">
        <v>609</v>
      </c>
      <c r="O16" s="34" t="s">
        <v>10</v>
      </c>
      <c r="P16" s="202" t="s">
        <v>608</v>
      </c>
      <c r="Q16" s="34" t="s">
        <v>98</v>
      </c>
      <c r="R16" s="23" t="s">
        <v>112</v>
      </c>
      <c r="S16" s="23" t="s">
        <v>607</v>
      </c>
      <c r="T16" s="243">
        <v>32168886580</v>
      </c>
      <c r="U16" s="242">
        <v>84000000000</v>
      </c>
      <c r="V16" s="241">
        <v>84000000000</v>
      </c>
      <c r="W16" s="19">
        <v>0.5</v>
      </c>
      <c r="X16" s="19">
        <f t="shared" si="1"/>
        <v>0.38296293547619048</v>
      </c>
      <c r="Y16" s="18">
        <f t="shared" si="2"/>
        <v>0.76592587095238096</v>
      </c>
      <c r="Z16" s="18">
        <f t="shared" si="3"/>
        <v>0.76592587095238096</v>
      </c>
      <c r="AA16" s="17"/>
      <c r="AB16" s="39" t="s">
        <v>492</v>
      </c>
      <c r="AC16" s="16" t="s">
        <v>0</v>
      </c>
      <c r="AE16"/>
      <c r="AF16"/>
      <c r="AG16"/>
      <c r="AI16" s="15"/>
    </row>
    <row r="17" spans="1:35" ht="76.5" customHeight="1" x14ac:dyDescent="0.2">
      <c r="A17" s="31" t="str">
        <f>+CONCATENATE(E17,".",G17,".",I17,".",K17)</f>
        <v>2.10.5.</v>
      </c>
      <c r="B17" s="202" t="s">
        <v>604</v>
      </c>
      <c r="C17" s="290"/>
      <c r="D17" s="290"/>
      <c r="E17" s="34">
        <v>2</v>
      </c>
      <c r="F17" s="200" t="s">
        <v>606</v>
      </c>
      <c r="G17" s="200">
        <v>10</v>
      </c>
      <c r="H17" s="34" t="s">
        <v>605</v>
      </c>
      <c r="I17" s="34">
        <v>5</v>
      </c>
      <c r="J17" s="27" t="s">
        <v>112</v>
      </c>
      <c r="K17" s="28"/>
      <c r="L17" s="27" t="s">
        <v>112</v>
      </c>
      <c r="M17" s="35">
        <v>75</v>
      </c>
      <c r="N17" s="26" t="s">
        <v>604</v>
      </c>
      <c r="O17" s="34" t="s">
        <v>447</v>
      </c>
      <c r="P17" s="202" t="s">
        <v>603</v>
      </c>
      <c r="Q17" s="34" t="s">
        <v>98</v>
      </c>
      <c r="R17" s="23" t="s">
        <v>112</v>
      </c>
      <c r="S17" s="164" t="s">
        <v>602</v>
      </c>
      <c r="T17" s="240">
        <v>122</v>
      </c>
      <c r="U17" s="239">
        <v>488</v>
      </c>
      <c r="V17" s="207">
        <v>488</v>
      </c>
      <c r="W17" s="19">
        <v>0.5</v>
      </c>
      <c r="X17" s="19">
        <f t="shared" si="1"/>
        <v>0.25</v>
      </c>
      <c r="Y17" s="18">
        <f t="shared" si="2"/>
        <v>0.5</v>
      </c>
      <c r="Z17" s="18">
        <f t="shared" si="3"/>
        <v>0.5</v>
      </c>
      <c r="AA17" s="17"/>
      <c r="AB17" s="39" t="s">
        <v>492</v>
      </c>
      <c r="AC17" s="16" t="s">
        <v>0</v>
      </c>
      <c r="AI17" s="15"/>
    </row>
    <row r="18" spans="1:35" ht="76.5" customHeight="1" x14ac:dyDescent="0.2">
      <c r="A18" s="31" t="str">
        <f>+CONCATENATE(E18,".",G18,".",I18,".",K18)</f>
        <v>2.11.6.</v>
      </c>
      <c r="B18" s="202" t="s">
        <v>599</v>
      </c>
      <c r="C18" s="290"/>
      <c r="D18" s="292"/>
      <c r="E18" s="34">
        <v>2</v>
      </c>
      <c r="F18" s="200" t="s">
        <v>601</v>
      </c>
      <c r="G18" s="200">
        <v>11</v>
      </c>
      <c r="H18" s="34" t="s">
        <v>600</v>
      </c>
      <c r="I18" s="34">
        <v>6</v>
      </c>
      <c r="J18" s="27" t="s">
        <v>112</v>
      </c>
      <c r="K18" s="28"/>
      <c r="L18" s="27" t="s">
        <v>112</v>
      </c>
      <c r="M18" s="35" t="s">
        <v>6</v>
      </c>
      <c r="N18" s="26" t="s">
        <v>599</v>
      </c>
      <c r="O18" s="34" t="s">
        <v>6</v>
      </c>
      <c r="P18" s="235" t="s">
        <v>598</v>
      </c>
      <c r="Q18" s="34" t="s">
        <v>98</v>
      </c>
      <c r="R18" s="23" t="s">
        <v>112</v>
      </c>
      <c r="S18" s="23" t="s">
        <v>112</v>
      </c>
      <c r="T18" s="238"/>
      <c r="U18" s="237"/>
      <c r="V18" s="207">
        <v>1</v>
      </c>
      <c r="W18" s="19">
        <v>1</v>
      </c>
      <c r="X18" s="19" t="str">
        <f t="shared" si="1"/>
        <v/>
      </c>
      <c r="Y18" s="18" t="str">
        <f t="shared" si="2"/>
        <v/>
      </c>
      <c r="Z18" s="18" t="str">
        <f t="shared" si="3"/>
        <v/>
      </c>
      <c r="AA18" s="49"/>
      <c r="AB18" s="39" t="s">
        <v>492</v>
      </c>
      <c r="AC18" s="16" t="s">
        <v>26</v>
      </c>
      <c r="AI18" s="15"/>
    </row>
    <row r="19" spans="1:35" ht="51" customHeight="1" x14ac:dyDescent="0.2">
      <c r="A19" s="31" t="str">
        <f>+CONCATENATE(E19,".",G19,".",I19,".",K19)</f>
        <v>3.1.1.</v>
      </c>
      <c r="B19" s="24" t="s">
        <v>594</v>
      </c>
      <c r="C19" s="290"/>
      <c r="D19" s="289" t="s">
        <v>597</v>
      </c>
      <c r="E19" s="34">
        <v>3</v>
      </c>
      <c r="F19" s="289" t="s">
        <v>596</v>
      </c>
      <c r="G19" s="34">
        <v>1</v>
      </c>
      <c r="H19" s="34" t="s">
        <v>595</v>
      </c>
      <c r="I19" s="29">
        <v>1</v>
      </c>
      <c r="J19" s="27" t="s">
        <v>136</v>
      </c>
      <c r="K19" s="28"/>
      <c r="L19" s="27" t="s">
        <v>136</v>
      </c>
      <c r="M19" s="35">
        <v>92</v>
      </c>
      <c r="N19" s="26" t="s">
        <v>594</v>
      </c>
      <c r="O19" s="34" t="s">
        <v>10</v>
      </c>
      <c r="P19" s="82" t="s">
        <v>593</v>
      </c>
      <c r="Q19" s="34" t="str">
        <f>+VLOOKUP(N19,[2]Hoja1!$Q$2:$T$354,4,FALSE)</f>
        <v>Eficacia</v>
      </c>
      <c r="R19" s="23" t="s">
        <v>136</v>
      </c>
      <c r="S19" s="23" t="s">
        <v>136</v>
      </c>
      <c r="T19" s="56">
        <v>130</v>
      </c>
      <c r="U19" s="81">
        <v>300</v>
      </c>
      <c r="V19" s="37">
        <v>300</v>
      </c>
      <c r="W19" s="19">
        <v>0.5</v>
      </c>
      <c r="X19" s="19">
        <f t="shared" si="1"/>
        <v>0.43333333333333335</v>
      </c>
      <c r="Y19" s="18">
        <f t="shared" si="2"/>
        <v>0.8666666666666667</v>
      </c>
      <c r="Z19" s="18">
        <f t="shared" si="3"/>
        <v>0.8666666666666667</v>
      </c>
      <c r="AA19" s="17"/>
      <c r="AB19" s="39" t="s">
        <v>135</v>
      </c>
      <c r="AC19" s="16" t="s">
        <v>0</v>
      </c>
      <c r="AI19" s="15"/>
    </row>
    <row r="20" spans="1:35" ht="51" customHeight="1" x14ac:dyDescent="0.2">
      <c r="A20" s="36" t="s">
        <v>6</v>
      </c>
      <c r="B20" s="24" t="s">
        <v>358</v>
      </c>
      <c r="C20" s="290"/>
      <c r="D20" s="290"/>
      <c r="E20" s="34"/>
      <c r="F20" s="290"/>
      <c r="G20" s="34"/>
      <c r="H20" s="34" t="s">
        <v>358</v>
      </c>
      <c r="I20" s="29"/>
      <c r="J20" s="27" t="s">
        <v>136</v>
      </c>
      <c r="K20" s="28"/>
      <c r="L20" s="27" t="s">
        <v>136</v>
      </c>
      <c r="M20" s="35"/>
      <c r="N20" s="26" t="s">
        <v>358</v>
      </c>
      <c r="O20" s="34"/>
      <c r="P20" s="82" t="s">
        <v>592</v>
      </c>
      <c r="Q20" s="34"/>
      <c r="R20" s="23"/>
      <c r="S20" s="23"/>
      <c r="T20" s="56">
        <v>26</v>
      </c>
      <c r="U20" s="81">
        <v>1850</v>
      </c>
      <c r="V20" s="236">
        <v>1</v>
      </c>
      <c r="W20" s="19">
        <v>0.5</v>
      </c>
      <c r="X20" s="19">
        <f t="shared" si="1"/>
        <v>1.4054054054054054E-2</v>
      </c>
      <c r="Y20" s="18">
        <f t="shared" si="2"/>
        <v>2.8108108108108109E-2</v>
      </c>
      <c r="Z20" s="18">
        <f t="shared" si="3"/>
        <v>2.8108108108108109E-2</v>
      </c>
      <c r="AA20" s="17"/>
      <c r="AB20" s="39" t="s">
        <v>135</v>
      </c>
      <c r="AC20" s="16" t="s">
        <v>0</v>
      </c>
      <c r="AI20" s="15"/>
    </row>
    <row r="21" spans="1:35" ht="51" customHeight="1" x14ac:dyDescent="0.2">
      <c r="A21" s="31" t="str">
        <f t="shared" ref="A21:A50" si="4">+CONCATENATE(E21,".",G21,".",I21,".",K21)</f>
        <v>3.1.2.</v>
      </c>
      <c r="B21" s="202" t="s">
        <v>590</v>
      </c>
      <c r="C21" s="290"/>
      <c r="D21" s="292"/>
      <c r="E21" s="34">
        <v>3</v>
      </c>
      <c r="F21" s="292"/>
      <c r="G21" s="34">
        <v>1</v>
      </c>
      <c r="H21" s="200" t="s">
        <v>591</v>
      </c>
      <c r="I21" s="57">
        <v>2</v>
      </c>
      <c r="J21" s="27" t="s">
        <v>81</v>
      </c>
      <c r="K21" s="28"/>
      <c r="L21" s="45" t="s">
        <v>81</v>
      </c>
      <c r="M21" s="25" t="s">
        <v>6</v>
      </c>
      <c r="N21" s="26" t="s">
        <v>590</v>
      </c>
      <c r="O21" s="34" t="s">
        <v>6</v>
      </c>
      <c r="P21" s="235" t="s">
        <v>589</v>
      </c>
      <c r="Q21" s="34" t="s">
        <v>39</v>
      </c>
      <c r="R21" s="23" t="s">
        <v>246</v>
      </c>
      <c r="S21" s="23" t="s">
        <v>246</v>
      </c>
      <c r="T21" s="66">
        <v>1275</v>
      </c>
      <c r="U21" s="22">
        <v>1300</v>
      </c>
      <c r="V21" s="37">
        <v>1300</v>
      </c>
      <c r="W21" s="19">
        <v>0.25</v>
      </c>
      <c r="X21" s="19">
        <f t="shared" si="1"/>
        <v>0.98076923076923073</v>
      </c>
      <c r="Y21" s="18">
        <f t="shared" si="2"/>
        <v>3.9230769230769229</v>
      </c>
      <c r="Z21" s="18">
        <f t="shared" si="3"/>
        <v>3.9230769230769229</v>
      </c>
      <c r="AA21" s="42"/>
      <c r="AB21" s="39" t="s">
        <v>77</v>
      </c>
      <c r="AC21" s="16" t="s">
        <v>0</v>
      </c>
      <c r="AI21" s="15"/>
    </row>
    <row r="22" spans="1:35" ht="38.25" customHeight="1" x14ac:dyDescent="0.2">
      <c r="A22" s="31" t="str">
        <f t="shared" si="4"/>
        <v>4.1.1.1</v>
      </c>
      <c r="B22" s="24" t="s">
        <v>584</v>
      </c>
      <c r="C22" s="290"/>
      <c r="D22" s="289" t="s">
        <v>588</v>
      </c>
      <c r="E22" s="34">
        <v>4</v>
      </c>
      <c r="F22" s="289" t="s">
        <v>587</v>
      </c>
      <c r="G22" s="34">
        <v>1</v>
      </c>
      <c r="H22" s="289" t="s">
        <v>586</v>
      </c>
      <c r="I22" s="29">
        <v>1</v>
      </c>
      <c r="J22" s="27" t="s">
        <v>116</v>
      </c>
      <c r="K22" s="28">
        <v>1</v>
      </c>
      <c r="L22" s="45" t="s">
        <v>141</v>
      </c>
      <c r="M22" s="35">
        <v>417</v>
      </c>
      <c r="N22" s="26" t="s">
        <v>584</v>
      </c>
      <c r="O22" s="34" t="s">
        <v>15</v>
      </c>
      <c r="P22" s="24" t="s">
        <v>585</v>
      </c>
      <c r="Q22" s="34" t="str">
        <f>+VLOOKUP(N22,[2]Hoja1!$Q$2:$T$354,4,FALSE)</f>
        <v>Efectividad</v>
      </c>
      <c r="R22" s="23" t="s">
        <v>116</v>
      </c>
      <c r="S22" s="222" t="s">
        <v>116</v>
      </c>
      <c r="T22" s="48"/>
      <c r="U22" s="231"/>
      <c r="V22" s="20" t="s">
        <v>305</v>
      </c>
      <c r="W22" s="19">
        <v>1</v>
      </c>
      <c r="X22" s="19" t="str">
        <f t="shared" si="1"/>
        <v/>
      </c>
      <c r="Y22" s="18" t="str">
        <f t="shared" si="2"/>
        <v/>
      </c>
      <c r="Z22" s="18" t="str">
        <f t="shared" si="3"/>
        <v/>
      </c>
      <c r="AA22" s="17"/>
      <c r="AB22" s="16" t="s">
        <v>115</v>
      </c>
      <c r="AC22" s="16" t="s">
        <v>26</v>
      </c>
      <c r="AI22" s="15"/>
    </row>
    <row r="23" spans="1:35" ht="38.25" customHeight="1" x14ac:dyDescent="0.2">
      <c r="A23" s="31" t="str">
        <f t="shared" si="4"/>
        <v>4.1.1.2</v>
      </c>
      <c r="B23" s="24" t="s">
        <v>584</v>
      </c>
      <c r="C23" s="290"/>
      <c r="D23" s="290"/>
      <c r="E23" s="34">
        <v>4</v>
      </c>
      <c r="F23" s="290"/>
      <c r="G23" s="34">
        <v>1</v>
      </c>
      <c r="H23" s="290"/>
      <c r="I23" s="29">
        <v>1</v>
      </c>
      <c r="J23" s="27" t="s">
        <v>8</v>
      </c>
      <c r="K23" s="28">
        <v>2</v>
      </c>
      <c r="L23" s="27" t="s">
        <v>141</v>
      </c>
      <c r="M23" s="34">
        <v>418</v>
      </c>
      <c r="N23" s="26" t="s">
        <v>584</v>
      </c>
      <c r="O23" s="34" t="s">
        <v>62</v>
      </c>
      <c r="P23" s="24" t="s">
        <v>583</v>
      </c>
      <c r="Q23" s="34" t="str">
        <f>+VLOOKUP(N23,[2]Hoja1!$Q$2:$T$354,4,FALSE)</f>
        <v>Efectividad</v>
      </c>
      <c r="R23" s="23" t="s">
        <v>2</v>
      </c>
      <c r="S23" s="222" t="s">
        <v>116</v>
      </c>
      <c r="T23" s="234"/>
      <c r="U23" s="231"/>
      <c r="V23" s="37" t="s">
        <v>305</v>
      </c>
      <c r="W23" s="19">
        <v>0.25</v>
      </c>
      <c r="X23" s="19" t="str">
        <f t="shared" si="1"/>
        <v/>
      </c>
      <c r="Y23" s="18" t="str">
        <f t="shared" si="2"/>
        <v/>
      </c>
      <c r="Z23" s="18" t="str">
        <f t="shared" si="3"/>
        <v/>
      </c>
      <c r="AA23" s="17"/>
      <c r="AB23" s="16" t="s">
        <v>1</v>
      </c>
      <c r="AC23" s="16" t="s">
        <v>26</v>
      </c>
      <c r="AI23" s="15"/>
    </row>
    <row r="24" spans="1:35" ht="38.25" customHeight="1" x14ac:dyDescent="0.2">
      <c r="A24" s="31" t="str">
        <f t="shared" si="4"/>
        <v>4.1.1.3</v>
      </c>
      <c r="B24" s="24" t="s">
        <v>584</v>
      </c>
      <c r="C24" s="290"/>
      <c r="D24" s="290"/>
      <c r="E24" s="34">
        <v>4</v>
      </c>
      <c r="F24" s="290"/>
      <c r="G24" s="34">
        <v>1</v>
      </c>
      <c r="H24" s="290"/>
      <c r="I24" s="29">
        <v>1</v>
      </c>
      <c r="J24" s="27" t="s">
        <v>143</v>
      </c>
      <c r="K24" s="28">
        <v>3</v>
      </c>
      <c r="L24" s="45" t="s">
        <v>141</v>
      </c>
      <c r="M24" s="35">
        <v>416</v>
      </c>
      <c r="N24" s="26" t="s">
        <v>584</v>
      </c>
      <c r="O24" s="34" t="s">
        <v>62</v>
      </c>
      <c r="P24" s="24" t="s">
        <v>583</v>
      </c>
      <c r="Q24" s="34" t="str">
        <f>+VLOOKUP(N24,[2]Hoja1!$Q$2:$T$354,4,FALSE)</f>
        <v>Efectividad</v>
      </c>
      <c r="R24" s="23" t="s">
        <v>143</v>
      </c>
      <c r="S24" s="222" t="s">
        <v>116</v>
      </c>
      <c r="T24" s="48"/>
      <c r="U24" s="231"/>
      <c r="V24" s="20" t="s">
        <v>305</v>
      </c>
      <c r="W24" s="19">
        <v>0.25</v>
      </c>
      <c r="X24" s="19" t="str">
        <f t="shared" si="1"/>
        <v/>
      </c>
      <c r="Y24" s="18" t="str">
        <f t="shared" si="2"/>
        <v/>
      </c>
      <c r="Z24" s="18" t="str">
        <f t="shared" si="3"/>
        <v/>
      </c>
      <c r="AA24" s="17"/>
      <c r="AB24" s="39" t="s">
        <v>142</v>
      </c>
      <c r="AC24" s="16" t="s">
        <v>26</v>
      </c>
      <c r="AI24" s="15"/>
    </row>
    <row r="25" spans="1:35" ht="38.25" customHeight="1" x14ac:dyDescent="0.2">
      <c r="A25" s="31" t="str">
        <f t="shared" si="4"/>
        <v>4.1.1.4</v>
      </c>
      <c r="B25" s="24" t="s">
        <v>584</v>
      </c>
      <c r="C25" s="290"/>
      <c r="D25" s="290"/>
      <c r="E25" s="34">
        <v>4</v>
      </c>
      <c r="F25" s="290"/>
      <c r="G25" s="200">
        <v>1</v>
      </c>
      <c r="H25" s="290"/>
      <c r="I25" s="29">
        <v>1</v>
      </c>
      <c r="J25" s="27" t="s">
        <v>85</v>
      </c>
      <c r="K25" s="28">
        <v>4</v>
      </c>
      <c r="L25" s="27" t="s">
        <v>141</v>
      </c>
      <c r="M25" s="34">
        <v>409</v>
      </c>
      <c r="N25" s="26" t="s">
        <v>584</v>
      </c>
      <c r="O25" s="34" t="s">
        <v>62</v>
      </c>
      <c r="P25" s="24" t="s">
        <v>583</v>
      </c>
      <c r="Q25" s="34" t="str">
        <f>+VLOOKUP(N25,[2]Hoja1!$Q$2:$T$354,4,FALSE)</f>
        <v>Efectividad</v>
      </c>
      <c r="R25" s="23" t="s">
        <v>109</v>
      </c>
      <c r="S25" s="222" t="s">
        <v>116</v>
      </c>
      <c r="T25" s="48"/>
      <c r="U25" s="231"/>
      <c r="V25" s="20" t="s">
        <v>305</v>
      </c>
      <c r="W25" s="19">
        <v>1</v>
      </c>
      <c r="X25" s="19" t="str">
        <f t="shared" si="1"/>
        <v/>
      </c>
      <c r="Y25" s="18" t="str">
        <f t="shared" si="2"/>
        <v/>
      </c>
      <c r="Z25" s="18" t="str">
        <f t="shared" si="3"/>
        <v/>
      </c>
      <c r="AA25" s="17"/>
      <c r="AB25" s="39" t="s">
        <v>82</v>
      </c>
      <c r="AC25" s="16" t="s">
        <v>26</v>
      </c>
      <c r="AI25" s="15"/>
    </row>
    <row r="26" spans="1:35" ht="38.25" customHeight="1" x14ac:dyDescent="0.2">
      <c r="A26" s="31" t="str">
        <f t="shared" si="4"/>
        <v>4.1.1.5</v>
      </c>
      <c r="B26" s="24" t="s">
        <v>584</v>
      </c>
      <c r="C26" s="290"/>
      <c r="D26" s="290"/>
      <c r="E26" s="34">
        <v>4</v>
      </c>
      <c r="F26" s="290"/>
      <c r="G26" s="34">
        <v>1</v>
      </c>
      <c r="H26" s="290"/>
      <c r="I26" s="29">
        <v>1</v>
      </c>
      <c r="J26" s="27" t="s">
        <v>81</v>
      </c>
      <c r="K26" s="28">
        <v>5</v>
      </c>
      <c r="L26" s="45" t="s">
        <v>141</v>
      </c>
      <c r="M26" s="34">
        <v>410</v>
      </c>
      <c r="N26" s="26" t="s">
        <v>584</v>
      </c>
      <c r="O26" s="34" t="s">
        <v>62</v>
      </c>
      <c r="P26" s="24" t="s">
        <v>583</v>
      </c>
      <c r="Q26" s="34" t="str">
        <f>+VLOOKUP(N26,[2]Hoja1!$Q$2:$T$354,4,FALSE)</f>
        <v>Efectividad</v>
      </c>
      <c r="R26" s="23" t="s">
        <v>78</v>
      </c>
      <c r="S26" s="222" t="s">
        <v>116</v>
      </c>
      <c r="T26" s="233"/>
      <c r="U26" s="232">
        <v>3280000000000</v>
      </c>
      <c r="V26" s="20" t="s">
        <v>305</v>
      </c>
      <c r="W26" s="19">
        <v>1</v>
      </c>
      <c r="X26" s="19">
        <f t="shared" si="1"/>
        <v>0</v>
      </c>
      <c r="Y26" s="18">
        <f t="shared" si="2"/>
        <v>0</v>
      </c>
      <c r="Z26" s="18">
        <f t="shared" si="3"/>
        <v>0</v>
      </c>
      <c r="AA26" s="17"/>
      <c r="AB26" s="39" t="s">
        <v>77</v>
      </c>
      <c r="AC26" s="16" t="s">
        <v>26</v>
      </c>
      <c r="AI26" s="15"/>
    </row>
    <row r="27" spans="1:35" ht="38.25" customHeight="1" x14ac:dyDescent="0.2">
      <c r="A27" s="31" t="str">
        <f t="shared" si="4"/>
        <v>4.1.1.6</v>
      </c>
      <c r="B27" s="24" t="s">
        <v>584</v>
      </c>
      <c r="C27" s="290"/>
      <c r="D27" s="290"/>
      <c r="E27" s="34">
        <v>4</v>
      </c>
      <c r="F27" s="290"/>
      <c r="G27" s="34">
        <v>1</v>
      </c>
      <c r="H27" s="290"/>
      <c r="I27" s="29">
        <v>1</v>
      </c>
      <c r="J27" s="27" t="s">
        <v>279</v>
      </c>
      <c r="K27" s="28">
        <v>6</v>
      </c>
      <c r="L27" s="27" t="s">
        <v>279</v>
      </c>
      <c r="M27" s="34" t="s">
        <v>6</v>
      </c>
      <c r="N27" s="26" t="s">
        <v>584</v>
      </c>
      <c r="O27" s="34" t="s">
        <v>62</v>
      </c>
      <c r="P27" s="24" t="s">
        <v>583</v>
      </c>
      <c r="Q27" s="34" t="str">
        <f>+VLOOKUP(N27,[2]Hoja1!$Q$2:$T$354,4,FALSE)</f>
        <v>Efectividad</v>
      </c>
      <c r="R27" s="23" t="s">
        <v>279</v>
      </c>
      <c r="S27" s="222" t="s">
        <v>116</v>
      </c>
      <c r="T27" s="48"/>
      <c r="U27" s="231"/>
      <c r="V27" s="43" t="s">
        <v>305</v>
      </c>
      <c r="W27" s="19">
        <v>1</v>
      </c>
      <c r="X27" s="19" t="str">
        <f t="shared" si="1"/>
        <v/>
      </c>
      <c r="Y27" s="18" t="str">
        <f t="shared" si="2"/>
        <v/>
      </c>
      <c r="Z27" s="18" t="str">
        <f t="shared" si="3"/>
        <v/>
      </c>
      <c r="AA27" s="49"/>
      <c r="AB27" s="39" t="s">
        <v>44</v>
      </c>
      <c r="AC27" s="16" t="s">
        <v>26</v>
      </c>
      <c r="AD27" s="201"/>
      <c r="AI27" s="15"/>
    </row>
    <row r="28" spans="1:35" ht="38.25" customHeight="1" x14ac:dyDescent="0.2">
      <c r="A28" s="31" t="str">
        <f t="shared" si="4"/>
        <v>4.1.1.12</v>
      </c>
      <c r="B28" s="46" t="s">
        <v>584</v>
      </c>
      <c r="C28" s="290"/>
      <c r="D28" s="290"/>
      <c r="E28" s="34">
        <v>4</v>
      </c>
      <c r="F28" s="290"/>
      <c r="G28" s="96">
        <v>1</v>
      </c>
      <c r="H28" s="290"/>
      <c r="I28" s="29">
        <v>1</v>
      </c>
      <c r="J28" s="27" t="s">
        <v>271</v>
      </c>
      <c r="K28" s="28">
        <v>12</v>
      </c>
      <c r="L28" s="45" t="s">
        <v>271</v>
      </c>
      <c r="M28" s="97">
        <v>405</v>
      </c>
      <c r="N28" s="26" t="s">
        <v>584</v>
      </c>
      <c r="O28" s="96" t="s">
        <v>62</v>
      </c>
      <c r="P28" s="46" t="s">
        <v>583</v>
      </c>
      <c r="Q28" s="96" t="str">
        <f>+VLOOKUP(N28,[2]Hoja1!$Q$2:$T$354,4,FALSE)</f>
        <v>Efectividad</v>
      </c>
      <c r="R28" s="95" t="s">
        <v>271</v>
      </c>
      <c r="S28" s="222" t="s">
        <v>116</v>
      </c>
      <c r="T28" s="48"/>
      <c r="U28" s="231"/>
      <c r="V28" s="220" t="s">
        <v>305</v>
      </c>
      <c r="W28" s="19">
        <v>1</v>
      </c>
      <c r="X28" s="19" t="str">
        <f t="shared" si="1"/>
        <v/>
      </c>
      <c r="Y28" s="18" t="str">
        <f t="shared" si="2"/>
        <v/>
      </c>
      <c r="Z28" s="18" t="str">
        <f t="shared" si="3"/>
        <v/>
      </c>
      <c r="AA28" s="17"/>
      <c r="AB28" s="53" t="s">
        <v>190</v>
      </c>
      <c r="AC28" s="16" t="s">
        <v>0</v>
      </c>
      <c r="AD28" s="201"/>
      <c r="AI28" s="15"/>
    </row>
    <row r="29" spans="1:35" ht="38.25" customHeight="1" x14ac:dyDescent="0.2">
      <c r="A29" s="31" t="str">
        <f t="shared" si="4"/>
        <v>4.1.1.13</v>
      </c>
      <c r="B29" s="26" t="s">
        <v>584</v>
      </c>
      <c r="C29" s="290"/>
      <c r="D29" s="290"/>
      <c r="E29" s="34">
        <v>4</v>
      </c>
      <c r="F29" s="290"/>
      <c r="G29" s="96">
        <v>1</v>
      </c>
      <c r="H29" s="290"/>
      <c r="I29" s="29">
        <v>1</v>
      </c>
      <c r="J29" s="27" t="s">
        <v>391</v>
      </c>
      <c r="K29" s="28">
        <v>13</v>
      </c>
      <c r="L29" s="45" t="s">
        <v>390</v>
      </c>
      <c r="M29" s="97">
        <v>406</v>
      </c>
      <c r="N29" s="26" t="s">
        <v>584</v>
      </c>
      <c r="O29" s="96" t="s">
        <v>62</v>
      </c>
      <c r="P29" s="26" t="s">
        <v>583</v>
      </c>
      <c r="Q29" s="96" t="str">
        <f>+VLOOKUP(N29,[2]Hoja1!$Q$2:$T$354,4,FALSE)</f>
        <v>Efectividad</v>
      </c>
      <c r="R29" s="95" t="s">
        <v>390</v>
      </c>
      <c r="S29" s="222" t="s">
        <v>116</v>
      </c>
      <c r="T29" s="230"/>
      <c r="U29" s="230"/>
      <c r="V29" s="220" t="s">
        <v>305</v>
      </c>
      <c r="W29" s="19">
        <v>1</v>
      </c>
      <c r="X29" s="19" t="str">
        <f t="shared" si="1"/>
        <v/>
      </c>
      <c r="Y29" s="18" t="str">
        <f t="shared" si="2"/>
        <v/>
      </c>
      <c r="Z29" s="18" t="str">
        <f t="shared" si="3"/>
        <v/>
      </c>
      <c r="AA29" s="42"/>
      <c r="AB29" s="53" t="s">
        <v>190</v>
      </c>
      <c r="AC29" s="16" t="s">
        <v>0</v>
      </c>
      <c r="AD29" s="201"/>
      <c r="AI29" s="15"/>
    </row>
    <row r="30" spans="1:35" ht="70.5" customHeight="1" x14ac:dyDescent="0.2">
      <c r="A30" s="31" t="str">
        <f t="shared" si="4"/>
        <v>4.1.1.14</v>
      </c>
      <c r="B30" s="26" t="s">
        <v>584</v>
      </c>
      <c r="C30" s="291"/>
      <c r="D30" s="290"/>
      <c r="E30" s="34">
        <v>4</v>
      </c>
      <c r="F30" s="290"/>
      <c r="G30" s="96">
        <v>1</v>
      </c>
      <c r="H30" s="290"/>
      <c r="I30" s="29">
        <v>1</v>
      </c>
      <c r="J30" s="27" t="s">
        <v>185</v>
      </c>
      <c r="K30" s="28">
        <v>14</v>
      </c>
      <c r="L30" s="45" t="s">
        <v>389</v>
      </c>
      <c r="M30" s="97">
        <v>407</v>
      </c>
      <c r="N30" s="26" t="s">
        <v>584</v>
      </c>
      <c r="O30" s="96" t="s">
        <v>62</v>
      </c>
      <c r="P30" s="26" t="s">
        <v>583</v>
      </c>
      <c r="Q30" s="96" t="str">
        <f>+VLOOKUP(N30,[2]Hoja1!$Q$2:$T$354,4,FALSE)</f>
        <v>Efectividad</v>
      </c>
      <c r="R30" s="95" t="s">
        <v>389</v>
      </c>
      <c r="S30" s="222" t="s">
        <v>116</v>
      </c>
      <c r="T30" s="48"/>
      <c r="U30" s="229">
        <v>10000000</v>
      </c>
      <c r="V30" s="220" t="s">
        <v>305</v>
      </c>
      <c r="W30" s="19">
        <v>1</v>
      </c>
      <c r="X30" s="19">
        <f t="shared" si="1"/>
        <v>0</v>
      </c>
      <c r="Y30" s="18">
        <f t="shared" si="2"/>
        <v>0</v>
      </c>
      <c r="Z30" s="18">
        <f t="shared" si="3"/>
        <v>0</v>
      </c>
      <c r="AA30" s="228"/>
      <c r="AB30" s="53" t="s">
        <v>190</v>
      </c>
      <c r="AC30" s="16" t="s">
        <v>0</v>
      </c>
      <c r="AD30" s="201"/>
      <c r="AI30" s="15"/>
    </row>
    <row r="31" spans="1:35" ht="38.25" customHeight="1" x14ac:dyDescent="0.2">
      <c r="A31" s="31" t="str">
        <f t="shared" si="4"/>
        <v>4.1.1.15</v>
      </c>
      <c r="B31" s="26" t="s">
        <v>584</v>
      </c>
      <c r="C31" s="290"/>
      <c r="D31" s="290"/>
      <c r="E31" s="34">
        <v>4</v>
      </c>
      <c r="F31" s="290"/>
      <c r="G31" s="96">
        <v>1</v>
      </c>
      <c r="H31" s="290"/>
      <c r="I31" s="29">
        <v>1</v>
      </c>
      <c r="J31" s="27" t="s">
        <v>112</v>
      </c>
      <c r="K31" s="28">
        <v>15</v>
      </c>
      <c r="L31" s="45" t="s">
        <v>112</v>
      </c>
      <c r="M31" s="97">
        <v>408</v>
      </c>
      <c r="N31" s="26" t="s">
        <v>584</v>
      </c>
      <c r="O31" s="96" t="s">
        <v>62</v>
      </c>
      <c r="P31" s="26" t="s">
        <v>583</v>
      </c>
      <c r="Q31" s="96" t="str">
        <f>+VLOOKUP(N31,[2]Hoja1!$Q$2:$T$354,4,FALSE)</f>
        <v>Efectividad</v>
      </c>
      <c r="R31" s="95" t="s">
        <v>112</v>
      </c>
      <c r="S31" s="222" t="s">
        <v>116</v>
      </c>
      <c r="T31" s="227"/>
      <c r="U31" s="226"/>
      <c r="V31" s="43" t="s">
        <v>305</v>
      </c>
      <c r="W31" s="19">
        <v>1</v>
      </c>
      <c r="X31" s="19" t="str">
        <f t="shared" si="1"/>
        <v/>
      </c>
      <c r="Y31" s="18" t="str">
        <f t="shared" si="2"/>
        <v/>
      </c>
      <c r="Z31" s="18" t="str">
        <f t="shared" si="3"/>
        <v/>
      </c>
      <c r="AA31" s="17"/>
      <c r="AB31" s="53" t="s">
        <v>190</v>
      </c>
      <c r="AC31" s="16" t="s">
        <v>0</v>
      </c>
      <c r="AD31" s="201"/>
      <c r="AI31" s="15"/>
    </row>
    <row r="32" spans="1:35" ht="89.25" customHeight="1" x14ac:dyDescent="0.2">
      <c r="A32" s="31" t="str">
        <f t="shared" si="4"/>
        <v>4.1.1.16</v>
      </c>
      <c r="B32" s="26" t="s">
        <v>584</v>
      </c>
      <c r="C32" s="290"/>
      <c r="D32" s="296"/>
      <c r="E32" s="34">
        <v>4</v>
      </c>
      <c r="F32" s="296"/>
      <c r="G32" s="96">
        <v>1</v>
      </c>
      <c r="H32" s="296"/>
      <c r="I32" s="29">
        <v>1</v>
      </c>
      <c r="J32" s="27" t="s">
        <v>253</v>
      </c>
      <c r="K32" s="28">
        <v>16</v>
      </c>
      <c r="L32" s="45" t="s">
        <v>253</v>
      </c>
      <c r="M32" s="97">
        <v>411</v>
      </c>
      <c r="N32" s="26" t="s">
        <v>584</v>
      </c>
      <c r="O32" s="96" t="s">
        <v>62</v>
      </c>
      <c r="P32" s="26" t="s">
        <v>583</v>
      </c>
      <c r="Q32" s="96" t="str">
        <f>+VLOOKUP(N32,[2]Hoja1!$Q$2:$T$354,4,FALSE)</f>
        <v>Efectividad</v>
      </c>
      <c r="R32" s="95" t="s">
        <v>253</v>
      </c>
      <c r="S32" s="222" t="s">
        <v>116</v>
      </c>
      <c r="T32" s="225"/>
      <c r="U32" s="224">
        <v>47050601000</v>
      </c>
      <c r="V32" s="220" t="s">
        <v>305</v>
      </c>
      <c r="W32" s="19">
        <v>1</v>
      </c>
      <c r="X32" s="19">
        <f t="shared" si="1"/>
        <v>0</v>
      </c>
      <c r="Y32" s="18">
        <f t="shared" si="2"/>
        <v>0</v>
      </c>
      <c r="Z32" s="18">
        <f t="shared" si="3"/>
        <v>0</v>
      </c>
      <c r="AA32" s="49"/>
      <c r="AB32" s="53" t="s">
        <v>190</v>
      </c>
      <c r="AC32" s="16" t="s">
        <v>0</v>
      </c>
      <c r="AD32" s="201"/>
      <c r="AI32" s="15"/>
    </row>
    <row r="33" spans="1:35" ht="38.25" customHeight="1" x14ac:dyDescent="0.2">
      <c r="A33" s="31" t="str">
        <f t="shared" si="4"/>
        <v>4.1.1.17</v>
      </c>
      <c r="B33" s="26" t="s">
        <v>584</v>
      </c>
      <c r="C33" s="290"/>
      <c r="D33" s="290"/>
      <c r="E33" s="34">
        <v>4</v>
      </c>
      <c r="F33" s="290"/>
      <c r="G33" s="96">
        <v>1</v>
      </c>
      <c r="H33" s="290"/>
      <c r="I33" s="29">
        <v>1</v>
      </c>
      <c r="J33" s="27" t="s">
        <v>136</v>
      </c>
      <c r="K33" s="28">
        <v>17</v>
      </c>
      <c r="L33" s="45" t="s">
        <v>136</v>
      </c>
      <c r="M33" s="97">
        <v>412</v>
      </c>
      <c r="N33" s="26" t="s">
        <v>584</v>
      </c>
      <c r="O33" s="96" t="s">
        <v>62</v>
      </c>
      <c r="P33" s="26" t="s">
        <v>583</v>
      </c>
      <c r="Q33" s="96" t="str">
        <f>+VLOOKUP(N33,[2]Hoja1!$Q$2:$T$354,4,FALSE)</f>
        <v>Efectividad</v>
      </c>
      <c r="R33" s="95" t="s">
        <v>136</v>
      </c>
      <c r="S33" s="222" t="s">
        <v>116</v>
      </c>
      <c r="T33" s="223"/>
      <c r="U33" s="223"/>
      <c r="V33" s="220" t="s">
        <v>305</v>
      </c>
      <c r="W33" s="19">
        <v>1</v>
      </c>
      <c r="X33" s="19" t="str">
        <f t="shared" si="1"/>
        <v/>
      </c>
      <c r="Y33" s="18" t="str">
        <f t="shared" si="2"/>
        <v/>
      </c>
      <c r="Z33" s="18" t="str">
        <f t="shared" si="3"/>
        <v/>
      </c>
      <c r="AA33" s="17"/>
      <c r="AB33" s="53" t="s">
        <v>190</v>
      </c>
      <c r="AC33" s="16" t="s">
        <v>0</v>
      </c>
      <c r="AD33" s="201"/>
      <c r="AI33" s="15"/>
    </row>
    <row r="34" spans="1:35" ht="38.25" customHeight="1" x14ac:dyDescent="0.2">
      <c r="A34" s="31" t="str">
        <f t="shared" si="4"/>
        <v>4.1.1.18</v>
      </c>
      <c r="B34" s="26" t="s">
        <v>584</v>
      </c>
      <c r="C34" s="290"/>
      <c r="D34" s="290"/>
      <c r="E34" s="34">
        <v>4</v>
      </c>
      <c r="F34" s="290"/>
      <c r="G34" s="96">
        <v>1</v>
      </c>
      <c r="H34" s="290"/>
      <c r="I34" s="29">
        <v>1</v>
      </c>
      <c r="J34" s="27" t="s">
        <v>101</v>
      </c>
      <c r="K34" s="28">
        <v>18</v>
      </c>
      <c r="L34" s="45" t="s">
        <v>101</v>
      </c>
      <c r="M34" s="97">
        <v>413</v>
      </c>
      <c r="N34" s="26" t="s">
        <v>584</v>
      </c>
      <c r="O34" s="96" t="s">
        <v>62</v>
      </c>
      <c r="P34" s="26" t="s">
        <v>583</v>
      </c>
      <c r="Q34" s="96" t="str">
        <f>+VLOOKUP(N34,[2]Hoja1!$Q$2:$T$354,4,FALSE)</f>
        <v>Efectividad</v>
      </c>
      <c r="R34" s="95" t="s">
        <v>101</v>
      </c>
      <c r="S34" s="222" t="s">
        <v>116</v>
      </c>
      <c r="T34" s="48"/>
      <c r="U34" s="221"/>
      <c r="V34" s="220" t="s">
        <v>305</v>
      </c>
      <c r="W34" s="19">
        <v>1</v>
      </c>
      <c r="X34" s="19" t="str">
        <f t="shared" si="1"/>
        <v/>
      </c>
      <c r="Y34" s="18" t="str">
        <f t="shared" ref="Y34:Y52" si="5">IFERROR(X34/W34,"")</f>
        <v/>
      </c>
      <c r="Z34" s="18" t="str">
        <f t="shared" ref="Z34:Z52" si="6">+Y34</f>
        <v/>
      </c>
      <c r="AA34" s="17"/>
      <c r="AB34" s="53" t="s">
        <v>190</v>
      </c>
      <c r="AC34" s="16" t="s">
        <v>0</v>
      </c>
      <c r="AD34" s="201"/>
      <c r="AI34" s="15"/>
    </row>
    <row r="35" spans="1:35" ht="38.25" customHeight="1" x14ac:dyDescent="0.2">
      <c r="A35" s="31" t="str">
        <f t="shared" si="4"/>
        <v>4.1.1.19</v>
      </c>
      <c r="B35" s="26" t="s">
        <v>584</v>
      </c>
      <c r="C35" s="290"/>
      <c r="D35" s="290"/>
      <c r="E35" s="34">
        <v>4</v>
      </c>
      <c r="F35" s="290"/>
      <c r="G35" s="96">
        <v>1</v>
      </c>
      <c r="H35" s="290"/>
      <c r="I35" s="29">
        <v>1</v>
      </c>
      <c r="J35" s="27" t="s">
        <v>109</v>
      </c>
      <c r="K35" s="28">
        <v>19</v>
      </c>
      <c r="L35" s="45" t="s">
        <v>109</v>
      </c>
      <c r="M35" s="97">
        <v>414</v>
      </c>
      <c r="N35" s="26" t="s">
        <v>584</v>
      </c>
      <c r="O35" s="96" t="s">
        <v>62</v>
      </c>
      <c r="P35" s="26" t="s">
        <v>583</v>
      </c>
      <c r="Q35" s="96" t="str">
        <f>+VLOOKUP(N35,[2]Hoja1!$Q$2:$T$354,4,FALSE)</f>
        <v>Efectividad</v>
      </c>
      <c r="R35" s="95" t="s">
        <v>109</v>
      </c>
      <c r="S35" s="222" t="s">
        <v>116</v>
      </c>
      <c r="T35" s="48"/>
      <c r="U35" s="221"/>
      <c r="V35" s="220" t="s">
        <v>305</v>
      </c>
      <c r="W35" s="19">
        <v>1</v>
      </c>
      <c r="X35" s="19" t="str">
        <f t="shared" si="1"/>
        <v/>
      </c>
      <c r="Y35" s="18" t="str">
        <f t="shared" si="5"/>
        <v/>
      </c>
      <c r="Z35" s="18" t="str">
        <f t="shared" si="6"/>
        <v/>
      </c>
      <c r="AA35" s="49"/>
      <c r="AB35" s="53" t="s">
        <v>104</v>
      </c>
      <c r="AC35" s="16" t="s">
        <v>26</v>
      </c>
      <c r="AD35" s="201"/>
      <c r="AI35" s="15"/>
    </row>
    <row r="36" spans="1:35" ht="38.25" customHeight="1" x14ac:dyDescent="0.2">
      <c r="A36" s="31" t="str">
        <f t="shared" si="4"/>
        <v>4.1.1.20</v>
      </c>
      <c r="B36" s="26" t="s">
        <v>584</v>
      </c>
      <c r="C36" s="290"/>
      <c r="D36" s="290"/>
      <c r="E36" s="34">
        <v>4</v>
      </c>
      <c r="F36" s="290"/>
      <c r="G36" s="96">
        <v>1</v>
      </c>
      <c r="H36" s="290"/>
      <c r="I36" s="29">
        <v>1</v>
      </c>
      <c r="J36" s="27" t="s">
        <v>146</v>
      </c>
      <c r="K36" s="28">
        <v>20</v>
      </c>
      <c r="L36" s="45" t="s">
        <v>146</v>
      </c>
      <c r="M36" s="97">
        <v>415</v>
      </c>
      <c r="N36" s="26" t="s">
        <v>584</v>
      </c>
      <c r="O36" s="96" t="s">
        <v>62</v>
      </c>
      <c r="P36" s="26" t="s">
        <v>583</v>
      </c>
      <c r="Q36" s="96" t="str">
        <f>+VLOOKUP(N36,[2]Hoja1!$Q$2:$T$354,4,FALSE)</f>
        <v>Efectividad</v>
      </c>
      <c r="R36" s="95" t="s">
        <v>146</v>
      </c>
      <c r="S36" s="222" t="s">
        <v>116</v>
      </c>
      <c r="T36" s="48"/>
      <c r="U36" s="221"/>
      <c r="V36" s="220" t="s">
        <v>305</v>
      </c>
      <c r="W36" s="19">
        <v>1</v>
      </c>
      <c r="X36" s="19" t="str">
        <f t="shared" si="1"/>
        <v/>
      </c>
      <c r="Y36" s="18" t="str">
        <f t="shared" si="5"/>
        <v/>
      </c>
      <c r="Z36" s="18" t="str">
        <f t="shared" si="6"/>
        <v/>
      </c>
      <c r="AA36" s="17"/>
      <c r="AB36" s="84" t="s">
        <v>145</v>
      </c>
      <c r="AC36" s="16" t="s">
        <v>26</v>
      </c>
      <c r="AD36" s="201"/>
      <c r="AI36" s="15"/>
    </row>
    <row r="37" spans="1:35" ht="63.75" customHeight="1" x14ac:dyDescent="0.2">
      <c r="A37" s="31" t="str">
        <f t="shared" si="4"/>
        <v>5.1.1.</v>
      </c>
      <c r="B37" s="46" t="s">
        <v>579</v>
      </c>
      <c r="C37" s="300" t="s">
        <v>582</v>
      </c>
      <c r="D37" s="305" t="s">
        <v>581</v>
      </c>
      <c r="E37" s="34">
        <v>5</v>
      </c>
      <c r="F37" s="96" t="s">
        <v>393</v>
      </c>
      <c r="G37" s="96">
        <v>1</v>
      </c>
      <c r="H37" s="96" t="s">
        <v>580</v>
      </c>
      <c r="I37" s="125">
        <v>1</v>
      </c>
      <c r="J37" s="27" t="s">
        <v>391</v>
      </c>
      <c r="K37" s="28"/>
      <c r="L37" s="45" t="s">
        <v>391</v>
      </c>
      <c r="M37" s="219" t="s">
        <v>6</v>
      </c>
      <c r="N37" s="26" t="s">
        <v>579</v>
      </c>
      <c r="O37" s="219" t="s">
        <v>6</v>
      </c>
      <c r="P37" s="46" t="s">
        <v>578</v>
      </c>
      <c r="Q37" s="96" t="s">
        <v>39</v>
      </c>
      <c r="R37" s="95" t="s">
        <v>391</v>
      </c>
      <c r="S37" s="95" t="s">
        <v>391</v>
      </c>
      <c r="T37" s="66">
        <v>1</v>
      </c>
      <c r="U37" s="218">
        <v>2</v>
      </c>
      <c r="V37" s="217">
        <v>2</v>
      </c>
      <c r="W37" s="19">
        <v>1</v>
      </c>
      <c r="X37" s="19">
        <f t="shared" si="1"/>
        <v>0.5</v>
      </c>
      <c r="Y37" s="18">
        <f t="shared" si="5"/>
        <v>0.5</v>
      </c>
      <c r="Z37" s="18">
        <f t="shared" si="6"/>
        <v>0.5</v>
      </c>
      <c r="AA37" s="17"/>
      <c r="AB37" s="53" t="s">
        <v>190</v>
      </c>
      <c r="AC37" s="16" t="s">
        <v>0</v>
      </c>
      <c r="AI37" s="15"/>
    </row>
    <row r="38" spans="1:35" ht="31.5" customHeight="1" x14ac:dyDescent="0.2">
      <c r="A38" s="31" t="str">
        <f t="shared" si="4"/>
        <v>5.2.1.</v>
      </c>
      <c r="B38" s="26" t="s">
        <v>576</v>
      </c>
      <c r="C38" s="301"/>
      <c r="D38" s="301"/>
      <c r="E38" s="34">
        <v>5</v>
      </c>
      <c r="F38" s="300" t="s">
        <v>347</v>
      </c>
      <c r="G38" s="96">
        <v>2</v>
      </c>
      <c r="H38" s="96" t="s">
        <v>577</v>
      </c>
      <c r="I38" s="125">
        <v>1</v>
      </c>
      <c r="J38" s="27" t="s">
        <v>391</v>
      </c>
      <c r="K38" s="28"/>
      <c r="L38" s="45" t="s">
        <v>391</v>
      </c>
      <c r="M38" s="219" t="s">
        <v>6</v>
      </c>
      <c r="N38" s="26" t="s">
        <v>576</v>
      </c>
      <c r="O38" s="219" t="s">
        <v>6</v>
      </c>
      <c r="P38" s="26" t="s">
        <v>575</v>
      </c>
      <c r="Q38" s="96" t="s">
        <v>39</v>
      </c>
      <c r="R38" s="95" t="s">
        <v>391</v>
      </c>
      <c r="S38" s="95" t="s">
        <v>3</v>
      </c>
      <c r="T38" s="66">
        <v>2</v>
      </c>
      <c r="U38" s="218">
        <v>4</v>
      </c>
      <c r="V38" s="217">
        <v>4</v>
      </c>
      <c r="W38" s="19">
        <v>1</v>
      </c>
      <c r="X38" s="19">
        <f t="shared" si="1"/>
        <v>0.5</v>
      </c>
      <c r="Y38" s="18">
        <f t="shared" si="5"/>
        <v>0.5</v>
      </c>
      <c r="Z38" s="18">
        <f t="shared" si="6"/>
        <v>0.5</v>
      </c>
      <c r="AA38" s="17"/>
      <c r="AB38" s="53" t="s">
        <v>190</v>
      </c>
      <c r="AC38" s="16" t="s">
        <v>0</v>
      </c>
      <c r="AI38" s="15"/>
    </row>
    <row r="39" spans="1:35" ht="63.75" customHeight="1" x14ac:dyDescent="0.2">
      <c r="A39" s="31" t="str">
        <f t="shared" si="4"/>
        <v>5.2.2.</v>
      </c>
      <c r="B39" s="26" t="s">
        <v>573</v>
      </c>
      <c r="C39" s="301"/>
      <c r="D39" s="301"/>
      <c r="E39" s="34">
        <v>5</v>
      </c>
      <c r="F39" s="301"/>
      <c r="G39" s="96">
        <v>2</v>
      </c>
      <c r="H39" s="96" t="s">
        <v>574</v>
      </c>
      <c r="I39" s="125">
        <v>2</v>
      </c>
      <c r="J39" s="27" t="s">
        <v>391</v>
      </c>
      <c r="K39" s="28"/>
      <c r="L39" s="45" t="s">
        <v>391</v>
      </c>
      <c r="M39" s="219" t="s">
        <v>6</v>
      </c>
      <c r="N39" s="26" t="s">
        <v>573</v>
      </c>
      <c r="O39" s="219" t="s">
        <v>6</v>
      </c>
      <c r="P39" s="26" t="s">
        <v>572</v>
      </c>
      <c r="Q39" s="96" t="s">
        <v>39</v>
      </c>
      <c r="R39" s="95" t="s">
        <v>3</v>
      </c>
      <c r="S39" s="95" t="s">
        <v>391</v>
      </c>
      <c r="T39" s="66">
        <v>2</v>
      </c>
      <c r="U39" s="218">
        <v>5</v>
      </c>
      <c r="V39" s="217">
        <v>5</v>
      </c>
      <c r="W39" s="19">
        <v>1</v>
      </c>
      <c r="X39" s="19">
        <f t="shared" si="1"/>
        <v>0.4</v>
      </c>
      <c r="Y39" s="18">
        <f t="shared" si="5"/>
        <v>0.4</v>
      </c>
      <c r="Z39" s="18">
        <f t="shared" si="6"/>
        <v>0.4</v>
      </c>
      <c r="AA39" s="17"/>
      <c r="AB39" s="53" t="s">
        <v>190</v>
      </c>
      <c r="AC39" s="16" t="s">
        <v>0</v>
      </c>
      <c r="AI39" s="15"/>
    </row>
    <row r="40" spans="1:35" ht="51" customHeight="1" x14ac:dyDescent="0.2">
      <c r="A40" s="31" t="str">
        <f t="shared" si="4"/>
        <v>5.2.3.</v>
      </c>
      <c r="B40" s="26" t="s">
        <v>570</v>
      </c>
      <c r="C40" s="301"/>
      <c r="D40" s="301"/>
      <c r="E40" s="34">
        <v>5</v>
      </c>
      <c r="F40" s="301"/>
      <c r="G40" s="96">
        <v>2</v>
      </c>
      <c r="H40" s="96" t="s">
        <v>571</v>
      </c>
      <c r="I40" s="125">
        <v>3</v>
      </c>
      <c r="J40" s="27" t="s">
        <v>391</v>
      </c>
      <c r="K40" s="28"/>
      <c r="L40" s="45" t="s">
        <v>391</v>
      </c>
      <c r="M40" s="219" t="s">
        <v>6</v>
      </c>
      <c r="N40" s="26" t="s">
        <v>570</v>
      </c>
      <c r="O40" s="219" t="s">
        <v>6</v>
      </c>
      <c r="P40" s="26" t="s">
        <v>569</v>
      </c>
      <c r="Q40" s="96" t="s">
        <v>39</v>
      </c>
      <c r="R40" s="95" t="s">
        <v>391</v>
      </c>
      <c r="S40" s="95" t="s">
        <v>391</v>
      </c>
      <c r="T40" s="66">
        <v>6</v>
      </c>
      <c r="U40" s="218">
        <v>12</v>
      </c>
      <c r="V40" s="217">
        <v>12</v>
      </c>
      <c r="W40" s="19">
        <v>1</v>
      </c>
      <c r="X40" s="19">
        <f t="shared" si="1"/>
        <v>0.5</v>
      </c>
      <c r="Y40" s="18">
        <f t="shared" si="5"/>
        <v>0.5</v>
      </c>
      <c r="Z40" s="18">
        <f t="shared" si="6"/>
        <v>0.5</v>
      </c>
      <c r="AA40" s="17"/>
      <c r="AB40" s="53" t="s">
        <v>190</v>
      </c>
      <c r="AC40" s="16" t="s">
        <v>0</v>
      </c>
      <c r="AI40" s="15"/>
    </row>
    <row r="41" spans="1:35" ht="63.75" customHeight="1" x14ac:dyDescent="0.2">
      <c r="A41" s="31" t="str">
        <f t="shared" si="4"/>
        <v>5.2.4.</v>
      </c>
      <c r="B41" s="26" t="s">
        <v>567</v>
      </c>
      <c r="C41" s="301"/>
      <c r="D41" s="301"/>
      <c r="E41" s="34">
        <v>5</v>
      </c>
      <c r="F41" s="301"/>
      <c r="G41" s="96">
        <v>2</v>
      </c>
      <c r="H41" s="96" t="s">
        <v>568</v>
      </c>
      <c r="I41" s="125">
        <v>4</v>
      </c>
      <c r="J41" s="27" t="s">
        <v>391</v>
      </c>
      <c r="K41" s="28"/>
      <c r="L41" s="45" t="s">
        <v>391</v>
      </c>
      <c r="M41" s="219" t="s">
        <v>6</v>
      </c>
      <c r="N41" s="26" t="s">
        <v>567</v>
      </c>
      <c r="O41" s="219" t="s">
        <v>6</v>
      </c>
      <c r="P41" s="26" t="s">
        <v>566</v>
      </c>
      <c r="Q41" s="96" t="s">
        <v>39</v>
      </c>
      <c r="R41" s="95" t="s">
        <v>3</v>
      </c>
      <c r="S41" s="95" t="s">
        <v>391</v>
      </c>
      <c r="T41" s="66">
        <v>2</v>
      </c>
      <c r="U41" s="218">
        <v>4</v>
      </c>
      <c r="V41" s="217">
        <v>4</v>
      </c>
      <c r="W41" s="19">
        <v>1</v>
      </c>
      <c r="X41" s="19">
        <f t="shared" si="1"/>
        <v>0.5</v>
      </c>
      <c r="Y41" s="18">
        <f t="shared" si="5"/>
        <v>0.5</v>
      </c>
      <c r="Z41" s="18">
        <f t="shared" si="6"/>
        <v>0.5</v>
      </c>
      <c r="AA41" s="17"/>
      <c r="AB41" s="53" t="s">
        <v>190</v>
      </c>
      <c r="AC41" s="16" t="s">
        <v>0</v>
      </c>
      <c r="AI41" s="15"/>
    </row>
    <row r="42" spans="1:35" ht="51" customHeight="1" x14ac:dyDescent="0.2">
      <c r="A42" s="31" t="str">
        <f t="shared" si="4"/>
        <v>5.2.5.</v>
      </c>
      <c r="B42" s="26" t="s">
        <v>564</v>
      </c>
      <c r="C42" s="301"/>
      <c r="D42" s="301"/>
      <c r="E42" s="34">
        <v>5</v>
      </c>
      <c r="F42" s="301"/>
      <c r="G42" s="96">
        <v>2</v>
      </c>
      <c r="H42" s="96" t="s">
        <v>565</v>
      </c>
      <c r="I42" s="125">
        <v>5</v>
      </c>
      <c r="J42" s="27" t="s">
        <v>391</v>
      </c>
      <c r="K42" s="28"/>
      <c r="L42" s="45" t="s">
        <v>391</v>
      </c>
      <c r="M42" s="219" t="s">
        <v>6</v>
      </c>
      <c r="N42" s="26" t="s">
        <v>564</v>
      </c>
      <c r="O42" s="219" t="s">
        <v>6</v>
      </c>
      <c r="P42" s="26" t="s">
        <v>563</v>
      </c>
      <c r="Q42" s="96" t="s">
        <v>39</v>
      </c>
      <c r="R42" s="95" t="s">
        <v>3</v>
      </c>
      <c r="S42" s="95" t="s">
        <v>391</v>
      </c>
      <c r="T42" s="66">
        <v>1</v>
      </c>
      <c r="U42" s="218">
        <v>3</v>
      </c>
      <c r="V42" s="217">
        <v>3</v>
      </c>
      <c r="W42" s="19">
        <v>1</v>
      </c>
      <c r="X42" s="19">
        <f t="shared" si="1"/>
        <v>0.33333333333333331</v>
      </c>
      <c r="Y42" s="18">
        <f t="shared" si="5"/>
        <v>0.33333333333333331</v>
      </c>
      <c r="Z42" s="18">
        <f t="shared" si="6"/>
        <v>0.33333333333333331</v>
      </c>
      <c r="AA42" s="17"/>
      <c r="AB42" s="53" t="s">
        <v>190</v>
      </c>
      <c r="AC42" s="16" t="s">
        <v>0</v>
      </c>
      <c r="AI42" s="15"/>
    </row>
    <row r="43" spans="1:35" ht="51" customHeight="1" x14ac:dyDescent="0.2">
      <c r="A43" s="31" t="str">
        <f t="shared" si="4"/>
        <v>5.2.6.</v>
      </c>
      <c r="B43" s="26" t="s">
        <v>561</v>
      </c>
      <c r="C43" s="301"/>
      <c r="D43" s="301"/>
      <c r="E43" s="34">
        <v>5</v>
      </c>
      <c r="F43" s="301"/>
      <c r="G43" s="96">
        <v>2</v>
      </c>
      <c r="H43" s="96" t="s">
        <v>562</v>
      </c>
      <c r="I43" s="125">
        <v>6</v>
      </c>
      <c r="J43" s="27" t="s">
        <v>391</v>
      </c>
      <c r="K43" s="28"/>
      <c r="L43" s="45" t="s">
        <v>391</v>
      </c>
      <c r="M43" s="97">
        <v>64</v>
      </c>
      <c r="N43" s="26" t="s">
        <v>561</v>
      </c>
      <c r="O43" s="96" t="s">
        <v>295</v>
      </c>
      <c r="P43" s="26" t="s">
        <v>692</v>
      </c>
      <c r="Q43" s="96" t="s">
        <v>39</v>
      </c>
      <c r="R43" s="95" t="s">
        <v>391</v>
      </c>
      <c r="S43" s="95" t="s">
        <v>391</v>
      </c>
      <c r="T43" s="66">
        <v>0</v>
      </c>
      <c r="U43" s="218">
        <v>5</v>
      </c>
      <c r="V43" s="217">
        <v>5</v>
      </c>
      <c r="W43" s="19">
        <v>1</v>
      </c>
      <c r="X43" s="19">
        <f t="shared" si="1"/>
        <v>0</v>
      </c>
      <c r="Y43" s="18">
        <f t="shared" si="5"/>
        <v>0</v>
      </c>
      <c r="Z43" s="18">
        <f t="shared" si="6"/>
        <v>0</v>
      </c>
      <c r="AA43" s="17"/>
      <c r="AB43" s="53" t="s">
        <v>190</v>
      </c>
      <c r="AC43" s="16" t="s">
        <v>0</v>
      </c>
      <c r="AI43" s="15"/>
    </row>
    <row r="44" spans="1:35" ht="51" customHeight="1" x14ac:dyDescent="0.2">
      <c r="A44" s="31" t="str">
        <f t="shared" si="4"/>
        <v>5.2.7.</v>
      </c>
      <c r="B44" s="26" t="s">
        <v>559</v>
      </c>
      <c r="C44" s="301"/>
      <c r="D44" s="301"/>
      <c r="E44" s="34">
        <v>5</v>
      </c>
      <c r="F44" s="301"/>
      <c r="G44" s="96">
        <v>2</v>
      </c>
      <c r="H44" s="96" t="s">
        <v>560</v>
      </c>
      <c r="I44" s="125">
        <v>7</v>
      </c>
      <c r="J44" s="27" t="s">
        <v>391</v>
      </c>
      <c r="K44" s="28"/>
      <c r="L44" s="45" t="s">
        <v>391</v>
      </c>
      <c r="M44" s="97">
        <v>65</v>
      </c>
      <c r="N44" s="26" t="s">
        <v>559</v>
      </c>
      <c r="O44" s="96" t="s">
        <v>295</v>
      </c>
      <c r="P44" s="26" t="s">
        <v>693</v>
      </c>
      <c r="Q44" s="96" t="s">
        <v>39</v>
      </c>
      <c r="R44" s="95" t="s">
        <v>391</v>
      </c>
      <c r="S44" s="95" t="s">
        <v>391</v>
      </c>
      <c r="T44" s="66">
        <v>2</v>
      </c>
      <c r="U44" s="218">
        <v>4</v>
      </c>
      <c r="V44" s="217">
        <v>4</v>
      </c>
      <c r="W44" s="19">
        <v>1</v>
      </c>
      <c r="X44" s="19">
        <f t="shared" si="1"/>
        <v>0.5</v>
      </c>
      <c r="Y44" s="18">
        <f t="shared" si="5"/>
        <v>0.5</v>
      </c>
      <c r="Z44" s="18">
        <f t="shared" si="6"/>
        <v>0.5</v>
      </c>
      <c r="AA44" s="17"/>
      <c r="AB44" s="53" t="s">
        <v>190</v>
      </c>
      <c r="AC44" s="16" t="s">
        <v>0</v>
      </c>
      <c r="AI44" s="15"/>
    </row>
    <row r="45" spans="1:35" ht="76.5" customHeight="1" x14ac:dyDescent="0.2">
      <c r="A45" s="31" t="str">
        <f t="shared" si="4"/>
        <v>5.2.8.</v>
      </c>
      <c r="B45" s="26" t="s">
        <v>557</v>
      </c>
      <c r="C45" s="301"/>
      <c r="D45" s="301"/>
      <c r="E45" s="34">
        <v>5</v>
      </c>
      <c r="F45" s="301"/>
      <c r="G45" s="96">
        <v>2</v>
      </c>
      <c r="H45" s="96" t="s">
        <v>558</v>
      </c>
      <c r="I45" s="125">
        <v>8</v>
      </c>
      <c r="J45" s="27" t="s">
        <v>391</v>
      </c>
      <c r="K45" s="28"/>
      <c r="L45" s="45" t="s">
        <v>391</v>
      </c>
      <c r="M45" s="97">
        <v>66</v>
      </c>
      <c r="N45" s="26" t="s">
        <v>557</v>
      </c>
      <c r="O45" s="96" t="s">
        <v>295</v>
      </c>
      <c r="P45" s="26" t="s">
        <v>694</v>
      </c>
      <c r="Q45" s="96" t="s">
        <v>39</v>
      </c>
      <c r="R45" s="95" t="s">
        <v>391</v>
      </c>
      <c r="S45" s="95" t="s">
        <v>391</v>
      </c>
      <c r="T45" s="66">
        <v>7</v>
      </c>
      <c r="U45" s="218">
        <v>11</v>
      </c>
      <c r="V45" s="217">
        <v>11</v>
      </c>
      <c r="W45" s="19">
        <v>1</v>
      </c>
      <c r="X45" s="19">
        <f t="shared" si="1"/>
        <v>0.63636363636363635</v>
      </c>
      <c r="Y45" s="18">
        <f t="shared" si="5"/>
        <v>0.63636363636363635</v>
      </c>
      <c r="Z45" s="18">
        <f t="shared" si="6"/>
        <v>0.63636363636363635</v>
      </c>
      <c r="AA45" s="17"/>
      <c r="AB45" s="53" t="s">
        <v>190</v>
      </c>
      <c r="AC45" s="16" t="s">
        <v>0</v>
      </c>
      <c r="AI45" s="15"/>
    </row>
    <row r="46" spans="1:35" ht="51" customHeight="1" x14ac:dyDescent="0.2">
      <c r="A46" s="31" t="str">
        <f t="shared" si="4"/>
        <v>5.2.9.1</v>
      </c>
      <c r="B46" s="26" t="s">
        <v>555</v>
      </c>
      <c r="C46" s="301"/>
      <c r="D46" s="301"/>
      <c r="E46" s="34">
        <v>5</v>
      </c>
      <c r="F46" s="301"/>
      <c r="G46" s="96">
        <v>2</v>
      </c>
      <c r="H46" s="300" t="s">
        <v>556</v>
      </c>
      <c r="I46" s="125">
        <v>9</v>
      </c>
      <c r="J46" s="27" t="s">
        <v>391</v>
      </c>
      <c r="K46" s="28">
        <v>1</v>
      </c>
      <c r="L46" s="45" t="s">
        <v>391</v>
      </c>
      <c r="M46" s="97">
        <v>67</v>
      </c>
      <c r="N46" s="26" t="s">
        <v>555</v>
      </c>
      <c r="O46" s="96" t="s">
        <v>494</v>
      </c>
      <c r="P46" s="26" t="s">
        <v>554</v>
      </c>
      <c r="Q46" s="96" t="str">
        <f>+VLOOKUP(N46,[2]Hoja1!$Q$2:$T$354,4,FALSE)</f>
        <v>Eficacia</v>
      </c>
      <c r="R46" s="95" t="s">
        <v>391</v>
      </c>
      <c r="S46" s="95" t="s">
        <v>391</v>
      </c>
      <c r="T46" s="66">
        <v>1</v>
      </c>
      <c r="U46" s="218">
        <v>2</v>
      </c>
      <c r="V46" s="217">
        <v>2</v>
      </c>
      <c r="W46" s="19">
        <v>1</v>
      </c>
      <c r="X46" s="19">
        <f t="shared" si="1"/>
        <v>0.5</v>
      </c>
      <c r="Y46" s="18">
        <f t="shared" si="5"/>
        <v>0.5</v>
      </c>
      <c r="Z46" s="18">
        <f t="shared" si="6"/>
        <v>0.5</v>
      </c>
      <c r="AA46" s="17"/>
      <c r="AB46" s="53" t="s">
        <v>190</v>
      </c>
      <c r="AC46" s="16" t="s">
        <v>0</v>
      </c>
      <c r="AI46" s="15"/>
    </row>
    <row r="47" spans="1:35" ht="38.25" customHeight="1" x14ac:dyDescent="0.2">
      <c r="A47" s="31" t="str">
        <f t="shared" si="4"/>
        <v>5.2.9.2</v>
      </c>
      <c r="B47" s="26" t="s">
        <v>553</v>
      </c>
      <c r="C47" s="301"/>
      <c r="D47" s="301"/>
      <c r="E47" s="34">
        <v>5</v>
      </c>
      <c r="F47" s="301"/>
      <c r="G47" s="96">
        <v>2</v>
      </c>
      <c r="H47" s="304"/>
      <c r="I47" s="125">
        <v>9</v>
      </c>
      <c r="J47" s="27" t="s">
        <v>391</v>
      </c>
      <c r="K47" s="28">
        <v>2</v>
      </c>
      <c r="L47" s="45" t="s">
        <v>391</v>
      </c>
      <c r="M47" s="97">
        <v>69</v>
      </c>
      <c r="N47" s="26" t="s">
        <v>553</v>
      </c>
      <c r="O47" s="96" t="s">
        <v>295</v>
      </c>
      <c r="P47" s="26" t="s">
        <v>552</v>
      </c>
      <c r="Q47" s="96" t="str">
        <f>+VLOOKUP(N47,[2]Hoja1!$Q$2:$T$354,4,FALSE)</f>
        <v>Eficacia</v>
      </c>
      <c r="R47" s="95" t="s">
        <v>391</v>
      </c>
      <c r="S47" s="95" t="s">
        <v>391</v>
      </c>
      <c r="T47" s="66">
        <v>4750</v>
      </c>
      <c r="U47" s="218">
        <v>9500</v>
      </c>
      <c r="V47" s="217">
        <v>9500</v>
      </c>
      <c r="W47" s="19">
        <v>1</v>
      </c>
      <c r="X47" s="19">
        <f t="shared" si="1"/>
        <v>0.5</v>
      </c>
      <c r="Y47" s="18">
        <f t="shared" si="5"/>
        <v>0.5</v>
      </c>
      <c r="Z47" s="18">
        <f t="shared" si="6"/>
        <v>0.5</v>
      </c>
      <c r="AA47" s="17"/>
      <c r="AB47" s="53" t="s">
        <v>190</v>
      </c>
      <c r="AC47" s="16" t="s">
        <v>0</v>
      </c>
      <c r="AI47" s="15"/>
    </row>
    <row r="48" spans="1:35" ht="38.25" customHeight="1" x14ac:dyDescent="0.2">
      <c r="A48" s="31" t="str">
        <f t="shared" si="4"/>
        <v>5.2.10.</v>
      </c>
      <c r="B48" s="26" t="s">
        <v>551</v>
      </c>
      <c r="C48" s="301"/>
      <c r="D48" s="304"/>
      <c r="E48" s="34">
        <v>5</v>
      </c>
      <c r="F48" s="304"/>
      <c r="G48" s="96">
        <v>2</v>
      </c>
      <c r="H48" s="96" t="s">
        <v>147</v>
      </c>
      <c r="I48" s="125">
        <v>10</v>
      </c>
      <c r="J48" s="27" t="s">
        <v>391</v>
      </c>
      <c r="K48" s="28"/>
      <c r="L48" s="45" t="s">
        <v>391</v>
      </c>
      <c r="M48" s="97">
        <v>122</v>
      </c>
      <c r="N48" s="26" t="s">
        <v>551</v>
      </c>
      <c r="O48" s="96" t="s">
        <v>62</v>
      </c>
      <c r="P48" s="26" t="s">
        <v>550</v>
      </c>
      <c r="Q48" s="96" t="str">
        <f>+VLOOKUP(N48,[2]Hoja1!$Q$2:$T$354,4,FALSE)</f>
        <v>Impacto</v>
      </c>
      <c r="R48" s="95" t="s">
        <v>3</v>
      </c>
      <c r="S48" s="95" t="s">
        <v>391</v>
      </c>
      <c r="T48" s="66">
        <v>570</v>
      </c>
      <c r="U48" s="210">
        <v>570</v>
      </c>
      <c r="V48" s="94">
        <v>1</v>
      </c>
      <c r="W48" s="19">
        <v>1</v>
      </c>
      <c r="X48" s="19">
        <f t="shared" si="1"/>
        <v>1</v>
      </c>
      <c r="Y48" s="18">
        <f t="shared" si="5"/>
        <v>1</v>
      </c>
      <c r="Z48" s="18">
        <f t="shared" si="6"/>
        <v>1</v>
      </c>
      <c r="AA48" s="17"/>
      <c r="AB48" s="53" t="s">
        <v>190</v>
      </c>
      <c r="AC48" s="16" t="s">
        <v>0</v>
      </c>
      <c r="AI48" s="15"/>
    </row>
    <row r="49" spans="1:35" ht="76.5" customHeight="1" x14ac:dyDescent="0.2">
      <c r="A49" s="31" t="str">
        <f t="shared" si="4"/>
        <v>6.1.1.</v>
      </c>
      <c r="B49" s="24" t="s">
        <v>546</v>
      </c>
      <c r="C49" s="302"/>
      <c r="D49" s="289" t="s">
        <v>549</v>
      </c>
      <c r="E49" s="34">
        <v>6</v>
      </c>
      <c r="F49" s="289" t="s">
        <v>548</v>
      </c>
      <c r="G49" s="34">
        <v>1</v>
      </c>
      <c r="H49" s="200" t="s">
        <v>547</v>
      </c>
      <c r="I49" s="57">
        <v>1</v>
      </c>
      <c r="J49" s="27" t="s">
        <v>253</v>
      </c>
      <c r="K49" s="28"/>
      <c r="L49" s="45" t="s">
        <v>253</v>
      </c>
      <c r="M49" s="35">
        <v>57</v>
      </c>
      <c r="N49" s="26" t="s">
        <v>546</v>
      </c>
      <c r="O49" s="34" t="s">
        <v>10</v>
      </c>
      <c r="P49" s="24" t="s">
        <v>545</v>
      </c>
      <c r="Q49" s="34" t="str">
        <f>+VLOOKUP(N49,[2]Hoja1!$Q$2:$T$354,4,FALSE)</f>
        <v>Eficacia</v>
      </c>
      <c r="R49" s="23" t="s">
        <v>70</v>
      </c>
      <c r="S49" s="23" t="s">
        <v>70</v>
      </c>
      <c r="T49" s="56">
        <v>29</v>
      </c>
      <c r="U49" s="114">
        <v>57</v>
      </c>
      <c r="V49" s="20">
        <v>1</v>
      </c>
      <c r="W49" s="19">
        <v>1</v>
      </c>
      <c r="X49" s="19">
        <f t="shared" si="1"/>
        <v>0.50877192982456143</v>
      </c>
      <c r="Y49" s="18">
        <f t="shared" si="5"/>
        <v>0.50877192982456143</v>
      </c>
      <c r="Z49" s="18">
        <f t="shared" si="6"/>
        <v>0.50877192982456143</v>
      </c>
      <c r="AA49" s="17"/>
      <c r="AB49" s="39" t="s">
        <v>250</v>
      </c>
      <c r="AC49" s="16" t="s">
        <v>0</v>
      </c>
      <c r="AI49" s="15"/>
    </row>
    <row r="50" spans="1:35" s="178" customFormat="1" ht="76.5" customHeight="1" x14ac:dyDescent="0.2">
      <c r="A50" s="183" t="str">
        <f t="shared" si="4"/>
        <v>6.1.2.</v>
      </c>
      <c r="B50" s="138" t="s">
        <v>543</v>
      </c>
      <c r="C50" s="303"/>
      <c r="D50" s="306"/>
      <c r="E50" s="34">
        <v>6</v>
      </c>
      <c r="F50" s="307"/>
      <c r="G50" s="34">
        <v>1</v>
      </c>
      <c r="H50" s="173" t="s">
        <v>544</v>
      </c>
      <c r="I50" s="57">
        <v>2</v>
      </c>
      <c r="J50" s="140" t="s">
        <v>81</v>
      </c>
      <c r="K50" s="28"/>
      <c r="L50" s="45" t="s">
        <v>81</v>
      </c>
      <c r="M50" s="34">
        <v>61</v>
      </c>
      <c r="N50" s="139" t="s">
        <v>543</v>
      </c>
      <c r="O50" s="34" t="s">
        <v>62</v>
      </c>
      <c r="P50" s="138" t="s">
        <v>542</v>
      </c>
      <c r="Q50" s="34" t="str">
        <f>+VLOOKUP(N50,[2]Hoja1!$Q$2:$T$354,4,FALSE)</f>
        <v>Eficacia</v>
      </c>
      <c r="R50" s="23" t="s">
        <v>78</v>
      </c>
      <c r="S50" s="23" t="s">
        <v>78</v>
      </c>
      <c r="T50" s="216"/>
      <c r="U50" s="216"/>
      <c r="V50" s="180">
        <v>1</v>
      </c>
      <c r="W50" s="135">
        <v>1</v>
      </c>
      <c r="X50" s="135" t="str">
        <f t="shared" si="1"/>
        <v/>
      </c>
      <c r="Y50" s="134" t="str">
        <f t="shared" si="5"/>
        <v/>
      </c>
      <c r="Z50" s="134" t="str">
        <f t="shared" si="6"/>
        <v/>
      </c>
      <c r="AA50" s="215" t="s">
        <v>281</v>
      </c>
      <c r="AB50" s="132" t="s">
        <v>77</v>
      </c>
      <c r="AC50" s="131" t="s">
        <v>0</v>
      </c>
      <c r="AE50" s="1"/>
      <c r="AF50" s="1"/>
      <c r="AG50" s="1"/>
      <c r="AI50" s="130"/>
    </row>
    <row r="51" spans="1:35" ht="76.5" customHeight="1" x14ac:dyDescent="0.2">
      <c r="A51" s="31"/>
      <c r="B51" s="24"/>
      <c r="C51" s="302"/>
      <c r="D51" s="295"/>
      <c r="E51" s="34"/>
      <c r="F51" s="290"/>
      <c r="G51" s="34"/>
      <c r="H51" s="293" t="s">
        <v>541</v>
      </c>
      <c r="I51" s="57"/>
      <c r="J51" s="27" t="s">
        <v>67</v>
      </c>
      <c r="K51" s="28"/>
      <c r="L51" s="45"/>
      <c r="M51" s="34"/>
      <c r="N51" s="26" t="s">
        <v>537</v>
      </c>
      <c r="O51" s="34"/>
      <c r="P51" s="24" t="s">
        <v>538</v>
      </c>
      <c r="Q51" s="34"/>
      <c r="R51" s="23"/>
      <c r="S51" s="23"/>
      <c r="T51" s="66">
        <v>12</v>
      </c>
      <c r="U51" s="65">
        <v>33</v>
      </c>
      <c r="V51" s="214">
        <v>33</v>
      </c>
      <c r="W51" s="19">
        <v>0.25</v>
      </c>
      <c r="X51" s="19">
        <f t="shared" si="1"/>
        <v>0.36363636363636365</v>
      </c>
      <c r="Y51" s="18">
        <f t="shared" si="5"/>
        <v>1.4545454545454546</v>
      </c>
      <c r="Z51" s="18">
        <f t="shared" si="6"/>
        <v>1.4545454545454546</v>
      </c>
      <c r="AA51" s="213"/>
      <c r="AB51" s="39"/>
      <c r="AC51" s="16"/>
      <c r="AI51" s="15"/>
    </row>
    <row r="52" spans="1:35" ht="76.5" customHeight="1" x14ac:dyDescent="0.2">
      <c r="A52" s="31" t="str">
        <f>+CONCATENATE(E52,".",G52,".",I52,".",K52)</f>
        <v>6.1.3.1</v>
      </c>
      <c r="B52" s="58" t="s">
        <v>537</v>
      </c>
      <c r="C52" s="302"/>
      <c r="D52" s="295"/>
      <c r="E52" s="34">
        <v>6</v>
      </c>
      <c r="F52" s="290"/>
      <c r="G52" s="34">
        <v>1</v>
      </c>
      <c r="H52" s="295"/>
      <c r="I52" s="64">
        <v>3</v>
      </c>
      <c r="J52" s="27" t="s">
        <v>67</v>
      </c>
      <c r="K52" s="28">
        <v>1</v>
      </c>
      <c r="L52" s="45" t="s">
        <v>67</v>
      </c>
      <c r="M52" s="174" t="s">
        <v>6</v>
      </c>
      <c r="N52" s="46" t="s">
        <v>539</v>
      </c>
      <c r="O52" s="25" t="s">
        <v>6</v>
      </c>
      <c r="P52" s="24" t="s">
        <v>535</v>
      </c>
      <c r="Q52" s="34" t="s">
        <v>39</v>
      </c>
      <c r="R52" s="23" t="s">
        <v>59</v>
      </c>
      <c r="S52" s="23" t="s">
        <v>534</v>
      </c>
      <c r="T52" s="66">
        <v>26</v>
      </c>
      <c r="U52" s="65">
        <v>15</v>
      </c>
      <c r="V52" s="40">
        <v>15</v>
      </c>
      <c r="W52" s="19">
        <v>0.25</v>
      </c>
      <c r="X52" s="19">
        <f t="shared" si="1"/>
        <v>1.7333333333333334</v>
      </c>
      <c r="Y52" s="18">
        <f t="shared" si="5"/>
        <v>6.9333333333333336</v>
      </c>
      <c r="Z52" s="18">
        <f t="shared" si="6"/>
        <v>6.9333333333333336</v>
      </c>
      <c r="AA52" s="17"/>
      <c r="AB52" s="53" t="s">
        <v>58</v>
      </c>
      <c r="AC52" s="16" t="s">
        <v>0</v>
      </c>
      <c r="AI52" s="15"/>
    </row>
    <row r="53" spans="1:35" ht="76.5" customHeight="1" x14ac:dyDescent="0.2">
      <c r="A53" s="31"/>
      <c r="B53" s="58"/>
      <c r="C53" s="302"/>
      <c r="D53" s="295"/>
      <c r="E53" s="34"/>
      <c r="F53" s="290"/>
      <c r="G53" s="34"/>
      <c r="H53" s="295"/>
      <c r="I53" s="64"/>
      <c r="J53" s="27" t="s">
        <v>66</v>
      </c>
      <c r="K53" s="28"/>
      <c r="L53" s="45"/>
      <c r="M53" s="174"/>
      <c r="N53" s="26" t="s">
        <v>537</v>
      </c>
      <c r="O53" s="25"/>
      <c r="P53" s="24" t="s">
        <v>538</v>
      </c>
      <c r="Q53" s="34"/>
      <c r="R53" s="23"/>
      <c r="S53" s="23"/>
      <c r="T53" s="89">
        <v>0</v>
      </c>
      <c r="U53" s="89">
        <v>19</v>
      </c>
      <c r="V53" s="119">
        <v>19</v>
      </c>
      <c r="W53" s="19">
        <v>0.5</v>
      </c>
      <c r="X53" s="19">
        <f t="shared" si="1"/>
        <v>0</v>
      </c>
      <c r="Y53" s="18"/>
      <c r="Z53" s="18"/>
      <c r="AA53" s="17"/>
      <c r="AB53" s="53"/>
      <c r="AC53" s="16"/>
      <c r="AI53" s="15"/>
    </row>
    <row r="54" spans="1:35" ht="76.5" customHeight="1" x14ac:dyDescent="0.2">
      <c r="A54" s="31" t="str">
        <f>+CONCATENATE(E54,".",G54,".",I54,".",K54)</f>
        <v>6.1.3.2</v>
      </c>
      <c r="B54" s="58" t="s">
        <v>537</v>
      </c>
      <c r="C54" s="302"/>
      <c r="D54" s="295"/>
      <c r="E54" s="34">
        <v>6</v>
      </c>
      <c r="F54" s="290"/>
      <c r="G54" s="34">
        <v>1</v>
      </c>
      <c r="H54" s="295"/>
      <c r="I54" s="64">
        <v>3</v>
      </c>
      <c r="J54" s="27" t="s">
        <v>66</v>
      </c>
      <c r="K54" s="28">
        <v>2</v>
      </c>
      <c r="L54" s="27" t="s">
        <v>66</v>
      </c>
      <c r="M54" s="174" t="s">
        <v>6</v>
      </c>
      <c r="N54" s="46" t="s">
        <v>536</v>
      </c>
      <c r="O54" s="25" t="s">
        <v>6</v>
      </c>
      <c r="P54" s="24" t="s">
        <v>540</v>
      </c>
      <c r="Q54" s="34" t="s">
        <v>39</v>
      </c>
      <c r="R54" s="23" t="s">
        <v>59</v>
      </c>
      <c r="S54" s="23" t="s">
        <v>534</v>
      </c>
      <c r="T54" s="89">
        <v>70</v>
      </c>
      <c r="U54" s="89">
        <v>440</v>
      </c>
      <c r="V54" s="119">
        <v>440</v>
      </c>
      <c r="W54" s="19">
        <v>0.5</v>
      </c>
      <c r="X54" s="19">
        <f t="shared" si="1"/>
        <v>0.15909090909090909</v>
      </c>
      <c r="Y54" s="18">
        <f t="shared" ref="Y54:Y117" si="7">IFERROR(X54/W54,"")</f>
        <v>0.31818181818181818</v>
      </c>
      <c r="Z54" s="18">
        <f t="shared" ref="Z54:Z117" si="8">+Y54</f>
        <v>0.31818181818181818</v>
      </c>
      <c r="AA54" s="17"/>
      <c r="AB54" s="53" t="s">
        <v>58</v>
      </c>
      <c r="AC54" s="16" t="s">
        <v>0</v>
      </c>
      <c r="AI54" s="15"/>
    </row>
    <row r="55" spans="1:35" ht="76.5" customHeight="1" x14ac:dyDescent="0.2">
      <c r="A55" s="31"/>
      <c r="B55" s="58"/>
      <c r="C55" s="302"/>
      <c r="D55" s="295"/>
      <c r="E55" s="34"/>
      <c r="F55" s="290"/>
      <c r="G55" s="34"/>
      <c r="H55" s="295"/>
      <c r="I55" s="64"/>
      <c r="J55" s="27" t="s">
        <v>65</v>
      </c>
      <c r="K55" s="28"/>
      <c r="L55" s="27"/>
      <c r="M55" s="174"/>
      <c r="N55" s="26" t="s">
        <v>537</v>
      </c>
      <c r="O55" s="25"/>
      <c r="P55" s="24" t="s">
        <v>538</v>
      </c>
      <c r="Q55" s="34"/>
      <c r="R55" s="23"/>
      <c r="S55" s="23"/>
      <c r="T55" s="109">
        <v>0</v>
      </c>
      <c r="U55" s="212">
        <v>5</v>
      </c>
      <c r="V55" s="119">
        <v>5</v>
      </c>
      <c r="W55" s="19">
        <v>0.25</v>
      </c>
      <c r="X55" s="19">
        <f t="shared" si="1"/>
        <v>0</v>
      </c>
      <c r="Y55" s="18">
        <f t="shared" si="7"/>
        <v>0</v>
      </c>
      <c r="Z55" s="18">
        <f t="shared" si="8"/>
        <v>0</v>
      </c>
      <c r="AA55" s="17"/>
      <c r="AB55" s="53"/>
      <c r="AC55" s="16"/>
      <c r="AI55" s="15"/>
    </row>
    <row r="56" spans="1:35" ht="76.5" customHeight="1" x14ac:dyDescent="0.2">
      <c r="A56" s="31" t="str">
        <f>+CONCATENATE(E56,".",G56,".",I56,".",K56)</f>
        <v>6.1.3.3</v>
      </c>
      <c r="B56" s="58" t="s">
        <v>537</v>
      </c>
      <c r="C56" s="302"/>
      <c r="D56" s="295"/>
      <c r="E56" s="34">
        <v>6</v>
      </c>
      <c r="F56" s="290"/>
      <c r="G56" s="34">
        <v>1</v>
      </c>
      <c r="H56" s="295"/>
      <c r="I56" s="57">
        <v>3</v>
      </c>
      <c r="J56" s="27" t="s">
        <v>65</v>
      </c>
      <c r="K56" s="28">
        <v>3</v>
      </c>
      <c r="L56" s="45" t="s">
        <v>65</v>
      </c>
      <c r="M56" s="25" t="s">
        <v>6</v>
      </c>
      <c r="N56" s="46" t="s">
        <v>539</v>
      </c>
      <c r="O56" s="25" t="s">
        <v>6</v>
      </c>
      <c r="P56" s="24" t="s">
        <v>535</v>
      </c>
      <c r="Q56" s="34" t="s">
        <v>39</v>
      </c>
      <c r="R56" s="23" t="s">
        <v>59</v>
      </c>
      <c r="S56" s="23" t="s">
        <v>534</v>
      </c>
      <c r="T56" s="109">
        <v>28</v>
      </c>
      <c r="U56" s="212">
        <v>123</v>
      </c>
      <c r="V56" s="119">
        <v>123</v>
      </c>
      <c r="W56" s="19">
        <v>0.25</v>
      </c>
      <c r="X56" s="19">
        <f t="shared" si="1"/>
        <v>0.22764227642276422</v>
      </c>
      <c r="Y56" s="18">
        <f t="shared" si="7"/>
        <v>0.91056910569105687</v>
      </c>
      <c r="Z56" s="18">
        <f t="shared" si="8"/>
        <v>0.91056910569105687</v>
      </c>
      <c r="AA56" s="49"/>
      <c r="AB56" s="53" t="s">
        <v>58</v>
      </c>
      <c r="AC56" s="16" t="s">
        <v>0</v>
      </c>
      <c r="AI56" s="15"/>
    </row>
    <row r="57" spans="1:35" ht="76.5" customHeight="1" x14ac:dyDescent="0.2">
      <c r="A57" s="31"/>
      <c r="B57" s="58"/>
      <c r="C57" s="302"/>
      <c r="D57" s="295"/>
      <c r="E57" s="34"/>
      <c r="F57" s="290"/>
      <c r="G57" s="34"/>
      <c r="H57" s="295"/>
      <c r="I57" s="57"/>
      <c r="J57" s="27" t="s">
        <v>64</v>
      </c>
      <c r="K57" s="28"/>
      <c r="L57" s="45"/>
      <c r="M57" s="25"/>
      <c r="N57" s="26" t="s">
        <v>537</v>
      </c>
      <c r="O57" s="25"/>
      <c r="P57" s="24" t="s">
        <v>538</v>
      </c>
      <c r="Q57" s="34"/>
      <c r="R57" s="23"/>
      <c r="S57" s="23"/>
      <c r="T57" s="21">
        <v>0</v>
      </c>
      <c r="U57" s="41">
        <v>29</v>
      </c>
      <c r="V57" s="119">
        <v>29</v>
      </c>
      <c r="W57" s="19">
        <v>1</v>
      </c>
      <c r="X57" s="19">
        <f t="shared" si="1"/>
        <v>0</v>
      </c>
      <c r="Y57" s="18">
        <f t="shared" si="7"/>
        <v>0</v>
      </c>
      <c r="Z57" s="18">
        <f t="shared" si="8"/>
        <v>0</v>
      </c>
      <c r="AA57" s="49"/>
      <c r="AB57" s="53"/>
      <c r="AC57" s="16"/>
      <c r="AI57" s="15"/>
    </row>
    <row r="58" spans="1:35" ht="76.5" customHeight="1" x14ac:dyDescent="0.2">
      <c r="A58" s="31" t="str">
        <f t="shared" ref="A58:A84" si="9">+CONCATENATE(E58,".",G58,".",I58,".",K58)</f>
        <v>6.1.3.4</v>
      </c>
      <c r="B58" s="58" t="s">
        <v>537</v>
      </c>
      <c r="C58" s="302"/>
      <c r="D58" s="295"/>
      <c r="E58" s="34">
        <v>6</v>
      </c>
      <c r="F58" s="292"/>
      <c r="G58" s="34">
        <v>1</v>
      </c>
      <c r="H58" s="294"/>
      <c r="I58" s="57">
        <v>3</v>
      </c>
      <c r="J58" s="27" t="s">
        <v>64</v>
      </c>
      <c r="K58" s="28">
        <v>4</v>
      </c>
      <c r="L58" s="27" t="s">
        <v>64</v>
      </c>
      <c r="M58" s="25" t="s">
        <v>6</v>
      </c>
      <c r="N58" s="46" t="s">
        <v>536</v>
      </c>
      <c r="O58" s="25" t="s">
        <v>6</v>
      </c>
      <c r="P58" s="24" t="s">
        <v>535</v>
      </c>
      <c r="Q58" s="34" t="s">
        <v>39</v>
      </c>
      <c r="R58" s="23" t="s">
        <v>59</v>
      </c>
      <c r="S58" s="23" t="s">
        <v>534</v>
      </c>
      <c r="T58" s="22">
        <v>6</v>
      </c>
      <c r="U58" s="41">
        <v>115</v>
      </c>
      <c r="V58" s="119">
        <v>115</v>
      </c>
      <c r="W58" s="19">
        <v>1</v>
      </c>
      <c r="X58" s="19">
        <f t="shared" si="1"/>
        <v>5.2173913043478258E-2</v>
      </c>
      <c r="Y58" s="18">
        <f t="shared" si="7"/>
        <v>5.2173913043478258E-2</v>
      </c>
      <c r="Z58" s="18">
        <f t="shared" si="8"/>
        <v>5.2173913043478258E-2</v>
      </c>
      <c r="AA58" s="17"/>
      <c r="AB58" s="53" t="s">
        <v>58</v>
      </c>
      <c r="AC58" s="16" t="s">
        <v>0</v>
      </c>
      <c r="AI58" s="15"/>
    </row>
    <row r="59" spans="1:35" ht="76.5" customHeight="1" x14ac:dyDescent="0.2">
      <c r="A59" s="31" t="str">
        <f t="shared" si="9"/>
        <v>6.2.4.</v>
      </c>
      <c r="B59" s="24" t="s">
        <v>531</v>
      </c>
      <c r="C59" s="301"/>
      <c r="D59" s="295"/>
      <c r="E59" s="34">
        <v>6</v>
      </c>
      <c r="F59" s="289" t="s">
        <v>533</v>
      </c>
      <c r="G59" s="34">
        <v>2</v>
      </c>
      <c r="H59" s="34" t="s">
        <v>532</v>
      </c>
      <c r="I59" s="29">
        <v>4</v>
      </c>
      <c r="J59" s="27" t="s">
        <v>38</v>
      </c>
      <c r="K59" s="28"/>
      <c r="L59" s="27" t="s">
        <v>38</v>
      </c>
      <c r="M59" s="25" t="s">
        <v>6</v>
      </c>
      <c r="N59" s="26" t="s">
        <v>531</v>
      </c>
      <c r="O59" s="25" t="s">
        <v>6</v>
      </c>
      <c r="P59" s="24" t="s">
        <v>530</v>
      </c>
      <c r="Q59" s="34" t="s">
        <v>39</v>
      </c>
      <c r="R59" s="23" t="s">
        <v>38</v>
      </c>
      <c r="S59" s="23" t="s">
        <v>38</v>
      </c>
      <c r="T59" s="66">
        <v>0</v>
      </c>
      <c r="U59" s="211"/>
      <c r="V59" s="43">
        <v>1</v>
      </c>
      <c r="W59" s="19">
        <v>1</v>
      </c>
      <c r="X59" s="19" t="str">
        <f t="shared" si="1"/>
        <v/>
      </c>
      <c r="Y59" s="18" t="str">
        <f t="shared" si="7"/>
        <v/>
      </c>
      <c r="Z59" s="18" t="str">
        <f t="shared" si="8"/>
        <v/>
      </c>
      <c r="AA59" s="17"/>
      <c r="AB59" s="39" t="s">
        <v>37</v>
      </c>
      <c r="AC59" s="16" t="s">
        <v>0</v>
      </c>
      <c r="AI59" s="15"/>
    </row>
    <row r="60" spans="1:35" ht="76.5" customHeight="1" x14ac:dyDescent="0.2">
      <c r="A60" s="31" t="str">
        <f t="shared" si="9"/>
        <v>6.2.5.</v>
      </c>
      <c r="B60" s="24" t="s">
        <v>528</v>
      </c>
      <c r="C60" s="301"/>
      <c r="D60" s="294"/>
      <c r="E60" s="34">
        <v>6</v>
      </c>
      <c r="F60" s="292"/>
      <c r="G60" s="34">
        <v>2</v>
      </c>
      <c r="H60" s="34" t="s">
        <v>529</v>
      </c>
      <c r="I60" s="29">
        <v>5</v>
      </c>
      <c r="J60" s="27" t="s">
        <v>38</v>
      </c>
      <c r="K60" s="28"/>
      <c r="L60" s="27" t="s">
        <v>38</v>
      </c>
      <c r="M60" s="25" t="s">
        <v>6</v>
      </c>
      <c r="N60" s="26" t="s">
        <v>528</v>
      </c>
      <c r="O60" s="25" t="s">
        <v>6</v>
      </c>
      <c r="P60" s="24" t="s">
        <v>527</v>
      </c>
      <c r="Q60" s="34" t="s">
        <v>39</v>
      </c>
      <c r="R60" s="23" t="s">
        <v>38</v>
      </c>
      <c r="S60" s="23" t="s">
        <v>38</v>
      </c>
      <c r="T60" s="66">
        <v>1</v>
      </c>
      <c r="U60" s="210">
        <v>1</v>
      </c>
      <c r="V60" s="54">
        <v>2</v>
      </c>
      <c r="W60" s="19">
        <v>1</v>
      </c>
      <c r="X60" s="19">
        <f t="shared" si="1"/>
        <v>1</v>
      </c>
      <c r="Y60" s="18">
        <f t="shared" si="7"/>
        <v>1</v>
      </c>
      <c r="Z60" s="18">
        <f t="shared" si="8"/>
        <v>1</v>
      </c>
      <c r="AA60" s="17"/>
      <c r="AB60" s="39" t="s">
        <v>37</v>
      </c>
      <c r="AC60" s="16" t="s">
        <v>0</v>
      </c>
      <c r="AI60" s="15"/>
    </row>
    <row r="61" spans="1:35" ht="49.5" customHeight="1" x14ac:dyDescent="0.2">
      <c r="A61" s="31" t="str">
        <f t="shared" si="9"/>
        <v>7.1.1.</v>
      </c>
      <c r="B61" s="26" t="s">
        <v>523</v>
      </c>
      <c r="C61" s="302"/>
      <c r="D61" s="289" t="s">
        <v>526</v>
      </c>
      <c r="E61" s="34">
        <v>7</v>
      </c>
      <c r="F61" s="200" t="s">
        <v>525</v>
      </c>
      <c r="G61" s="200">
        <v>1</v>
      </c>
      <c r="H61" s="34" t="s">
        <v>524</v>
      </c>
      <c r="I61" s="34">
        <v>1</v>
      </c>
      <c r="J61" s="27" t="s">
        <v>112</v>
      </c>
      <c r="K61" s="28"/>
      <c r="L61" s="27" t="s">
        <v>112</v>
      </c>
      <c r="M61" s="35">
        <v>77</v>
      </c>
      <c r="N61" s="26" t="s">
        <v>523</v>
      </c>
      <c r="O61" s="34" t="s">
        <v>62</v>
      </c>
      <c r="P61" s="202" t="s">
        <v>522</v>
      </c>
      <c r="Q61" s="24" t="s">
        <v>98</v>
      </c>
      <c r="R61" s="23" t="s">
        <v>112</v>
      </c>
      <c r="S61" s="23" t="s">
        <v>112</v>
      </c>
      <c r="T61" s="209">
        <v>1</v>
      </c>
      <c r="U61" s="187">
        <v>4</v>
      </c>
      <c r="V61" s="208">
        <v>4</v>
      </c>
      <c r="W61" s="19">
        <v>0.5</v>
      </c>
      <c r="X61" s="19">
        <f t="shared" si="1"/>
        <v>0.25</v>
      </c>
      <c r="Y61" s="18">
        <f t="shared" si="7"/>
        <v>0.5</v>
      </c>
      <c r="Z61" s="18">
        <f t="shared" si="8"/>
        <v>0.5</v>
      </c>
      <c r="AA61" s="17"/>
      <c r="AB61" s="39" t="s">
        <v>492</v>
      </c>
      <c r="AC61" s="16" t="s">
        <v>0</v>
      </c>
      <c r="AI61" s="15"/>
    </row>
    <row r="62" spans="1:35" ht="25.5" customHeight="1" x14ac:dyDescent="0.2">
      <c r="A62" s="31" t="str">
        <f t="shared" si="9"/>
        <v>7.2.2.</v>
      </c>
      <c r="B62" s="24" t="s">
        <v>519</v>
      </c>
      <c r="C62" s="301"/>
      <c r="D62" s="290"/>
      <c r="E62" s="34">
        <v>7</v>
      </c>
      <c r="F62" s="289" t="s">
        <v>521</v>
      </c>
      <c r="G62" s="34">
        <v>2</v>
      </c>
      <c r="H62" s="34" t="s">
        <v>520</v>
      </c>
      <c r="I62" s="29">
        <v>2</v>
      </c>
      <c r="J62" s="27" t="s">
        <v>172</v>
      </c>
      <c r="K62" s="28"/>
      <c r="L62" s="27" t="s">
        <v>172</v>
      </c>
      <c r="M62" s="25" t="s">
        <v>6</v>
      </c>
      <c r="N62" s="46" t="s">
        <v>519</v>
      </c>
      <c r="O62" s="25" t="s">
        <v>6</v>
      </c>
      <c r="P62" s="24" t="s">
        <v>518</v>
      </c>
      <c r="Q62" s="24" t="s">
        <v>39</v>
      </c>
      <c r="R62" s="23" t="s">
        <v>172</v>
      </c>
      <c r="S62" s="23" t="s">
        <v>172</v>
      </c>
      <c r="T62" s="89">
        <v>80</v>
      </c>
      <c r="U62" s="89">
        <v>100</v>
      </c>
      <c r="V62" s="119">
        <v>1</v>
      </c>
      <c r="W62" s="19">
        <v>1</v>
      </c>
      <c r="X62" s="19">
        <f t="shared" si="1"/>
        <v>0.8</v>
      </c>
      <c r="Y62" s="18">
        <f t="shared" si="7"/>
        <v>0.8</v>
      </c>
      <c r="Z62" s="18">
        <f t="shared" si="8"/>
        <v>0.8</v>
      </c>
      <c r="AA62" s="17"/>
      <c r="AB62" s="39" t="s">
        <v>507</v>
      </c>
      <c r="AC62" s="16" t="s">
        <v>0</v>
      </c>
      <c r="AI62" s="15"/>
    </row>
    <row r="63" spans="1:35" ht="78.75" customHeight="1" x14ac:dyDescent="0.2">
      <c r="A63" s="31" t="str">
        <f t="shared" si="9"/>
        <v>7.2.3.1</v>
      </c>
      <c r="B63" s="24" t="s">
        <v>517</v>
      </c>
      <c r="C63" s="301"/>
      <c r="D63" s="290"/>
      <c r="E63" s="34">
        <v>7</v>
      </c>
      <c r="F63" s="290"/>
      <c r="G63" s="34">
        <v>2</v>
      </c>
      <c r="H63" s="289" t="s">
        <v>516</v>
      </c>
      <c r="I63" s="29">
        <v>3</v>
      </c>
      <c r="J63" s="27" t="s">
        <v>172</v>
      </c>
      <c r="K63" s="28">
        <v>1</v>
      </c>
      <c r="L63" s="27" t="s">
        <v>172</v>
      </c>
      <c r="M63" s="25" t="s">
        <v>6</v>
      </c>
      <c r="N63" s="46" t="s">
        <v>515</v>
      </c>
      <c r="O63" s="25" t="s">
        <v>6</v>
      </c>
      <c r="P63" s="24" t="s">
        <v>514</v>
      </c>
      <c r="Q63" s="24" t="s">
        <v>39</v>
      </c>
      <c r="R63" s="23" t="s">
        <v>172</v>
      </c>
      <c r="S63" s="23" t="s">
        <v>172</v>
      </c>
      <c r="T63" s="89">
        <v>1</v>
      </c>
      <c r="U63" s="89">
        <v>3</v>
      </c>
      <c r="V63" s="207">
        <v>1</v>
      </c>
      <c r="W63" s="19">
        <v>1</v>
      </c>
      <c r="X63" s="19">
        <f t="shared" si="1"/>
        <v>0.33333333333333331</v>
      </c>
      <c r="Y63" s="18">
        <f t="shared" si="7"/>
        <v>0.33333333333333331</v>
      </c>
      <c r="Z63" s="18">
        <f t="shared" si="8"/>
        <v>0.33333333333333331</v>
      </c>
      <c r="AA63" s="17"/>
      <c r="AB63" s="39" t="s">
        <v>507</v>
      </c>
      <c r="AC63" s="16" t="s">
        <v>0</v>
      </c>
      <c r="AI63" s="15"/>
    </row>
    <row r="64" spans="1:35" ht="25.5" customHeight="1" x14ac:dyDescent="0.2">
      <c r="A64" s="31" t="str">
        <f t="shared" si="9"/>
        <v>7.2.3.2</v>
      </c>
      <c r="B64" s="46" t="s">
        <v>513</v>
      </c>
      <c r="C64" s="302"/>
      <c r="D64" s="290"/>
      <c r="E64" s="34">
        <v>7</v>
      </c>
      <c r="F64" s="292"/>
      <c r="G64" s="34">
        <v>2</v>
      </c>
      <c r="H64" s="292"/>
      <c r="I64" s="29">
        <v>3</v>
      </c>
      <c r="J64" s="27" t="s">
        <v>172</v>
      </c>
      <c r="K64" s="28">
        <v>2</v>
      </c>
      <c r="L64" s="27" t="s">
        <v>172</v>
      </c>
      <c r="M64" s="25" t="s">
        <v>6</v>
      </c>
      <c r="N64" s="46" t="s">
        <v>513</v>
      </c>
      <c r="O64" s="25" t="s">
        <v>6</v>
      </c>
      <c r="P64" s="24" t="s">
        <v>49</v>
      </c>
      <c r="Q64" s="24" t="s">
        <v>39</v>
      </c>
      <c r="R64" s="23" t="s">
        <v>172</v>
      </c>
      <c r="S64" s="23" t="s">
        <v>172</v>
      </c>
      <c r="T64" s="89">
        <v>30</v>
      </c>
      <c r="U64" s="89">
        <v>100</v>
      </c>
      <c r="V64" s="207">
        <v>1</v>
      </c>
      <c r="W64" s="19">
        <v>1</v>
      </c>
      <c r="X64" s="19">
        <f t="shared" si="1"/>
        <v>0.3</v>
      </c>
      <c r="Y64" s="18">
        <f t="shared" si="7"/>
        <v>0.3</v>
      </c>
      <c r="Z64" s="18">
        <f t="shared" si="8"/>
        <v>0.3</v>
      </c>
      <c r="AA64" s="17"/>
      <c r="AB64" s="39" t="s">
        <v>507</v>
      </c>
      <c r="AC64" s="16" t="s">
        <v>26</v>
      </c>
      <c r="AI64" s="15"/>
    </row>
    <row r="65" spans="1:35" ht="38.25" customHeight="1" x14ac:dyDescent="0.2">
      <c r="A65" s="31" t="str">
        <f t="shared" si="9"/>
        <v>7.3.4.</v>
      </c>
      <c r="B65" s="24" t="s">
        <v>510</v>
      </c>
      <c r="C65" s="302"/>
      <c r="D65" s="292"/>
      <c r="E65" s="34">
        <v>7</v>
      </c>
      <c r="F65" s="34" t="s">
        <v>512</v>
      </c>
      <c r="G65" s="34">
        <v>3</v>
      </c>
      <c r="H65" s="34" t="s">
        <v>511</v>
      </c>
      <c r="I65" s="29">
        <v>4</v>
      </c>
      <c r="J65" s="27" t="s">
        <v>172</v>
      </c>
      <c r="K65" s="28"/>
      <c r="L65" s="27" t="s">
        <v>172</v>
      </c>
      <c r="M65" s="25" t="s">
        <v>6</v>
      </c>
      <c r="N65" s="26" t="s">
        <v>510</v>
      </c>
      <c r="O65" s="25" t="s">
        <v>6</v>
      </c>
      <c r="P65" s="24" t="s">
        <v>509</v>
      </c>
      <c r="Q65" s="24" t="s">
        <v>39</v>
      </c>
      <c r="R65" s="23" t="s">
        <v>172</v>
      </c>
      <c r="S65" s="23" t="s">
        <v>172</v>
      </c>
      <c r="T65" s="89">
        <v>20</v>
      </c>
      <c r="U65" s="89">
        <v>100</v>
      </c>
      <c r="V65" s="206" t="s">
        <v>508</v>
      </c>
      <c r="W65" s="19">
        <v>1</v>
      </c>
      <c r="X65" s="19">
        <f t="shared" si="1"/>
        <v>0.2</v>
      </c>
      <c r="Y65" s="18">
        <f t="shared" si="7"/>
        <v>0.2</v>
      </c>
      <c r="Z65" s="18">
        <f t="shared" si="8"/>
        <v>0.2</v>
      </c>
      <c r="AA65" s="17"/>
      <c r="AB65" s="39" t="s">
        <v>507</v>
      </c>
      <c r="AC65" s="16" t="s">
        <v>0</v>
      </c>
      <c r="AI65" s="15"/>
    </row>
    <row r="66" spans="1:35" ht="38.25" customHeight="1" x14ac:dyDescent="0.2">
      <c r="A66" s="31" t="str">
        <f t="shared" si="9"/>
        <v>8.1.1.1</v>
      </c>
      <c r="B66" s="24" t="s">
        <v>505</v>
      </c>
      <c r="C66" s="301"/>
      <c r="D66" s="289" t="s">
        <v>506</v>
      </c>
      <c r="E66" s="34">
        <v>8</v>
      </c>
      <c r="F66" s="289" t="s">
        <v>148</v>
      </c>
      <c r="G66" s="34">
        <v>1</v>
      </c>
      <c r="H66" s="289" t="s">
        <v>147</v>
      </c>
      <c r="I66" s="29">
        <v>1</v>
      </c>
      <c r="J66" s="27" t="s">
        <v>109</v>
      </c>
      <c r="K66" s="28">
        <v>1</v>
      </c>
      <c r="L66" s="27" t="s">
        <v>109</v>
      </c>
      <c r="M66" s="35">
        <v>129</v>
      </c>
      <c r="N66" s="26" t="s">
        <v>505</v>
      </c>
      <c r="O66" s="34" t="s">
        <v>62</v>
      </c>
      <c r="P66" s="24" t="s">
        <v>504</v>
      </c>
      <c r="Q66" s="24" t="str">
        <f>+VLOOKUP(N66,[2]Hoja1!$Q$2:$T$354,4,FALSE)</f>
        <v>Calidad</v>
      </c>
      <c r="R66" s="23" t="s">
        <v>106</v>
      </c>
      <c r="S66" s="23" t="s">
        <v>3</v>
      </c>
      <c r="T66" s="75">
        <v>348</v>
      </c>
      <c r="U66" s="75">
        <v>390</v>
      </c>
      <c r="V66" s="205">
        <v>1</v>
      </c>
      <c r="W66" s="19">
        <v>1</v>
      </c>
      <c r="X66" s="19">
        <f t="shared" ref="X66:X129" si="10">IFERROR(T66/U66,"")</f>
        <v>0.89230769230769236</v>
      </c>
      <c r="Y66" s="18">
        <f t="shared" si="7"/>
        <v>0.89230769230769236</v>
      </c>
      <c r="Z66" s="18">
        <f t="shared" si="8"/>
        <v>0.89230769230769236</v>
      </c>
      <c r="AA66" s="17"/>
      <c r="AB66" s="39" t="s">
        <v>104</v>
      </c>
      <c r="AC66" s="16" t="s">
        <v>0</v>
      </c>
      <c r="AI66" s="15"/>
    </row>
    <row r="67" spans="1:35" ht="38.25" customHeight="1" x14ac:dyDescent="0.2">
      <c r="A67" s="31" t="str">
        <f t="shared" si="9"/>
        <v>8.1.1.2</v>
      </c>
      <c r="B67" s="24" t="s">
        <v>503</v>
      </c>
      <c r="C67" s="301"/>
      <c r="D67" s="290"/>
      <c r="E67" s="34">
        <v>8</v>
      </c>
      <c r="F67" s="292"/>
      <c r="G67" s="34">
        <v>1</v>
      </c>
      <c r="H67" s="292"/>
      <c r="I67" s="29">
        <v>1</v>
      </c>
      <c r="J67" s="27" t="s">
        <v>109</v>
      </c>
      <c r="K67" s="28">
        <v>2</v>
      </c>
      <c r="L67" s="27" t="s">
        <v>109</v>
      </c>
      <c r="M67" s="35">
        <v>144</v>
      </c>
      <c r="N67" s="26" t="s">
        <v>503</v>
      </c>
      <c r="O67" s="34" t="s">
        <v>10</v>
      </c>
      <c r="P67" s="24" t="s">
        <v>502</v>
      </c>
      <c r="Q67" s="24" t="s">
        <v>498</v>
      </c>
      <c r="R67" s="23" t="s">
        <v>106</v>
      </c>
      <c r="S67" s="23" t="s">
        <v>106</v>
      </c>
      <c r="T67" s="75">
        <v>670</v>
      </c>
      <c r="U67" s="75">
        <v>679</v>
      </c>
      <c r="V67" s="205">
        <v>1</v>
      </c>
      <c r="W67" s="19">
        <v>1</v>
      </c>
      <c r="X67" s="19">
        <f t="shared" si="10"/>
        <v>0.98674521354933731</v>
      </c>
      <c r="Y67" s="18">
        <f t="shared" si="7"/>
        <v>0.98674521354933731</v>
      </c>
      <c r="Z67" s="18">
        <f t="shared" si="8"/>
        <v>0.98674521354933731</v>
      </c>
      <c r="AA67" s="17"/>
      <c r="AB67" s="39" t="s">
        <v>104</v>
      </c>
      <c r="AC67" s="16" t="s">
        <v>0</v>
      </c>
      <c r="AI67" s="15"/>
    </row>
    <row r="68" spans="1:35" ht="51" customHeight="1" x14ac:dyDescent="0.2">
      <c r="A68" s="31" t="str">
        <f t="shared" si="9"/>
        <v>8.2.2.</v>
      </c>
      <c r="B68" s="24" t="s">
        <v>500</v>
      </c>
      <c r="C68" s="301"/>
      <c r="D68" s="290"/>
      <c r="E68" s="34">
        <v>8</v>
      </c>
      <c r="F68" s="34" t="s">
        <v>103</v>
      </c>
      <c r="G68" s="34">
        <v>2</v>
      </c>
      <c r="H68" s="34" t="s">
        <v>501</v>
      </c>
      <c r="I68" s="29">
        <v>2</v>
      </c>
      <c r="J68" s="27" t="s">
        <v>109</v>
      </c>
      <c r="K68" s="28"/>
      <c r="L68" s="27" t="s">
        <v>109</v>
      </c>
      <c r="M68" s="35">
        <v>271</v>
      </c>
      <c r="N68" s="26" t="s">
        <v>500</v>
      </c>
      <c r="O68" s="34" t="s">
        <v>10</v>
      </c>
      <c r="P68" s="24" t="s">
        <v>499</v>
      </c>
      <c r="Q68" s="24" t="s">
        <v>498</v>
      </c>
      <c r="R68" s="23" t="s">
        <v>106</v>
      </c>
      <c r="S68" s="23" t="s">
        <v>161</v>
      </c>
      <c r="T68" s="66">
        <v>5473</v>
      </c>
      <c r="U68" s="66">
        <v>5473</v>
      </c>
      <c r="V68" s="205">
        <v>1</v>
      </c>
      <c r="W68" s="19">
        <v>1</v>
      </c>
      <c r="X68" s="19">
        <f t="shared" si="10"/>
        <v>1</v>
      </c>
      <c r="Y68" s="18">
        <f t="shared" si="7"/>
        <v>1</v>
      </c>
      <c r="Z68" s="18">
        <f t="shared" si="8"/>
        <v>1</v>
      </c>
      <c r="AA68" s="17"/>
      <c r="AB68" s="39" t="s">
        <v>104</v>
      </c>
      <c r="AC68" s="16" t="s">
        <v>0</v>
      </c>
      <c r="AI68" s="15"/>
    </row>
    <row r="69" spans="1:35" ht="49.5" customHeight="1" x14ac:dyDescent="0.2">
      <c r="A69" s="31" t="str">
        <f t="shared" si="9"/>
        <v>8.3.3.</v>
      </c>
      <c r="B69" s="202" t="s">
        <v>495</v>
      </c>
      <c r="C69" s="301"/>
      <c r="D69" s="290"/>
      <c r="E69" s="34">
        <v>8</v>
      </c>
      <c r="F69" s="200" t="s">
        <v>497</v>
      </c>
      <c r="G69" s="200">
        <v>3</v>
      </c>
      <c r="H69" s="34" t="s">
        <v>496</v>
      </c>
      <c r="I69" s="34">
        <v>3</v>
      </c>
      <c r="J69" s="27" t="s">
        <v>112</v>
      </c>
      <c r="K69" s="28"/>
      <c r="L69" s="27" t="s">
        <v>112</v>
      </c>
      <c r="M69" s="35">
        <v>89</v>
      </c>
      <c r="N69" s="26" t="s">
        <v>495</v>
      </c>
      <c r="O69" s="34" t="s">
        <v>494</v>
      </c>
      <c r="P69" s="202" t="s">
        <v>493</v>
      </c>
      <c r="Q69" s="24" t="s">
        <v>98</v>
      </c>
      <c r="R69" s="23" t="s">
        <v>112</v>
      </c>
      <c r="S69" s="23" t="s">
        <v>112</v>
      </c>
      <c r="T69" s="188">
        <v>828</v>
      </c>
      <c r="U69" s="187">
        <v>940</v>
      </c>
      <c r="V69" s="43">
        <v>1</v>
      </c>
      <c r="W69" s="19">
        <v>1</v>
      </c>
      <c r="X69" s="19">
        <f t="shared" si="10"/>
        <v>0.88085106382978728</v>
      </c>
      <c r="Y69" s="18">
        <f t="shared" si="7"/>
        <v>0.88085106382978728</v>
      </c>
      <c r="Z69" s="18">
        <f t="shared" si="8"/>
        <v>0.88085106382978728</v>
      </c>
      <c r="AA69" s="17"/>
      <c r="AB69" s="39" t="s">
        <v>492</v>
      </c>
      <c r="AC69" s="16" t="s">
        <v>0</v>
      </c>
      <c r="AI69" s="15"/>
    </row>
    <row r="70" spans="1:35" ht="33" customHeight="1" x14ac:dyDescent="0.2">
      <c r="A70" s="31" t="str">
        <f t="shared" si="9"/>
        <v>8.4.4.</v>
      </c>
      <c r="B70" s="202" t="s">
        <v>490</v>
      </c>
      <c r="C70" s="302"/>
      <c r="D70" s="290"/>
      <c r="E70" s="34">
        <v>8</v>
      </c>
      <c r="F70" s="293" t="s">
        <v>347</v>
      </c>
      <c r="G70" s="200">
        <v>4</v>
      </c>
      <c r="H70" s="34" t="s">
        <v>491</v>
      </c>
      <c r="I70" s="34">
        <v>4</v>
      </c>
      <c r="J70" s="27" t="s">
        <v>279</v>
      </c>
      <c r="K70" s="28"/>
      <c r="L70" s="203" t="s">
        <v>279</v>
      </c>
      <c r="M70" s="35">
        <v>132</v>
      </c>
      <c r="N70" s="26" t="s">
        <v>490</v>
      </c>
      <c r="O70" s="34" t="s">
        <v>62</v>
      </c>
      <c r="P70" s="202" t="s">
        <v>489</v>
      </c>
      <c r="Q70" s="24" t="s">
        <v>98</v>
      </c>
      <c r="R70" s="23" t="s">
        <v>279</v>
      </c>
      <c r="S70" s="23" t="s">
        <v>3</v>
      </c>
      <c r="T70" s="89">
        <v>31</v>
      </c>
      <c r="U70" s="89">
        <v>31</v>
      </c>
      <c r="V70" s="43">
        <v>1</v>
      </c>
      <c r="W70" s="19">
        <v>1</v>
      </c>
      <c r="X70" s="19">
        <f t="shared" si="10"/>
        <v>1</v>
      </c>
      <c r="Y70" s="18">
        <f t="shared" si="7"/>
        <v>1</v>
      </c>
      <c r="Z70" s="18">
        <f t="shared" si="8"/>
        <v>1</v>
      </c>
      <c r="AA70" s="17"/>
      <c r="AB70" s="39" t="s">
        <v>44</v>
      </c>
      <c r="AC70" s="16" t="s">
        <v>0</v>
      </c>
      <c r="AD70" s="201"/>
      <c r="AI70" s="15"/>
    </row>
    <row r="71" spans="1:35" ht="49.5" customHeight="1" x14ac:dyDescent="0.2">
      <c r="A71" s="31" t="str">
        <f t="shared" si="9"/>
        <v>8.4.5.</v>
      </c>
      <c r="B71" s="202" t="s">
        <v>487</v>
      </c>
      <c r="C71" s="301"/>
      <c r="D71" s="290"/>
      <c r="E71" s="34">
        <v>8</v>
      </c>
      <c r="F71" s="295"/>
      <c r="G71" s="200">
        <v>4</v>
      </c>
      <c r="H71" s="34" t="s">
        <v>488</v>
      </c>
      <c r="I71" s="34">
        <v>5</v>
      </c>
      <c r="J71" s="27" t="s">
        <v>279</v>
      </c>
      <c r="K71" s="28"/>
      <c r="L71" s="203" t="s">
        <v>279</v>
      </c>
      <c r="M71" s="35">
        <v>133</v>
      </c>
      <c r="N71" s="26" t="s">
        <v>487</v>
      </c>
      <c r="O71" s="34" t="s">
        <v>62</v>
      </c>
      <c r="P71" s="202" t="s">
        <v>486</v>
      </c>
      <c r="Q71" s="24" t="s">
        <v>98</v>
      </c>
      <c r="R71" s="23" t="s">
        <v>485</v>
      </c>
      <c r="S71" s="23" t="s">
        <v>279</v>
      </c>
      <c r="T71" s="89">
        <v>7</v>
      </c>
      <c r="U71" s="89">
        <v>7</v>
      </c>
      <c r="V71" s="43">
        <v>1</v>
      </c>
      <c r="W71" s="19">
        <v>1</v>
      </c>
      <c r="X71" s="19">
        <f t="shared" si="10"/>
        <v>1</v>
      </c>
      <c r="Y71" s="18">
        <f t="shared" si="7"/>
        <v>1</v>
      </c>
      <c r="Z71" s="18">
        <f t="shared" si="8"/>
        <v>1</v>
      </c>
      <c r="AA71" s="17"/>
      <c r="AB71" s="39" t="s">
        <v>44</v>
      </c>
      <c r="AC71" s="16" t="s">
        <v>0</v>
      </c>
      <c r="AD71" s="201"/>
      <c r="AI71" s="15"/>
    </row>
    <row r="72" spans="1:35" ht="63.75" customHeight="1" x14ac:dyDescent="0.2">
      <c r="A72" s="31" t="str">
        <f t="shared" si="9"/>
        <v>8.4.6.</v>
      </c>
      <c r="B72" s="202" t="s">
        <v>483</v>
      </c>
      <c r="C72" s="301"/>
      <c r="D72" s="290"/>
      <c r="E72" s="34">
        <v>8</v>
      </c>
      <c r="F72" s="295"/>
      <c r="G72" s="200">
        <v>4</v>
      </c>
      <c r="H72" s="34" t="s">
        <v>484</v>
      </c>
      <c r="I72" s="34">
        <v>6</v>
      </c>
      <c r="J72" s="27" t="s">
        <v>279</v>
      </c>
      <c r="K72" s="28"/>
      <c r="L72" s="203" t="s">
        <v>279</v>
      </c>
      <c r="M72" s="35">
        <v>134</v>
      </c>
      <c r="N72" s="26" t="s">
        <v>483</v>
      </c>
      <c r="O72" s="34" t="s">
        <v>62</v>
      </c>
      <c r="P72" s="202" t="s">
        <v>482</v>
      </c>
      <c r="Q72" s="24" t="s">
        <v>98</v>
      </c>
      <c r="R72" s="23" t="s">
        <v>3</v>
      </c>
      <c r="S72" s="23" t="s">
        <v>279</v>
      </c>
      <c r="T72" s="89">
        <v>1</v>
      </c>
      <c r="U72" s="89">
        <v>1</v>
      </c>
      <c r="V72" s="43">
        <v>1</v>
      </c>
      <c r="W72" s="19">
        <v>1</v>
      </c>
      <c r="X72" s="19">
        <f t="shared" si="10"/>
        <v>1</v>
      </c>
      <c r="Y72" s="18">
        <f t="shared" si="7"/>
        <v>1</v>
      </c>
      <c r="Z72" s="18">
        <f t="shared" si="8"/>
        <v>1</v>
      </c>
      <c r="AA72" s="17"/>
      <c r="AB72" s="39" t="s">
        <v>44</v>
      </c>
      <c r="AC72" s="16" t="s">
        <v>0</v>
      </c>
      <c r="AD72" s="201"/>
      <c r="AI72" s="15"/>
    </row>
    <row r="73" spans="1:35" ht="33" customHeight="1" x14ac:dyDescent="0.2">
      <c r="A73" s="31" t="str">
        <f t="shared" si="9"/>
        <v>8.4.7.</v>
      </c>
      <c r="B73" s="202" t="s">
        <v>481</v>
      </c>
      <c r="C73" s="301"/>
      <c r="D73" s="290"/>
      <c r="E73" s="34">
        <v>8</v>
      </c>
      <c r="F73" s="294"/>
      <c r="G73" s="200">
        <v>4</v>
      </c>
      <c r="H73" s="34" t="s">
        <v>147</v>
      </c>
      <c r="I73" s="34">
        <v>7</v>
      </c>
      <c r="J73" s="27" t="s">
        <v>279</v>
      </c>
      <c r="K73" s="28"/>
      <c r="L73" s="203" t="s">
        <v>279</v>
      </c>
      <c r="M73" s="35">
        <v>135</v>
      </c>
      <c r="N73" s="26" t="s">
        <v>481</v>
      </c>
      <c r="O73" s="34" t="s">
        <v>62</v>
      </c>
      <c r="P73" s="202" t="s">
        <v>480</v>
      </c>
      <c r="Q73" s="24" t="s">
        <v>98</v>
      </c>
      <c r="R73" s="23" t="s">
        <v>279</v>
      </c>
      <c r="S73" s="23" t="s">
        <v>3</v>
      </c>
      <c r="T73" s="89">
        <v>12</v>
      </c>
      <c r="U73" s="89">
        <v>12</v>
      </c>
      <c r="V73" s="43">
        <v>1</v>
      </c>
      <c r="W73" s="19">
        <v>1</v>
      </c>
      <c r="X73" s="19">
        <f t="shared" si="10"/>
        <v>1</v>
      </c>
      <c r="Y73" s="18">
        <f t="shared" si="7"/>
        <v>1</v>
      </c>
      <c r="Z73" s="18">
        <f t="shared" si="8"/>
        <v>1</v>
      </c>
      <c r="AA73" s="17"/>
      <c r="AB73" s="39" t="s">
        <v>44</v>
      </c>
      <c r="AC73" s="16" t="s">
        <v>0</v>
      </c>
      <c r="AD73" s="201"/>
      <c r="AI73" s="15"/>
    </row>
    <row r="74" spans="1:35" ht="46.5" customHeight="1" x14ac:dyDescent="0.2">
      <c r="A74" s="31" t="str">
        <f t="shared" si="9"/>
        <v>8.5.8.</v>
      </c>
      <c r="B74" s="202" t="s">
        <v>477</v>
      </c>
      <c r="C74" s="301"/>
      <c r="D74" s="290"/>
      <c r="E74" s="34">
        <v>8</v>
      </c>
      <c r="F74" s="289" t="s">
        <v>479</v>
      </c>
      <c r="G74" s="200">
        <v>5</v>
      </c>
      <c r="H74" s="204" t="s">
        <v>478</v>
      </c>
      <c r="I74" s="34">
        <v>8</v>
      </c>
      <c r="J74" s="27" t="s">
        <v>279</v>
      </c>
      <c r="K74" s="28"/>
      <c r="L74" s="203" t="s">
        <v>279</v>
      </c>
      <c r="M74" s="35">
        <v>439</v>
      </c>
      <c r="N74" s="26" t="s">
        <v>477</v>
      </c>
      <c r="O74" s="34" t="s">
        <v>62</v>
      </c>
      <c r="P74" s="202" t="s">
        <v>476</v>
      </c>
      <c r="Q74" s="24" t="s">
        <v>39</v>
      </c>
      <c r="R74" s="23" t="s">
        <v>279</v>
      </c>
      <c r="S74" s="23" t="s">
        <v>279</v>
      </c>
      <c r="T74" s="89">
        <v>0</v>
      </c>
      <c r="U74" s="89">
        <v>1</v>
      </c>
      <c r="V74" s="43">
        <v>1</v>
      </c>
      <c r="W74" s="19">
        <v>1</v>
      </c>
      <c r="X74" s="19">
        <f t="shared" si="10"/>
        <v>0</v>
      </c>
      <c r="Y74" s="18">
        <f t="shared" si="7"/>
        <v>0</v>
      </c>
      <c r="Z74" s="18">
        <f t="shared" si="8"/>
        <v>0</v>
      </c>
      <c r="AA74" s="17"/>
      <c r="AB74" s="39" t="s">
        <v>44</v>
      </c>
      <c r="AC74" s="16" t="s">
        <v>0</v>
      </c>
      <c r="AD74" s="201"/>
      <c r="AI74" s="15"/>
    </row>
    <row r="75" spans="1:35" ht="33" customHeight="1" x14ac:dyDescent="0.2">
      <c r="A75" s="31" t="str">
        <f t="shared" si="9"/>
        <v>8.5.9.</v>
      </c>
      <c r="B75" s="202" t="s">
        <v>474</v>
      </c>
      <c r="C75" s="301"/>
      <c r="D75" s="290"/>
      <c r="E75" s="34">
        <v>8</v>
      </c>
      <c r="F75" s="290"/>
      <c r="G75" s="200">
        <v>5</v>
      </c>
      <c r="H75" s="34" t="s">
        <v>475</v>
      </c>
      <c r="I75" s="34">
        <v>9</v>
      </c>
      <c r="J75" s="27" t="s">
        <v>279</v>
      </c>
      <c r="K75" s="28"/>
      <c r="L75" s="203" t="s">
        <v>279</v>
      </c>
      <c r="M75" s="35">
        <v>441</v>
      </c>
      <c r="N75" s="26" t="s">
        <v>474</v>
      </c>
      <c r="O75" s="34" t="s">
        <v>62</v>
      </c>
      <c r="P75" s="202" t="s">
        <v>285</v>
      </c>
      <c r="Q75" s="24" t="s">
        <v>359</v>
      </c>
      <c r="R75" s="23" t="s">
        <v>279</v>
      </c>
      <c r="S75" s="23" t="s">
        <v>3</v>
      </c>
      <c r="T75" s="89">
        <v>0</v>
      </c>
      <c r="U75" s="89">
        <v>0</v>
      </c>
      <c r="V75" s="43">
        <v>1</v>
      </c>
      <c r="W75" s="19">
        <v>1</v>
      </c>
      <c r="X75" s="19" t="str">
        <f t="shared" si="10"/>
        <v/>
      </c>
      <c r="Y75" s="18" t="str">
        <f t="shared" si="7"/>
        <v/>
      </c>
      <c r="Z75" s="18" t="str">
        <f t="shared" si="8"/>
        <v/>
      </c>
      <c r="AA75" s="17"/>
      <c r="AB75" s="39" t="s">
        <v>44</v>
      </c>
      <c r="AC75" s="16" t="s">
        <v>0</v>
      </c>
      <c r="AD75" s="201"/>
      <c r="AI75" s="15"/>
    </row>
    <row r="76" spans="1:35" ht="49.5" customHeight="1" x14ac:dyDescent="0.2">
      <c r="A76" s="31" t="str">
        <f t="shared" si="9"/>
        <v>8.5.10.</v>
      </c>
      <c r="B76" s="202" t="s">
        <v>273</v>
      </c>
      <c r="C76" s="304"/>
      <c r="D76" s="292"/>
      <c r="E76" s="34">
        <v>8</v>
      </c>
      <c r="F76" s="292"/>
      <c r="G76" s="200">
        <v>5</v>
      </c>
      <c r="H76" s="34" t="s">
        <v>473</v>
      </c>
      <c r="I76" s="34">
        <v>10</v>
      </c>
      <c r="J76" s="27" t="s">
        <v>279</v>
      </c>
      <c r="K76" s="28"/>
      <c r="L76" s="203" t="s">
        <v>279</v>
      </c>
      <c r="M76" s="35">
        <v>466</v>
      </c>
      <c r="N76" s="26" t="s">
        <v>273</v>
      </c>
      <c r="O76" s="34" t="s">
        <v>62</v>
      </c>
      <c r="P76" s="202" t="s">
        <v>272</v>
      </c>
      <c r="Q76" s="24" t="s">
        <v>98</v>
      </c>
      <c r="R76" s="23" t="s">
        <v>279</v>
      </c>
      <c r="S76" s="23" t="s">
        <v>279</v>
      </c>
      <c r="T76" s="89">
        <v>7</v>
      </c>
      <c r="U76" s="89">
        <v>7</v>
      </c>
      <c r="V76" s="43">
        <v>1</v>
      </c>
      <c r="W76" s="19">
        <v>1</v>
      </c>
      <c r="X76" s="19">
        <f t="shared" si="10"/>
        <v>1</v>
      </c>
      <c r="Y76" s="18">
        <f t="shared" si="7"/>
        <v>1</v>
      </c>
      <c r="Z76" s="18">
        <f t="shared" si="8"/>
        <v>1</v>
      </c>
      <c r="AA76" s="17"/>
      <c r="AB76" s="39" t="s">
        <v>44</v>
      </c>
      <c r="AC76" s="16" t="s">
        <v>0</v>
      </c>
      <c r="AD76" s="201"/>
      <c r="AI76" s="15"/>
    </row>
    <row r="77" spans="1:35" ht="76.5" customHeight="1" x14ac:dyDescent="0.2">
      <c r="A77" s="31" t="str">
        <f t="shared" si="9"/>
        <v>9.1.1.</v>
      </c>
      <c r="B77" s="24" t="s">
        <v>470</v>
      </c>
      <c r="C77" s="308" t="s">
        <v>472</v>
      </c>
      <c r="D77" s="308" t="s">
        <v>471</v>
      </c>
      <c r="E77" s="30">
        <v>9</v>
      </c>
      <c r="F77" s="297" t="s">
        <v>415</v>
      </c>
      <c r="G77" s="60">
        <v>1</v>
      </c>
      <c r="H77" s="30" t="s">
        <v>425</v>
      </c>
      <c r="I77" s="29">
        <v>1</v>
      </c>
      <c r="J77" s="27" t="s">
        <v>116</v>
      </c>
      <c r="K77" s="28"/>
      <c r="L77" s="45" t="s">
        <v>116</v>
      </c>
      <c r="M77" s="35">
        <v>175</v>
      </c>
      <c r="N77" s="26" t="s">
        <v>470</v>
      </c>
      <c r="O77" s="34" t="s">
        <v>62</v>
      </c>
      <c r="P77" s="24" t="s">
        <v>469</v>
      </c>
      <c r="Q77" s="24" t="str">
        <f>+VLOOKUP(N77,[2]Hoja1!$Q$2:$T$354,4,FALSE)</f>
        <v>Desempeño Presupuestario (eficiencia)</v>
      </c>
      <c r="R77" s="23" t="s">
        <v>116</v>
      </c>
      <c r="S77" s="23" t="s">
        <v>116</v>
      </c>
      <c r="T77" s="56" t="s">
        <v>468</v>
      </c>
      <c r="U77" s="56" t="s">
        <v>468</v>
      </c>
      <c r="V77" s="20">
        <v>1</v>
      </c>
      <c r="W77" s="19">
        <v>0.25</v>
      </c>
      <c r="X77" s="19" t="str">
        <f t="shared" si="10"/>
        <v/>
      </c>
      <c r="Y77" s="18" t="str">
        <f t="shared" si="7"/>
        <v/>
      </c>
      <c r="Z77" s="18" t="str">
        <f t="shared" si="8"/>
        <v/>
      </c>
      <c r="AA77" s="17"/>
      <c r="AB77" s="16" t="s">
        <v>115</v>
      </c>
      <c r="AC77" s="16" t="s">
        <v>0</v>
      </c>
      <c r="AI77" s="15"/>
    </row>
    <row r="78" spans="1:35" ht="76.5" customHeight="1" x14ac:dyDescent="0.2">
      <c r="A78" s="31" t="str">
        <f t="shared" si="9"/>
        <v>9.1.9.</v>
      </c>
      <c r="B78" s="24" t="s">
        <v>466</v>
      </c>
      <c r="C78" s="309"/>
      <c r="D78" s="309"/>
      <c r="E78" s="30">
        <v>9</v>
      </c>
      <c r="F78" s="299"/>
      <c r="G78" s="30">
        <v>1</v>
      </c>
      <c r="H78" s="30" t="s">
        <v>467</v>
      </c>
      <c r="I78" s="29">
        <v>9</v>
      </c>
      <c r="J78" s="27" t="s">
        <v>85</v>
      </c>
      <c r="K78" s="28"/>
      <c r="L78" s="27" t="s">
        <v>85</v>
      </c>
      <c r="M78" s="34">
        <v>172</v>
      </c>
      <c r="N78" s="26" t="s">
        <v>466</v>
      </c>
      <c r="O78" s="34" t="s">
        <v>10</v>
      </c>
      <c r="P78" s="24" t="s">
        <v>465</v>
      </c>
      <c r="Q78" s="24" t="str">
        <f>+VLOOKUP(N78,[2]Hoja1!$Q$2:$T$354,4,FALSE)</f>
        <v>Eficacia</v>
      </c>
      <c r="R78" s="23" t="s">
        <v>83</v>
      </c>
      <c r="S78" s="23" t="s">
        <v>83</v>
      </c>
      <c r="T78" s="56">
        <v>48</v>
      </c>
      <c r="U78" s="21">
        <v>316</v>
      </c>
      <c r="V78" s="37">
        <v>316</v>
      </c>
      <c r="W78" s="20">
        <v>0.25</v>
      </c>
      <c r="X78" s="19">
        <f t="shared" si="10"/>
        <v>0.15189873417721519</v>
      </c>
      <c r="Y78" s="18">
        <f t="shared" si="7"/>
        <v>0.60759493670886078</v>
      </c>
      <c r="Z78" s="18">
        <f t="shared" si="8"/>
        <v>0.60759493670886078</v>
      </c>
      <c r="AA78" s="17"/>
      <c r="AB78" s="39" t="s">
        <v>82</v>
      </c>
      <c r="AC78" s="16" t="s">
        <v>0</v>
      </c>
      <c r="AI78" s="15"/>
    </row>
    <row r="79" spans="1:35" ht="76.5" customHeight="1" x14ac:dyDescent="0.2">
      <c r="A79" s="31" t="str">
        <f t="shared" si="9"/>
        <v>9.2.10.1</v>
      </c>
      <c r="B79" s="58" t="s">
        <v>462</v>
      </c>
      <c r="C79" s="309"/>
      <c r="D79" s="309"/>
      <c r="E79" s="30">
        <v>9</v>
      </c>
      <c r="F79" s="309" t="s">
        <v>464</v>
      </c>
      <c r="G79" s="30">
        <v>2</v>
      </c>
      <c r="H79" s="308" t="s">
        <v>463</v>
      </c>
      <c r="I79" s="29">
        <v>10</v>
      </c>
      <c r="J79" s="27" t="s">
        <v>67</v>
      </c>
      <c r="K79" s="28">
        <v>1</v>
      </c>
      <c r="L79" s="45" t="s">
        <v>67</v>
      </c>
      <c r="M79" s="63">
        <v>106</v>
      </c>
      <c r="N79" s="26" t="s">
        <v>462</v>
      </c>
      <c r="O79" s="34" t="s">
        <v>10</v>
      </c>
      <c r="P79" s="24" t="s">
        <v>461</v>
      </c>
      <c r="Q79" s="24" t="str">
        <f>+VLOOKUP(N79,[2]Hoja1!$Q$2:$T$354,4,FALSE)</f>
        <v>Eficiencia</v>
      </c>
      <c r="R79" s="23" t="s">
        <v>220</v>
      </c>
      <c r="S79" s="23" t="s">
        <v>59</v>
      </c>
      <c r="T79" s="66">
        <v>11</v>
      </c>
      <c r="U79" s="65">
        <v>11</v>
      </c>
      <c r="V79" s="43">
        <v>1</v>
      </c>
      <c r="W79" s="19">
        <v>1</v>
      </c>
      <c r="X79" s="19">
        <f t="shared" si="10"/>
        <v>1</v>
      </c>
      <c r="Y79" s="18">
        <f t="shared" si="7"/>
        <v>1</v>
      </c>
      <c r="Z79" s="18">
        <f t="shared" si="8"/>
        <v>1</v>
      </c>
      <c r="AA79" s="17"/>
      <c r="AB79" s="53" t="s">
        <v>58</v>
      </c>
      <c r="AC79" s="52" t="s">
        <v>0</v>
      </c>
      <c r="AI79" s="15"/>
    </row>
    <row r="80" spans="1:35" ht="76.5" customHeight="1" x14ac:dyDescent="0.2">
      <c r="A80" s="31" t="str">
        <f t="shared" si="9"/>
        <v>9.2.10.2</v>
      </c>
      <c r="B80" s="58" t="s">
        <v>462</v>
      </c>
      <c r="C80" s="309"/>
      <c r="D80" s="309"/>
      <c r="E80" s="30">
        <v>9</v>
      </c>
      <c r="F80" s="309"/>
      <c r="G80" s="30">
        <v>2</v>
      </c>
      <c r="H80" s="309"/>
      <c r="I80" s="106">
        <v>10</v>
      </c>
      <c r="J80" s="27" t="s">
        <v>66</v>
      </c>
      <c r="K80" s="28">
        <v>2</v>
      </c>
      <c r="L80" s="27" t="s">
        <v>66</v>
      </c>
      <c r="M80" s="63">
        <v>105</v>
      </c>
      <c r="N80" s="26" t="s">
        <v>462</v>
      </c>
      <c r="O80" s="34" t="s">
        <v>10</v>
      </c>
      <c r="P80" s="24" t="s">
        <v>461</v>
      </c>
      <c r="Q80" s="24" t="str">
        <f>+VLOOKUP(N80,[2]Hoja1!$Q$2:$T$354,4,FALSE)</f>
        <v>Eficiencia</v>
      </c>
      <c r="R80" s="23" t="s">
        <v>220</v>
      </c>
      <c r="S80" s="23" t="s">
        <v>59</v>
      </c>
      <c r="T80" s="89">
        <v>128</v>
      </c>
      <c r="U80" s="89">
        <v>128</v>
      </c>
      <c r="V80" s="19">
        <v>1</v>
      </c>
      <c r="W80" s="19">
        <v>1</v>
      </c>
      <c r="X80" s="19">
        <f t="shared" si="10"/>
        <v>1</v>
      </c>
      <c r="Y80" s="18">
        <f t="shared" si="7"/>
        <v>1</v>
      </c>
      <c r="Z80" s="18">
        <f t="shared" si="8"/>
        <v>1</v>
      </c>
      <c r="AA80" s="17"/>
      <c r="AB80" s="53" t="s">
        <v>58</v>
      </c>
      <c r="AC80" s="52" t="s">
        <v>0</v>
      </c>
      <c r="AI80" s="15"/>
    </row>
    <row r="81" spans="1:35" ht="76.5" customHeight="1" x14ac:dyDescent="0.2">
      <c r="A81" s="31" t="str">
        <f t="shared" si="9"/>
        <v>9.2.10.3</v>
      </c>
      <c r="B81" s="198" t="s">
        <v>462</v>
      </c>
      <c r="C81" s="309"/>
      <c r="D81" s="309"/>
      <c r="E81" s="30">
        <v>9</v>
      </c>
      <c r="F81" s="309"/>
      <c r="G81" s="30">
        <v>2</v>
      </c>
      <c r="H81" s="309"/>
      <c r="I81" s="29">
        <v>10</v>
      </c>
      <c r="J81" s="27" t="s">
        <v>65</v>
      </c>
      <c r="K81" s="28">
        <v>3</v>
      </c>
      <c r="L81" s="45" t="s">
        <v>65</v>
      </c>
      <c r="M81" s="35">
        <v>104</v>
      </c>
      <c r="N81" s="26" t="s">
        <v>462</v>
      </c>
      <c r="O81" s="34" t="s">
        <v>10</v>
      </c>
      <c r="P81" s="24" t="s">
        <v>461</v>
      </c>
      <c r="Q81" s="24" t="str">
        <f>+VLOOKUP(N81,[2]Hoja1!$Q$2:$T$354,4,FALSE)</f>
        <v>Eficiencia</v>
      </c>
      <c r="R81" s="23" t="s">
        <v>220</v>
      </c>
      <c r="S81" s="23" t="s">
        <v>59</v>
      </c>
      <c r="T81" s="56">
        <v>145</v>
      </c>
      <c r="U81" s="67">
        <v>145</v>
      </c>
      <c r="V81" s="19">
        <v>1</v>
      </c>
      <c r="W81" s="19">
        <v>1</v>
      </c>
      <c r="X81" s="19">
        <f t="shared" si="10"/>
        <v>1</v>
      </c>
      <c r="Y81" s="18">
        <f t="shared" si="7"/>
        <v>1</v>
      </c>
      <c r="Z81" s="18">
        <f t="shared" si="8"/>
        <v>1</v>
      </c>
      <c r="AA81" s="17"/>
      <c r="AB81" s="53" t="s">
        <v>58</v>
      </c>
      <c r="AC81" s="52" t="s">
        <v>0</v>
      </c>
      <c r="AI81" s="15"/>
    </row>
    <row r="82" spans="1:35" ht="76.5" customHeight="1" x14ac:dyDescent="0.2">
      <c r="A82" s="31" t="str">
        <f t="shared" si="9"/>
        <v>9.2.10.4</v>
      </c>
      <c r="B82" s="198" t="s">
        <v>462</v>
      </c>
      <c r="C82" s="309"/>
      <c r="D82" s="309"/>
      <c r="E82" s="30">
        <v>9</v>
      </c>
      <c r="F82" s="309"/>
      <c r="G82" s="30">
        <v>2</v>
      </c>
      <c r="H82" s="310"/>
      <c r="I82" s="29">
        <v>10</v>
      </c>
      <c r="J82" s="27" t="s">
        <v>64</v>
      </c>
      <c r="K82" s="28">
        <v>4</v>
      </c>
      <c r="L82" s="27" t="s">
        <v>64</v>
      </c>
      <c r="M82" s="35">
        <v>103</v>
      </c>
      <c r="N82" s="26" t="s">
        <v>462</v>
      </c>
      <c r="O82" s="34" t="s">
        <v>10</v>
      </c>
      <c r="P82" s="24" t="s">
        <v>461</v>
      </c>
      <c r="Q82" s="24" t="str">
        <f>+VLOOKUP(N82,[2]Hoja1!$Q$2:$T$354,4,FALSE)</f>
        <v>Eficiencia</v>
      </c>
      <c r="R82" s="23" t="s">
        <v>220</v>
      </c>
      <c r="S82" s="23" t="s">
        <v>59</v>
      </c>
      <c r="T82" s="56">
        <v>407</v>
      </c>
      <c r="U82" s="56">
        <v>407</v>
      </c>
      <c r="V82" s="19">
        <v>1</v>
      </c>
      <c r="W82" s="19">
        <v>1</v>
      </c>
      <c r="X82" s="19">
        <f t="shared" si="10"/>
        <v>1</v>
      </c>
      <c r="Y82" s="18">
        <f t="shared" si="7"/>
        <v>1</v>
      </c>
      <c r="Z82" s="18">
        <f t="shared" si="8"/>
        <v>1</v>
      </c>
      <c r="AA82" s="17"/>
      <c r="AB82" s="53" t="s">
        <v>58</v>
      </c>
      <c r="AC82" s="52" t="s">
        <v>0</v>
      </c>
      <c r="AI82" s="15"/>
    </row>
    <row r="83" spans="1:35" ht="76.5" customHeight="1" x14ac:dyDescent="0.2">
      <c r="A83" s="31" t="str">
        <f t="shared" si="9"/>
        <v>9.2.19.</v>
      </c>
      <c r="B83" s="24" t="s">
        <v>460</v>
      </c>
      <c r="C83" s="309"/>
      <c r="D83" s="309"/>
      <c r="E83" s="30">
        <v>9</v>
      </c>
      <c r="F83" s="309"/>
      <c r="G83" s="30">
        <v>2</v>
      </c>
      <c r="H83" s="60" t="s">
        <v>460</v>
      </c>
      <c r="I83" s="200">
        <v>19</v>
      </c>
      <c r="J83" s="27" t="s">
        <v>280</v>
      </c>
      <c r="K83" s="28"/>
      <c r="L83" s="45" t="s">
        <v>280</v>
      </c>
      <c r="M83" s="35">
        <v>479</v>
      </c>
      <c r="N83" s="26" t="s">
        <v>460</v>
      </c>
      <c r="O83" s="34" t="s">
        <v>62</v>
      </c>
      <c r="P83" s="24" t="s">
        <v>459</v>
      </c>
      <c r="Q83" s="24" t="str">
        <f>+VLOOKUP(N83,[2]Hoja1!$Q$2:$T$354,4,FALSE)</f>
        <v>Eficacia</v>
      </c>
      <c r="R83" s="23" t="s">
        <v>280</v>
      </c>
      <c r="S83" s="23" t="s">
        <v>280</v>
      </c>
      <c r="T83" s="22">
        <v>345</v>
      </c>
      <c r="U83" s="41">
        <v>345</v>
      </c>
      <c r="V83" s="43">
        <v>1</v>
      </c>
      <c r="W83" s="19">
        <v>1</v>
      </c>
      <c r="X83" s="19">
        <f t="shared" si="10"/>
        <v>1</v>
      </c>
      <c r="Y83" s="18">
        <f t="shared" si="7"/>
        <v>1</v>
      </c>
      <c r="Z83" s="18">
        <f t="shared" si="8"/>
        <v>1</v>
      </c>
      <c r="AA83" s="17"/>
      <c r="AB83" s="39" t="s">
        <v>44</v>
      </c>
      <c r="AC83" s="16" t="s">
        <v>0</v>
      </c>
      <c r="AI83" s="15"/>
    </row>
    <row r="84" spans="1:35" ht="76.5" customHeight="1" x14ac:dyDescent="0.2">
      <c r="A84" s="31" t="str">
        <f t="shared" si="9"/>
        <v>9.2.20.</v>
      </c>
      <c r="B84" s="24" t="s">
        <v>458</v>
      </c>
      <c r="C84" s="309"/>
      <c r="D84" s="309"/>
      <c r="E84" s="30">
        <v>9</v>
      </c>
      <c r="F84" s="309"/>
      <c r="G84" s="30">
        <v>2</v>
      </c>
      <c r="H84" s="60" t="s">
        <v>458</v>
      </c>
      <c r="I84" s="200">
        <v>20</v>
      </c>
      <c r="J84" s="27" t="s">
        <v>280</v>
      </c>
      <c r="K84" s="28"/>
      <c r="L84" s="45" t="s">
        <v>280</v>
      </c>
      <c r="M84" s="35">
        <v>480</v>
      </c>
      <c r="N84" s="26" t="s">
        <v>458</v>
      </c>
      <c r="O84" s="34" t="s">
        <v>62</v>
      </c>
      <c r="P84" s="24" t="s">
        <v>457</v>
      </c>
      <c r="Q84" s="24" t="str">
        <f>+VLOOKUP(N84,[2]Hoja1!$Q$2:$T$354,4,FALSE)</f>
        <v>Eficacia</v>
      </c>
      <c r="R84" s="23" t="s">
        <v>280</v>
      </c>
      <c r="S84" s="23" t="s">
        <v>280</v>
      </c>
      <c r="T84" s="22">
        <f>550-6</f>
        <v>544</v>
      </c>
      <c r="U84" s="41">
        <v>550</v>
      </c>
      <c r="V84" s="43">
        <v>1</v>
      </c>
      <c r="W84" s="19">
        <v>1</v>
      </c>
      <c r="X84" s="19">
        <f t="shared" si="10"/>
        <v>0.98909090909090913</v>
      </c>
      <c r="Y84" s="18">
        <f t="shared" si="7"/>
        <v>0.98909090909090913</v>
      </c>
      <c r="Z84" s="18">
        <f t="shared" si="8"/>
        <v>0.98909090909090913</v>
      </c>
      <c r="AA84" s="17"/>
      <c r="AB84" s="39" t="s">
        <v>44</v>
      </c>
      <c r="AC84" s="16" t="s">
        <v>0</v>
      </c>
      <c r="AI84" s="15"/>
    </row>
    <row r="85" spans="1:35" ht="76.5" customHeight="1" x14ac:dyDescent="0.2">
      <c r="A85" s="36" t="s">
        <v>6</v>
      </c>
      <c r="B85" s="24" t="s">
        <v>455</v>
      </c>
      <c r="C85" s="309"/>
      <c r="D85" s="309"/>
      <c r="E85" s="30"/>
      <c r="F85" s="309"/>
      <c r="G85" s="30"/>
      <c r="H85" s="30" t="s">
        <v>456</v>
      </c>
      <c r="I85" s="200"/>
      <c r="J85" s="27" t="s">
        <v>280</v>
      </c>
      <c r="K85" s="28"/>
      <c r="L85" s="45"/>
      <c r="M85" s="35"/>
      <c r="N85" s="26" t="s">
        <v>455</v>
      </c>
      <c r="O85" s="34"/>
      <c r="P85" s="24" t="s">
        <v>454</v>
      </c>
      <c r="Q85" s="24"/>
      <c r="R85" s="23"/>
      <c r="S85" s="23"/>
      <c r="T85" s="22">
        <v>166</v>
      </c>
      <c r="U85" s="41">
        <v>166</v>
      </c>
      <c r="V85" s="43">
        <v>1</v>
      </c>
      <c r="W85" s="19">
        <v>1</v>
      </c>
      <c r="X85" s="19">
        <f t="shared" si="10"/>
        <v>1</v>
      </c>
      <c r="Y85" s="18">
        <f t="shared" si="7"/>
        <v>1</v>
      </c>
      <c r="Z85" s="18">
        <f t="shared" si="8"/>
        <v>1</v>
      </c>
      <c r="AA85" s="17"/>
      <c r="AB85" s="39" t="s">
        <v>44</v>
      </c>
      <c r="AC85" s="16" t="s">
        <v>0</v>
      </c>
      <c r="AI85" s="15"/>
    </row>
    <row r="86" spans="1:35" ht="76.5" customHeight="1" x14ac:dyDescent="0.2">
      <c r="A86" s="36" t="s">
        <v>6</v>
      </c>
      <c r="B86" s="24" t="s">
        <v>452</v>
      </c>
      <c r="C86" s="309"/>
      <c r="D86" s="309"/>
      <c r="E86" s="30"/>
      <c r="F86" s="309"/>
      <c r="G86" s="30"/>
      <c r="H86" s="30" t="s">
        <v>453</v>
      </c>
      <c r="I86" s="200"/>
      <c r="J86" s="27" t="s">
        <v>280</v>
      </c>
      <c r="K86" s="28"/>
      <c r="L86" s="45"/>
      <c r="M86" s="35"/>
      <c r="N86" s="26" t="s">
        <v>452</v>
      </c>
      <c r="O86" s="34"/>
      <c r="P86" s="24" t="s">
        <v>451</v>
      </c>
      <c r="Q86" s="24"/>
      <c r="R86" s="23"/>
      <c r="S86" s="23"/>
      <c r="T86" s="22">
        <v>143</v>
      </c>
      <c r="U86" s="41">
        <v>155</v>
      </c>
      <c r="V86" s="43">
        <v>1</v>
      </c>
      <c r="W86" s="19">
        <v>1</v>
      </c>
      <c r="X86" s="19">
        <f t="shared" si="10"/>
        <v>0.92258064516129035</v>
      </c>
      <c r="Y86" s="18">
        <f t="shared" si="7"/>
        <v>0.92258064516129035</v>
      </c>
      <c r="Z86" s="18">
        <f t="shared" si="8"/>
        <v>0.92258064516129035</v>
      </c>
      <c r="AA86" s="17"/>
      <c r="AB86" s="39" t="s">
        <v>44</v>
      </c>
      <c r="AC86" s="16" t="s">
        <v>0</v>
      </c>
      <c r="AI86" s="15"/>
    </row>
    <row r="87" spans="1:35" ht="76.5" customHeight="1" x14ac:dyDescent="0.2">
      <c r="A87" s="31" t="str">
        <f t="shared" ref="A87:A96" si="11">+CONCATENATE(E87,".",G87,".",I87,".",K87)</f>
        <v>9.2.22.</v>
      </c>
      <c r="B87" s="24" t="s">
        <v>450</v>
      </c>
      <c r="C87" s="309"/>
      <c r="D87" s="309"/>
      <c r="E87" s="30">
        <v>9</v>
      </c>
      <c r="F87" s="310"/>
      <c r="G87" s="30">
        <v>2</v>
      </c>
      <c r="H87" s="60" t="s">
        <v>450</v>
      </c>
      <c r="I87" s="200">
        <v>22</v>
      </c>
      <c r="J87" s="27" t="s">
        <v>280</v>
      </c>
      <c r="K87" s="28"/>
      <c r="L87" s="45" t="s">
        <v>280</v>
      </c>
      <c r="M87" s="35">
        <v>484</v>
      </c>
      <c r="N87" s="26" t="s">
        <v>450</v>
      </c>
      <c r="O87" s="34" t="s">
        <v>62</v>
      </c>
      <c r="P87" s="24" t="s">
        <v>449</v>
      </c>
      <c r="Q87" s="24" t="str">
        <f>+VLOOKUP(N87,[2]Hoja1!$Q$2:$T$354,4,FALSE)</f>
        <v>Eficacia</v>
      </c>
      <c r="R87" s="23" t="s">
        <v>280</v>
      </c>
      <c r="S87" s="23" t="s">
        <v>280</v>
      </c>
      <c r="T87" s="22">
        <v>688</v>
      </c>
      <c r="U87" s="41">
        <v>688</v>
      </c>
      <c r="V87" s="43">
        <v>1</v>
      </c>
      <c r="W87" s="19">
        <v>1</v>
      </c>
      <c r="X87" s="19">
        <f t="shared" si="10"/>
        <v>1</v>
      </c>
      <c r="Y87" s="18">
        <f t="shared" si="7"/>
        <v>1</v>
      </c>
      <c r="Z87" s="18">
        <f t="shared" si="8"/>
        <v>1</v>
      </c>
      <c r="AA87" s="17"/>
      <c r="AB87" s="39" t="s">
        <v>44</v>
      </c>
      <c r="AC87" s="16" t="s">
        <v>0</v>
      </c>
      <c r="AI87" s="15"/>
    </row>
    <row r="88" spans="1:35" ht="76.5" customHeight="1" x14ac:dyDescent="0.2">
      <c r="A88" s="31" t="str">
        <f t="shared" si="11"/>
        <v>9.3.3.1</v>
      </c>
      <c r="B88" s="24" t="s">
        <v>443</v>
      </c>
      <c r="C88" s="309"/>
      <c r="D88" s="309"/>
      <c r="E88" s="30">
        <v>9</v>
      </c>
      <c r="F88" s="308" t="s">
        <v>437</v>
      </c>
      <c r="G88" s="30">
        <v>3</v>
      </c>
      <c r="H88" s="308" t="s">
        <v>448</v>
      </c>
      <c r="I88" s="29">
        <v>3</v>
      </c>
      <c r="J88" s="27" t="s">
        <v>116</v>
      </c>
      <c r="K88" s="28">
        <v>1</v>
      </c>
      <c r="L88" s="45" t="s">
        <v>116</v>
      </c>
      <c r="M88" s="35">
        <v>222</v>
      </c>
      <c r="N88" s="26" t="s">
        <v>443</v>
      </c>
      <c r="O88" s="34" t="s">
        <v>447</v>
      </c>
      <c r="P88" s="24" t="s">
        <v>442</v>
      </c>
      <c r="Q88" s="24" t="str">
        <f>+VLOOKUP(N88,[2]Hoja1!$Q$2:$T$354,4,FALSE)</f>
        <v>Efectividad</v>
      </c>
      <c r="R88" s="23" t="s">
        <v>116</v>
      </c>
      <c r="S88" s="23" t="s">
        <v>116</v>
      </c>
      <c r="T88" s="81">
        <v>9590</v>
      </c>
      <c r="U88" s="199">
        <v>9590</v>
      </c>
      <c r="V88" s="20">
        <v>1</v>
      </c>
      <c r="W88" s="19">
        <v>1</v>
      </c>
      <c r="X88" s="19">
        <f t="shared" si="10"/>
        <v>1</v>
      </c>
      <c r="Y88" s="18">
        <f t="shared" si="7"/>
        <v>1</v>
      </c>
      <c r="Z88" s="18">
        <f t="shared" si="8"/>
        <v>1</v>
      </c>
      <c r="AA88" s="17"/>
      <c r="AB88" s="16" t="s">
        <v>115</v>
      </c>
      <c r="AC88" s="16" t="s">
        <v>0</v>
      </c>
      <c r="AI88" s="15"/>
    </row>
    <row r="89" spans="1:35" ht="76.5" customHeight="1" x14ac:dyDescent="0.2">
      <c r="A89" s="31" t="str">
        <f t="shared" si="11"/>
        <v>9.3.3.2</v>
      </c>
      <c r="B89" s="24" t="s">
        <v>443</v>
      </c>
      <c r="C89" s="309"/>
      <c r="D89" s="309"/>
      <c r="E89" s="30">
        <v>9</v>
      </c>
      <c r="F89" s="309"/>
      <c r="G89" s="30">
        <v>3</v>
      </c>
      <c r="H89" s="309"/>
      <c r="I89" s="29">
        <v>3</v>
      </c>
      <c r="J89" s="27" t="s">
        <v>8</v>
      </c>
      <c r="K89" s="28">
        <v>2</v>
      </c>
      <c r="L89" s="27" t="s">
        <v>8</v>
      </c>
      <c r="M89" s="34">
        <v>223</v>
      </c>
      <c r="N89" s="26" t="s">
        <v>443</v>
      </c>
      <c r="O89" s="34" t="s">
        <v>62</v>
      </c>
      <c r="P89" s="24" t="s">
        <v>442</v>
      </c>
      <c r="Q89" s="24" t="str">
        <f>+VLOOKUP(N89,[2]Hoja1!$Q$2:$T$354,4,FALSE)</f>
        <v>Efectividad</v>
      </c>
      <c r="R89" s="23" t="s">
        <v>2</v>
      </c>
      <c r="S89" s="23" t="s">
        <v>2</v>
      </c>
      <c r="T89" s="89"/>
      <c r="U89" s="89"/>
      <c r="V89" s="20">
        <v>1</v>
      </c>
      <c r="W89" s="19">
        <v>1</v>
      </c>
      <c r="X89" s="19" t="str">
        <f t="shared" si="10"/>
        <v/>
      </c>
      <c r="Y89" s="18" t="str">
        <f t="shared" si="7"/>
        <v/>
      </c>
      <c r="Z89" s="18" t="str">
        <f t="shared" si="8"/>
        <v/>
      </c>
      <c r="AA89" s="17"/>
      <c r="AB89" s="16" t="s">
        <v>1</v>
      </c>
      <c r="AC89" s="16" t="s">
        <v>0</v>
      </c>
      <c r="AI89" s="15"/>
    </row>
    <row r="90" spans="1:35" ht="76.5" customHeight="1" x14ac:dyDescent="0.2">
      <c r="A90" s="31" t="str">
        <f t="shared" si="11"/>
        <v>9.3.3.3</v>
      </c>
      <c r="B90" s="24" t="s">
        <v>443</v>
      </c>
      <c r="C90" s="309"/>
      <c r="D90" s="309"/>
      <c r="E90" s="30">
        <v>9</v>
      </c>
      <c r="F90" s="309"/>
      <c r="G90" s="30">
        <v>3</v>
      </c>
      <c r="H90" s="309"/>
      <c r="I90" s="29">
        <v>3</v>
      </c>
      <c r="J90" s="27" t="s">
        <v>143</v>
      </c>
      <c r="K90" s="28">
        <v>3</v>
      </c>
      <c r="L90" s="45" t="s">
        <v>143</v>
      </c>
      <c r="M90" s="35">
        <v>221</v>
      </c>
      <c r="N90" s="26" t="s">
        <v>443</v>
      </c>
      <c r="O90" s="34" t="s">
        <v>62</v>
      </c>
      <c r="P90" s="24" t="s">
        <v>442</v>
      </c>
      <c r="Q90" s="24" t="str">
        <f>+VLOOKUP(N90,[2]Hoja1!$Q$2:$T$354,4,FALSE)</f>
        <v>Efectividad</v>
      </c>
      <c r="R90" s="23" t="s">
        <v>143</v>
      </c>
      <c r="S90" s="164" t="s">
        <v>143</v>
      </c>
      <c r="T90" s="83">
        <v>46599</v>
      </c>
      <c r="U90" s="83">
        <v>150000</v>
      </c>
      <c r="V90" s="20">
        <v>1</v>
      </c>
      <c r="W90" s="19">
        <v>1</v>
      </c>
      <c r="X90" s="19">
        <f t="shared" si="10"/>
        <v>0.31065999999999999</v>
      </c>
      <c r="Y90" s="18">
        <f t="shared" si="7"/>
        <v>0.31065999999999999</v>
      </c>
      <c r="Z90" s="18">
        <f t="shared" si="8"/>
        <v>0.31065999999999999</v>
      </c>
      <c r="AA90" s="17"/>
      <c r="AB90" s="39" t="s">
        <v>142</v>
      </c>
      <c r="AC90" s="16" t="s">
        <v>0</v>
      </c>
      <c r="AI90" s="15"/>
    </row>
    <row r="91" spans="1:35" ht="76.5" customHeight="1" x14ac:dyDescent="0.2">
      <c r="A91" s="31" t="str">
        <f t="shared" si="11"/>
        <v>9.3.3.4</v>
      </c>
      <c r="B91" s="58" t="s">
        <v>443</v>
      </c>
      <c r="C91" s="309"/>
      <c r="D91" s="309"/>
      <c r="E91" s="30">
        <v>9</v>
      </c>
      <c r="F91" s="309"/>
      <c r="G91" s="30">
        <v>3</v>
      </c>
      <c r="H91" s="309"/>
      <c r="I91" s="106">
        <v>3</v>
      </c>
      <c r="J91" s="27" t="s">
        <v>67</v>
      </c>
      <c r="K91" s="28">
        <v>4</v>
      </c>
      <c r="L91" s="45" t="s">
        <v>67</v>
      </c>
      <c r="M91" s="63">
        <v>204</v>
      </c>
      <c r="N91" s="26" t="s">
        <v>443</v>
      </c>
      <c r="O91" s="34" t="s">
        <v>62</v>
      </c>
      <c r="P91" s="24" t="s">
        <v>442</v>
      </c>
      <c r="Q91" s="24" t="str">
        <f>+VLOOKUP(N91,[2]Hoja1!$Q$2:$T$354,4,FALSE)</f>
        <v>Efectividad</v>
      </c>
      <c r="R91" s="23" t="s">
        <v>59</v>
      </c>
      <c r="S91" s="23" t="s">
        <v>59</v>
      </c>
      <c r="T91" s="66">
        <v>1527</v>
      </c>
      <c r="U91" s="65">
        <v>1577</v>
      </c>
      <c r="V91" s="43">
        <v>1</v>
      </c>
      <c r="W91" s="19">
        <v>1</v>
      </c>
      <c r="X91" s="19">
        <f t="shared" si="10"/>
        <v>0.96829422954977806</v>
      </c>
      <c r="Y91" s="18">
        <f t="shared" si="7"/>
        <v>0.96829422954977806</v>
      </c>
      <c r="Z91" s="18">
        <f t="shared" si="8"/>
        <v>0.96829422954977806</v>
      </c>
      <c r="AA91" s="17"/>
      <c r="AB91" s="53" t="s">
        <v>58</v>
      </c>
      <c r="AC91" s="52" t="s">
        <v>0</v>
      </c>
      <c r="AI91" s="15"/>
    </row>
    <row r="92" spans="1:35" ht="76.5" customHeight="1" x14ac:dyDescent="0.2">
      <c r="A92" s="31" t="str">
        <f t="shared" si="11"/>
        <v>9.3.3.5</v>
      </c>
      <c r="B92" s="58" t="s">
        <v>443</v>
      </c>
      <c r="C92" s="309"/>
      <c r="D92" s="309"/>
      <c r="E92" s="30">
        <v>9</v>
      </c>
      <c r="F92" s="309"/>
      <c r="G92" s="30">
        <v>3</v>
      </c>
      <c r="H92" s="309"/>
      <c r="I92" s="106">
        <v>3</v>
      </c>
      <c r="J92" s="27" t="s">
        <v>66</v>
      </c>
      <c r="K92" s="28">
        <v>5</v>
      </c>
      <c r="L92" s="27" t="s">
        <v>66</v>
      </c>
      <c r="M92" s="63">
        <v>203</v>
      </c>
      <c r="N92" s="26" t="s">
        <v>443</v>
      </c>
      <c r="O92" s="34" t="s">
        <v>62</v>
      </c>
      <c r="P92" s="24" t="s">
        <v>442</v>
      </c>
      <c r="Q92" s="24" t="str">
        <f>+VLOOKUP(N92,[2]Hoja1!$Q$2:$T$354,4,FALSE)</f>
        <v>Efectividad</v>
      </c>
      <c r="R92" s="23" t="s">
        <v>59</v>
      </c>
      <c r="S92" s="23" t="s">
        <v>59</v>
      </c>
      <c r="T92" s="89"/>
      <c r="U92" s="89"/>
      <c r="V92" s="19">
        <v>1</v>
      </c>
      <c r="W92" s="19">
        <v>1</v>
      </c>
      <c r="X92" s="19" t="str">
        <f t="shared" si="10"/>
        <v/>
      </c>
      <c r="Y92" s="18" t="str">
        <f t="shared" si="7"/>
        <v/>
      </c>
      <c r="Z92" s="18" t="str">
        <f t="shared" si="8"/>
        <v/>
      </c>
      <c r="AA92" s="17"/>
      <c r="AB92" s="53" t="s">
        <v>58</v>
      </c>
      <c r="AC92" s="52" t="s">
        <v>0</v>
      </c>
      <c r="AI92" s="15"/>
    </row>
    <row r="93" spans="1:35" ht="76.5" customHeight="1" x14ac:dyDescent="0.2">
      <c r="A93" s="31" t="str">
        <f t="shared" si="11"/>
        <v>9.3.3.6</v>
      </c>
      <c r="B93" s="198" t="s">
        <v>443</v>
      </c>
      <c r="C93" s="309"/>
      <c r="D93" s="309"/>
      <c r="E93" s="30">
        <v>9</v>
      </c>
      <c r="F93" s="309"/>
      <c r="G93" s="30">
        <v>3</v>
      </c>
      <c r="H93" s="309"/>
      <c r="I93" s="29">
        <v>3</v>
      </c>
      <c r="J93" s="27" t="s">
        <v>65</v>
      </c>
      <c r="K93" s="28">
        <v>6</v>
      </c>
      <c r="L93" s="45" t="s">
        <v>65</v>
      </c>
      <c r="M93" s="35">
        <v>202</v>
      </c>
      <c r="N93" s="26" t="s">
        <v>443</v>
      </c>
      <c r="O93" s="34" t="s">
        <v>62</v>
      </c>
      <c r="P93" s="24" t="s">
        <v>442</v>
      </c>
      <c r="Q93" s="24" t="str">
        <f>+VLOOKUP(N93,[2]Hoja1!$Q$2:$T$354,4,FALSE)</f>
        <v>Efectividad</v>
      </c>
      <c r="R93" s="23" t="s">
        <v>59</v>
      </c>
      <c r="S93" s="23" t="s">
        <v>59</v>
      </c>
      <c r="T93" s="56">
        <v>258</v>
      </c>
      <c r="U93" s="67">
        <v>650</v>
      </c>
      <c r="V93" s="19">
        <v>1</v>
      </c>
      <c r="W93" s="19">
        <v>1</v>
      </c>
      <c r="X93" s="19">
        <f t="shared" si="10"/>
        <v>0.39692307692307693</v>
      </c>
      <c r="Y93" s="18">
        <f t="shared" si="7"/>
        <v>0.39692307692307693</v>
      </c>
      <c r="Z93" s="18">
        <f t="shared" si="8"/>
        <v>0.39692307692307693</v>
      </c>
      <c r="AA93" s="17"/>
      <c r="AB93" s="53" t="s">
        <v>58</v>
      </c>
      <c r="AC93" s="52" t="s">
        <v>0</v>
      </c>
      <c r="AI93" s="15"/>
    </row>
    <row r="94" spans="1:35" ht="25.5" x14ac:dyDescent="0.2">
      <c r="A94" s="31" t="str">
        <f t="shared" si="11"/>
        <v>9.3.3.7</v>
      </c>
      <c r="B94" s="198" t="s">
        <v>443</v>
      </c>
      <c r="C94" s="309"/>
      <c r="D94" s="309"/>
      <c r="E94" s="30">
        <v>9</v>
      </c>
      <c r="F94" s="309"/>
      <c r="G94" s="30">
        <v>3</v>
      </c>
      <c r="H94" s="309"/>
      <c r="I94" s="29">
        <v>3</v>
      </c>
      <c r="J94" s="27" t="s">
        <v>64</v>
      </c>
      <c r="K94" s="28">
        <v>7</v>
      </c>
      <c r="L94" s="27" t="s">
        <v>64</v>
      </c>
      <c r="M94" s="35">
        <v>201</v>
      </c>
      <c r="N94" s="26" t="s">
        <v>443</v>
      </c>
      <c r="O94" s="34" t="s">
        <v>62</v>
      </c>
      <c r="P94" s="24" t="s">
        <v>442</v>
      </c>
      <c r="Q94" s="24" t="str">
        <f>+VLOOKUP(N94,[2]Hoja1!$Q$2:$T$354,4,FALSE)</f>
        <v>Efectividad</v>
      </c>
      <c r="R94" s="23" t="s">
        <v>59</v>
      </c>
      <c r="S94" s="23" t="s">
        <v>59</v>
      </c>
      <c r="T94" s="189">
        <v>735</v>
      </c>
      <c r="U94" s="56">
        <v>877</v>
      </c>
      <c r="V94" s="19">
        <v>1</v>
      </c>
      <c r="W94" s="19">
        <v>1</v>
      </c>
      <c r="X94" s="19">
        <f t="shared" si="10"/>
        <v>0.83808437856328388</v>
      </c>
      <c r="Y94" s="18">
        <f t="shared" si="7"/>
        <v>0.83808437856328388</v>
      </c>
      <c r="Z94" s="18">
        <f t="shared" si="8"/>
        <v>0.83808437856328388</v>
      </c>
      <c r="AA94" s="17"/>
      <c r="AB94" s="53" t="s">
        <v>58</v>
      </c>
      <c r="AC94" s="52" t="s">
        <v>0</v>
      </c>
      <c r="AI94" s="15"/>
    </row>
    <row r="95" spans="1:35" ht="76.5" customHeight="1" x14ac:dyDescent="0.2">
      <c r="A95" s="31" t="str">
        <f t="shared" si="11"/>
        <v>9.3.3.8</v>
      </c>
      <c r="B95" s="193" t="s">
        <v>443</v>
      </c>
      <c r="C95" s="309"/>
      <c r="D95" s="309"/>
      <c r="E95" s="30">
        <v>9</v>
      </c>
      <c r="F95" s="309"/>
      <c r="G95" s="98">
        <v>3</v>
      </c>
      <c r="H95" s="309"/>
      <c r="I95" s="125">
        <v>3</v>
      </c>
      <c r="J95" s="123" t="s">
        <v>271</v>
      </c>
      <c r="K95" s="124">
        <v>8</v>
      </c>
      <c r="L95" s="123" t="s">
        <v>271</v>
      </c>
      <c r="M95" s="97">
        <v>206</v>
      </c>
      <c r="N95" s="26" t="s">
        <v>443</v>
      </c>
      <c r="O95" s="96" t="s">
        <v>62</v>
      </c>
      <c r="P95" s="26" t="s">
        <v>442</v>
      </c>
      <c r="Q95" s="26" t="str">
        <f>+VLOOKUP(N95,[2]Hoja1!$Q$2:$T$354,4,FALSE)</f>
        <v>Efectividad</v>
      </c>
      <c r="R95" s="95" t="s">
        <v>271</v>
      </c>
      <c r="S95" s="95" t="s">
        <v>271</v>
      </c>
      <c r="T95" s="89"/>
      <c r="U95" s="89"/>
      <c r="V95" s="94">
        <v>1</v>
      </c>
      <c r="W95" s="19">
        <v>1</v>
      </c>
      <c r="X95" s="19" t="str">
        <f t="shared" si="10"/>
        <v/>
      </c>
      <c r="Y95" s="18" t="str">
        <f t="shared" si="7"/>
        <v/>
      </c>
      <c r="Z95" s="18" t="str">
        <f t="shared" si="8"/>
        <v/>
      </c>
      <c r="AA95" s="17"/>
      <c r="AB95" s="53" t="s">
        <v>190</v>
      </c>
      <c r="AC95" s="16" t="s">
        <v>0</v>
      </c>
      <c r="AI95" s="15"/>
    </row>
    <row r="96" spans="1:35" ht="76.5" customHeight="1" x14ac:dyDescent="0.2">
      <c r="A96" s="31" t="str">
        <f t="shared" si="11"/>
        <v>9.3.3.9</v>
      </c>
      <c r="B96" s="46" t="s">
        <v>443</v>
      </c>
      <c r="C96" s="309"/>
      <c r="D96" s="309"/>
      <c r="E96" s="30">
        <v>9</v>
      </c>
      <c r="F96" s="309"/>
      <c r="G96" s="98">
        <v>3</v>
      </c>
      <c r="H96" s="309"/>
      <c r="I96" s="125">
        <v>3</v>
      </c>
      <c r="J96" s="27" t="s">
        <v>45</v>
      </c>
      <c r="K96" s="28">
        <v>9</v>
      </c>
      <c r="L96" s="45" t="s">
        <v>45</v>
      </c>
      <c r="M96" s="97">
        <v>471</v>
      </c>
      <c r="N96" s="26" t="s">
        <v>443</v>
      </c>
      <c r="O96" s="96" t="s">
        <v>62</v>
      </c>
      <c r="P96" s="26" t="s">
        <v>442</v>
      </c>
      <c r="Q96" s="26" t="str">
        <f>+VLOOKUP(N96,[2]Hoja1!$Q$2:$T$354,4,FALSE)</f>
        <v>Efectividad</v>
      </c>
      <c r="R96" s="95" t="s">
        <v>45</v>
      </c>
      <c r="S96" s="95" t="s">
        <v>45</v>
      </c>
      <c r="T96" s="145">
        <v>548</v>
      </c>
      <c r="U96" s="144">
        <v>548</v>
      </c>
      <c r="V96" s="94">
        <v>1</v>
      </c>
      <c r="W96" s="19">
        <v>1</v>
      </c>
      <c r="X96" s="19">
        <f t="shared" si="10"/>
        <v>1</v>
      </c>
      <c r="Y96" s="18">
        <f t="shared" si="7"/>
        <v>1</v>
      </c>
      <c r="Z96" s="18">
        <f t="shared" si="8"/>
        <v>1</v>
      </c>
      <c r="AA96" s="49"/>
      <c r="AB96" s="53" t="s">
        <v>190</v>
      </c>
      <c r="AC96" s="16" t="s">
        <v>0</v>
      </c>
      <c r="AI96" s="15"/>
    </row>
    <row r="97" spans="1:35" ht="76.5" customHeight="1" x14ac:dyDescent="0.2">
      <c r="A97" s="36" t="s">
        <v>446</v>
      </c>
      <c r="B97" s="197" t="s">
        <v>445</v>
      </c>
      <c r="C97" s="309"/>
      <c r="D97" s="309"/>
      <c r="E97" s="30"/>
      <c r="F97" s="309"/>
      <c r="G97" s="98"/>
      <c r="H97" s="309"/>
      <c r="I97" s="125"/>
      <c r="J97" s="27" t="s">
        <v>280</v>
      </c>
      <c r="K97" s="28"/>
      <c r="L97" s="45"/>
      <c r="M97" s="97"/>
      <c r="N97" s="26" t="s">
        <v>445</v>
      </c>
      <c r="O97" s="96"/>
      <c r="P97" s="46" t="s">
        <v>444</v>
      </c>
      <c r="Q97" s="26"/>
      <c r="R97" s="95"/>
      <c r="S97" s="95"/>
      <c r="T97" s="22">
        <v>17500</v>
      </c>
      <c r="U97" s="41">
        <v>100</v>
      </c>
      <c r="V97" s="54">
        <v>30</v>
      </c>
      <c r="W97" s="196">
        <v>1</v>
      </c>
      <c r="X97" s="19">
        <f t="shared" si="10"/>
        <v>175</v>
      </c>
      <c r="Y97" s="18">
        <f t="shared" si="7"/>
        <v>175</v>
      </c>
      <c r="Z97" s="18">
        <f t="shared" si="8"/>
        <v>175</v>
      </c>
      <c r="AA97" s="17"/>
      <c r="AB97" s="39" t="s">
        <v>44</v>
      </c>
      <c r="AC97" s="16" t="s">
        <v>0</v>
      </c>
      <c r="AI97" s="15"/>
    </row>
    <row r="98" spans="1:35" ht="76.5" customHeight="1" x14ac:dyDescent="0.2">
      <c r="A98" s="31" t="str">
        <f t="shared" ref="A98:A103" si="12">+CONCATENATE(E98,".",G98,".",I98,".",K98)</f>
        <v>9.3.3.10</v>
      </c>
      <c r="B98" s="24" t="s">
        <v>443</v>
      </c>
      <c r="C98" s="309"/>
      <c r="D98" s="309"/>
      <c r="E98" s="30">
        <v>9</v>
      </c>
      <c r="F98" s="309"/>
      <c r="G98" s="30">
        <v>3</v>
      </c>
      <c r="H98" s="310"/>
      <c r="I98" s="29">
        <v>3</v>
      </c>
      <c r="J98" s="27" t="s">
        <v>280</v>
      </c>
      <c r="K98" s="28">
        <v>10</v>
      </c>
      <c r="L98" s="45" t="s">
        <v>280</v>
      </c>
      <c r="M98" s="35">
        <v>482</v>
      </c>
      <c r="N98" s="26" t="s">
        <v>443</v>
      </c>
      <c r="O98" s="34" t="s">
        <v>62</v>
      </c>
      <c r="P98" s="24" t="s">
        <v>442</v>
      </c>
      <c r="Q98" s="24" t="str">
        <f>+VLOOKUP(N98,[2]Hoja1!$Q$2:$T$354,4,FALSE)</f>
        <v>Efectividad</v>
      </c>
      <c r="R98" s="23" t="s">
        <v>280</v>
      </c>
      <c r="S98" s="23" t="s">
        <v>280</v>
      </c>
      <c r="T98" s="22">
        <v>1</v>
      </c>
      <c r="U98" s="41">
        <v>1</v>
      </c>
      <c r="V98" s="43">
        <v>1</v>
      </c>
      <c r="W98" s="19">
        <v>1</v>
      </c>
      <c r="X98" s="19">
        <f t="shared" si="10"/>
        <v>1</v>
      </c>
      <c r="Y98" s="18">
        <f t="shared" si="7"/>
        <v>1</v>
      </c>
      <c r="Z98" s="18">
        <f t="shared" si="8"/>
        <v>1</v>
      </c>
      <c r="AA98" s="17"/>
      <c r="AB98" s="39" t="s">
        <v>44</v>
      </c>
      <c r="AC98" s="16" t="s">
        <v>0</v>
      </c>
      <c r="AI98" s="15"/>
    </row>
    <row r="99" spans="1:35" ht="76.5" customHeight="1" x14ac:dyDescent="0.2">
      <c r="A99" s="31" t="str">
        <f t="shared" si="12"/>
        <v>...</v>
      </c>
      <c r="B99" s="24" t="s">
        <v>439</v>
      </c>
      <c r="C99" s="309"/>
      <c r="D99" s="309"/>
      <c r="E99" s="30"/>
      <c r="F99" s="309"/>
      <c r="G99" s="30"/>
      <c r="H99" s="297" t="s">
        <v>441</v>
      </c>
      <c r="I99" s="29"/>
      <c r="J99" s="27" t="s">
        <v>280</v>
      </c>
      <c r="K99" s="28"/>
      <c r="L99" s="45" t="s">
        <v>280</v>
      </c>
      <c r="M99" s="35"/>
      <c r="N99" s="26" t="s">
        <v>439</v>
      </c>
      <c r="O99" s="34" t="s">
        <v>62</v>
      </c>
      <c r="P99" s="24" t="s">
        <v>440</v>
      </c>
      <c r="Q99" s="24" t="str">
        <f>+VLOOKUP(N99,[2]Hoja1!$Q$2:$T$354,4,FALSE)</f>
        <v>Efectividad</v>
      </c>
      <c r="R99" s="23" t="s">
        <v>280</v>
      </c>
      <c r="S99" s="23" t="s">
        <v>280</v>
      </c>
      <c r="T99" s="22"/>
      <c r="U99" s="41"/>
      <c r="V99" s="43">
        <v>1</v>
      </c>
      <c r="W99" s="19">
        <v>1</v>
      </c>
      <c r="X99" s="19" t="str">
        <f t="shared" si="10"/>
        <v/>
      </c>
      <c r="Y99" s="18" t="str">
        <f t="shared" si="7"/>
        <v/>
      </c>
      <c r="Z99" s="18" t="str">
        <f t="shared" si="8"/>
        <v/>
      </c>
      <c r="AA99" s="17"/>
      <c r="AB99" s="39" t="s">
        <v>44</v>
      </c>
      <c r="AC99" s="16" t="s">
        <v>0</v>
      </c>
      <c r="AI99" s="15"/>
    </row>
    <row r="100" spans="1:35" ht="76.5" customHeight="1" x14ac:dyDescent="0.2">
      <c r="A100" s="31" t="str">
        <f t="shared" si="12"/>
        <v>9.4.5.</v>
      </c>
      <c r="B100" s="24" t="s">
        <v>439</v>
      </c>
      <c r="C100" s="309"/>
      <c r="D100" s="309"/>
      <c r="E100" s="30">
        <v>9</v>
      </c>
      <c r="F100" s="310"/>
      <c r="G100" s="30">
        <v>4</v>
      </c>
      <c r="H100" s="299"/>
      <c r="I100" s="57">
        <v>5</v>
      </c>
      <c r="J100" s="27" t="s">
        <v>280</v>
      </c>
      <c r="K100" s="28"/>
      <c r="L100" s="45" t="s">
        <v>280</v>
      </c>
      <c r="M100" s="35">
        <v>483</v>
      </c>
      <c r="N100" s="26" t="s">
        <v>439</v>
      </c>
      <c r="O100" s="34" t="s">
        <v>62</v>
      </c>
      <c r="P100" s="24" t="s">
        <v>438</v>
      </c>
      <c r="Q100" s="24" t="str">
        <f>+VLOOKUP(N100,[2]Hoja1!$Q$2:$T$354,4,FALSE)</f>
        <v>Efectividad</v>
      </c>
      <c r="R100" s="23" t="s">
        <v>280</v>
      </c>
      <c r="S100" s="23" t="s">
        <v>280</v>
      </c>
      <c r="T100" s="22">
        <v>51</v>
      </c>
      <c r="U100" s="41">
        <v>80</v>
      </c>
      <c r="V100" s="195">
        <v>1</v>
      </c>
      <c r="W100" s="19">
        <v>1</v>
      </c>
      <c r="X100" s="19">
        <f t="shared" si="10"/>
        <v>0.63749999999999996</v>
      </c>
      <c r="Y100" s="18">
        <f t="shared" si="7"/>
        <v>0.63749999999999996</v>
      </c>
      <c r="Z100" s="18">
        <f t="shared" si="8"/>
        <v>0.63749999999999996</v>
      </c>
      <c r="AA100" s="17"/>
      <c r="AB100" s="39" t="s">
        <v>44</v>
      </c>
      <c r="AC100" s="16" t="s">
        <v>0</v>
      </c>
      <c r="AI100" s="15"/>
    </row>
    <row r="101" spans="1:35" ht="76.5" customHeight="1" x14ac:dyDescent="0.2">
      <c r="A101" s="31" t="str">
        <f t="shared" si="12"/>
        <v>9.5.5.</v>
      </c>
      <c r="B101" s="24" t="s">
        <v>435</v>
      </c>
      <c r="C101" s="309"/>
      <c r="D101" s="309"/>
      <c r="E101" s="30">
        <v>9</v>
      </c>
      <c r="F101" s="308" t="s">
        <v>437</v>
      </c>
      <c r="G101" s="30">
        <v>5</v>
      </c>
      <c r="H101" s="30" t="s">
        <v>436</v>
      </c>
      <c r="I101" s="29">
        <v>5</v>
      </c>
      <c r="J101" s="27" t="s">
        <v>143</v>
      </c>
      <c r="K101" s="28"/>
      <c r="L101" s="45" t="s">
        <v>143</v>
      </c>
      <c r="M101" s="35">
        <v>261</v>
      </c>
      <c r="N101" s="26" t="s">
        <v>435</v>
      </c>
      <c r="O101" s="34" t="s">
        <v>10</v>
      </c>
      <c r="P101" s="24" t="s">
        <v>434</v>
      </c>
      <c r="Q101" s="24" t="s">
        <v>39</v>
      </c>
      <c r="R101" s="23" t="s">
        <v>143</v>
      </c>
      <c r="S101" s="23" t="s">
        <v>3</v>
      </c>
      <c r="T101" s="83">
        <v>10131</v>
      </c>
      <c r="U101" s="83">
        <v>25000</v>
      </c>
      <c r="V101" s="20">
        <v>1</v>
      </c>
      <c r="W101" s="19">
        <v>1</v>
      </c>
      <c r="X101" s="19">
        <f t="shared" si="10"/>
        <v>0.40523999999999999</v>
      </c>
      <c r="Y101" s="18">
        <f t="shared" si="7"/>
        <v>0.40523999999999999</v>
      </c>
      <c r="Z101" s="18">
        <f t="shared" si="8"/>
        <v>0.40523999999999999</v>
      </c>
      <c r="AA101" s="17"/>
      <c r="AB101" s="39" t="s">
        <v>142</v>
      </c>
      <c r="AC101" s="16" t="s">
        <v>0</v>
      </c>
      <c r="AI101" s="15"/>
    </row>
    <row r="102" spans="1:35" ht="76.5" customHeight="1" x14ac:dyDescent="0.2">
      <c r="A102" s="31" t="str">
        <f t="shared" si="12"/>
        <v>9.5.6.</v>
      </c>
      <c r="B102" s="24" t="s">
        <v>432</v>
      </c>
      <c r="C102" s="309"/>
      <c r="D102" s="309"/>
      <c r="E102" s="30">
        <v>9</v>
      </c>
      <c r="F102" s="310"/>
      <c r="G102" s="30">
        <v>5</v>
      </c>
      <c r="H102" s="30" t="s">
        <v>433</v>
      </c>
      <c r="I102" s="29">
        <v>6</v>
      </c>
      <c r="J102" s="27" t="s">
        <v>143</v>
      </c>
      <c r="K102" s="28"/>
      <c r="L102" s="45" t="s">
        <v>143</v>
      </c>
      <c r="M102" s="35">
        <v>262</v>
      </c>
      <c r="N102" s="26" t="s">
        <v>432</v>
      </c>
      <c r="O102" s="34" t="s">
        <v>10</v>
      </c>
      <c r="P102" s="24" t="s">
        <v>431</v>
      </c>
      <c r="Q102" s="24" t="s">
        <v>39</v>
      </c>
      <c r="R102" s="23" t="s">
        <v>143</v>
      </c>
      <c r="S102" s="23" t="s">
        <v>143</v>
      </c>
      <c r="T102" s="83">
        <v>350</v>
      </c>
      <c r="U102" s="83">
        <v>1034</v>
      </c>
      <c r="V102" s="20">
        <v>1</v>
      </c>
      <c r="W102" s="19">
        <v>0.5</v>
      </c>
      <c r="X102" s="19">
        <f t="shared" si="10"/>
        <v>0.33849129593810445</v>
      </c>
      <c r="Y102" s="18">
        <f t="shared" si="7"/>
        <v>0.67698259187620891</v>
      </c>
      <c r="Z102" s="18">
        <f t="shared" si="8"/>
        <v>0.67698259187620891</v>
      </c>
      <c r="AA102" s="17"/>
      <c r="AB102" s="39" t="s">
        <v>142</v>
      </c>
      <c r="AC102" s="16" t="s">
        <v>0</v>
      </c>
      <c r="AI102" s="15"/>
    </row>
    <row r="103" spans="1:35" ht="73.5" customHeight="1" x14ac:dyDescent="0.2">
      <c r="A103" s="31" t="str">
        <f t="shared" si="12"/>
        <v>9.6.7.</v>
      </c>
      <c r="B103" s="24" t="s">
        <v>428</v>
      </c>
      <c r="C103" s="309"/>
      <c r="D103" s="309"/>
      <c r="E103" s="30">
        <v>9</v>
      </c>
      <c r="F103" s="30" t="s">
        <v>430</v>
      </c>
      <c r="G103" s="30">
        <v>6</v>
      </c>
      <c r="H103" s="30" t="s">
        <v>429</v>
      </c>
      <c r="I103" s="29">
        <v>7</v>
      </c>
      <c r="J103" s="27" t="s">
        <v>124</v>
      </c>
      <c r="K103" s="28"/>
      <c r="L103" s="45" t="s">
        <v>124</v>
      </c>
      <c r="M103" s="25" t="s">
        <v>6</v>
      </c>
      <c r="N103" s="26" t="s">
        <v>428</v>
      </c>
      <c r="O103" s="25" t="s">
        <v>6</v>
      </c>
      <c r="P103" s="24" t="s">
        <v>427</v>
      </c>
      <c r="Q103" s="24" t="s">
        <v>98</v>
      </c>
      <c r="R103" s="23" t="s">
        <v>124</v>
      </c>
      <c r="S103" s="23" t="s">
        <v>426</v>
      </c>
      <c r="T103" s="66">
        <v>125</v>
      </c>
      <c r="U103" s="66">
        <v>125</v>
      </c>
      <c r="V103" s="19">
        <v>1</v>
      </c>
      <c r="W103" s="19">
        <v>1</v>
      </c>
      <c r="X103" s="19">
        <f t="shared" si="10"/>
        <v>1</v>
      </c>
      <c r="Y103" s="18">
        <f t="shared" si="7"/>
        <v>1</v>
      </c>
      <c r="Z103" s="18">
        <f t="shared" si="8"/>
        <v>1</v>
      </c>
      <c r="AA103" s="17"/>
      <c r="AB103" s="39" t="s">
        <v>104</v>
      </c>
      <c r="AC103" s="16" t="s">
        <v>0</v>
      </c>
      <c r="AI103" s="15"/>
    </row>
    <row r="104" spans="1:35" ht="73.5" customHeight="1" x14ac:dyDescent="0.2">
      <c r="A104" s="36" t="s">
        <v>6</v>
      </c>
      <c r="B104" s="24" t="s">
        <v>423</v>
      </c>
      <c r="C104" s="309"/>
      <c r="D104" s="309"/>
      <c r="E104" s="30"/>
      <c r="F104" s="308" t="s">
        <v>425</v>
      </c>
      <c r="G104" s="30"/>
      <c r="H104" s="30" t="s">
        <v>424</v>
      </c>
      <c r="I104" s="29"/>
      <c r="J104" s="27" t="s">
        <v>253</v>
      </c>
      <c r="K104" s="28"/>
      <c r="L104" s="45"/>
      <c r="M104" s="25"/>
      <c r="N104" s="26" t="s">
        <v>423</v>
      </c>
      <c r="O104" s="25"/>
      <c r="P104" s="24" t="s">
        <v>422</v>
      </c>
      <c r="Q104" s="24"/>
      <c r="R104" s="23"/>
      <c r="S104" s="23"/>
      <c r="T104" s="56">
        <v>757</v>
      </c>
      <c r="U104" s="56">
        <v>757</v>
      </c>
      <c r="V104" s="19">
        <v>1</v>
      </c>
      <c r="W104" s="19">
        <v>1</v>
      </c>
      <c r="X104" s="19">
        <f t="shared" si="10"/>
        <v>1</v>
      </c>
      <c r="Y104" s="18">
        <f t="shared" si="7"/>
        <v>1</v>
      </c>
      <c r="Z104" s="18">
        <f t="shared" si="8"/>
        <v>1</v>
      </c>
      <c r="AA104" s="17"/>
      <c r="AB104" s="39" t="s">
        <v>250</v>
      </c>
      <c r="AC104" s="16" t="s">
        <v>0</v>
      </c>
      <c r="AI104" s="15"/>
    </row>
    <row r="105" spans="1:35" ht="73.5" customHeight="1" x14ac:dyDescent="0.2">
      <c r="A105" s="36" t="s">
        <v>6</v>
      </c>
      <c r="B105" s="24" t="s">
        <v>420</v>
      </c>
      <c r="C105" s="309"/>
      <c r="D105" s="309"/>
      <c r="E105" s="30"/>
      <c r="F105" s="309"/>
      <c r="G105" s="30"/>
      <c r="H105" s="30" t="s">
        <v>421</v>
      </c>
      <c r="I105" s="29"/>
      <c r="J105" s="27" t="s">
        <v>253</v>
      </c>
      <c r="K105" s="28"/>
      <c r="L105" s="45"/>
      <c r="M105" s="25"/>
      <c r="N105" s="26" t="s">
        <v>420</v>
      </c>
      <c r="O105" s="25"/>
      <c r="P105" s="24" t="s">
        <v>419</v>
      </c>
      <c r="Q105" s="24"/>
      <c r="R105" s="23"/>
      <c r="S105" s="23"/>
      <c r="T105" s="107">
        <v>15</v>
      </c>
      <c r="U105" s="194">
        <v>20</v>
      </c>
      <c r="V105" s="104">
        <v>53</v>
      </c>
      <c r="W105" s="19">
        <v>1</v>
      </c>
      <c r="X105" s="19">
        <f t="shared" si="10"/>
        <v>0.75</v>
      </c>
      <c r="Y105" s="18">
        <f t="shared" si="7"/>
        <v>0.75</v>
      </c>
      <c r="Z105" s="18">
        <f t="shared" si="8"/>
        <v>0.75</v>
      </c>
      <c r="AA105" s="17"/>
      <c r="AB105" s="39" t="s">
        <v>250</v>
      </c>
      <c r="AC105" s="16" t="s">
        <v>0</v>
      </c>
      <c r="AI105" s="15"/>
    </row>
    <row r="106" spans="1:35" ht="73.5" customHeight="1" x14ac:dyDescent="0.2">
      <c r="A106" s="36" t="s">
        <v>6</v>
      </c>
      <c r="B106" s="24" t="s">
        <v>417</v>
      </c>
      <c r="C106" s="309"/>
      <c r="D106" s="309"/>
      <c r="E106" s="30"/>
      <c r="F106" s="309"/>
      <c r="G106" s="30"/>
      <c r="H106" s="30" t="s">
        <v>418</v>
      </c>
      <c r="I106" s="29"/>
      <c r="J106" s="27" t="s">
        <v>253</v>
      </c>
      <c r="K106" s="28"/>
      <c r="L106" s="45"/>
      <c r="M106" s="25"/>
      <c r="N106" s="46" t="s">
        <v>417</v>
      </c>
      <c r="O106" s="25"/>
      <c r="P106" s="24" t="s">
        <v>416</v>
      </c>
      <c r="Q106" s="24"/>
      <c r="R106" s="23"/>
      <c r="S106" s="23"/>
      <c r="T106" s="107">
        <v>356</v>
      </c>
      <c r="U106" s="41">
        <v>400</v>
      </c>
      <c r="V106" s="20">
        <v>1</v>
      </c>
      <c r="W106" s="19">
        <v>1</v>
      </c>
      <c r="X106" s="19">
        <f t="shared" si="10"/>
        <v>0.89</v>
      </c>
      <c r="Y106" s="18">
        <f t="shared" si="7"/>
        <v>0.89</v>
      </c>
      <c r="Z106" s="18">
        <f t="shared" si="8"/>
        <v>0.89</v>
      </c>
      <c r="AA106" s="17"/>
      <c r="AB106" s="39" t="s">
        <v>250</v>
      </c>
      <c r="AC106" s="16" t="s">
        <v>0</v>
      </c>
      <c r="AI106" s="15"/>
    </row>
    <row r="107" spans="1:35" ht="76.5" customHeight="1" x14ac:dyDescent="0.2">
      <c r="A107" s="31" t="str">
        <f t="shared" ref="A107:A136" si="13">+CONCATENATE(E107,".",G107,".",I107,".",K107)</f>
        <v>9.7.8.</v>
      </c>
      <c r="B107" s="24" t="s">
        <v>414</v>
      </c>
      <c r="C107" s="309"/>
      <c r="D107" s="309"/>
      <c r="E107" s="30">
        <v>9</v>
      </c>
      <c r="F107" s="310"/>
      <c r="G107" s="30">
        <v>7</v>
      </c>
      <c r="H107" s="60" t="s">
        <v>415</v>
      </c>
      <c r="I107" s="57">
        <v>8</v>
      </c>
      <c r="J107" s="27" t="s">
        <v>253</v>
      </c>
      <c r="K107" s="28"/>
      <c r="L107" s="45" t="s">
        <v>253</v>
      </c>
      <c r="M107" s="35">
        <v>174</v>
      </c>
      <c r="N107" s="26" t="s">
        <v>414</v>
      </c>
      <c r="O107" s="34" t="s">
        <v>62</v>
      </c>
      <c r="P107" s="24" t="s">
        <v>413</v>
      </c>
      <c r="Q107" s="24" t="str">
        <f>+VLOOKUP(N107,[2]Hoja1!$Q$2:$T$354,4,FALSE)</f>
        <v>Eficiencia</v>
      </c>
      <c r="R107" s="23" t="s">
        <v>412</v>
      </c>
      <c r="S107" s="23" t="s">
        <v>411</v>
      </c>
      <c r="T107" s="22">
        <v>61</v>
      </c>
      <c r="U107" s="21">
        <v>134</v>
      </c>
      <c r="V107" s="20">
        <v>1</v>
      </c>
      <c r="W107" s="19">
        <v>1</v>
      </c>
      <c r="X107" s="19">
        <f t="shared" si="10"/>
        <v>0.45522388059701491</v>
      </c>
      <c r="Y107" s="18">
        <f t="shared" si="7"/>
        <v>0.45522388059701491</v>
      </c>
      <c r="Z107" s="18">
        <f t="shared" si="8"/>
        <v>0.45522388059701491</v>
      </c>
      <c r="AA107" s="17"/>
      <c r="AB107" s="39" t="s">
        <v>250</v>
      </c>
      <c r="AC107" s="16" t="s">
        <v>0</v>
      </c>
      <c r="AI107" s="15"/>
    </row>
    <row r="108" spans="1:35" s="73" customFormat="1" ht="76.5" customHeight="1" x14ac:dyDescent="0.2">
      <c r="A108" s="31" t="str">
        <f t="shared" si="13"/>
        <v>9.8.11.1</v>
      </c>
      <c r="B108" s="193" t="s">
        <v>410</v>
      </c>
      <c r="C108" s="309"/>
      <c r="D108" s="309"/>
      <c r="E108" s="30">
        <v>9</v>
      </c>
      <c r="F108" s="312" t="s">
        <v>347</v>
      </c>
      <c r="G108" s="98">
        <v>8</v>
      </c>
      <c r="H108" s="312" t="s">
        <v>147</v>
      </c>
      <c r="I108" s="125">
        <v>11</v>
      </c>
      <c r="J108" s="123" t="s">
        <v>271</v>
      </c>
      <c r="K108" s="124">
        <v>1</v>
      </c>
      <c r="L108" s="123" t="s">
        <v>271</v>
      </c>
      <c r="M108" s="97">
        <v>118</v>
      </c>
      <c r="N108" s="26" t="s">
        <v>410</v>
      </c>
      <c r="O108" s="96" t="s">
        <v>10</v>
      </c>
      <c r="P108" s="26" t="s">
        <v>409</v>
      </c>
      <c r="Q108" s="26" t="s">
        <v>98</v>
      </c>
      <c r="R108" s="95" t="s">
        <v>279</v>
      </c>
      <c r="S108" s="95" t="s">
        <v>395</v>
      </c>
      <c r="T108" s="22">
        <v>2261</v>
      </c>
      <c r="U108" s="41">
        <v>2832</v>
      </c>
      <c r="V108" s="94">
        <v>1</v>
      </c>
      <c r="W108" s="19">
        <v>1</v>
      </c>
      <c r="X108" s="19">
        <f t="shared" si="10"/>
        <v>0.79837570621468923</v>
      </c>
      <c r="Y108" s="18">
        <f t="shared" si="7"/>
        <v>0.79837570621468923</v>
      </c>
      <c r="Z108" s="18">
        <f t="shared" si="8"/>
        <v>0.79837570621468923</v>
      </c>
      <c r="AA108" s="17"/>
      <c r="AB108" s="53" t="s">
        <v>190</v>
      </c>
      <c r="AC108" s="16" t="s">
        <v>0</v>
      </c>
      <c r="AI108" s="74"/>
    </row>
    <row r="109" spans="1:35" s="73" customFormat="1" ht="76.5" customHeight="1" x14ac:dyDescent="0.2">
      <c r="A109" s="31" t="str">
        <f t="shared" si="13"/>
        <v>9.8.11.2</v>
      </c>
      <c r="B109" s="193" t="s">
        <v>408</v>
      </c>
      <c r="C109" s="309"/>
      <c r="D109" s="309"/>
      <c r="E109" s="30">
        <v>9</v>
      </c>
      <c r="F109" s="313"/>
      <c r="G109" s="98">
        <v>8</v>
      </c>
      <c r="H109" s="313"/>
      <c r="I109" s="125">
        <v>11</v>
      </c>
      <c r="J109" s="123" t="s">
        <v>271</v>
      </c>
      <c r="K109" s="124">
        <v>2</v>
      </c>
      <c r="L109" s="123" t="s">
        <v>271</v>
      </c>
      <c r="M109" s="97">
        <v>119</v>
      </c>
      <c r="N109" s="26" t="s">
        <v>408</v>
      </c>
      <c r="O109" s="96" t="s">
        <v>62</v>
      </c>
      <c r="P109" s="26" t="s">
        <v>407</v>
      </c>
      <c r="Q109" s="26" t="s">
        <v>98</v>
      </c>
      <c r="R109" s="95" t="s">
        <v>3</v>
      </c>
      <c r="S109" s="95" t="s">
        <v>395</v>
      </c>
      <c r="T109" s="22">
        <v>1606</v>
      </c>
      <c r="U109" s="41">
        <v>1768</v>
      </c>
      <c r="V109" s="94">
        <v>1</v>
      </c>
      <c r="W109" s="19">
        <v>1</v>
      </c>
      <c r="X109" s="19">
        <f t="shared" si="10"/>
        <v>0.90837104072398189</v>
      </c>
      <c r="Y109" s="18">
        <f t="shared" si="7"/>
        <v>0.90837104072398189</v>
      </c>
      <c r="Z109" s="18">
        <f t="shared" si="8"/>
        <v>0.90837104072398189</v>
      </c>
      <c r="AA109" s="17"/>
      <c r="AB109" s="53" t="s">
        <v>190</v>
      </c>
      <c r="AC109" s="16" t="s">
        <v>0</v>
      </c>
      <c r="AI109" s="74"/>
    </row>
    <row r="110" spans="1:35" s="73" customFormat="1" ht="76.5" customHeight="1" x14ac:dyDescent="0.2">
      <c r="A110" s="31" t="str">
        <f t="shared" si="13"/>
        <v>9.8.11.4</v>
      </c>
      <c r="B110" s="193" t="s">
        <v>406</v>
      </c>
      <c r="C110" s="309"/>
      <c r="D110" s="309"/>
      <c r="E110" s="30">
        <v>9</v>
      </c>
      <c r="F110" s="314"/>
      <c r="G110" s="98">
        <v>8</v>
      </c>
      <c r="H110" s="314"/>
      <c r="I110" s="125">
        <v>11</v>
      </c>
      <c r="J110" s="123" t="s">
        <v>271</v>
      </c>
      <c r="K110" s="124">
        <v>4</v>
      </c>
      <c r="L110" s="123" t="s">
        <v>271</v>
      </c>
      <c r="M110" s="97">
        <v>121</v>
      </c>
      <c r="N110" s="26" t="s">
        <v>406</v>
      </c>
      <c r="O110" s="96" t="s">
        <v>62</v>
      </c>
      <c r="P110" s="26" t="s">
        <v>405</v>
      </c>
      <c r="Q110" s="26" t="s">
        <v>98</v>
      </c>
      <c r="R110" s="95" t="s">
        <v>271</v>
      </c>
      <c r="S110" s="95" t="s">
        <v>271</v>
      </c>
      <c r="T110" s="22">
        <v>1131</v>
      </c>
      <c r="U110" s="41">
        <v>1207</v>
      </c>
      <c r="V110" s="94">
        <v>0.9</v>
      </c>
      <c r="W110" s="19">
        <v>1</v>
      </c>
      <c r="X110" s="19">
        <f t="shared" si="10"/>
        <v>0.93703396851698428</v>
      </c>
      <c r="Y110" s="18">
        <f t="shared" si="7"/>
        <v>0.93703396851698428</v>
      </c>
      <c r="Z110" s="18">
        <f t="shared" si="8"/>
        <v>0.93703396851698428</v>
      </c>
      <c r="AA110" s="17"/>
      <c r="AB110" s="53" t="s">
        <v>190</v>
      </c>
      <c r="AC110" s="16" t="s">
        <v>0</v>
      </c>
      <c r="AI110" s="74"/>
    </row>
    <row r="111" spans="1:35" s="73" customFormat="1" ht="76.5" customHeight="1" x14ac:dyDescent="0.2">
      <c r="A111" s="31" t="str">
        <f t="shared" si="13"/>
        <v>9.9.12.</v>
      </c>
      <c r="B111" s="193" t="s">
        <v>402</v>
      </c>
      <c r="C111" s="309"/>
      <c r="D111" s="309"/>
      <c r="E111" s="30">
        <v>9</v>
      </c>
      <c r="F111" s="312" t="s">
        <v>404</v>
      </c>
      <c r="G111" s="98">
        <v>9</v>
      </c>
      <c r="H111" s="98" t="s">
        <v>403</v>
      </c>
      <c r="I111" s="125">
        <v>12</v>
      </c>
      <c r="J111" s="123" t="s">
        <v>271</v>
      </c>
      <c r="K111" s="124"/>
      <c r="L111" s="123" t="s">
        <v>271</v>
      </c>
      <c r="M111" s="97">
        <v>192</v>
      </c>
      <c r="N111" s="26" t="s">
        <v>402</v>
      </c>
      <c r="O111" s="96" t="s">
        <v>295</v>
      </c>
      <c r="P111" s="26" t="s">
        <v>398</v>
      </c>
      <c r="Q111" s="26" t="s">
        <v>98</v>
      </c>
      <c r="R111" s="95" t="s">
        <v>279</v>
      </c>
      <c r="S111" s="95" t="s">
        <v>395</v>
      </c>
      <c r="T111" s="89">
        <v>160.22</v>
      </c>
      <c r="U111" s="89">
        <v>164.22</v>
      </c>
      <c r="V111" s="94">
        <v>0.9</v>
      </c>
      <c r="W111" s="19">
        <v>1</v>
      </c>
      <c r="X111" s="19">
        <f t="shared" si="10"/>
        <v>0.97564243088539759</v>
      </c>
      <c r="Y111" s="18">
        <f t="shared" si="7"/>
        <v>0.97564243088539759</v>
      </c>
      <c r="Z111" s="18">
        <f t="shared" si="8"/>
        <v>0.97564243088539759</v>
      </c>
      <c r="AA111" s="17"/>
      <c r="AB111" s="53" t="s">
        <v>190</v>
      </c>
      <c r="AC111" s="16" t="s">
        <v>0</v>
      </c>
      <c r="AI111" s="74"/>
    </row>
    <row r="112" spans="1:35" s="73" customFormat="1" ht="76.5" customHeight="1" x14ac:dyDescent="0.2">
      <c r="A112" s="31" t="str">
        <f t="shared" si="13"/>
        <v>9.9.13.</v>
      </c>
      <c r="B112" s="193" t="s">
        <v>400</v>
      </c>
      <c r="C112" s="309"/>
      <c r="D112" s="309"/>
      <c r="E112" s="30">
        <v>9</v>
      </c>
      <c r="F112" s="313"/>
      <c r="G112" s="98">
        <v>9</v>
      </c>
      <c r="H112" s="98" t="s">
        <v>401</v>
      </c>
      <c r="I112" s="125">
        <v>13</v>
      </c>
      <c r="J112" s="123" t="s">
        <v>271</v>
      </c>
      <c r="K112" s="124"/>
      <c r="L112" s="123" t="s">
        <v>271</v>
      </c>
      <c r="M112" s="97">
        <v>194</v>
      </c>
      <c r="N112" s="26" t="s">
        <v>400</v>
      </c>
      <c r="O112" s="96" t="s">
        <v>62</v>
      </c>
      <c r="P112" s="26" t="s">
        <v>398</v>
      </c>
      <c r="Q112" s="26" t="str">
        <f>+VLOOKUP(N112,[2]Hoja1!$Q$2:$T$354,4,FALSE)</f>
        <v>Impacto</v>
      </c>
      <c r="R112" s="95" t="s">
        <v>279</v>
      </c>
      <c r="S112" s="95" t="s">
        <v>395</v>
      </c>
      <c r="T112" s="22">
        <v>100</v>
      </c>
      <c r="U112" s="41">
        <v>105.34</v>
      </c>
      <c r="V112" s="94">
        <v>0.9</v>
      </c>
      <c r="W112" s="19">
        <v>1</v>
      </c>
      <c r="X112" s="19">
        <f t="shared" si="10"/>
        <v>0.94930700588570338</v>
      </c>
      <c r="Y112" s="18">
        <f t="shared" si="7"/>
        <v>0.94930700588570338</v>
      </c>
      <c r="Z112" s="18">
        <f t="shared" si="8"/>
        <v>0.94930700588570338</v>
      </c>
      <c r="AA112" s="17"/>
      <c r="AB112" s="53" t="s">
        <v>190</v>
      </c>
      <c r="AC112" s="16" t="s">
        <v>0</v>
      </c>
      <c r="AI112" s="74"/>
    </row>
    <row r="113" spans="1:38" s="73" customFormat="1" ht="76.5" customHeight="1" x14ac:dyDescent="0.2">
      <c r="A113" s="31" t="str">
        <f t="shared" si="13"/>
        <v>9.9.15.</v>
      </c>
      <c r="B113" s="193" t="s">
        <v>399</v>
      </c>
      <c r="C113" s="309"/>
      <c r="D113" s="309"/>
      <c r="E113" s="30">
        <v>9</v>
      </c>
      <c r="F113" s="313"/>
      <c r="G113" s="98">
        <v>9</v>
      </c>
      <c r="H113" s="98" t="s">
        <v>399</v>
      </c>
      <c r="I113" s="125">
        <v>15</v>
      </c>
      <c r="J113" s="123" t="s">
        <v>271</v>
      </c>
      <c r="K113" s="124"/>
      <c r="L113" s="123" t="s">
        <v>271</v>
      </c>
      <c r="M113" s="97">
        <v>198</v>
      </c>
      <c r="N113" s="26" t="s">
        <v>399</v>
      </c>
      <c r="O113" s="96" t="s">
        <v>62</v>
      </c>
      <c r="P113" s="26" t="s">
        <v>398</v>
      </c>
      <c r="Q113" s="26" t="s">
        <v>4</v>
      </c>
      <c r="R113" s="95" t="s">
        <v>271</v>
      </c>
      <c r="S113" s="95" t="s">
        <v>271</v>
      </c>
      <c r="T113" s="22">
        <v>86.22</v>
      </c>
      <c r="U113" s="41">
        <v>86.22</v>
      </c>
      <c r="V113" s="94">
        <v>0.8</v>
      </c>
      <c r="W113" s="19">
        <v>1</v>
      </c>
      <c r="X113" s="19">
        <f t="shared" si="10"/>
        <v>1</v>
      </c>
      <c r="Y113" s="18">
        <f t="shared" si="7"/>
        <v>1</v>
      </c>
      <c r="Z113" s="18">
        <f t="shared" si="8"/>
        <v>1</v>
      </c>
      <c r="AA113" s="17"/>
      <c r="AB113" s="53" t="s">
        <v>190</v>
      </c>
      <c r="AC113" s="16" t="s">
        <v>0</v>
      </c>
      <c r="AI113" s="74"/>
    </row>
    <row r="114" spans="1:38" s="73" customFormat="1" ht="76.5" customHeight="1" x14ac:dyDescent="0.2">
      <c r="A114" s="31" t="str">
        <f t="shared" si="13"/>
        <v>9.9.16.</v>
      </c>
      <c r="B114" s="193" t="s">
        <v>396</v>
      </c>
      <c r="C114" s="309"/>
      <c r="D114" s="309"/>
      <c r="E114" s="30">
        <v>9</v>
      </c>
      <c r="F114" s="314"/>
      <c r="G114" s="98">
        <v>9</v>
      </c>
      <c r="H114" s="98" t="s">
        <v>397</v>
      </c>
      <c r="I114" s="125">
        <v>16</v>
      </c>
      <c r="J114" s="123" t="s">
        <v>271</v>
      </c>
      <c r="K114" s="124"/>
      <c r="L114" s="123" t="s">
        <v>271</v>
      </c>
      <c r="M114" s="97">
        <v>267</v>
      </c>
      <c r="N114" s="26" t="s">
        <v>396</v>
      </c>
      <c r="O114" s="96" t="s">
        <v>15</v>
      </c>
      <c r="P114" s="26" t="s">
        <v>396</v>
      </c>
      <c r="Q114" s="26" t="s">
        <v>4</v>
      </c>
      <c r="R114" s="95" t="s">
        <v>279</v>
      </c>
      <c r="S114" s="95" t="s">
        <v>395</v>
      </c>
      <c r="T114" s="89"/>
      <c r="U114" s="89"/>
      <c r="V114" s="94">
        <v>0.9</v>
      </c>
      <c r="W114" s="19">
        <v>1</v>
      </c>
      <c r="X114" s="19" t="str">
        <f t="shared" si="10"/>
        <v/>
      </c>
      <c r="Y114" s="18" t="str">
        <f t="shared" si="7"/>
        <v/>
      </c>
      <c r="Z114" s="18" t="str">
        <f t="shared" si="8"/>
        <v/>
      </c>
      <c r="AA114" s="17"/>
      <c r="AB114" s="53" t="s">
        <v>190</v>
      </c>
      <c r="AC114" s="16" t="s">
        <v>0</v>
      </c>
      <c r="AI114" s="74"/>
    </row>
    <row r="115" spans="1:38" s="73" customFormat="1" ht="89.25" customHeight="1" x14ac:dyDescent="0.2">
      <c r="A115" s="31" t="str">
        <f t="shared" si="13"/>
        <v>10.1.1.1</v>
      </c>
      <c r="B115" s="24" t="s">
        <v>387</v>
      </c>
      <c r="C115" s="309"/>
      <c r="D115" s="308" t="s">
        <v>394</v>
      </c>
      <c r="E115" s="30">
        <v>10</v>
      </c>
      <c r="F115" s="308" t="s">
        <v>393</v>
      </c>
      <c r="G115" s="30">
        <v>1</v>
      </c>
      <c r="H115" s="308" t="s">
        <v>392</v>
      </c>
      <c r="I115" s="29">
        <v>1</v>
      </c>
      <c r="J115" s="27" t="s">
        <v>116</v>
      </c>
      <c r="K115" s="28">
        <v>1</v>
      </c>
      <c r="L115" s="45" t="s">
        <v>116</v>
      </c>
      <c r="M115" s="35">
        <v>395</v>
      </c>
      <c r="N115" s="26" t="s">
        <v>387</v>
      </c>
      <c r="O115" s="34" t="s">
        <v>62</v>
      </c>
      <c r="P115" s="24" t="s">
        <v>386</v>
      </c>
      <c r="Q115" s="24" t="str">
        <f>+VLOOKUP(N115,[2]Hoja1!$Q$2:$T$354,4,FALSE)</f>
        <v>Efectividad</v>
      </c>
      <c r="R115" s="23" t="s">
        <v>3</v>
      </c>
      <c r="S115" s="23" t="s">
        <v>3</v>
      </c>
      <c r="T115" s="126">
        <v>43</v>
      </c>
      <c r="U115" s="192">
        <v>44</v>
      </c>
      <c r="V115" s="20">
        <v>1</v>
      </c>
      <c r="W115" s="19">
        <v>1</v>
      </c>
      <c r="X115" s="19">
        <f t="shared" si="10"/>
        <v>0.97727272727272729</v>
      </c>
      <c r="Y115" s="18">
        <f t="shared" si="7"/>
        <v>0.97727272727272729</v>
      </c>
      <c r="Z115" s="18">
        <f t="shared" si="8"/>
        <v>0.97727272727272729</v>
      </c>
      <c r="AA115" s="17"/>
      <c r="AB115" s="16" t="s">
        <v>115</v>
      </c>
      <c r="AC115" s="16" t="s">
        <v>0</v>
      </c>
      <c r="AI115" s="74"/>
    </row>
    <row r="116" spans="1:38" s="73" customFormat="1" ht="89.25" customHeight="1" x14ac:dyDescent="0.2">
      <c r="A116" s="31" t="str">
        <f t="shared" si="13"/>
        <v>10.1.1.2</v>
      </c>
      <c r="B116" s="24" t="s">
        <v>387</v>
      </c>
      <c r="C116" s="309"/>
      <c r="D116" s="309"/>
      <c r="E116" s="30">
        <v>10</v>
      </c>
      <c r="F116" s="309"/>
      <c r="G116" s="30">
        <v>1</v>
      </c>
      <c r="H116" s="309"/>
      <c r="I116" s="29">
        <v>1</v>
      </c>
      <c r="J116" s="27" t="s">
        <v>8</v>
      </c>
      <c r="K116" s="28">
        <v>2</v>
      </c>
      <c r="L116" s="27" t="s">
        <v>8</v>
      </c>
      <c r="M116" s="34">
        <v>396</v>
      </c>
      <c r="N116" s="26" t="s">
        <v>387</v>
      </c>
      <c r="O116" s="34" t="s">
        <v>62</v>
      </c>
      <c r="P116" s="24" t="s">
        <v>386</v>
      </c>
      <c r="Q116" s="24" t="str">
        <f>+VLOOKUP(N116,[2]Hoja1!$Q$2:$T$354,4,FALSE)</f>
        <v>Efectividad</v>
      </c>
      <c r="R116" s="23" t="s">
        <v>2</v>
      </c>
      <c r="S116" s="23" t="s">
        <v>2</v>
      </c>
      <c r="T116" s="191">
        <v>18</v>
      </c>
      <c r="U116" s="191">
        <v>18</v>
      </c>
      <c r="V116" s="20">
        <v>1</v>
      </c>
      <c r="W116" s="19">
        <v>1</v>
      </c>
      <c r="X116" s="19">
        <f t="shared" si="10"/>
        <v>1</v>
      </c>
      <c r="Y116" s="18">
        <f t="shared" si="7"/>
        <v>1</v>
      </c>
      <c r="Z116" s="18">
        <f t="shared" si="8"/>
        <v>1</v>
      </c>
      <c r="AA116" s="17"/>
      <c r="AB116" s="16" t="s">
        <v>1</v>
      </c>
      <c r="AC116" s="16" t="s">
        <v>0</v>
      </c>
      <c r="AI116" s="74"/>
    </row>
    <row r="117" spans="1:38" s="73" customFormat="1" ht="89.25" customHeight="1" x14ac:dyDescent="0.2">
      <c r="A117" s="31" t="str">
        <f t="shared" si="13"/>
        <v>10.1.1.3</v>
      </c>
      <c r="B117" s="24" t="s">
        <v>387</v>
      </c>
      <c r="C117" s="309"/>
      <c r="D117" s="309"/>
      <c r="E117" s="30">
        <v>10</v>
      </c>
      <c r="F117" s="309"/>
      <c r="G117" s="30">
        <v>1</v>
      </c>
      <c r="H117" s="309"/>
      <c r="I117" s="29">
        <v>1</v>
      </c>
      <c r="J117" s="27" t="s">
        <v>143</v>
      </c>
      <c r="K117" s="28">
        <v>3</v>
      </c>
      <c r="L117" s="45" t="s">
        <v>143</v>
      </c>
      <c r="M117" s="35">
        <v>394</v>
      </c>
      <c r="N117" s="26" t="s">
        <v>387</v>
      </c>
      <c r="O117" s="34" t="s">
        <v>62</v>
      </c>
      <c r="P117" s="24" t="s">
        <v>386</v>
      </c>
      <c r="Q117" s="24" t="str">
        <f>+VLOOKUP(N117,[2]Hoja1!$Q$2:$T$354,4,FALSE)</f>
        <v>Efectividad</v>
      </c>
      <c r="R117" s="23" t="s">
        <v>143</v>
      </c>
      <c r="S117" s="23" t="s">
        <v>143</v>
      </c>
      <c r="T117" s="191"/>
      <c r="U117" s="191"/>
      <c r="V117" s="20">
        <v>1</v>
      </c>
      <c r="W117" s="19">
        <v>1</v>
      </c>
      <c r="X117" s="19" t="str">
        <f t="shared" si="10"/>
        <v/>
      </c>
      <c r="Y117" s="18" t="str">
        <f t="shared" si="7"/>
        <v/>
      </c>
      <c r="Z117" s="18" t="str">
        <f t="shared" si="8"/>
        <v/>
      </c>
      <c r="AA117" s="17"/>
      <c r="AB117" s="39" t="s">
        <v>142</v>
      </c>
      <c r="AC117" s="16" t="s">
        <v>0</v>
      </c>
      <c r="AI117" s="74"/>
    </row>
    <row r="118" spans="1:38" s="73" customFormat="1" ht="89.25" customHeight="1" x14ac:dyDescent="0.2">
      <c r="A118" s="31" t="str">
        <f t="shared" si="13"/>
        <v>10.1.1.4</v>
      </c>
      <c r="B118" s="58" t="s">
        <v>387</v>
      </c>
      <c r="C118" s="309"/>
      <c r="D118" s="309"/>
      <c r="E118" s="30">
        <v>10</v>
      </c>
      <c r="F118" s="309"/>
      <c r="G118" s="30">
        <v>1</v>
      </c>
      <c r="H118" s="309"/>
      <c r="I118" s="29">
        <v>1</v>
      </c>
      <c r="J118" s="27" t="s">
        <v>67</v>
      </c>
      <c r="K118" s="28">
        <v>4</v>
      </c>
      <c r="L118" s="45" t="s">
        <v>67</v>
      </c>
      <c r="M118" s="63">
        <v>380</v>
      </c>
      <c r="N118" s="26" t="s">
        <v>387</v>
      </c>
      <c r="O118" s="34" t="s">
        <v>62</v>
      </c>
      <c r="P118" s="24" t="s">
        <v>386</v>
      </c>
      <c r="Q118" s="24" t="str">
        <f>+VLOOKUP(N118,[2]Hoja1!$Q$2:$T$354,4,FALSE)</f>
        <v>Efectividad</v>
      </c>
      <c r="R118" s="23" t="s">
        <v>59</v>
      </c>
      <c r="S118" s="23" t="s">
        <v>391</v>
      </c>
      <c r="T118" s="66">
        <v>69</v>
      </c>
      <c r="U118" s="65">
        <v>121</v>
      </c>
      <c r="V118" s="43">
        <v>1</v>
      </c>
      <c r="W118" s="19">
        <v>1</v>
      </c>
      <c r="X118" s="19">
        <f t="shared" si="10"/>
        <v>0.57024793388429751</v>
      </c>
      <c r="Y118" s="18">
        <f t="shared" ref="Y118:Y181" si="14">IFERROR(X118/W118,"")</f>
        <v>0.57024793388429751</v>
      </c>
      <c r="Z118" s="18">
        <f t="shared" ref="Z118:Z181" si="15">+Y118</f>
        <v>0.57024793388429751</v>
      </c>
      <c r="AA118" s="17"/>
      <c r="AB118" s="53" t="s">
        <v>58</v>
      </c>
      <c r="AC118" s="52" t="s">
        <v>0</v>
      </c>
      <c r="AI118" s="74"/>
    </row>
    <row r="119" spans="1:38" s="73" customFormat="1" ht="89.25" customHeight="1" x14ac:dyDescent="0.2">
      <c r="A119" s="31" t="str">
        <f t="shared" si="13"/>
        <v>10.1.1.5</v>
      </c>
      <c r="B119" s="58" t="s">
        <v>387</v>
      </c>
      <c r="C119" s="309"/>
      <c r="D119" s="309"/>
      <c r="E119" s="30">
        <v>10</v>
      </c>
      <c r="F119" s="309"/>
      <c r="G119" s="30">
        <v>1</v>
      </c>
      <c r="H119" s="309"/>
      <c r="I119" s="29">
        <v>1</v>
      </c>
      <c r="J119" s="27" t="s">
        <v>66</v>
      </c>
      <c r="K119" s="28">
        <v>5</v>
      </c>
      <c r="L119" s="27" t="s">
        <v>66</v>
      </c>
      <c r="M119" s="63">
        <v>379</v>
      </c>
      <c r="N119" s="26" t="s">
        <v>387</v>
      </c>
      <c r="O119" s="34" t="s">
        <v>62</v>
      </c>
      <c r="P119" s="24" t="s">
        <v>386</v>
      </c>
      <c r="Q119" s="24" t="str">
        <f>+VLOOKUP(N119,[2]Hoja1!$Q$2:$T$354,4,FALSE)</f>
        <v>Efectividad</v>
      </c>
      <c r="R119" s="23" t="s">
        <v>59</v>
      </c>
      <c r="S119" s="23" t="s">
        <v>391</v>
      </c>
      <c r="T119" s="62">
        <v>312</v>
      </c>
      <c r="U119" s="190">
        <v>444</v>
      </c>
      <c r="V119" s="19">
        <v>1</v>
      </c>
      <c r="W119" s="19">
        <v>1</v>
      </c>
      <c r="X119" s="19">
        <f t="shared" si="10"/>
        <v>0.70270270270270274</v>
      </c>
      <c r="Y119" s="18">
        <f t="shared" si="14"/>
        <v>0.70270270270270274</v>
      </c>
      <c r="Z119" s="18">
        <f t="shared" si="15"/>
        <v>0.70270270270270274</v>
      </c>
      <c r="AA119" s="17"/>
      <c r="AB119" s="53" t="s">
        <v>58</v>
      </c>
      <c r="AC119" s="52" t="s">
        <v>0</v>
      </c>
      <c r="AI119" s="74"/>
    </row>
    <row r="120" spans="1:38" s="73" customFormat="1" ht="89.25" customHeight="1" x14ac:dyDescent="0.2">
      <c r="A120" s="31" t="str">
        <f t="shared" si="13"/>
        <v>10.1.1.6</v>
      </c>
      <c r="B120" s="58" t="s">
        <v>387</v>
      </c>
      <c r="C120" s="309"/>
      <c r="D120" s="309"/>
      <c r="E120" s="30">
        <v>10</v>
      </c>
      <c r="F120" s="309"/>
      <c r="G120" s="30">
        <v>1</v>
      </c>
      <c r="H120" s="309"/>
      <c r="I120" s="29">
        <v>1</v>
      </c>
      <c r="J120" s="27" t="s">
        <v>279</v>
      </c>
      <c r="K120" s="28">
        <v>6</v>
      </c>
      <c r="L120" s="45" t="s">
        <v>279</v>
      </c>
      <c r="M120" s="63">
        <v>376</v>
      </c>
      <c r="N120" s="26" t="s">
        <v>387</v>
      </c>
      <c r="O120" s="34" t="s">
        <v>62</v>
      </c>
      <c r="P120" s="24" t="s">
        <v>386</v>
      </c>
      <c r="Q120" s="24" t="str">
        <f>+VLOOKUP(N120,[2]Hoja1!$Q$2:$T$354,4,FALSE)</f>
        <v>Efectividad</v>
      </c>
      <c r="R120" s="23" t="s">
        <v>279</v>
      </c>
      <c r="S120" s="23" t="s">
        <v>391</v>
      </c>
      <c r="T120" s="89">
        <v>0</v>
      </c>
      <c r="U120" s="89">
        <v>0</v>
      </c>
      <c r="V120" s="43">
        <v>1</v>
      </c>
      <c r="W120" s="19">
        <v>1</v>
      </c>
      <c r="X120" s="19" t="str">
        <f t="shared" si="10"/>
        <v/>
      </c>
      <c r="Y120" s="18" t="str">
        <f t="shared" si="14"/>
        <v/>
      </c>
      <c r="Z120" s="18" t="str">
        <f t="shared" si="15"/>
        <v/>
      </c>
      <c r="AA120" s="17"/>
      <c r="AB120" s="39" t="s">
        <v>44</v>
      </c>
      <c r="AC120" s="52" t="s">
        <v>0</v>
      </c>
      <c r="AD120" s="184"/>
      <c r="AI120" s="74"/>
    </row>
    <row r="121" spans="1:38" s="73" customFormat="1" ht="89.25" customHeight="1" x14ac:dyDescent="0.2">
      <c r="A121" s="31" t="str">
        <f t="shared" si="13"/>
        <v>10.1.1.7</v>
      </c>
      <c r="B121" s="58" t="s">
        <v>387</v>
      </c>
      <c r="C121" s="309"/>
      <c r="D121" s="309"/>
      <c r="E121" s="30">
        <v>10</v>
      </c>
      <c r="F121" s="309"/>
      <c r="G121" s="30">
        <v>1</v>
      </c>
      <c r="H121" s="309"/>
      <c r="I121" s="29">
        <v>1</v>
      </c>
      <c r="J121" s="27" t="s">
        <v>65</v>
      </c>
      <c r="K121" s="28">
        <v>7</v>
      </c>
      <c r="L121" s="45" t="s">
        <v>65</v>
      </c>
      <c r="M121" s="35">
        <v>378</v>
      </c>
      <c r="N121" s="26" t="s">
        <v>387</v>
      </c>
      <c r="O121" s="34" t="s">
        <v>62</v>
      </c>
      <c r="P121" s="24" t="s">
        <v>386</v>
      </c>
      <c r="Q121" s="24" t="str">
        <f>+VLOOKUP(N121,[2]Hoja1!$Q$2:$T$354,4,FALSE)</f>
        <v>Efectividad</v>
      </c>
      <c r="R121" s="23" t="s">
        <v>59</v>
      </c>
      <c r="S121" s="23" t="s">
        <v>391</v>
      </c>
      <c r="T121" s="56">
        <v>249</v>
      </c>
      <c r="U121" s="67">
        <v>309</v>
      </c>
      <c r="V121" s="19">
        <v>1</v>
      </c>
      <c r="W121" s="19">
        <v>1</v>
      </c>
      <c r="X121" s="19">
        <f t="shared" si="10"/>
        <v>0.80582524271844658</v>
      </c>
      <c r="Y121" s="18">
        <f t="shared" si="14"/>
        <v>0.80582524271844658</v>
      </c>
      <c r="Z121" s="18">
        <f t="shared" si="15"/>
        <v>0.80582524271844658</v>
      </c>
      <c r="AA121" s="17"/>
      <c r="AB121" s="53" t="s">
        <v>58</v>
      </c>
      <c r="AC121" s="52" t="s">
        <v>0</v>
      </c>
      <c r="AI121" s="74"/>
    </row>
    <row r="122" spans="1:38" s="73" customFormat="1" ht="89.25" customHeight="1" x14ac:dyDescent="0.2">
      <c r="A122" s="31" t="str">
        <f t="shared" si="13"/>
        <v>10.1.1.8</v>
      </c>
      <c r="B122" s="58" t="s">
        <v>387</v>
      </c>
      <c r="C122" s="309"/>
      <c r="D122" s="309"/>
      <c r="E122" s="30">
        <v>10</v>
      </c>
      <c r="F122" s="309"/>
      <c r="G122" s="30">
        <v>1</v>
      </c>
      <c r="H122" s="309"/>
      <c r="I122" s="29">
        <v>1</v>
      </c>
      <c r="J122" s="27" t="s">
        <v>64</v>
      </c>
      <c r="K122" s="28">
        <v>8</v>
      </c>
      <c r="L122" s="27" t="s">
        <v>64</v>
      </c>
      <c r="M122" s="35">
        <v>377</v>
      </c>
      <c r="N122" s="26" t="s">
        <v>387</v>
      </c>
      <c r="O122" s="34" t="s">
        <v>62</v>
      </c>
      <c r="P122" s="24" t="s">
        <v>386</v>
      </c>
      <c r="Q122" s="24" t="str">
        <f>+VLOOKUP(N122,[2]Hoja1!$Q$2:$T$354,4,FALSE)</f>
        <v>Efectividad</v>
      </c>
      <c r="R122" s="23" t="s">
        <v>59</v>
      </c>
      <c r="S122" s="23" t="s">
        <v>391</v>
      </c>
      <c r="T122" s="189">
        <v>366</v>
      </c>
      <c r="U122" s="55">
        <v>527</v>
      </c>
      <c r="V122" s="19">
        <v>1</v>
      </c>
      <c r="W122" s="19">
        <v>1</v>
      </c>
      <c r="X122" s="19">
        <f t="shared" si="10"/>
        <v>0.69449715370018972</v>
      </c>
      <c r="Y122" s="18">
        <f t="shared" si="14"/>
        <v>0.69449715370018972</v>
      </c>
      <c r="Z122" s="18">
        <f t="shared" si="15"/>
        <v>0.69449715370018972</v>
      </c>
      <c r="AA122" s="17"/>
      <c r="AB122" s="53" t="s">
        <v>58</v>
      </c>
      <c r="AC122" s="52" t="s">
        <v>0</v>
      </c>
      <c r="AI122" s="74"/>
    </row>
    <row r="123" spans="1:38" s="73" customFormat="1" ht="89.25" customHeight="1" x14ac:dyDescent="0.2">
      <c r="A123" s="31" t="str">
        <f t="shared" si="13"/>
        <v>10.1.1.9</v>
      </c>
      <c r="B123" s="46" t="s">
        <v>387</v>
      </c>
      <c r="C123" s="309"/>
      <c r="D123" s="309"/>
      <c r="E123" s="30">
        <v>10</v>
      </c>
      <c r="F123" s="309"/>
      <c r="G123" s="30">
        <v>1</v>
      </c>
      <c r="H123" s="309"/>
      <c r="I123" s="29">
        <v>1</v>
      </c>
      <c r="J123" s="27" t="s">
        <v>45</v>
      </c>
      <c r="K123" s="28">
        <v>9</v>
      </c>
      <c r="L123" s="45" t="s">
        <v>45</v>
      </c>
      <c r="M123" s="97">
        <v>476</v>
      </c>
      <c r="N123" s="26" t="s">
        <v>387</v>
      </c>
      <c r="O123" s="96" t="s">
        <v>62</v>
      </c>
      <c r="P123" s="26" t="s">
        <v>386</v>
      </c>
      <c r="Q123" s="26" t="str">
        <f>+VLOOKUP(N123,[2]Hoja1!$Q$2:$T$354,4,FALSE)</f>
        <v>Efectividad</v>
      </c>
      <c r="R123" s="95" t="s">
        <v>45</v>
      </c>
      <c r="S123" s="95" t="s">
        <v>45</v>
      </c>
      <c r="T123" s="145">
        <f>27+17</f>
        <v>44</v>
      </c>
      <c r="U123" s="144">
        <f>34+17</f>
        <v>51</v>
      </c>
      <c r="V123" s="94">
        <v>1</v>
      </c>
      <c r="W123" s="19">
        <v>1</v>
      </c>
      <c r="X123" s="19">
        <f t="shared" si="10"/>
        <v>0.86274509803921573</v>
      </c>
      <c r="Y123" s="18">
        <f t="shared" si="14"/>
        <v>0.86274509803921573</v>
      </c>
      <c r="Z123" s="18">
        <f t="shared" si="15"/>
        <v>0.86274509803921573</v>
      </c>
      <c r="AA123" s="17"/>
      <c r="AB123" s="53" t="s">
        <v>190</v>
      </c>
      <c r="AC123" s="16" t="s">
        <v>0</v>
      </c>
      <c r="AI123" s="74"/>
      <c r="AL123" s="177"/>
    </row>
    <row r="124" spans="1:38" s="73" customFormat="1" ht="89.25" customHeight="1" x14ac:dyDescent="0.2">
      <c r="A124" s="31" t="str">
        <f t="shared" si="13"/>
        <v>10.1.1.10</v>
      </c>
      <c r="B124" s="24" t="s">
        <v>387</v>
      </c>
      <c r="C124" s="309"/>
      <c r="D124" s="309"/>
      <c r="E124" s="30">
        <v>10</v>
      </c>
      <c r="F124" s="309"/>
      <c r="G124" s="30">
        <v>1</v>
      </c>
      <c r="H124" s="309"/>
      <c r="I124" s="29">
        <v>1</v>
      </c>
      <c r="J124" s="27" t="s">
        <v>280</v>
      </c>
      <c r="K124" s="28">
        <v>10</v>
      </c>
      <c r="L124" s="45" t="s">
        <v>280</v>
      </c>
      <c r="M124" s="35">
        <v>485</v>
      </c>
      <c r="N124" s="26" t="s">
        <v>387</v>
      </c>
      <c r="O124" s="34" t="s">
        <v>62</v>
      </c>
      <c r="P124" s="24" t="s">
        <v>386</v>
      </c>
      <c r="Q124" s="24" t="str">
        <f>+VLOOKUP(N124,[2]Hoja1!$Q$2:$T$354,4,FALSE)</f>
        <v>Efectividad</v>
      </c>
      <c r="R124" s="23" t="s">
        <v>280</v>
      </c>
      <c r="S124" s="23" t="s">
        <v>280</v>
      </c>
      <c r="T124" s="22">
        <v>18</v>
      </c>
      <c r="U124" s="41">
        <v>18</v>
      </c>
      <c r="V124" s="143">
        <v>1</v>
      </c>
      <c r="W124" s="19">
        <v>1</v>
      </c>
      <c r="X124" s="19">
        <f t="shared" si="10"/>
        <v>1</v>
      </c>
      <c r="Y124" s="18">
        <f t="shared" si="14"/>
        <v>1</v>
      </c>
      <c r="Z124" s="18">
        <f t="shared" si="15"/>
        <v>1</v>
      </c>
      <c r="AA124" s="17"/>
      <c r="AB124" s="53" t="s">
        <v>190</v>
      </c>
      <c r="AC124" s="16" t="s">
        <v>0</v>
      </c>
      <c r="AI124" s="74"/>
    </row>
    <row r="125" spans="1:38" s="73" customFormat="1" ht="89.25" customHeight="1" x14ac:dyDescent="0.2">
      <c r="A125" s="31" t="str">
        <f t="shared" si="13"/>
        <v>10.1.1.11</v>
      </c>
      <c r="B125" s="24" t="s">
        <v>387</v>
      </c>
      <c r="C125" s="309"/>
      <c r="D125" s="309"/>
      <c r="E125" s="30">
        <v>10</v>
      </c>
      <c r="F125" s="309"/>
      <c r="G125" s="30">
        <v>1</v>
      </c>
      <c r="H125" s="309"/>
      <c r="I125" s="29">
        <v>1</v>
      </c>
      <c r="J125" s="27" t="s">
        <v>271</v>
      </c>
      <c r="K125" s="28">
        <v>11</v>
      </c>
      <c r="L125" s="45" t="s">
        <v>271</v>
      </c>
      <c r="M125" s="35">
        <v>382</v>
      </c>
      <c r="N125" s="26" t="s">
        <v>387</v>
      </c>
      <c r="O125" s="34" t="s">
        <v>62</v>
      </c>
      <c r="P125" s="24" t="s">
        <v>386</v>
      </c>
      <c r="Q125" s="24" t="str">
        <f>+VLOOKUP(N125,[2]Hoja1!$Q$2:$T$354,4,FALSE)</f>
        <v>Efectividad</v>
      </c>
      <c r="R125" s="23" t="s">
        <v>271</v>
      </c>
      <c r="S125" s="23" t="s">
        <v>271</v>
      </c>
      <c r="T125" s="22">
        <v>2</v>
      </c>
      <c r="U125" s="41">
        <v>2</v>
      </c>
      <c r="V125" s="143">
        <v>1</v>
      </c>
      <c r="W125" s="19">
        <v>1</v>
      </c>
      <c r="X125" s="19">
        <f t="shared" si="10"/>
        <v>1</v>
      </c>
      <c r="Y125" s="18">
        <f t="shared" si="14"/>
        <v>1</v>
      </c>
      <c r="Z125" s="18">
        <f t="shared" si="15"/>
        <v>1</v>
      </c>
      <c r="AA125" s="17"/>
      <c r="AB125" s="53" t="s">
        <v>190</v>
      </c>
      <c r="AC125" s="16" t="s">
        <v>0</v>
      </c>
      <c r="AD125" s="184"/>
      <c r="AI125" s="74"/>
    </row>
    <row r="126" spans="1:38" s="73" customFormat="1" ht="89.25" customHeight="1" x14ac:dyDescent="0.2">
      <c r="A126" s="31" t="str">
        <f t="shared" si="13"/>
        <v>10.1.1.12</v>
      </c>
      <c r="B126" s="24" t="s">
        <v>387</v>
      </c>
      <c r="C126" s="309"/>
      <c r="D126" s="309"/>
      <c r="E126" s="30">
        <v>10</v>
      </c>
      <c r="F126" s="309"/>
      <c r="G126" s="30">
        <v>1</v>
      </c>
      <c r="H126" s="309"/>
      <c r="I126" s="29">
        <v>1</v>
      </c>
      <c r="J126" s="27" t="s">
        <v>391</v>
      </c>
      <c r="K126" s="28">
        <v>12</v>
      </c>
      <c r="L126" s="45" t="s">
        <v>390</v>
      </c>
      <c r="M126" s="35">
        <v>383</v>
      </c>
      <c r="N126" s="26" t="s">
        <v>387</v>
      </c>
      <c r="O126" s="34" t="s">
        <v>62</v>
      </c>
      <c r="P126" s="24" t="s">
        <v>386</v>
      </c>
      <c r="Q126" s="24" t="str">
        <f>+VLOOKUP(N126,[2]Hoja1!$Q$2:$T$354,4,FALSE)</f>
        <v>Efectividad</v>
      </c>
      <c r="R126" s="23" t="s">
        <v>390</v>
      </c>
      <c r="S126" s="23" t="s">
        <v>390</v>
      </c>
      <c r="T126" s="66">
        <v>5</v>
      </c>
      <c r="U126" s="83">
        <v>5</v>
      </c>
      <c r="V126" s="143">
        <v>1</v>
      </c>
      <c r="W126" s="19">
        <v>1</v>
      </c>
      <c r="X126" s="19">
        <f t="shared" si="10"/>
        <v>1</v>
      </c>
      <c r="Y126" s="18">
        <f t="shared" si="14"/>
        <v>1</v>
      </c>
      <c r="Z126" s="18">
        <f t="shared" si="15"/>
        <v>1</v>
      </c>
      <c r="AA126" s="17"/>
      <c r="AB126" s="53" t="s">
        <v>190</v>
      </c>
      <c r="AC126" s="16" t="s">
        <v>0</v>
      </c>
      <c r="AD126" s="184"/>
      <c r="AI126" s="74"/>
    </row>
    <row r="127" spans="1:38" s="73" customFormat="1" ht="89.25" customHeight="1" x14ac:dyDescent="0.2">
      <c r="A127" s="31" t="str">
        <f t="shared" si="13"/>
        <v>10.1.1.13</v>
      </c>
      <c r="B127" s="24" t="s">
        <v>387</v>
      </c>
      <c r="C127" s="311"/>
      <c r="D127" s="309"/>
      <c r="E127" s="30">
        <v>10</v>
      </c>
      <c r="F127" s="309"/>
      <c r="G127" s="30">
        <v>1</v>
      </c>
      <c r="H127" s="309"/>
      <c r="I127" s="29">
        <v>1</v>
      </c>
      <c r="J127" s="27" t="s">
        <v>185</v>
      </c>
      <c r="K127" s="28">
        <v>13</v>
      </c>
      <c r="L127" s="45" t="s">
        <v>389</v>
      </c>
      <c r="M127" s="35">
        <v>384</v>
      </c>
      <c r="N127" s="26" t="s">
        <v>387</v>
      </c>
      <c r="O127" s="34" t="s">
        <v>62</v>
      </c>
      <c r="P127" s="24" t="s">
        <v>386</v>
      </c>
      <c r="Q127" s="24" t="str">
        <f>+VLOOKUP(N127,[2]Hoja1!$Q$2:$T$354,4,FALSE)</f>
        <v>Efectividad</v>
      </c>
      <c r="R127" s="23" t="s">
        <v>389</v>
      </c>
      <c r="S127" s="23" t="s">
        <v>389</v>
      </c>
      <c r="T127" s="66">
        <v>2</v>
      </c>
      <c r="U127" s="93">
        <v>2</v>
      </c>
      <c r="V127" s="143">
        <v>1</v>
      </c>
      <c r="W127" s="19">
        <v>1</v>
      </c>
      <c r="X127" s="19">
        <f t="shared" si="10"/>
        <v>1</v>
      </c>
      <c r="Y127" s="18">
        <f t="shared" si="14"/>
        <v>1</v>
      </c>
      <c r="Z127" s="18">
        <f t="shared" si="15"/>
        <v>1</v>
      </c>
      <c r="AA127" s="17"/>
      <c r="AB127" s="53" t="s">
        <v>190</v>
      </c>
      <c r="AC127" s="16" t="s">
        <v>0</v>
      </c>
      <c r="AD127" s="184"/>
      <c r="AI127" s="74"/>
    </row>
    <row r="128" spans="1:38" s="73" customFormat="1" ht="89.25" customHeight="1" x14ac:dyDescent="0.2">
      <c r="A128" s="31" t="str">
        <f t="shared" si="13"/>
        <v>10.1.1.14</v>
      </c>
      <c r="B128" s="24" t="s">
        <v>387</v>
      </c>
      <c r="C128" s="309"/>
      <c r="D128" s="309"/>
      <c r="E128" s="30">
        <v>10</v>
      </c>
      <c r="F128" s="309"/>
      <c r="G128" s="30">
        <v>1</v>
      </c>
      <c r="H128" s="309"/>
      <c r="I128" s="29">
        <v>1</v>
      </c>
      <c r="J128" s="27" t="s">
        <v>112</v>
      </c>
      <c r="K128" s="28">
        <v>14</v>
      </c>
      <c r="L128" s="45" t="s">
        <v>112</v>
      </c>
      <c r="M128" s="35">
        <v>385</v>
      </c>
      <c r="N128" s="26" t="s">
        <v>387</v>
      </c>
      <c r="O128" s="34" t="s">
        <v>62</v>
      </c>
      <c r="P128" s="24" t="s">
        <v>386</v>
      </c>
      <c r="Q128" s="24" t="str">
        <f>+VLOOKUP(N128,[2]Hoja1!$Q$2:$T$354,4,FALSE)</f>
        <v>Efectividad</v>
      </c>
      <c r="R128" s="23" t="s">
        <v>112</v>
      </c>
      <c r="S128" s="23" t="s">
        <v>112</v>
      </c>
      <c r="T128" s="188">
        <v>106</v>
      </c>
      <c r="U128" s="187">
        <v>114</v>
      </c>
      <c r="V128" s="43">
        <v>1</v>
      </c>
      <c r="W128" s="19">
        <v>1</v>
      </c>
      <c r="X128" s="19">
        <f t="shared" si="10"/>
        <v>0.92982456140350878</v>
      </c>
      <c r="Y128" s="18">
        <f t="shared" si="14"/>
        <v>0.92982456140350878</v>
      </c>
      <c r="Z128" s="18">
        <f t="shared" si="15"/>
        <v>0.92982456140350878</v>
      </c>
      <c r="AA128" s="17"/>
      <c r="AB128" s="53" t="s">
        <v>190</v>
      </c>
      <c r="AC128" s="16" t="s">
        <v>0</v>
      </c>
      <c r="AD128" s="184"/>
      <c r="AI128" s="74"/>
    </row>
    <row r="129" spans="1:38" s="73" customFormat="1" ht="89.25" customHeight="1" x14ac:dyDescent="0.2">
      <c r="A129" s="31" t="str">
        <f t="shared" si="13"/>
        <v>10.1.1.15</v>
      </c>
      <c r="B129" s="24" t="s">
        <v>387</v>
      </c>
      <c r="C129" s="309"/>
      <c r="D129" s="309"/>
      <c r="E129" s="30">
        <v>10</v>
      </c>
      <c r="F129" s="309"/>
      <c r="G129" s="30">
        <v>1</v>
      </c>
      <c r="H129" s="309"/>
      <c r="I129" s="29">
        <v>1</v>
      </c>
      <c r="J129" s="27" t="s">
        <v>85</v>
      </c>
      <c r="K129" s="28">
        <v>15</v>
      </c>
      <c r="L129" s="45" t="s">
        <v>85</v>
      </c>
      <c r="M129" s="35">
        <v>386</v>
      </c>
      <c r="N129" s="26" t="s">
        <v>387</v>
      </c>
      <c r="O129" s="34" t="s">
        <v>62</v>
      </c>
      <c r="P129" s="24" t="s">
        <v>386</v>
      </c>
      <c r="Q129" s="24" t="str">
        <f>+VLOOKUP(N129,[2]Hoja1!$Q$2:$T$354,4,FALSE)</f>
        <v>Efectividad</v>
      </c>
      <c r="R129" s="23" t="s">
        <v>85</v>
      </c>
      <c r="S129" s="23" t="s">
        <v>85</v>
      </c>
      <c r="T129" s="62">
        <v>232</v>
      </c>
      <c r="U129" s="62">
        <v>232</v>
      </c>
      <c r="V129" s="143">
        <v>1</v>
      </c>
      <c r="W129" s="19">
        <v>1</v>
      </c>
      <c r="X129" s="19">
        <f t="shared" si="10"/>
        <v>1</v>
      </c>
      <c r="Y129" s="18">
        <f t="shared" si="14"/>
        <v>1</v>
      </c>
      <c r="Z129" s="18">
        <f t="shared" si="15"/>
        <v>1</v>
      </c>
      <c r="AA129" s="17"/>
      <c r="AB129" s="53" t="s">
        <v>190</v>
      </c>
      <c r="AC129" s="16" t="s">
        <v>0</v>
      </c>
      <c r="AD129" s="184"/>
      <c r="AI129" s="74"/>
    </row>
    <row r="130" spans="1:38" s="73" customFormat="1" ht="89.25" customHeight="1" x14ac:dyDescent="0.2">
      <c r="A130" s="31" t="str">
        <f t="shared" si="13"/>
        <v>10.1.1.16</v>
      </c>
      <c r="B130" s="24" t="s">
        <v>387</v>
      </c>
      <c r="C130" s="309"/>
      <c r="D130" s="309"/>
      <c r="E130" s="30">
        <v>10</v>
      </c>
      <c r="F130" s="309"/>
      <c r="G130" s="30">
        <v>1</v>
      </c>
      <c r="H130" s="309"/>
      <c r="I130" s="29">
        <v>1</v>
      </c>
      <c r="J130" s="27" t="s">
        <v>81</v>
      </c>
      <c r="K130" s="28">
        <v>16</v>
      </c>
      <c r="L130" s="45" t="s">
        <v>81</v>
      </c>
      <c r="M130" s="35">
        <v>387</v>
      </c>
      <c r="N130" s="26" t="s">
        <v>387</v>
      </c>
      <c r="O130" s="34" t="s">
        <v>62</v>
      </c>
      <c r="P130" s="24" t="s">
        <v>386</v>
      </c>
      <c r="Q130" s="24" t="str">
        <f>+VLOOKUP(N130,[2]Hoja1!$Q$2:$T$354,4,FALSE)</f>
        <v>Efectividad</v>
      </c>
      <c r="R130" s="23" t="s">
        <v>81</v>
      </c>
      <c r="S130" s="23" t="s">
        <v>81</v>
      </c>
      <c r="T130" s="66">
        <v>38</v>
      </c>
      <c r="U130" s="83">
        <v>57</v>
      </c>
      <c r="V130" s="143">
        <v>1</v>
      </c>
      <c r="W130" s="19">
        <v>1</v>
      </c>
      <c r="X130" s="19">
        <f t="shared" ref="X130:X193" si="16">IFERROR(T130/U130,"")</f>
        <v>0.66666666666666663</v>
      </c>
      <c r="Y130" s="18">
        <f t="shared" si="14"/>
        <v>0.66666666666666663</v>
      </c>
      <c r="Z130" s="18">
        <f t="shared" si="15"/>
        <v>0.66666666666666663</v>
      </c>
      <c r="AA130" s="17"/>
      <c r="AB130" s="53" t="s">
        <v>190</v>
      </c>
      <c r="AC130" s="16" t="s">
        <v>0</v>
      </c>
      <c r="AD130" s="184"/>
      <c r="AI130" s="74"/>
    </row>
    <row r="131" spans="1:38" s="73" customFormat="1" ht="89.25" customHeight="1" x14ac:dyDescent="0.2">
      <c r="A131" s="31" t="str">
        <f t="shared" si="13"/>
        <v>10.1.1.17</v>
      </c>
      <c r="B131" s="24" t="s">
        <v>387</v>
      </c>
      <c r="C131" s="309"/>
      <c r="D131" s="309"/>
      <c r="E131" s="30">
        <v>10</v>
      </c>
      <c r="F131" s="309"/>
      <c r="G131" s="30">
        <v>1</v>
      </c>
      <c r="H131" s="309"/>
      <c r="I131" s="29">
        <v>1</v>
      </c>
      <c r="J131" s="27" t="s">
        <v>253</v>
      </c>
      <c r="K131" s="28">
        <v>17</v>
      </c>
      <c r="L131" s="45" t="s">
        <v>253</v>
      </c>
      <c r="M131" s="35">
        <v>388</v>
      </c>
      <c r="N131" s="26" t="s">
        <v>387</v>
      </c>
      <c r="O131" s="34" t="s">
        <v>62</v>
      </c>
      <c r="P131" s="24" t="s">
        <v>386</v>
      </c>
      <c r="Q131" s="24" t="str">
        <f>+VLOOKUP(N131,[2]Hoja1!$Q$2:$T$354,4,FALSE)</f>
        <v>Efectividad</v>
      </c>
      <c r="R131" s="23" t="s">
        <v>253</v>
      </c>
      <c r="S131" s="23" t="s">
        <v>253</v>
      </c>
      <c r="T131" s="22">
        <v>99</v>
      </c>
      <c r="U131" s="41">
        <v>145</v>
      </c>
      <c r="V131" s="143">
        <v>1</v>
      </c>
      <c r="W131" s="19">
        <v>1</v>
      </c>
      <c r="X131" s="19">
        <f t="shared" si="16"/>
        <v>0.6827586206896552</v>
      </c>
      <c r="Y131" s="18">
        <f t="shared" si="14"/>
        <v>0.6827586206896552</v>
      </c>
      <c r="Z131" s="18">
        <f t="shared" si="15"/>
        <v>0.6827586206896552</v>
      </c>
      <c r="AA131" s="17"/>
      <c r="AB131" s="53" t="s">
        <v>190</v>
      </c>
      <c r="AC131" s="16" t="s">
        <v>0</v>
      </c>
      <c r="AD131" s="184"/>
      <c r="AI131" s="74"/>
    </row>
    <row r="132" spans="1:38" s="73" customFormat="1" ht="89.25" customHeight="1" x14ac:dyDescent="0.2">
      <c r="A132" s="31" t="str">
        <f t="shared" si="13"/>
        <v>10.1.1.18</v>
      </c>
      <c r="B132" s="24" t="s">
        <v>387</v>
      </c>
      <c r="C132" s="309"/>
      <c r="D132" s="309"/>
      <c r="E132" s="30">
        <v>10</v>
      </c>
      <c r="F132" s="309"/>
      <c r="G132" s="30">
        <v>1</v>
      </c>
      <c r="H132" s="309"/>
      <c r="I132" s="29">
        <v>1</v>
      </c>
      <c r="J132" s="27" t="s">
        <v>136</v>
      </c>
      <c r="K132" s="28">
        <v>18</v>
      </c>
      <c r="L132" s="45" t="s">
        <v>136</v>
      </c>
      <c r="M132" s="35">
        <v>389</v>
      </c>
      <c r="N132" s="26" t="s">
        <v>387</v>
      </c>
      <c r="O132" s="34" t="s">
        <v>62</v>
      </c>
      <c r="P132" s="24" t="s">
        <v>386</v>
      </c>
      <c r="Q132" s="24" t="str">
        <f>+VLOOKUP(N132,[2]Hoja1!$Q$2:$T$354,4,FALSE)</f>
        <v>Efectividad</v>
      </c>
      <c r="R132" s="23" t="s">
        <v>136</v>
      </c>
      <c r="S132" s="23" t="s">
        <v>136</v>
      </c>
      <c r="T132" s="56">
        <v>269</v>
      </c>
      <c r="U132" s="186">
        <v>344</v>
      </c>
      <c r="V132" s="185">
        <v>1</v>
      </c>
      <c r="W132" s="19">
        <v>1</v>
      </c>
      <c r="X132" s="19">
        <f t="shared" si="16"/>
        <v>0.78197674418604646</v>
      </c>
      <c r="Y132" s="18">
        <f t="shared" si="14"/>
        <v>0.78197674418604646</v>
      </c>
      <c r="Z132" s="18">
        <f t="shared" si="15"/>
        <v>0.78197674418604646</v>
      </c>
      <c r="AA132" s="17"/>
      <c r="AB132" s="53" t="s">
        <v>190</v>
      </c>
      <c r="AC132" s="16" t="s">
        <v>0</v>
      </c>
      <c r="AD132" s="184"/>
      <c r="AI132" s="74"/>
    </row>
    <row r="133" spans="1:38" s="73" customFormat="1" ht="89.25" customHeight="1" x14ac:dyDescent="0.2">
      <c r="A133" s="31" t="str">
        <f t="shared" si="13"/>
        <v>10.1.1.19</v>
      </c>
      <c r="B133" s="24" t="s">
        <v>387</v>
      </c>
      <c r="C133" s="309"/>
      <c r="D133" s="309"/>
      <c r="E133" s="30">
        <v>10</v>
      </c>
      <c r="F133" s="309"/>
      <c r="G133" s="30">
        <v>1</v>
      </c>
      <c r="H133" s="309"/>
      <c r="I133" s="29">
        <v>1</v>
      </c>
      <c r="J133" s="27" t="s">
        <v>101</v>
      </c>
      <c r="K133" s="28">
        <v>19</v>
      </c>
      <c r="L133" s="45" t="s">
        <v>101</v>
      </c>
      <c r="M133" s="35">
        <v>390</v>
      </c>
      <c r="N133" s="26" t="s">
        <v>387</v>
      </c>
      <c r="O133" s="34" t="s">
        <v>62</v>
      </c>
      <c r="P133" s="24" t="s">
        <v>386</v>
      </c>
      <c r="Q133" s="24" t="str">
        <f>+VLOOKUP(N133,[2]Hoja1!$Q$2:$T$354,4,FALSE)</f>
        <v>Efectividad</v>
      </c>
      <c r="R133" s="23" t="s">
        <v>101</v>
      </c>
      <c r="S133" s="23" t="s">
        <v>101</v>
      </c>
      <c r="T133" s="90"/>
      <c r="U133" s="89"/>
      <c r="V133" s="20">
        <v>1</v>
      </c>
      <c r="W133" s="19">
        <v>1</v>
      </c>
      <c r="X133" s="19" t="str">
        <f t="shared" si="16"/>
        <v/>
      </c>
      <c r="Y133" s="18" t="str">
        <f t="shared" si="14"/>
        <v/>
      </c>
      <c r="Z133" s="18" t="str">
        <f t="shared" si="15"/>
        <v/>
      </c>
      <c r="AA133" s="17"/>
      <c r="AB133" s="53" t="s">
        <v>190</v>
      </c>
      <c r="AC133" s="16" t="s">
        <v>0</v>
      </c>
      <c r="AD133" s="184"/>
      <c r="AI133" s="74"/>
    </row>
    <row r="134" spans="1:38" s="73" customFormat="1" ht="89.25" customHeight="1" x14ac:dyDescent="0.2">
      <c r="A134" s="31" t="str">
        <f t="shared" si="13"/>
        <v>10.1.1.20</v>
      </c>
      <c r="B134" s="24" t="s">
        <v>387</v>
      </c>
      <c r="C134" s="309"/>
      <c r="D134" s="309"/>
      <c r="E134" s="30">
        <v>10</v>
      </c>
      <c r="F134" s="309"/>
      <c r="G134" s="30">
        <v>1</v>
      </c>
      <c r="H134" s="309"/>
      <c r="I134" s="29">
        <v>1</v>
      </c>
      <c r="J134" s="27" t="s">
        <v>124</v>
      </c>
      <c r="K134" s="28">
        <v>20</v>
      </c>
      <c r="L134" s="45" t="s">
        <v>124</v>
      </c>
      <c r="M134" s="35">
        <v>391</v>
      </c>
      <c r="N134" s="26" t="s">
        <v>387</v>
      </c>
      <c r="O134" s="34" t="s">
        <v>62</v>
      </c>
      <c r="P134" s="24" t="s">
        <v>386</v>
      </c>
      <c r="Q134" s="24" t="str">
        <f>+VLOOKUP(N134,[2]Hoja1!$Q$2:$T$354,4,FALSE)</f>
        <v>Efectividad</v>
      </c>
      <c r="R134" s="23" t="s">
        <v>124</v>
      </c>
      <c r="S134" s="23" t="s">
        <v>124</v>
      </c>
      <c r="T134" s="90">
        <v>0</v>
      </c>
      <c r="U134" s="89">
        <v>0</v>
      </c>
      <c r="V134" s="19">
        <v>1</v>
      </c>
      <c r="W134" s="19">
        <v>1</v>
      </c>
      <c r="X134" s="19" t="str">
        <f t="shared" si="16"/>
        <v/>
      </c>
      <c r="Y134" s="18" t="str">
        <f t="shared" si="14"/>
        <v/>
      </c>
      <c r="Z134" s="18" t="str">
        <f t="shared" si="15"/>
        <v/>
      </c>
      <c r="AA134" s="17"/>
      <c r="AB134" s="53" t="s">
        <v>190</v>
      </c>
      <c r="AC134" s="16" t="s">
        <v>0</v>
      </c>
      <c r="AD134" s="184"/>
      <c r="AI134" s="74"/>
    </row>
    <row r="135" spans="1:38" s="73" customFormat="1" ht="89.25" customHeight="1" x14ac:dyDescent="0.2">
      <c r="A135" s="31" t="str">
        <f t="shared" si="13"/>
        <v>10.1.1.21</v>
      </c>
      <c r="B135" s="24" t="s">
        <v>387</v>
      </c>
      <c r="C135" s="309"/>
      <c r="D135" s="309"/>
      <c r="E135" s="30">
        <v>10</v>
      </c>
      <c r="F135" s="309"/>
      <c r="G135" s="30">
        <v>1</v>
      </c>
      <c r="H135" s="309"/>
      <c r="I135" s="29">
        <v>1</v>
      </c>
      <c r="J135" s="27" t="s">
        <v>109</v>
      </c>
      <c r="K135" s="28">
        <v>21</v>
      </c>
      <c r="L135" s="45" t="s">
        <v>109</v>
      </c>
      <c r="M135" s="35">
        <v>392</v>
      </c>
      <c r="N135" s="26" t="s">
        <v>387</v>
      </c>
      <c r="O135" s="34" t="s">
        <v>62</v>
      </c>
      <c r="P135" s="24" t="s">
        <v>386</v>
      </c>
      <c r="Q135" s="24" t="str">
        <f>+VLOOKUP(N135,[2]Hoja1!$Q$2:$T$354,4,FALSE)</f>
        <v>Efectividad</v>
      </c>
      <c r="R135" s="23" t="s">
        <v>109</v>
      </c>
      <c r="S135" s="23" t="s">
        <v>109</v>
      </c>
      <c r="T135" s="66">
        <v>575</v>
      </c>
      <c r="U135" s="66">
        <v>578</v>
      </c>
      <c r="V135" s="143">
        <v>1</v>
      </c>
      <c r="W135" s="19">
        <v>1</v>
      </c>
      <c r="X135" s="19">
        <f t="shared" si="16"/>
        <v>0.99480968858131491</v>
      </c>
      <c r="Y135" s="18">
        <f t="shared" si="14"/>
        <v>0.99480968858131491</v>
      </c>
      <c r="Z135" s="18">
        <f t="shared" si="15"/>
        <v>0.99480968858131491</v>
      </c>
      <c r="AA135" s="17"/>
      <c r="AB135" s="53" t="s">
        <v>190</v>
      </c>
      <c r="AC135" s="16" t="s">
        <v>0</v>
      </c>
      <c r="AD135" s="184"/>
      <c r="AI135" s="74"/>
    </row>
    <row r="136" spans="1:38" s="73" customFormat="1" ht="89.25" customHeight="1" x14ac:dyDescent="0.2">
      <c r="A136" s="31" t="str">
        <f t="shared" si="13"/>
        <v>10.1.1.22</v>
      </c>
      <c r="B136" s="24" t="s">
        <v>387</v>
      </c>
      <c r="C136" s="311"/>
      <c r="D136" s="309"/>
      <c r="E136" s="30">
        <v>10</v>
      </c>
      <c r="F136" s="309"/>
      <c r="G136" s="30">
        <v>1</v>
      </c>
      <c r="H136" s="309"/>
      <c r="I136" s="29">
        <v>1</v>
      </c>
      <c r="J136" s="27" t="s">
        <v>146</v>
      </c>
      <c r="K136" s="28">
        <v>22</v>
      </c>
      <c r="L136" s="45" t="s">
        <v>146</v>
      </c>
      <c r="M136" s="35">
        <v>393</v>
      </c>
      <c r="N136" s="26" t="s">
        <v>387</v>
      </c>
      <c r="O136" s="34" t="s">
        <v>62</v>
      </c>
      <c r="P136" s="24" t="s">
        <v>386</v>
      </c>
      <c r="Q136" s="24" t="str">
        <f>+VLOOKUP(N136,[2]Hoja1!$Q$2:$T$354,4,FALSE)</f>
        <v>Efectividad</v>
      </c>
      <c r="R136" s="23" t="s">
        <v>146</v>
      </c>
      <c r="S136" s="23" t="s">
        <v>146</v>
      </c>
      <c r="T136" s="66">
        <v>1</v>
      </c>
      <c r="U136" s="83">
        <v>1</v>
      </c>
      <c r="V136" s="143">
        <v>1</v>
      </c>
      <c r="W136" s="19">
        <v>1</v>
      </c>
      <c r="X136" s="19">
        <f t="shared" si="16"/>
        <v>1</v>
      </c>
      <c r="Y136" s="18">
        <f t="shared" si="14"/>
        <v>1</v>
      </c>
      <c r="Z136" s="18">
        <f t="shared" si="15"/>
        <v>1</v>
      </c>
      <c r="AA136" s="17"/>
      <c r="AB136" s="53" t="s">
        <v>190</v>
      </c>
      <c r="AC136" s="16" t="s">
        <v>0</v>
      </c>
      <c r="AD136" s="184"/>
      <c r="AI136" s="74"/>
    </row>
    <row r="137" spans="1:38" s="73" customFormat="1" ht="89.25" customHeight="1" x14ac:dyDescent="0.2">
      <c r="A137" s="36" t="s">
        <v>388</v>
      </c>
      <c r="B137" s="24" t="s">
        <v>387</v>
      </c>
      <c r="C137" s="309"/>
      <c r="D137" s="309"/>
      <c r="E137" s="30"/>
      <c r="F137" s="309"/>
      <c r="G137" s="30"/>
      <c r="H137" s="309"/>
      <c r="I137" s="29"/>
      <c r="J137" s="27" t="s">
        <v>38</v>
      </c>
      <c r="K137" s="28"/>
      <c r="L137" s="45" t="s">
        <v>38</v>
      </c>
      <c r="M137" s="35"/>
      <c r="N137" s="26" t="s">
        <v>387</v>
      </c>
      <c r="O137" s="34"/>
      <c r="P137" s="24" t="s">
        <v>386</v>
      </c>
      <c r="Q137" s="24"/>
      <c r="R137" s="23"/>
      <c r="S137" s="23"/>
      <c r="T137" s="66">
        <v>3</v>
      </c>
      <c r="U137" s="66">
        <v>3</v>
      </c>
      <c r="V137" s="143">
        <v>1</v>
      </c>
      <c r="W137" s="19">
        <v>1</v>
      </c>
      <c r="X137" s="19">
        <f t="shared" si="16"/>
        <v>1</v>
      </c>
      <c r="Y137" s="18">
        <f t="shared" si="14"/>
        <v>1</v>
      </c>
      <c r="Z137" s="18">
        <f t="shared" si="15"/>
        <v>1</v>
      </c>
      <c r="AA137" s="17"/>
      <c r="AB137" s="53" t="s">
        <v>190</v>
      </c>
      <c r="AC137" s="16" t="s">
        <v>0</v>
      </c>
      <c r="AD137" s="184"/>
      <c r="AI137" s="74"/>
    </row>
    <row r="138" spans="1:38" s="73" customFormat="1" ht="89.25" customHeight="1" x14ac:dyDescent="0.2">
      <c r="A138" s="31" t="str">
        <f>+CONCATENATE(E138,".",G138,".",I138,".",K138)</f>
        <v>10.1.1.23</v>
      </c>
      <c r="B138" s="24" t="s">
        <v>387</v>
      </c>
      <c r="C138" s="309"/>
      <c r="D138" s="309"/>
      <c r="E138" s="30">
        <v>10</v>
      </c>
      <c r="F138" s="309"/>
      <c r="G138" s="30">
        <v>1</v>
      </c>
      <c r="H138" s="310"/>
      <c r="I138" s="29">
        <v>1</v>
      </c>
      <c r="J138" s="27" t="s">
        <v>172</v>
      </c>
      <c r="K138" s="28">
        <v>23</v>
      </c>
      <c r="L138" s="45" t="s">
        <v>172</v>
      </c>
      <c r="M138" s="35">
        <v>397</v>
      </c>
      <c r="N138" s="26" t="s">
        <v>387</v>
      </c>
      <c r="O138" s="34" t="s">
        <v>62</v>
      </c>
      <c r="P138" s="24" t="s">
        <v>386</v>
      </c>
      <c r="Q138" s="24" t="str">
        <f>+VLOOKUP(N138,[2]Hoja1!$Q$2:$T$354,4,FALSE)</f>
        <v>Efectividad</v>
      </c>
      <c r="R138" s="23" t="s">
        <v>172</v>
      </c>
      <c r="S138" s="23" t="s">
        <v>172</v>
      </c>
      <c r="T138" s="48">
        <v>1054</v>
      </c>
      <c r="U138" s="48">
        <v>1057</v>
      </c>
      <c r="V138" s="143">
        <v>1</v>
      </c>
      <c r="W138" s="100">
        <v>1</v>
      </c>
      <c r="X138" s="19">
        <f t="shared" si="16"/>
        <v>0.99716177861873223</v>
      </c>
      <c r="Y138" s="18">
        <f t="shared" si="14"/>
        <v>0.99716177861873223</v>
      </c>
      <c r="Z138" s="18">
        <f t="shared" si="15"/>
        <v>0.99716177861873223</v>
      </c>
      <c r="AA138" s="17"/>
      <c r="AB138" s="53" t="s">
        <v>190</v>
      </c>
      <c r="AC138" s="16" t="s">
        <v>0</v>
      </c>
      <c r="AD138" s="184"/>
      <c r="AI138" s="74"/>
    </row>
    <row r="139" spans="1:38" s="178" customFormat="1" ht="89.25" customHeight="1" x14ac:dyDescent="0.2">
      <c r="A139" s="183" t="str">
        <f>+CONCATENATE(E139,".",G139,".",I139,".",K139)</f>
        <v>10.1.2.</v>
      </c>
      <c r="B139" s="138" t="s">
        <v>384</v>
      </c>
      <c r="C139" s="307"/>
      <c r="D139" s="307"/>
      <c r="E139" s="30">
        <v>10</v>
      </c>
      <c r="F139" s="307"/>
      <c r="G139" s="30">
        <v>1</v>
      </c>
      <c r="H139" s="138" t="s">
        <v>385</v>
      </c>
      <c r="I139" s="29">
        <v>2</v>
      </c>
      <c r="J139" s="140" t="s">
        <v>109</v>
      </c>
      <c r="K139" s="28"/>
      <c r="L139" s="27" t="s">
        <v>109</v>
      </c>
      <c r="M139" s="35">
        <v>422</v>
      </c>
      <c r="N139" s="139" t="s">
        <v>384</v>
      </c>
      <c r="O139" s="34" t="s">
        <v>10</v>
      </c>
      <c r="P139" s="138" t="s">
        <v>383</v>
      </c>
      <c r="Q139" s="24" t="s">
        <v>98</v>
      </c>
      <c r="R139" s="23" t="s">
        <v>382</v>
      </c>
      <c r="S139" s="23" t="s">
        <v>382</v>
      </c>
      <c r="T139" s="181"/>
      <c r="U139" s="181"/>
      <c r="V139" s="182">
        <v>1</v>
      </c>
      <c r="W139" s="135">
        <v>1</v>
      </c>
      <c r="X139" s="135" t="str">
        <f t="shared" si="16"/>
        <v/>
      </c>
      <c r="Y139" s="134" t="str">
        <f t="shared" si="14"/>
        <v/>
      </c>
      <c r="Z139" s="134" t="str">
        <f t="shared" si="15"/>
        <v/>
      </c>
      <c r="AA139" s="133"/>
      <c r="AB139" s="132" t="s">
        <v>104</v>
      </c>
      <c r="AC139" s="131" t="s">
        <v>0</v>
      </c>
      <c r="AE139" s="73"/>
      <c r="AF139" s="73"/>
      <c r="AG139" s="73"/>
      <c r="AI139" s="130"/>
      <c r="AL139" s="179"/>
    </row>
    <row r="140" spans="1:38" s="178" customFormat="1" ht="89.25" customHeight="1" x14ac:dyDescent="0.2">
      <c r="A140" s="141" t="s">
        <v>6</v>
      </c>
      <c r="B140" s="138" t="s">
        <v>380</v>
      </c>
      <c r="C140" s="307"/>
      <c r="D140" s="307"/>
      <c r="E140" s="30"/>
      <c r="F140" s="307"/>
      <c r="G140" s="30"/>
      <c r="H140" s="138" t="s">
        <v>381</v>
      </c>
      <c r="I140" s="29"/>
      <c r="J140" s="140" t="s">
        <v>109</v>
      </c>
      <c r="K140" s="28"/>
      <c r="L140" s="27"/>
      <c r="M140" s="35"/>
      <c r="N140" s="139" t="s">
        <v>380</v>
      </c>
      <c r="O140" s="34"/>
      <c r="P140" s="138" t="s">
        <v>379</v>
      </c>
      <c r="Q140" s="24"/>
      <c r="R140" s="23"/>
      <c r="S140" s="110"/>
      <c r="T140" s="181"/>
      <c r="U140" s="181"/>
      <c r="V140" s="180">
        <v>1</v>
      </c>
      <c r="W140" s="135">
        <v>1</v>
      </c>
      <c r="X140" s="135" t="str">
        <f t="shared" si="16"/>
        <v/>
      </c>
      <c r="Y140" s="134" t="str">
        <f t="shared" si="14"/>
        <v/>
      </c>
      <c r="Z140" s="134" t="str">
        <f t="shared" si="15"/>
        <v/>
      </c>
      <c r="AA140" s="133"/>
      <c r="AB140" s="132" t="s">
        <v>104</v>
      </c>
      <c r="AC140" s="131" t="s">
        <v>0</v>
      </c>
      <c r="AE140" s="73"/>
      <c r="AF140" s="73"/>
      <c r="AG140" s="73"/>
      <c r="AI140" s="130"/>
      <c r="AL140" s="179"/>
    </row>
    <row r="141" spans="1:38" s="73" customFormat="1" ht="89.25" customHeight="1" x14ac:dyDescent="0.2">
      <c r="A141" s="36" t="s">
        <v>6</v>
      </c>
      <c r="B141" s="24" t="s">
        <v>377</v>
      </c>
      <c r="C141" s="309"/>
      <c r="D141" s="309"/>
      <c r="E141" s="30"/>
      <c r="F141" s="309"/>
      <c r="G141" s="30"/>
      <c r="H141" s="30" t="s">
        <v>378</v>
      </c>
      <c r="I141" s="29"/>
      <c r="J141" s="27" t="s">
        <v>109</v>
      </c>
      <c r="K141" s="28"/>
      <c r="L141" s="27"/>
      <c r="M141" s="35"/>
      <c r="N141" s="26" t="s">
        <v>377</v>
      </c>
      <c r="O141" s="34"/>
      <c r="P141" s="24" t="s">
        <v>376</v>
      </c>
      <c r="Q141" s="24"/>
      <c r="R141" s="23"/>
      <c r="S141" s="110"/>
      <c r="T141" s="90"/>
      <c r="U141" s="90">
        <v>2</v>
      </c>
      <c r="V141" s="86">
        <v>2</v>
      </c>
      <c r="W141" s="104">
        <v>2</v>
      </c>
      <c r="X141" s="19">
        <f t="shared" si="16"/>
        <v>0</v>
      </c>
      <c r="Y141" s="18">
        <f t="shared" si="14"/>
        <v>0</v>
      </c>
      <c r="Z141" s="18">
        <f t="shared" si="15"/>
        <v>0</v>
      </c>
      <c r="AA141" s="17"/>
      <c r="AB141" s="39" t="s">
        <v>104</v>
      </c>
      <c r="AC141" s="16" t="s">
        <v>0</v>
      </c>
      <c r="AI141" s="74"/>
      <c r="AL141" s="177"/>
    </row>
    <row r="142" spans="1:38" s="73" customFormat="1" ht="64.5" customHeight="1" x14ac:dyDescent="0.2">
      <c r="A142" s="31" t="str">
        <f>+CONCATENATE(E142,".",G142,".",I142,".",K142)</f>
        <v>10.1.3.</v>
      </c>
      <c r="B142" s="24" t="s">
        <v>374</v>
      </c>
      <c r="C142" s="309"/>
      <c r="D142" s="309"/>
      <c r="E142" s="30">
        <v>10</v>
      </c>
      <c r="F142" s="309"/>
      <c r="G142" s="30">
        <v>1</v>
      </c>
      <c r="H142" s="30" t="s">
        <v>375</v>
      </c>
      <c r="I142" s="29">
        <v>3</v>
      </c>
      <c r="J142" s="27" t="s">
        <v>109</v>
      </c>
      <c r="K142" s="28"/>
      <c r="L142" s="27" t="s">
        <v>109</v>
      </c>
      <c r="M142" s="35" t="s">
        <v>6</v>
      </c>
      <c r="N142" s="26" t="s">
        <v>374</v>
      </c>
      <c r="O142" s="34" t="s">
        <v>6</v>
      </c>
      <c r="P142" s="24" t="s">
        <v>373</v>
      </c>
      <c r="Q142" s="24" t="s">
        <v>98</v>
      </c>
      <c r="R142" s="23" t="s">
        <v>106</v>
      </c>
      <c r="S142" s="110" t="s">
        <v>149</v>
      </c>
      <c r="T142" s="75">
        <v>2337</v>
      </c>
      <c r="U142" s="75">
        <v>2679</v>
      </c>
      <c r="V142" s="20">
        <v>1</v>
      </c>
      <c r="W142" s="85">
        <v>1</v>
      </c>
      <c r="X142" s="19">
        <f t="shared" si="16"/>
        <v>0.87234042553191493</v>
      </c>
      <c r="Y142" s="18">
        <f t="shared" si="14"/>
        <v>0.87234042553191493</v>
      </c>
      <c r="Z142" s="18">
        <f t="shared" si="15"/>
        <v>0.87234042553191493</v>
      </c>
      <c r="AA142" s="17"/>
      <c r="AB142" s="39" t="s">
        <v>142</v>
      </c>
      <c r="AC142" s="16" t="s">
        <v>0</v>
      </c>
      <c r="AI142" s="74"/>
      <c r="AL142" s="176"/>
    </row>
    <row r="143" spans="1:38" s="73" customFormat="1" ht="64.5" customHeight="1" x14ac:dyDescent="0.2">
      <c r="A143" s="31" t="str">
        <f>+CONCATENATE(E143,".",G143,".",I143,".",K143)</f>
        <v>10.1.4.</v>
      </c>
      <c r="B143" s="24" t="s">
        <v>371</v>
      </c>
      <c r="C143" s="309"/>
      <c r="D143" s="309"/>
      <c r="E143" s="30">
        <v>10</v>
      </c>
      <c r="F143" s="309"/>
      <c r="G143" s="30">
        <v>1</v>
      </c>
      <c r="H143" s="30" t="s">
        <v>372</v>
      </c>
      <c r="I143" s="57">
        <v>4</v>
      </c>
      <c r="J143" s="27" t="s">
        <v>109</v>
      </c>
      <c r="K143" s="28"/>
      <c r="L143" s="27" t="s">
        <v>109</v>
      </c>
      <c r="M143" s="25" t="s">
        <v>6</v>
      </c>
      <c r="N143" s="26" t="s">
        <v>371</v>
      </c>
      <c r="O143" s="25" t="s">
        <v>6</v>
      </c>
      <c r="P143" s="24" t="s">
        <v>370</v>
      </c>
      <c r="Q143" s="24" t="s">
        <v>98</v>
      </c>
      <c r="R143" s="23" t="s">
        <v>106</v>
      </c>
      <c r="S143" s="23" t="s">
        <v>106</v>
      </c>
      <c r="T143" s="66">
        <v>358</v>
      </c>
      <c r="U143" s="66">
        <v>358</v>
      </c>
      <c r="V143" s="175">
        <v>711</v>
      </c>
      <c r="W143" s="19">
        <v>0.25</v>
      </c>
      <c r="X143" s="19">
        <f t="shared" si="16"/>
        <v>1</v>
      </c>
      <c r="Y143" s="18">
        <f t="shared" si="14"/>
        <v>4</v>
      </c>
      <c r="Z143" s="18">
        <f t="shared" si="15"/>
        <v>4</v>
      </c>
      <c r="AA143" s="17"/>
      <c r="AB143" s="39" t="s">
        <v>104</v>
      </c>
      <c r="AC143" s="16" t="s">
        <v>26</v>
      </c>
      <c r="AI143" s="74"/>
    </row>
    <row r="144" spans="1:38" s="73" customFormat="1" ht="64.5" customHeight="1" x14ac:dyDescent="0.2">
      <c r="A144" s="36" t="s">
        <v>6</v>
      </c>
      <c r="B144" s="24" t="s">
        <v>368</v>
      </c>
      <c r="C144" s="309"/>
      <c r="D144" s="309"/>
      <c r="E144" s="30"/>
      <c r="F144" s="309"/>
      <c r="G144" s="30"/>
      <c r="H144" s="30" t="s">
        <v>369</v>
      </c>
      <c r="I144" s="57"/>
      <c r="J144" s="27" t="s">
        <v>109</v>
      </c>
      <c r="K144" s="28"/>
      <c r="L144" s="27"/>
      <c r="M144" s="25"/>
      <c r="N144" s="26" t="s">
        <v>368</v>
      </c>
      <c r="O144" s="25"/>
      <c r="P144" s="24" t="s">
        <v>367</v>
      </c>
      <c r="Q144" s="24"/>
      <c r="R144" s="23"/>
      <c r="S144" s="23"/>
      <c r="T144" s="66">
        <v>2</v>
      </c>
      <c r="U144" s="66">
        <v>4</v>
      </c>
      <c r="V144" s="147">
        <v>1</v>
      </c>
      <c r="W144" s="147">
        <v>0.25</v>
      </c>
      <c r="X144" s="19">
        <f t="shared" si="16"/>
        <v>0.5</v>
      </c>
      <c r="Y144" s="18">
        <f t="shared" si="14"/>
        <v>2</v>
      </c>
      <c r="Z144" s="18">
        <f t="shared" si="15"/>
        <v>2</v>
      </c>
      <c r="AA144" s="17"/>
      <c r="AB144" s="39" t="s">
        <v>104</v>
      </c>
      <c r="AC144" s="16" t="s">
        <v>26</v>
      </c>
      <c r="AI144" s="74"/>
    </row>
    <row r="145" spans="1:35" s="73" customFormat="1" ht="64.5" customHeight="1" x14ac:dyDescent="0.2">
      <c r="A145" s="36" t="s">
        <v>6</v>
      </c>
      <c r="B145" s="24" t="s">
        <v>365</v>
      </c>
      <c r="C145" s="309"/>
      <c r="D145" s="309"/>
      <c r="E145" s="30"/>
      <c r="F145" s="309"/>
      <c r="G145" s="30"/>
      <c r="H145" s="308" t="s">
        <v>366</v>
      </c>
      <c r="I145" s="57"/>
      <c r="J145" s="27" t="s">
        <v>109</v>
      </c>
      <c r="K145" s="28"/>
      <c r="L145" s="27"/>
      <c r="M145" s="25"/>
      <c r="N145" s="26" t="s">
        <v>365</v>
      </c>
      <c r="O145" s="25"/>
      <c r="P145" s="24" t="s">
        <v>364</v>
      </c>
      <c r="Q145" s="24"/>
      <c r="R145" s="23"/>
      <c r="S145" s="23"/>
      <c r="T145" s="66">
        <v>2</v>
      </c>
      <c r="U145" s="66">
        <v>2</v>
      </c>
      <c r="V145" s="147">
        <v>1</v>
      </c>
      <c r="W145" s="147">
        <v>1</v>
      </c>
      <c r="X145" s="19">
        <f t="shared" si="16"/>
        <v>1</v>
      </c>
      <c r="Y145" s="18">
        <f t="shared" si="14"/>
        <v>1</v>
      </c>
      <c r="Z145" s="18">
        <f t="shared" si="15"/>
        <v>1</v>
      </c>
      <c r="AA145" s="17"/>
      <c r="AB145" s="39" t="s">
        <v>104</v>
      </c>
      <c r="AC145" s="16" t="s">
        <v>26</v>
      </c>
      <c r="AI145" s="74"/>
    </row>
    <row r="146" spans="1:35" s="73" customFormat="1" ht="64.5" customHeight="1" x14ac:dyDescent="0.2">
      <c r="A146" s="36" t="s">
        <v>6</v>
      </c>
      <c r="B146" s="24" t="s">
        <v>363</v>
      </c>
      <c r="C146" s="309"/>
      <c r="D146" s="309"/>
      <c r="E146" s="30"/>
      <c r="F146" s="309"/>
      <c r="G146" s="30"/>
      <c r="H146" s="310"/>
      <c r="I146" s="57"/>
      <c r="J146" s="27" t="s">
        <v>109</v>
      </c>
      <c r="K146" s="28"/>
      <c r="L146" s="27"/>
      <c r="M146" s="25"/>
      <c r="N146" s="26" t="s">
        <v>363</v>
      </c>
      <c r="O146" s="25"/>
      <c r="P146" s="24" t="s">
        <v>362</v>
      </c>
      <c r="Q146" s="24"/>
      <c r="R146" s="23"/>
      <c r="S146" s="23"/>
      <c r="T146" s="66">
        <v>1</v>
      </c>
      <c r="U146" s="66">
        <v>1</v>
      </c>
      <c r="V146" s="147">
        <v>1</v>
      </c>
      <c r="W146" s="19">
        <v>1</v>
      </c>
      <c r="X146" s="19">
        <f t="shared" si="16"/>
        <v>1</v>
      </c>
      <c r="Y146" s="18">
        <f t="shared" si="14"/>
        <v>1</v>
      </c>
      <c r="Z146" s="18">
        <f t="shared" si="15"/>
        <v>1</v>
      </c>
      <c r="AA146" s="17"/>
      <c r="AB146" s="39" t="s">
        <v>104</v>
      </c>
      <c r="AC146" s="16" t="s">
        <v>26</v>
      </c>
      <c r="AI146" s="74"/>
    </row>
    <row r="147" spans="1:35" s="73" customFormat="1" ht="89.25" customHeight="1" x14ac:dyDescent="0.2">
      <c r="A147" s="31" t="str">
        <f t="shared" ref="A147:A155" si="17">+CONCATENATE(E147,".",G147,".",I147,".",K147)</f>
        <v>10.1.6.</v>
      </c>
      <c r="B147" s="166" t="s">
        <v>360</v>
      </c>
      <c r="C147" s="309"/>
      <c r="D147" s="309"/>
      <c r="E147" s="30">
        <v>10</v>
      </c>
      <c r="F147" s="309"/>
      <c r="G147" s="30">
        <v>1</v>
      </c>
      <c r="H147" s="60" t="s">
        <v>361</v>
      </c>
      <c r="I147" s="57">
        <v>6</v>
      </c>
      <c r="J147" s="27" t="s">
        <v>124</v>
      </c>
      <c r="K147" s="28"/>
      <c r="L147" s="45" t="s">
        <v>124</v>
      </c>
      <c r="M147" s="25" t="s">
        <v>6</v>
      </c>
      <c r="N147" s="26" t="s">
        <v>360</v>
      </c>
      <c r="O147" s="25" t="s">
        <v>6</v>
      </c>
      <c r="P147" s="24" t="s">
        <v>49</v>
      </c>
      <c r="Q147" s="24" t="s">
        <v>359</v>
      </c>
      <c r="R147" s="23" t="s">
        <v>124</v>
      </c>
      <c r="S147" s="23" t="s">
        <v>124</v>
      </c>
      <c r="T147" s="90">
        <v>1</v>
      </c>
      <c r="U147" s="44">
        <v>1</v>
      </c>
      <c r="V147" s="19">
        <v>1</v>
      </c>
      <c r="W147" s="19">
        <v>1</v>
      </c>
      <c r="X147" s="19">
        <f t="shared" si="16"/>
        <v>1</v>
      </c>
      <c r="Y147" s="18">
        <f t="shared" si="14"/>
        <v>1</v>
      </c>
      <c r="Z147" s="18">
        <f t="shared" si="15"/>
        <v>1</v>
      </c>
      <c r="AA147" s="42"/>
      <c r="AB147" s="39" t="s">
        <v>104</v>
      </c>
      <c r="AC147" s="16" t="s">
        <v>26</v>
      </c>
      <c r="AE147" s="92"/>
      <c r="AF147" s="92"/>
      <c r="AG147" s="92"/>
      <c r="AI147" s="74"/>
    </row>
    <row r="148" spans="1:35" s="73" customFormat="1" ht="107.25" customHeight="1" x14ac:dyDescent="0.2">
      <c r="A148" s="31" t="str">
        <f t="shared" si="17"/>
        <v>10.1.9.</v>
      </c>
      <c r="B148" s="24" t="s">
        <v>357</v>
      </c>
      <c r="C148" s="309"/>
      <c r="D148" s="309"/>
      <c r="E148" s="30">
        <v>10</v>
      </c>
      <c r="F148" s="309"/>
      <c r="G148" s="30">
        <v>1</v>
      </c>
      <c r="H148" s="30" t="s">
        <v>358</v>
      </c>
      <c r="I148" s="29">
        <v>9</v>
      </c>
      <c r="J148" s="27" t="s">
        <v>38</v>
      </c>
      <c r="K148" s="28"/>
      <c r="L148" s="27" t="s">
        <v>38</v>
      </c>
      <c r="M148" s="35" t="s">
        <v>6</v>
      </c>
      <c r="N148" s="26" t="s">
        <v>357</v>
      </c>
      <c r="O148" s="34" t="s">
        <v>6</v>
      </c>
      <c r="P148" s="24" t="s">
        <v>356</v>
      </c>
      <c r="Q148" s="24" t="s">
        <v>39</v>
      </c>
      <c r="R148" s="23" t="s">
        <v>38</v>
      </c>
      <c r="S148" s="23" t="s">
        <v>355</v>
      </c>
      <c r="T148" s="44">
        <v>0</v>
      </c>
      <c r="U148" s="44">
        <v>0</v>
      </c>
      <c r="V148" s="43">
        <v>1</v>
      </c>
      <c r="W148" s="19">
        <v>1</v>
      </c>
      <c r="X148" s="19" t="str">
        <f t="shared" si="16"/>
        <v/>
      </c>
      <c r="Y148" s="18" t="str">
        <f t="shared" si="14"/>
        <v/>
      </c>
      <c r="Z148" s="18" t="str">
        <f t="shared" si="15"/>
        <v/>
      </c>
      <c r="AA148" s="17"/>
      <c r="AB148" s="39" t="s">
        <v>37</v>
      </c>
      <c r="AC148" s="16" t="s">
        <v>26</v>
      </c>
      <c r="AE148" s="92"/>
      <c r="AF148" s="92"/>
      <c r="AG148" s="92"/>
      <c r="AI148" s="74"/>
    </row>
    <row r="149" spans="1:35" s="73" customFormat="1" ht="89.25" customHeight="1" x14ac:dyDescent="0.2">
      <c r="A149" s="31" t="str">
        <f t="shared" si="17"/>
        <v>10.1.10.1</v>
      </c>
      <c r="B149" s="58" t="s">
        <v>353</v>
      </c>
      <c r="C149" s="309"/>
      <c r="D149" s="309"/>
      <c r="E149" s="30">
        <v>10</v>
      </c>
      <c r="F149" s="309"/>
      <c r="G149" s="30">
        <v>1</v>
      </c>
      <c r="H149" s="308" t="s">
        <v>354</v>
      </c>
      <c r="I149" s="106">
        <v>10</v>
      </c>
      <c r="J149" s="27" t="s">
        <v>67</v>
      </c>
      <c r="K149" s="28">
        <v>1</v>
      </c>
      <c r="L149" s="45" t="s">
        <v>67</v>
      </c>
      <c r="M149" s="174" t="s">
        <v>6</v>
      </c>
      <c r="N149" s="26" t="s">
        <v>353</v>
      </c>
      <c r="O149" s="25" t="s">
        <v>6</v>
      </c>
      <c r="P149" s="24" t="s">
        <v>352</v>
      </c>
      <c r="Q149" s="24" t="s">
        <v>39</v>
      </c>
      <c r="R149" s="23" t="s">
        <v>59</v>
      </c>
      <c r="S149" s="23" t="s">
        <v>208</v>
      </c>
      <c r="T149" s="66">
        <v>307</v>
      </c>
      <c r="U149" s="65">
        <v>307</v>
      </c>
      <c r="V149" s="43">
        <v>1</v>
      </c>
      <c r="W149" s="19">
        <v>1</v>
      </c>
      <c r="X149" s="19">
        <f t="shared" si="16"/>
        <v>1</v>
      </c>
      <c r="Y149" s="18">
        <f t="shared" si="14"/>
        <v>1</v>
      </c>
      <c r="Z149" s="18">
        <f t="shared" si="15"/>
        <v>1</v>
      </c>
      <c r="AA149" s="17"/>
      <c r="AB149" s="53" t="s">
        <v>58</v>
      </c>
      <c r="AC149" s="52" t="s">
        <v>0</v>
      </c>
      <c r="AE149" s="92"/>
      <c r="AF149" s="92"/>
      <c r="AG149" s="92"/>
      <c r="AI149" s="74"/>
    </row>
    <row r="150" spans="1:35" s="73" customFormat="1" ht="35.25" customHeight="1" x14ac:dyDescent="0.2">
      <c r="A150" s="31" t="str">
        <f t="shared" si="17"/>
        <v>10.1.10.2</v>
      </c>
      <c r="B150" s="58" t="s">
        <v>353</v>
      </c>
      <c r="C150" s="309"/>
      <c r="D150" s="309"/>
      <c r="E150" s="30">
        <v>10</v>
      </c>
      <c r="F150" s="309"/>
      <c r="G150" s="30">
        <v>1</v>
      </c>
      <c r="H150" s="309"/>
      <c r="I150" s="106">
        <v>10</v>
      </c>
      <c r="J150" s="27" t="s">
        <v>66</v>
      </c>
      <c r="K150" s="28">
        <v>2</v>
      </c>
      <c r="L150" s="27" t="s">
        <v>66</v>
      </c>
      <c r="M150" s="174" t="s">
        <v>6</v>
      </c>
      <c r="N150" s="26" t="s">
        <v>353</v>
      </c>
      <c r="O150" s="25" t="s">
        <v>6</v>
      </c>
      <c r="P150" s="24" t="s">
        <v>352</v>
      </c>
      <c r="Q150" s="24" t="s">
        <v>39</v>
      </c>
      <c r="R150" s="23" t="s">
        <v>59</v>
      </c>
      <c r="S150" s="23" t="s">
        <v>208</v>
      </c>
      <c r="T150" s="62">
        <v>1132</v>
      </c>
      <c r="U150" s="22">
        <v>2522</v>
      </c>
      <c r="V150" s="19">
        <v>1</v>
      </c>
      <c r="W150" s="19">
        <v>1</v>
      </c>
      <c r="X150" s="19">
        <f t="shared" si="16"/>
        <v>0.44885011895321175</v>
      </c>
      <c r="Y150" s="18">
        <f t="shared" si="14"/>
        <v>0.44885011895321175</v>
      </c>
      <c r="Z150" s="18">
        <f t="shared" si="15"/>
        <v>0.44885011895321175</v>
      </c>
      <c r="AA150" s="17"/>
      <c r="AB150" s="53" t="s">
        <v>58</v>
      </c>
      <c r="AC150" s="52" t="s">
        <v>0</v>
      </c>
      <c r="AE150" s="92"/>
      <c r="AF150" s="92"/>
      <c r="AG150" s="92"/>
      <c r="AI150" s="74"/>
    </row>
    <row r="151" spans="1:35" s="73" customFormat="1" ht="25.5" customHeight="1" x14ac:dyDescent="0.2">
      <c r="A151" s="31" t="str">
        <f t="shared" si="17"/>
        <v>10.1.10.3</v>
      </c>
      <c r="B151" s="58" t="s">
        <v>353</v>
      </c>
      <c r="C151" s="309"/>
      <c r="D151" s="309"/>
      <c r="E151" s="30">
        <v>10</v>
      </c>
      <c r="F151" s="309"/>
      <c r="G151" s="30">
        <v>1</v>
      </c>
      <c r="H151" s="309"/>
      <c r="I151" s="57">
        <v>10</v>
      </c>
      <c r="J151" s="27" t="s">
        <v>65</v>
      </c>
      <c r="K151" s="28">
        <v>3</v>
      </c>
      <c r="L151" s="45" t="s">
        <v>65</v>
      </c>
      <c r="M151" s="25" t="s">
        <v>6</v>
      </c>
      <c r="N151" s="26" t="s">
        <v>353</v>
      </c>
      <c r="O151" s="25" t="s">
        <v>6</v>
      </c>
      <c r="P151" s="24" t="s">
        <v>352</v>
      </c>
      <c r="Q151" s="24" t="s">
        <v>39</v>
      </c>
      <c r="R151" s="23" t="s">
        <v>59</v>
      </c>
      <c r="S151" s="23" t="s">
        <v>208</v>
      </c>
      <c r="T151" s="56">
        <v>951</v>
      </c>
      <c r="U151" s="67">
        <v>986</v>
      </c>
      <c r="V151" s="19">
        <v>1</v>
      </c>
      <c r="W151" s="19">
        <v>1</v>
      </c>
      <c r="X151" s="19">
        <f t="shared" si="16"/>
        <v>0.96450304259634889</v>
      </c>
      <c r="Y151" s="18">
        <f t="shared" si="14"/>
        <v>0.96450304259634889</v>
      </c>
      <c r="Z151" s="18">
        <f t="shared" si="15"/>
        <v>0.96450304259634889</v>
      </c>
      <c r="AA151" s="17"/>
      <c r="AB151" s="53" t="s">
        <v>58</v>
      </c>
      <c r="AC151" s="52" t="s">
        <v>0</v>
      </c>
      <c r="AE151" s="92"/>
      <c r="AF151" s="92"/>
      <c r="AG151" s="92"/>
      <c r="AI151" s="74"/>
    </row>
    <row r="152" spans="1:35" s="73" customFormat="1" ht="89.25" customHeight="1" x14ac:dyDescent="0.2">
      <c r="A152" s="31" t="str">
        <f t="shared" si="17"/>
        <v>10.1.10.4</v>
      </c>
      <c r="B152" s="58" t="s">
        <v>353</v>
      </c>
      <c r="C152" s="309"/>
      <c r="D152" s="309"/>
      <c r="E152" s="30">
        <v>10</v>
      </c>
      <c r="F152" s="309"/>
      <c r="G152" s="30">
        <v>1</v>
      </c>
      <c r="H152" s="310"/>
      <c r="I152" s="29">
        <v>10</v>
      </c>
      <c r="J152" s="27" t="s">
        <v>64</v>
      </c>
      <c r="K152" s="28">
        <v>4</v>
      </c>
      <c r="L152" s="27" t="s">
        <v>64</v>
      </c>
      <c r="M152" s="25" t="s">
        <v>6</v>
      </c>
      <c r="N152" s="26" t="s">
        <v>353</v>
      </c>
      <c r="O152" s="25" t="s">
        <v>6</v>
      </c>
      <c r="P152" s="24" t="s">
        <v>352</v>
      </c>
      <c r="Q152" s="24" t="s">
        <v>39</v>
      </c>
      <c r="R152" s="23" t="s">
        <v>59</v>
      </c>
      <c r="S152" s="23" t="s">
        <v>208</v>
      </c>
      <c r="T152" s="56">
        <v>779</v>
      </c>
      <c r="U152" s="56">
        <v>779</v>
      </c>
      <c r="V152" s="19">
        <v>1</v>
      </c>
      <c r="W152" s="19">
        <v>1</v>
      </c>
      <c r="X152" s="19">
        <f t="shared" si="16"/>
        <v>1</v>
      </c>
      <c r="Y152" s="18">
        <f t="shared" si="14"/>
        <v>1</v>
      </c>
      <c r="Z152" s="18">
        <f t="shared" si="15"/>
        <v>1</v>
      </c>
      <c r="AA152" s="17"/>
      <c r="AB152" s="53" t="s">
        <v>58</v>
      </c>
      <c r="AC152" s="52" t="s">
        <v>0</v>
      </c>
      <c r="AE152" s="92"/>
      <c r="AF152" s="92"/>
      <c r="AG152" s="92"/>
      <c r="AI152" s="74"/>
    </row>
    <row r="153" spans="1:35" s="73" customFormat="1" ht="89.25" customHeight="1" x14ac:dyDescent="0.2">
      <c r="A153" s="31" t="str">
        <f t="shared" si="17"/>
        <v>10.2.11.</v>
      </c>
      <c r="B153" s="58" t="s">
        <v>350</v>
      </c>
      <c r="C153" s="309"/>
      <c r="D153" s="309"/>
      <c r="E153" s="30">
        <v>10</v>
      </c>
      <c r="F153" s="30" t="s">
        <v>148</v>
      </c>
      <c r="G153" s="30">
        <v>2</v>
      </c>
      <c r="H153" s="60" t="s">
        <v>351</v>
      </c>
      <c r="I153" s="173">
        <v>11</v>
      </c>
      <c r="J153" s="27" t="s">
        <v>81</v>
      </c>
      <c r="K153" s="140"/>
      <c r="L153" s="140" t="s">
        <v>81</v>
      </c>
      <c r="M153" s="172" t="s">
        <v>6</v>
      </c>
      <c r="N153" s="46" t="s">
        <v>350</v>
      </c>
      <c r="O153" s="25" t="s">
        <v>6</v>
      </c>
      <c r="P153" s="24" t="s">
        <v>349</v>
      </c>
      <c r="Q153" s="24" t="s">
        <v>39</v>
      </c>
      <c r="R153" s="23" t="s">
        <v>246</v>
      </c>
      <c r="S153" s="23" t="s">
        <v>246</v>
      </c>
      <c r="T153" s="66">
        <v>316</v>
      </c>
      <c r="U153" s="171">
        <v>897</v>
      </c>
      <c r="V153" s="20">
        <v>1</v>
      </c>
      <c r="W153" s="19">
        <v>0.25</v>
      </c>
      <c r="X153" s="19">
        <f t="shared" si="16"/>
        <v>0.35228539576365664</v>
      </c>
      <c r="Y153" s="18">
        <f t="shared" si="14"/>
        <v>1.4091415830546266</v>
      </c>
      <c r="Z153" s="18">
        <f t="shared" si="15"/>
        <v>1.4091415830546266</v>
      </c>
      <c r="AA153" s="17"/>
      <c r="AB153" s="170" t="s">
        <v>77</v>
      </c>
      <c r="AC153" s="169" t="s">
        <v>0</v>
      </c>
      <c r="AE153" s="92"/>
      <c r="AF153" s="92"/>
      <c r="AG153" s="92"/>
      <c r="AI153" s="74"/>
    </row>
    <row r="154" spans="1:35" s="92" customFormat="1" ht="25.5" x14ac:dyDescent="0.2">
      <c r="A154" s="31" t="str">
        <f t="shared" si="17"/>
        <v>11.2.2.</v>
      </c>
      <c r="B154" s="24" t="s">
        <v>346</v>
      </c>
      <c r="C154" s="309"/>
      <c r="D154" s="308" t="s">
        <v>348</v>
      </c>
      <c r="E154" s="30">
        <v>11</v>
      </c>
      <c r="F154" s="88" t="s">
        <v>347</v>
      </c>
      <c r="G154" s="60">
        <v>2</v>
      </c>
      <c r="H154" s="30" t="s">
        <v>147</v>
      </c>
      <c r="I154" s="29">
        <v>2</v>
      </c>
      <c r="J154" s="27" t="s">
        <v>101</v>
      </c>
      <c r="K154" s="28"/>
      <c r="L154" s="45" t="s">
        <v>101</v>
      </c>
      <c r="M154" s="35">
        <v>94</v>
      </c>
      <c r="N154" s="26" t="s">
        <v>346</v>
      </c>
      <c r="O154" s="34" t="s">
        <v>10</v>
      </c>
      <c r="P154" s="24" t="s">
        <v>345</v>
      </c>
      <c r="Q154" s="24" t="str">
        <f>+VLOOKUP(N154,[2]Hoja1!$Q$2:$T$354,4,FALSE)</f>
        <v>Eficacia</v>
      </c>
      <c r="R154" s="164" t="s">
        <v>101</v>
      </c>
      <c r="S154" s="164" t="s">
        <v>101</v>
      </c>
      <c r="T154" s="56">
        <v>79</v>
      </c>
      <c r="U154" s="44">
        <v>800</v>
      </c>
      <c r="V154" s="168">
        <v>800</v>
      </c>
      <c r="W154" s="19">
        <v>0.5</v>
      </c>
      <c r="X154" s="19">
        <f t="shared" si="16"/>
        <v>9.8750000000000004E-2</v>
      </c>
      <c r="Y154" s="18">
        <f t="shared" si="14"/>
        <v>0.19750000000000001</v>
      </c>
      <c r="Z154" s="18">
        <f t="shared" si="15"/>
        <v>0.19750000000000001</v>
      </c>
      <c r="AA154" s="17"/>
      <c r="AB154" s="39" t="s">
        <v>37</v>
      </c>
      <c r="AC154" s="16" t="s">
        <v>0</v>
      </c>
      <c r="AI154" s="74"/>
    </row>
    <row r="155" spans="1:35" s="92" customFormat="1" ht="25.5" x14ac:dyDescent="0.2">
      <c r="A155" s="31" t="str">
        <f t="shared" si="17"/>
        <v>11.3.3.</v>
      </c>
      <c r="B155" s="24" t="s">
        <v>343</v>
      </c>
      <c r="C155" s="309"/>
      <c r="D155" s="309"/>
      <c r="E155" s="30">
        <v>11</v>
      </c>
      <c r="F155" s="308" t="s">
        <v>103</v>
      </c>
      <c r="G155" s="30">
        <v>3</v>
      </c>
      <c r="H155" s="30" t="s">
        <v>344</v>
      </c>
      <c r="I155" s="29">
        <v>3</v>
      </c>
      <c r="J155" s="27" t="s">
        <v>101</v>
      </c>
      <c r="K155" s="28"/>
      <c r="L155" s="45" t="s">
        <v>101</v>
      </c>
      <c r="M155" s="35">
        <v>292</v>
      </c>
      <c r="N155" s="26" t="s">
        <v>343</v>
      </c>
      <c r="O155" s="34" t="s">
        <v>62</v>
      </c>
      <c r="P155" s="24" t="s">
        <v>342</v>
      </c>
      <c r="Q155" s="24" t="str">
        <f>+VLOOKUP(N155,[2]Hoja1!$Q$2:$T$354,4,FALSE)</f>
        <v>Eficacia</v>
      </c>
      <c r="R155" s="23" t="s">
        <v>341</v>
      </c>
      <c r="S155" s="23" t="s">
        <v>96</v>
      </c>
      <c r="T155" s="56">
        <v>400</v>
      </c>
      <c r="U155" s="44">
        <v>1026</v>
      </c>
      <c r="V155" s="20">
        <v>1</v>
      </c>
      <c r="W155" s="19">
        <v>0.5</v>
      </c>
      <c r="X155" s="19">
        <f t="shared" si="16"/>
        <v>0.38986354775828458</v>
      </c>
      <c r="Y155" s="18">
        <f t="shared" si="14"/>
        <v>0.77972709551656916</v>
      </c>
      <c r="Z155" s="18">
        <f t="shared" si="15"/>
        <v>0.77972709551656916</v>
      </c>
      <c r="AA155" s="17"/>
      <c r="AB155" s="39" t="s">
        <v>37</v>
      </c>
      <c r="AC155" s="16" t="s">
        <v>0</v>
      </c>
      <c r="AI155" s="74"/>
    </row>
    <row r="156" spans="1:35" s="92" customFormat="1" ht="30" x14ac:dyDescent="0.2">
      <c r="A156" s="36" t="s">
        <v>6</v>
      </c>
      <c r="B156" s="24" t="s">
        <v>340</v>
      </c>
      <c r="C156" s="309"/>
      <c r="D156" s="309"/>
      <c r="E156" s="30"/>
      <c r="F156" s="309"/>
      <c r="G156" s="30"/>
      <c r="H156" s="30" t="s">
        <v>340</v>
      </c>
      <c r="I156" s="29"/>
      <c r="J156" s="27" t="s">
        <v>136</v>
      </c>
      <c r="K156" s="28"/>
      <c r="L156" s="45"/>
      <c r="M156" s="35"/>
      <c r="N156" s="26" t="s">
        <v>340</v>
      </c>
      <c r="O156" s="34"/>
      <c r="P156" s="82" t="s">
        <v>339</v>
      </c>
      <c r="Q156" s="24"/>
      <c r="R156" s="23"/>
      <c r="S156" s="23"/>
      <c r="T156" s="56">
        <v>444</v>
      </c>
      <c r="U156" s="81">
        <v>690</v>
      </c>
      <c r="V156" s="37">
        <v>690</v>
      </c>
      <c r="W156" s="19">
        <v>0.5</v>
      </c>
      <c r="X156" s="19">
        <f t="shared" si="16"/>
        <v>0.64347826086956517</v>
      </c>
      <c r="Y156" s="18">
        <f t="shared" si="14"/>
        <v>1.2869565217391303</v>
      </c>
      <c r="Z156" s="18">
        <f t="shared" si="15"/>
        <v>1.2869565217391303</v>
      </c>
      <c r="AA156" s="17"/>
      <c r="AB156" s="39" t="s">
        <v>135</v>
      </c>
      <c r="AC156" s="16" t="s">
        <v>0</v>
      </c>
      <c r="AI156" s="74"/>
    </row>
    <row r="157" spans="1:35" s="92" customFormat="1" ht="38.25" x14ac:dyDescent="0.2">
      <c r="A157" s="31" t="str">
        <f t="shared" ref="A157:A204" si="18">+CONCATENATE(E157,".",G157,".",I157,".",K157)</f>
        <v>11.3.4.</v>
      </c>
      <c r="B157" s="24" t="s">
        <v>337</v>
      </c>
      <c r="C157" s="309"/>
      <c r="D157" s="309"/>
      <c r="E157" s="30">
        <v>11</v>
      </c>
      <c r="F157" s="309"/>
      <c r="G157" s="30">
        <v>3</v>
      </c>
      <c r="H157" s="30" t="s">
        <v>338</v>
      </c>
      <c r="I157" s="29">
        <v>4</v>
      </c>
      <c r="J157" s="27" t="s">
        <v>101</v>
      </c>
      <c r="K157" s="28"/>
      <c r="L157" s="45" t="s">
        <v>101</v>
      </c>
      <c r="M157" s="35">
        <v>293</v>
      </c>
      <c r="N157" s="26" t="s">
        <v>337</v>
      </c>
      <c r="O157" s="34" t="s">
        <v>10</v>
      </c>
      <c r="P157" s="24" t="s">
        <v>336</v>
      </c>
      <c r="Q157" s="24" t="str">
        <f>+VLOOKUP(N157,[2]Hoja1!$Q$2:$T$354,4,FALSE)</f>
        <v>Eficacia</v>
      </c>
      <c r="R157" s="23" t="s">
        <v>332</v>
      </c>
      <c r="S157" s="23" t="s">
        <v>96</v>
      </c>
      <c r="T157" s="56">
        <v>164</v>
      </c>
      <c r="U157" s="56">
        <v>164</v>
      </c>
      <c r="V157" s="167">
        <v>1000</v>
      </c>
      <c r="W157" s="19">
        <v>1</v>
      </c>
      <c r="X157" s="19">
        <f t="shared" si="16"/>
        <v>1</v>
      </c>
      <c r="Y157" s="18">
        <f t="shared" si="14"/>
        <v>1</v>
      </c>
      <c r="Z157" s="18">
        <f t="shared" si="15"/>
        <v>1</v>
      </c>
      <c r="AA157" s="17"/>
      <c r="AB157" s="39" t="s">
        <v>37</v>
      </c>
      <c r="AC157" s="16" t="s">
        <v>0</v>
      </c>
      <c r="AI157" s="74"/>
    </row>
    <row r="158" spans="1:35" s="92" customFormat="1" ht="38.25" x14ac:dyDescent="0.2">
      <c r="A158" s="31" t="str">
        <f t="shared" si="18"/>
        <v>11.3.5.</v>
      </c>
      <c r="B158" s="24" t="s">
        <v>334</v>
      </c>
      <c r="C158" s="309"/>
      <c r="D158" s="309"/>
      <c r="E158" s="30">
        <v>11</v>
      </c>
      <c r="F158" s="309"/>
      <c r="G158" s="30">
        <v>3</v>
      </c>
      <c r="H158" s="30" t="s">
        <v>335</v>
      </c>
      <c r="I158" s="29">
        <v>5</v>
      </c>
      <c r="J158" s="27" t="s">
        <v>101</v>
      </c>
      <c r="K158" s="28"/>
      <c r="L158" s="45" t="s">
        <v>101</v>
      </c>
      <c r="M158" s="35">
        <v>295</v>
      </c>
      <c r="N158" s="26" t="s">
        <v>334</v>
      </c>
      <c r="O158" s="34" t="s">
        <v>10</v>
      </c>
      <c r="P158" s="24" t="s">
        <v>333</v>
      </c>
      <c r="Q158" s="24" t="s">
        <v>98</v>
      </c>
      <c r="R158" s="23" t="s">
        <v>332</v>
      </c>
      <c r="S158" s="23" t="s">
        <v>96</v>
      </c>
      <c r="T158" s="56">
        <v>1099</v>
      </c>
      <c r="U158" s="44">
        <v>3000</v>
      </c>
      <c r="V158" s="37">
        <v>3000</v>
      </c>
      <c r="W158" s="19">
        <v>1</v>
      </c>
      <c r="X158" s="19">
        <f t="shared" si="16"/>
        <v>0.36633333333333334</v>
      </c>
      <c r="Y158" s="18">
        <f t="shared" si="14"/>
        <v>0.36633333333333334</v>
      </c>
      <c r="Z158" s="18">
        <f t="shared" si="15"/>
        <v>0.36633333333333334</v>
      </c>
      <c r="AA158" s="17"/>
      <c r="AB158" s="39" t="s">
        <v>37</v>
      </c>
      <c r="AC158" s="16" t="s">
        <v>0</v>
      </c>
      <c r="AI158" s="74"/>
    </row>
    <row r="159" spans="1:35" s="92" customFormat="1" ht="25.5" x14ac:dyDescent="0.2">
      <c r="A159" s="31" t="str">
        <f t="shared" si="18"/>
        <v>11.3.6.</v>
      </c>
      <c r="B159" s="24" t="s">
        <v>330</v>
      </c>
      <c r="C159" s="309"/>
      <c r="D159" s="309"/>
      <c r="E159" s="30">
        <v>11</v>
      </c>
      <c r="F159" s="309"/>
      <c r="G159" s="30">
        <v>3</v>
      </c>
      <c r="H159" s="30" t="s">
        <v>331</v>
      </c>
      <c r="I159" s="29">
        <v>6</v>
      </c>
      <c r="J159" s="27" t="s">
        <v>101</v>
      </c>
      <c r="K159" s="28"/>
      <c r="L159" s="45" t="s">
        <v>101</v>
      </c>
      <c r="M159" s="35">
        <v>296</v>
      </c>
      <c r="N159" s="26" t="s">
        <v>330</v>
      </c>
      <c r="O159" s="34" t="s">
        <v>10</v>
      </c>
      <c r="P159" s="24" t="s">
        <v>329</v>
      </c>
      <c r="Q159" s="24" t="s">
        <v>98</v>
      </c>
      <c r="R159" s="23" t="s">
        <v>328</v>
      </c>
      <c r="S159" s="23" t="s">
        <v>96</v>
      </c>
      <c r="T159" s="56">
        <v>553</v>
      </c>
      <c r="U159" s="56">
        <v>553</v>
      </c>
      <c r="V159" s="20">
        <v>1</v>
      </c>
      <c r="W159" s="19">
        <v>1</v>
      </c>
      <c r="X159" s="19">
        <f t="shared" si="16"/>
        <v>1</v>
      </c>
      <c r="Y159" s="18">
        <f t="shared" si="14"/>
        <v>1</v>
      </c>
      <c r="Z159" s="18">
        <f t="shared" si="15"/>
        <v>1</v>
      </c>
      <c r="AA159" s="17"/>
      <c r="AB159" s="39" t="s">
        <v>37</v>
      </c>
      <c r="AC159" s="16" t="s">
        <v>0</v>
      </c>
      <c r="AI159" s="74"/>
    </row>
    <row r="160" spans="1:35" s="92" customFormat="1" ht="25.5" x14ac:dyDescent="0.2">
      <c r="A160" s="31" t="str">
        <f t="shared" si="18"/>
        <v>11.3.7.</v>
      </c>
      <c r="B160" s="166" t="s">
        <v>326</v>
      </c>
      <c r="C160" s="309"/>
      <c r="D160" s="309"/>
      <c r="E160" s="30">
        <v>11</v>
      </c>
      <c r="F160" s="309"/>
      <c r="G160" s="30">
        <v>3</v>
      </c>
      <c r="H160" s="30" t="s">
        <v>327</v>
      </c>
      <c r="I160" s="29">
        <v>7</v>
      </c>
      <c r="J160" s="27" t="s">
        <v>101</v>
      </c>
      <c r="K160" s="28"/>
      <c r="L160" s="45" t="s">
        <v>101</v>
      </c>
      <c r="M160" s="25" t="s">
        <v>6</v>
      </c>
      <c r="N160" s="26" t="s">
        <v>326</v>
      </c>
      <c r="O160" s="25" t="s">
        <v>6</v>
      </c>
      <c r="P160" s="24" t="s">
        <v>325</v>
      </c>
      <c r="Q160" s="24" t="s">
        <v>98</v>
      </c>
      <c r="R160" s="23" t="s">
        <v>96</v>
      </c>
      <c r="S160" s="23" t="s">
        <v>96</v>
      </c>
      <c r="T160" s="56">
        <v>54</v>
      </c>
      <c r="U160" s="56">
        <v>54</v>
      </c>
      <c r="V160" s="20">
        <v>1</v>
      </c>
      <c r="W160" s="19">
        <v>1</v>
      </c>
      <c r="X160" s="19">
        <f t="shared" si="16"/>
        <v>1</v>
      </c>
      <c r="Y160" s="18">
        <f t="shared" si="14"/>
        <v>1</v>
      </c>
      <c r="Z160" s="18">
        <f t="shared" si="15"/>
        <v>1</v>
      </c>
      <c r="AA160" s="17"/>
      <c r="AB160" s="39" t="s">
        <v>37</v>
      </c>
      <c r="AC160" s="16" t="s">
        <v>0</v>
      </c>
      <c r="AI160" s="74"/>
    </row>
    <row r="161" spans="1:35" s="92" customFormat="1" ht="25.5" x14ac:dyDescent="0.2">
      <c r="A161" s="31" t="str">
        <f t="shared" si="18"/>
        <v>11.3.8.</v>
      </c>
      <c r="B161" s="24" t="s">
        <v>323</v>
      </c>
      <c r="C161" s="309"/>
      <c r="D161" s="309"/>
      <c r="E161" s="30">
        <v>11</v>
      </c>
      <c r="F161" s="309"/>
      <c r="G161" s="30">
        <v>3</v>
      </c>
      <c r="H161" s="30" t="s">
        <v>324</v>
      </c>
      <c r="I161" s="29">
        <v>8</v>
      </c>
      <c r="J161" s="27" t="s">
        <v>101</v>
      </c>
      <c r="K161" s="28"/>
      <c r="L161" s="45" t="s">
        <v>101</v>
      </c>
      <c r="M161" s="25" t="s">
        <v>6</v>
      </c>
      <c r="N161" s="26" t="s">
        <v>323</v>
      </c>
      <c r="O161" s="25" t="s">
        <v>6</v>
      </c>
      <c r="P161" s="24" t="s">
        <v>322</v>
      </c>
      <c r="Q161" s="24" t="s">
        <v>98</v>
      </c>
      <c r="R161" s="23" t="s">
        <v>97</v>
      </c>
      <c r="S161" s="111" t="s">
        <v>96</v>
      </c>
      <c r="T161" s="56">
        <v>170</v>
      </c>
      <c r="U161" s="56">
        <v>170</v>
      </c>
      <c r="V161" s="20">
        <v>1</v>
      </c>
      <c r="W161" s="19">
        <v>1</v>
      </c>
      <c r="X161" s="19">
        <f t="shared" si="16"/>
        <v>1</v>
      </c>
      <c r="Y161" s="18">
        <f t="shared" si="14"/>
        <v>1</v>
      </c>
      <c r="Z161" s="18">
        <f t="shared" si="15"/>
        <v>1</v>
      </c>
      <c r="AA161" s="17"/>
      <c r="AB161" s="39" t="s">
        <v>37</v>
      </c>
      <c r="AC161" s="16" t="s">
        <v>0</v>
      </c>
      <c r="AI161" s="74"/>
    </row>
    <row r="162" spans="1:35" s="92" customFormat="1" ht="25.5" x14ac:dyDescent="0.2">
      <c r="A162" s="31" t="str">
        <f t="shared" si="18"/>
        <v>11.3.11.1</v>
      </c>
      <c r="B162" s="58" t="s">
        <v>320</v>
      </c>
      <c r="C162" s="309"/>
      <c r="D162" s="309"/>
      <c r="E162" s="30">
        <v>11</v>
      </c>
      <c r="F162" s="309"/>
      <c r="G162" s="30">
        <v>3</v>
      </c>
      <c r="H162" s="297" t="s">
        <v>321</v>
      </c>
      <c r="I162" s="64">
        <v>11</v>
      </c>
      <c r="J162" s="27" t="s">
        <v>67</v>
      </c>
      <c r="K162" s="28">
        <v>1</v>
      </c>
      <c r="L162" s="45" t="s">
        <v>67</v>
      </c>
      <c r="M162" s="63">
        <v>287</v>
      </c>
      <c r="N162" s="26" t="s">
        <v>320</v>
      </c>
      <c r="O162" s="34" t="s">
        <v>295</v>
      </c>
      <c r="P162" s="24" t="s">
        <v>319</v>
      </c>
      <c r="Q162" s="24" t="str">
        <f>+VLOOKUP(N162,[2]Hoja1!$Q$2:$T$354,4,FALSE)</f>
        <v>Eficiencia</v>
      </c>
      <c r="R162" s="23" t="s">
        <v>112</v>
      </c>
      <c r="S162" s="23" t="s">
        <v>318</v>
      </c>
      <c r="T162" s="66">
        <v>80</v>
      </c>
      <c r="U162" s="65">
        <v>130</v>
      </c>
      <c r="V162" s="43">
        <v>1</v>
      </c>
      <c r="W162" s="19">
        <v>1</v>
      </c>
      <c r="X162" s="19">
        <f t="shared" si="16"/>
        <v>0.61538461538461542</v>
      </c>
      <c r="Y162" s="18">
        <f t="shared" si="14"/>
        <v>0.61538461538461542</v>
      </c>
      <c r="Z162" s="18">
        <f t="shared" si="15"/>
        <v>0.61538461538461542</v>
      </c>
      <c r="AA162" s="17"/>
      <c r="AB162" s="53" t="s">
        <v>58</v>
      </c>
      <c r="AC162" s="52" t="s">
        <v>0</v>
      </c>
      <c r="AI162" s="74"/>
    </row>
    <row r="163" spans="1:35" s="92" customFormat="1" ht="25.5" x14ac:dyDescent="0.2">
      <c r="A163" s="31" t="str">
        <f t="shared" si="18"/>
        <v>11.3.11.2</v>
      </c>
      <c r="B163" s="58" t="s">
        <v>320</v>
      </c>
      <c r="C163" s="309"/>
      <c r="D163" s="309"/>
      <c r="E163" s="30">
        <v>11</v>
      </c>
      <c r="F163" s="309"/>
      <c r="G163" s="30">
        <v>3</v>
      </c>
      <c r="H163" s="298"/>
      <c r="I163" s="64">
        <v>11</v>
      </c>
      <c r="J163" s="27" t="s">
        <v>66</v>
      </c>
      <c r="K163" s="28">
        <v>2</v>
      </c>
      <c r="L163" s="27" t="s">
        <v>66</v>
      </c>
      <c r="M163" s="63">
        <v>285</v>
      </c>
      <c r="N163" s="26" t="s">
        <v>320</v>
      </c>
      <c r="O163" s="34" t="s">
        <v>295</v>
      </c>
      <c r="P163" s="24" t="s">
        <v>319</v>
      </c>
      <c r="Q163" s="24" t="str">
        <f>+VLOOKUP(N163,[2]Hoja1!$Q$2:$T$354,4,FALSE)</f>
        <v>Eficiencia</v>
      </c>
      <c r="R163" s="23" t="s">
        <v>112</v>
      </c>
      <c r="S163" s="110" t="s">
        <v>318</v>
      </c>
      <c r="T163" s="62">
        <v>467</v>
      </c>
      <c r="U163" s="22">
        <v>2070</v>
      </c>
      <c r="V163" s="19">
        <v>1</v>
      </c>
      <c r="W163" s="19">
        <v>1</v>
      </c>
      <c r="X163" s="19">
        <f t="shared" si="16"/>
        <v>0.22560386473429953</v>
      </c>
      <c r="Y163" s="18">
        <f t="shared" si="14"/>
        <v>0.22560386473429953</v>
      </c>
      <c r="Z163" s="18">
        <f t="shared" si="15"/>
        <v>0.22560386473429953</v>
      </c>
      <c r="AA163" s="17"/>
      <c r="AB163" s="53" t="s">
        <v>58</v>
      </c>
      <c r="AC163" s="52" t="s">
        <v>0</v>
      </c>
      <c r="AI163" s="74"/>
    </row>
    <row r="164" spans="1:35" s="92" customFormat="1" ht="25.5" x14ac:dyDescent="0.2">
      <c r="A164" s="31" t="str">
        <f t="shared" si="18"/>
        <v>11.3.11.3</v>
      </c>
      <c r="B164" s="58" t="s">
        <v>320</v>
      </c>
      <c r="C164" s="309"/>
      <c r="D164" s="309"/>
      <c r="E164" s="30">
        <v>11</v>
      </c>
      <c r="F164" s="309"/>
      <c r="G164" s="30">
        <v>3</v>
      </c>
      <c r="H164" s="298"/>
      <c r="I164" s="57">
        <v>11</v>
      </c>
      <c r="J164" s="27" t="s">
        <v>65</v>
      </c>
      <c r="K164" s="28">
        <v>3</v>
      </c>
      <c r="L164" s="45" t="s">
        <v>65</v>
      </c>
      <c r="M164" s="35">
        <v>283</v>
      </c>
      <c r="N164" s="26" t="s">
        <v>320</v>
      </c>
      <c r="O164" s="34" t="s">
        <v>295</v>
      </c>
      <c r="P164" s="24" t="s">
        <v>319</v>
      </c>
      <c r="Q164" s="24" t="str">
        <f>+VLOOKUP(N164,[2]Hoja1!$Q$2:$T$354,4,FALSE)</f>
        <v>Eficiencia</v>
      </c>
      <c r="R164" s="23" t="s">
        <v>112</v>
      </c>
      <c r="S164" s="23" t="s">
        <v>318</v>
      </c>
      <c r="T164" s="56">
        <v>409</v>
      </c>
      <c r="U164" s="67">
        <v>562</v>
      </c>
      <c r="V164" s="19">
        <v>1</v>
      </c>
      <c r="W164" s="19">
        <v>1</v>
      </c>
      <c r="X164" s="19">
        <f t="shared" si="16"/>
        <v>0.72775800711743777</v>
      </c>
      <c r="Y164" s="18">
        <f t="shared" si="14"/>
        <v>0.72775800711743777</v>
      </c>
      <c r="Z164" s="18">
        <f t="shared" si="15"/>
        <v>0.72775800711743777</v>
      </c>
      <c r="AA164" s="17"/>
      <c r="AB164" s="53" t="s">
        <v>58</v>
      </c>
      <c r="AC164" s="52" t="s">
        <v>0</v>
      </c>
      <c r="AI164" s="74"/>
    </row>
    <row r="165" spans="1:35" s="92" customFormat="1" ht="25.5" x14ac:dyDescent="0.2">
      <c r="A165" s="31" t="str">
        <f t="shared" si="18"/>
        <v>11.3.11.4</v>
      </c>
      <c r="B165" s="58" t="s">
        <v>320</v>
      </c>
      <c r="C165" s="309"/>
      <c r="D165" s="309"/>
      <c r="E165" s="30">
        <v>11</v>
      </c>
      <c r="F165" s="309"/>
      <c r="G165" s="30">
        <v>3</v>
      </c>
      <c r="H165" s="299"/>
      <c r="I165" s="57">
        <v>11</v>
      </c>
      <c r="J165" s="27" t="s">
        <v>64</v>
      </c>
      <c r="K165" s="28">
        <v>4</v>
      </c>
      <c r="L165" s="27" t="s">
        <v>64</v>
      </c>
      <c r="M165" s="35">
        <v>281</v>
      </c>
      <c r="N165" s="26" t="s">
        <v>320</v>
      </c>
      <c r="O165" s="34" t="s">
        <v>295</v>
      </c>
      <c r="P165" s="24" t="s">
        <v>319</v>
      </c>
      <c r="Q165" s="24" t="str">
        <f>+VLOOKUP(N165,[2]Hoja1!$Q$2:$T$354,4,FALSE)</f>
        <v>Eficiencia</v>
      </c>
      <c r="R165" s="23" t="s">
        <v>112</v>
      </c>
      <c r="S165" s="23" t="s">
        <v>318</v>
      </c>
      <c r="T165" s="56">
        <v>100</v>
      </c>
      <c r="U165" s="56">
        <v>303</v>
      </c>
      <c r="V165" s="19">
        <v>1</v>
      </c>
      <c r="W165" s="19">
        <v>1</v>
      </c>
      <c r="X165" s="19">
        <f t="shared" si="16"/>
        <v>0.33003300330033003</v>
      </c>
      <c r="Y165" s="18">
        <f t="shared" si="14"/>
        <v>0.33003300330033003</v>
      </c>
      <c r="Z165" s="18">
        <f t="shared" si="15"/>
        <v>0.33003300330033003</v>
      </c>
      <c r="AA165" s="17"/>
      <c r="AB165" s="53" t="s">
        <v>58</v>
      </c>
      <c r="AC165" s="52" t="s">
        <v>0</v>
      </c>
      <c r="AI165" s="74"/>
    </row>
    <row r="166" spans="1:35" s="92" customFormat="1" ht="25.5" x14ac:dyDescent="0.2">
      <c r="A166" s="31" t="str">
        <f t="shared" si="18"/>
        <v>11.3.12.1</v>
      </c>
      <c r="B166" s="58" t="s">
        <v>316</v>
      </c>
      <c r="C166" s="309"/>
      <c r="D166" s="309"/>
      <c r="E166" s="30">
        <v>11</v>
      </c>
      <c r="F166" s="309"/>
      <c r="G166" s="30">
        <v>3</v>
      </c>
      <c r="H166" s="297" t="s">
        <v>317</v>
      </c>
      <c r="I166" s="64">
        <v>12</v>
      </c>
      <c r="J166" s="27" t="s">
        <v>67</v>
      </c>
      <c r="K166" s="28">
        <v>1</v>
      </c>
      <c r="L166" s="45" t="s">
        <v>67</v>
      </c>
      <c r="M166" s="63">
        <v>288</v>
      </c>
      <c r="N166" s="26" t="s">
        <v>316</v>
      </c>
      <c r="O166" s="34" t="s">
        <v>295</v>
      </c>
      <c r="P166" s="24" t="s">
        <v>315</v>
      </c>
      <c r="Q166" s="24" t="s">
        <v>39</v>
      </c>
      <c r="R166" s="23" t="s">
        <v>208</v>
      </c>
      <c r="S166" s="23" t="s">
        <v>314</v>
      </c>
      <c r="T166" s="66">
        <v>93</v>
      </c>
      <c r="U166" s="65">
        <v>117</v>
      </c>
      <c r="V166" s="43">
        <v>1</v>
      </c>
      <c r="W166" s="19">
        <v>1</v>
      </c>
      <c r="X166" s="19">
        <f t="shared" si="16"/>
        <v>0.79487179487179482</v>
      </c>
      <c r="Y166" s="18">
        <f t="shared" si="14"/>
        <v>0.79487179487179482</v>
      </c>
      <c r="Z166" s="18">
        <f t="shared" si="15"/>
        <v>0.79487179487179482</v>
      </c>
      <c r="AA166" s="17"/>
      <c r="AB166" s="53" t="s">
        <v>58</v>
      </c>
      <c r="AC166" s="52" t="s">
        <v>0</v>
      </c>
      <c r="AI166" s="74"/>
    </row>
    <row r="167" spans="1:35" s="92" customFormat="1" ht="25.5" x14ac:dyDescent="0.2">
      <c r="A167" s="31" t="str">
        <f t="shared" si="18"/>
        <v>11.3.12.2</v>
      </c>
      <c r="B167" s="58" t="s">
        <v>316</v>
      </c>
      <c r="C167" s="309"/>
      <c r="D167" s="309"/>
      <c r="E167" s="30">
        <v>11</v>
      </c>
      <c r="F167" s="309"/>
      <c r="G167" s="30">
        <v>3</v>
      </c>
      <c r="H167" s="298"/>
      <c r="I167" s="64">
        <v>12</v>
      </c>
      <c r="J167" s="27" t="s">
        <v>66</v>
      </c>
      <c r="K167" s="28">
        <v>2</v>
      </c>
      <c r="L167" s="27" t="s">
        <v>66</v>
      </c>
      <c r="M167" s="63">
        <v>286</v>
      </c>
      <c r="N167" s="26" t="s">
        <v>316</v>
      </c>
      <c r="O167" s="34" t="s">
        <v>295</v>
      </c>
      <c r="P167" s="24" t="s">
        <v>315</v>
      </c>
      <c r="Q167" s="24" t="s">
        <v>39</v>
      </c>
      <c r="R167" s="23" t="s">
        <v>208</v>
      </c>
      <c r="S167" s="23" t="s">
        <v>314</v>
      </c>
      <c r="T167" s="22">
        <v>418</v>
      </c>
      <c r="U167" s="21">
        <v>474</v>
      </c>
      <c r="V167" s="19">
        <v>1</v>
      </c>
      <c r="W167" s="19">
        <v>1</v>
      </c>
      <c r="X167" s="19">
        <f t="shared" si="16"/>
        <v>0.88185654008438819</v>
      </c>
      <c r="Y167" s="18">
        <f t="shared" si="14"/>
        <v>0.88185654008438819</v>
      </c>
      <c r="Z167" s="18">
        <f t="shared" si="15"/>
        <v>0.88185654008438819</v>
      </c>
      <c r="AA167" s="17"/>
      <c r="AB167" s="53" t="s">
        <v>58</v>
      </c>
      <c r="AC167" s="52" t="s">
        <v>0</v>
      </c>
      <c r="AI167" s="74"/>
    </row>
    <row r="168" spans="1:35" s="92" customFormat="1" ht="25.5" x14ac:dyDescent="0.2">
      <c r="A168" s="31" t="str">
        <f t="shared" si="18"/>
        <v>11.3.12.3</v>
      </c>
      <c r="B168" s="58" t="s">
        <v>316</v>
      </c>
      <c r="C168" s="309"/>
      <c r="D168" s="309"/>
      <c r="E168" s="30">
        <v>11</v>
      </c>
      <c r="F168" s="309"/>
      <c r="G168" s="30">
        <v>3</v>
      </c>
      <c r="H168" s="298"/>
      <c r="I168" s="57">
        <v>12</v>
      </c>
      <c r="J168" s="27" t="s">
        <v>65</v>
      </c>
      <c r="K168" s="28">
        <v>3</v>
      </c>
      <c r="L168" s="45" t="s">
        <v>65</v>
      </c>
      <c r="M168" s="35">
        <v>284</v>
      </c>
      <c r="N168" s="26" t="s">
        <v>316</v>
      </c>
      <c r="O168" s="34" t="s">
        <v>295</v>
      </c>
      <c r="P168" s="24" t="s">
        <v>315</v>
      </c>
      <c r="Q168" s="24" t="s">
        <v>39</v>
      </c>
      <c r="R168" s="23" t="s">
        <v>208</v>
      </c>
      <c r="S168" s="23" t="s">
        <v>314</v>
      </c>
      <c r="T168" s="56">
        <v>161</v>
      </c>
      <c r="U168" s="67">
        <v>161</v>
      </c>
      <c r="V168" s="19">
        <v>1</v>
      </c>
      <c r="W168" s="19">
        <v>1</v>
      </c>
      <c r="X168" s="19">
        <f t="shared" si="16"/>
        <v>1</v>
      </c>
      <c r="Y168" s="18">
        <f t="shared" si="14"/>
        <v>1</v>
      </c>
      <c r="Z168" s="18">
        <f t="shared" si="15"/>
        <v>1</v>
      </c>
      <c r="AA168" s="17"/>
      <c r="AB168" s="53" t="s">
        <v>58</v>
      </c>
      <c r="AC168" s="52" t="s">
        <v>0</v>
      </c>
      <c r="AI168" s="74"/>
    </row>
    <row r="169" spans="1:35" s="92" customFormat="1" ht="25.5" x14ac:dyDescent="0.2">
      <c r="A169" s="31" t="str">
        <f t="shared" si="18"/>
        <v>11.3.12.4</v>
      </c>
      <c r="B169" s="58" t="s">
        <v>316</v>
      </c>
      <c r="C169" s="309"/>
      <c r="D169" s="309"/>
      <c r="E169" s="30">
        <v>11</v>
      </c>
      <c r="F169" s="309"/>
      <c r="G169" s="30">
        <v>3</v>
      </c>
      <c r="H169" s="299"/>
      <c r="I169" s="57">
        <v>12</v>
      </c>
      <c r="J169" s="27" t="s">
        <v>64</v>
      </c>
      <c r="K169" s="28">
        <v>4</v>
      </c>
      <c r="L169" s="27" t="s">
        <v>64</v>
      </c>
      <c r="M169" s="35">
        <v>282</v>
      </c>
      <c r="N169" s="26" t="s">
        <v>316</v>
      </c>
      <c r="O169" s="34" t="s">
        <v>295</v>
      </c>
      <c r="P169" s="24" t="s">
        <v>315</v>
      </c>
      <c r="Q169" s="24" t="s">
        <v>39</v>
      </c>
      <c r="R169" s="23" t="s">
        <v>208</v>
      </c>
      <c r="S169" s="23" t="s">
        <v>314</v>
      </c>
      <c r="T169" s="56">
        <v>35</v>
      </c>
      <c r="U169" s="165">
        <v>35</v>
      </c>
      <c r="V169" s="19">
        <v>1</v>
      </c>
      <c r="W169" s="19">
        <v>1</v>
      </c>
      <c r="X169" s="19">
        <f t="shared" si="16"/>
        <v>1</v>
      </c>
      <c r="Y169" s="18">
        <f t="shared" si="14"/>
        <v>1</v>
      </c>
      <c r="Z169" s="18">
        <f t="shared" si="15"/>
        <v>1</v>
      </c>
      <c r="AA169" s="17"/>
      <c r="AB169" s="53" t="s">
        <v>58</v>
      </c>
      <c r="AC169" s="52" t="s">
        <v>0</v>
      </c>
      <c r="AI169" s="74"/>
    </row>
    <row r="170" spans="1:35" s="92" customFormat="1" ht="38.25" x14ac:dyDescent="0.2">
      <c r="A170" s="31" t="str">
        <f t="shared" si="18"/>
        <v>11.3.13.1</v>
      </c>
      <c r="B170" s="58" t="s">
        <v>312</v>
      </c>
      <c r="C170" s="309"/>
      <c r="D170" s="309"/>
      <c r="E170" s="30">
        <v>11</v>
      </c>
      <c r="F170" s="309"/>
      <c r="G170" s="30">
        <v>3</v>
      </c>
      <c r="H170" s="297" t="s">
        <v>313</v>
      </c>
      <c r="I170" s="64">
        <v>13</v>
      </c>
      <c r="J170" s="27" t="s">
        <v>67</v>
      </c>
      <c r="K170" s="28">
        <v>1</v>
      </c>
      <c r="L170" s="45" t="s">
        <v>67</v>
      </c>
      <c r="M170" s="63">
        <v>301</v>
      </c>
      <c r="N170" s="26" t="s">
        <v>312</v>
      </c>
      <c r="O170" s="34" t="s">
        <v>62</v>
      </c>
      <c r="P170" s="24" t="s">
        <v>311</v>
      </c>
      <c r="Q170" s="24" t="s">
        <v>39</v>
      </c>
      <c r="R170" s="23" t="s">
        <v>59</v>
      </c>
      <c r="S170" s="164" t="s">
        <v>310</v>
      </c>
      <c r="T170" s="66">
        <v>54</v>
      </c>
      <c r="U170" s="65">
        <v>120</v>
      </c>
      <c r="V170" s="89">
        <v>120</v>
      </c>
      <c r="W170" s="19">
        <v>1</v>
      </c>
      <c r="X170" s="19">
        <f t="shared" si="16"/>
        <v>0.45</v>
      </c>
      <c r="Y170" s="18">
        <f t="shared" si="14"/>
        <v>0.45</v>
      </c>
      <c r="Z170" s="18">
        <f t="shared" si="15"/>
        <v>0.45</v>
      </c>
      <c r="AA170" s="17"/>
      <c r="AB170" s="53" t="s">
        <v>58</v>
      </c>
      <c r="AC170" s="52" t="s">
        <v>0</v>
      </c>
      <c r="AI170" s="74"/>
    </row>
    <row r="171" spans="1:35" s="92" customFormat="1" ht="38.25" x14ac:dyDescent="0.2">
      <c r="A171" s="31" t="str">
        <f t="shared" si="18"/>
        <v>11.3.13.2</v>
      </c>
      <c r="B171" s="58" t="s">
        <v>312</v>
      </c>
      <c r="C171" s="309"/>
      <c r="D171" s="309"/>
      <c r="E171" s="30">
        <v>11</v>
      </c>
      <c r="F171" s="309"/>
      <c r="G171" s="30">
        <v>3</v>
      </c>
      <c r="H171" s="298"/>
      <c r="I171" s="64">
        <v>13</v>
      </c>
      <c r="J171" s="27" t="s">
        <v>66</v>
      </c>
      <c r="K171" s="28">
        <v>2</v>
      </c>
      <c r="L171" s="27" t="s">
        <v>66</v>
      </c>
      <c r="M171" s="63">
        <v>300</v>
      </c>
      <c r="N171" s="26" t="s">
        <v>312</v>
      </c>
      <c r="O171" s="34" t="s">
        <v>62</v>
      </c>
      <c r="P171" s="24" t="s">
        <v>311</v>
      </c>
      <c r="Q171" s="24" t="s">
        <v>39</v>
      </c>
      <c r="R171" s="23" t="s">
        <v>59</v>
      </c>
      <c r="S171" s="164" t="s">
        <v>310</v>
      </c>
      <c r="T171" s="62">
        <v>269</v>
      </c>
      <c r="U171" s="89">
        <v>513</v>
      </c>
      <c r="V171" s="89">
        <v>513</v>
      </c>
      <c r="W171" s="19">
        <v>1</v>
      </c>
      <c r="X171" s="19">
        <f t="shared" si="16"/>
        <v>0.52436647173489281</v>
      </c>
      <c r="Y171" s="18">
        <f t="shared" si="14"/>
        <v>0.52436647173489281</v>
      </c>
      <c r="Z171" s="18">
        <f t="shared" si="15"/>
        <v>0.52436647173489281</v>
      </c>
      <c r="AA171" s="17"/>
      <c r="AB171" s="53" t="s">
        <v>58</v>
      </c>
      <c r="AC171" s="52" t="s">
        <v>0</v>
      </c>
      <c r="AI171" s="74"/>
    </row>
    <row r="172" spans="1:35" s="92" customFormat="1" ht="38.25" x14ac:dyDescent="0.2">
      <c r="A172" s="31" t="str">
        <f t="shared" si="18"/>
        <v>11.3.13.3</v>
      </c>
      <c r="B172" s="58" t="s">
        <v>312</v>
      </c>
      <c r="C172" s="309"/>
      <c r="D172" s="309"/>
      <c r="E172" s="30">
        <v>11</v>
      </c>
      <c r="F172" s="309"/>
      <c r="G172" s="30">
        <v>3</v>
      </c>
      <c r="H172" s="298"/>
      <c r="I172" s="57">
        <v>13</v>
      </c>
      <c r="J172" s="27" t="s">
        <v>65</v>
      </c>
      <c r="K172" s="28">
        <v>3</v>
      </c>
      <c r="L172" s="45" t="s">
        <v>65</v>
      </c>
      <c r="M172" s="35">
        <v>299</v>
      </c>
      <c r="N172" s="26" t="s">
        <v>312</v>
      </c>
      <c r="O172" s="34" t="s">
        <v>62</v>
      </c>
      <c r="P172" s="24" t="s">
        <v>311</v>
      </c>
      <c r="Q172" s="24" t="s">
        <v>39</v>
      </c>
      <c r="R172" s="23" t="s">
        <v>59</v>
      </c>
      <c r="S172" s="164" t="s">
        <v>310</v>
      </c>
      <c r="T172" s="56">
        <v>144</v>
      </c>
      <c r="U172" s="105">
        <v>300</v>
      </c>
      <c r="V172" s="89">
        <v>300</v>
      </c>
      <c r="W172" s="19">
        <v>1</v>
      </c>
      <c r="X172" s="19">
        <f t="shared" si="16"/>
        <v>0.48</v>
      </c>
      <c r="Y172" s="18">
        <f t="shared" si="14"/>
        <v>0.48</v>
      </c>
      <c r="Z172" s="18">
        <f t="shared" si="15"/>
        <v>0.48</v>
      </c>
      <c r="AA172" s="17"/>
      <c r="AB172" s="53" t="s">
        <v>58</v>
      </c>
      <c r="AC172" s="52" t="s">
        <v>0</v>
      </c>
      <c r="AI172" s="74"/>
    </row>
    <row r="173" spans="1:35" s="92" customFormat="1" ht="38.25" x14ac:dyDescent="0.2">
      <c r="A173" s="31" t="str">
        <f t="shared" si="18"/>
        <v>11.3.13.4</v>
      </c>
      <c r="B173" s="58" t="s">
        <v>312</v>
      </c>
      <c r="C173" s="309"/>
      <c r="D173" s="309"/>
      <c r="E173" s="30">
        <v>11</v>
      </c>
      <c r="F173" s="309"/>
      <c r="G173" s="30">
        <v>3</v>
      </c>
      <c r="H173" s="299"/>
      <c r="I173" s="57">
        <v>13</v>
      </c>
      <c r="J173" s="27" t="s">
        <v>64</v>
      </c>
      <c r="K173" s="28">
        <v>4</v>
      </c>
      <c r="L173" s="27" t="s">
        <v>64</v>
      </c>
      <c r="M173" s="35">
        <v>298</v>
      </c>
      <c r="N173" s="46" t="s">
        <v>312</v>
      </c>
      <c r="O173" s="34" t="s">
        <v>62</v>
      </c>
      <c r="P173" s="24" t="s">
        <v>311</v>
      </c>
      <c r="Q173" s="24" t="s">
        <v>39</v>
      </c>
      <c r="R173" s="23" t="s">
        <v>59</v>
      </c>
      <c r="S173" s="164" t="s">
        <v>310</v>
      </c>
      <c r="T173" s="56">
        <v>275</v>
      </c>
      <c r="U173" s="21">
        <v>657</v>
      </c>
      <c r="V173" s="89">
        <v>657</v>
      </c>
      <c r="W173" s="19">
        <v>1</v>
      </c>
      <c r="X173" s="19">
        <f t="shared" si="16"/>
        <v>0.41856925418569252</v>
      </c>
      <c r="Y173" s="18">
        <f t="shared" si="14"/>
        <v>0.41856925418569252</v>
      </c>
      <c r="Z173" s="18">
        <f t="shared" si="15"/>
        <v>0.41856925418569252</v>
      </c>
      <c r="AA173" s="17"/>
      <c r="AB173" s="53" t="s">
        <v>58</v>
      </c>
      <c r="AC173" s="52" t="s">
        <v>0</v>
      </c>
      <c r="AI173" s="74"/>
    </row>
    <row r="174" spans="1:35" s="92" customFormat="1" ht="25.5" x14ac:dyDescent="0.2">
      <c r="A174" s="31" t="str">
        <f t="shared" si="18"/>
        <v>11.3.14.1</v>
      </c>
      <c r="B174" s="58" t="s">
        <v>307</v>
      </c>
      <c r="C174" s="309"/>
      <c r="D174" s="309"/>
      <c r="E174" s="30">
        <v>11</v>
      </c>
      <c r="F174" s="309"/>
      <c r="G174" s="30">
        <v>3</v>
      </c>
      <c r="H174" s="297" t="s">
        <v>309</v>
      </c>
      <c r="I174" s="64">
        <v>14</v>
      </c>
      <c r="J174" s="27" t="s">
        <v>67</v>
      </c>
      <c r="K174" s="28">
        <v>1</v>
      </c>
      <c r="L174" s="45" t="s">
        <v>67</v>
      </c>
      <c r="M174" s="63">
        <v>305</v>
      </c>
      <c r="N174" s="26" t="s">
        <v>307</v>
      </c>
      <c r="O174" s="34" t="s">
        <v>10</v>
      </c>
      <c r="P174" s="24" t="s">
        <v>308</v>
      </c>
      <c r="Q174" s="24" t="str">
        <f>+VLOOKUP(N174,[2]Hoja1!$Q$2:$T$354,4,FALSE)</f>
        <v>Desempeño Presupuestario (eficiencia)</v>
      </c>
      <c r="R174" s="23" t="s">
        <v>101</v>
      </c>
      <c r="S174" s="23" t="s">
        <v>59</v>
      </c>
      <c r="T174" s="66">
        <v>20</v>
      </c>
      <c r="U174" s="65">
        <v>46</v>
      </c>
      <c r="V174" s="162" t="s">
        <v>305</v>
      </c>
      <c r="W174" s="19">
        <v>1</v>
      </c>
      <c r="X174" s="19">
        <f t="shared" si="16"/>
        <v>0.43478260869565216</v>
      </c>
      <c r="Y174" s="18">
        <f t="shared" si="14"/>
        <v>0.43478260869565216</v>
      </c>
      <c r="Z174" s="18">
        <f t="shared" si="15"/>
        <v>0.43478260869565216</v>
      </c>
      <c r="AA174" s="17"/>
      <c r="AB174" s="53" t="s">
        <v>58</v>
      </c>
      <c r="AC174" s="52" t="s">
        <v>0</v>
      </c>
      <c r="AI174" s="74"/>
    </row>
    <row r="175" spans="1:35" s="92" customFormat="1" ht="25.5" x14ac:dyDescent="0.2">
      <c r="A175" s="31" t="str">
        <f t="shared" si="18"/>
        <v>11.3.14.2</v>
      </c>
      <c r="B175" s="58" t="s">
        <v>307</v>
      </c>
      <c r="C175" s="309"/>
      <c r="D175" s="309"/>
      <c r="E175" s="30">
        <v>11</v>
      </c>
      <c r="F175" s="309"/>
      <c r="G175" s="30">
        <v>3</v>
      </c>
      <c r="H175" s="298"/>
      <c r="I175" s="64">
        <v>14</v>
      </c>
      <c r="J175" s="27" t="s">
        <v>66</v>
      </c>
      <c r="K175" s="28">
        <v>2</v>
      </c>
      <c r="L175" s="27" t="s">
        <v>66</v>
      </c>
      <c r="M175" s="63">
        <v>304</v>
      </c>
      <c r="N175" s="26" t="s">
        <v>307</v>
      </c>
      <c r="O175" s="34" t="s">
        <v>10</v>
      </c>
      <c r="P175" s="24" t="s">
        <v>308</v>
      </c>
      <c r="Q175" s="24" t="str">
        <f>+VLOOKUP(N175,[2]Hoja1!$Q$2:$T$354,4,FALSE)</f>
        <v>Desempeño Presupuestario (eficiencia)</v>
      </c>
      <c r="R175" s="23" t="s">
        <v>101</v>
      </c>
      <c r="S175" s="23" t="s">
        <v>59</v>
      </c>
      <c r="T175" s="153">
        <v>180620135</v>
      </c>
      <c r="U175" s="153">
        <v>953940000</v>
      </c>
      <c r="V175" s="162" t="s">
        <v>305</v>
      </c>
      <c r="W175" s="19">
        <v>1</v>
      </c>
      <c r="X175" s="19">
        <f t="shared" si="16"/>
        <v>0.18934119022160723</v>
      </c>
      <c r="Y175" s="18">
        <f t="shared" si="14"/>
        <v>0.18934119022160723</v>
      </c>
      <c r="Z175" s="18">
        <f t="shared" si="15"/>
        <v>0.18934119022160723</v>
      </c>
      <c r="AA175" s="17"/>
      <c r="AB175" s="53" t="s">
        <v>58</v>
      </c>
      <c r="AC175" s="52" t="s">
        <v>0</v>
      </c>
      <c r="AI175" s="74"/>
    </row>
    <row r="176" spans="1:35" s="92" customFormat="1" ht="25.5" x14ac:dyDescent="0.2">
      <c r="A176" s="31" t="str">
        <f t="shared" si="18"/>
        <v>11.3.14.3</v>
      </c>
      <c r="B176" s="58" t="s">
        <v>307</v>
      </c>
      <c r="C176" s="309"/>
      <c r="D176" s="309"/>
      <c r="E176" s="30">
        <v>11</v>
      </c>
      <c r="F176" s="309"/>
      <c r="G176" s="30">
        <v>3</v>
      </c>
      <c r="H176" s="298"/>
      <c r="I176" s="57">
        <v>14</v>
      </c>
      <c r="J176" s="27" t="s">
        <v>65</v>
      </c>
      <c r="K176" s="28">
        <v>3</v>
      </c>
      <c r="L176" s="45" t="s">
        <v>65</v>
      </c>
      <c r="M176" s="35">
        <v>303</v>
      </c>
      <c r="N176" s="26" t="s">
        <v>307</v>
      </c>
      <c r="O176" s="34" t="s">
        <v>10</v>
      </c>
      <c r="P176" s="24" t="s">
        <v>308</v>
      </c>
      <c r="Q176" s="24" t="str">
        <f>+VLOOKUP(N176,[2]Hoja1!$Q$2:$T$354,4,FALSE)</f>
        <v>Desempeño Presupuestario (eficiencia)</v>
      </c>
      <c r="R176" s="23" t="s">
        <v>101</v>
      </c>
      <c r="S176" s="23" t="s">
        <v>59</v>
      </c>
      <c r="T176" s="163">
        <v>722892860.38</v>
      </c>
      <c r="U176" s="155">
        <v>1104100000</v>
      </c>
      <c r="V176" s="162" t="s">
        <v>305</v>
      </c>
      <c r="W176" s="19">
        <v>1</v>
      </c>
      <c r="X176" s="19">
        <f t="shared" si="16"/>
        <v>0.65473495188841591</v>
      </c>
      <c r="Y176" s="18">
        <f t="shared" si="14"/>
        <v>0.65473495188841591</v>
      </c>
      <c r="Z176" s="18">
        <f t="shared" si="15"/>
        <v>0.65473495188841591</v>
      </c>
      <c r="AA176" s="17"/>
      <c r="AB176" s="53" t="s">
        <v>58</v>
      </c>
      <c r="AC176" s="52" t="s">
        <v>0</v>
      </c>
      <c r="AI176" s="74"/>
    </row>
    <row r="177" spans="1:35" s="92" customFormat="1" ht="25.5" x14ac:dyDescent="0.2">
      <c r="A177" s="31" t="str">
        <f t="shared" si="18"/>
        <v>11.3.14.4</v>
      </c>
      <c r="B177" s="58" t="s">
        <v>307</v>
      </c>
      <c r="C177" s="309"/>
      <c r="D177" s="309"/>
      <c r="E177" s="30">
        <v>11</v>
      </c>
      <c r="F177" s="309"/>
      <c r="G177" s="30">
        <v>3</v>
      </c>
      <c r="H177" s="299"/>
      <c r="I177" s="57">
        <v>14</v>
      </c>
      <c r="J177" s="27" t="s">
        <v>64</v>
      </c>
      <c r="K177" s="28">
        <v>4</v>
      </c>
      <c r="L177" s="27" t="s">
        <v>64</v>
      </c>
      <c r="M177" s="35">
        <v>302</v>
      </c>
      <c r="N177" s="26" t="s">
        <v>307</v>
      </c>
      <c r="O177" s="34" t="s">
        <v>10</v>
      </c>
      <c r="P177" s="24" t="s">
        <v>306</v>
      </c>
      <c r="Q177" s="24" t="str">
        <f>+VLOOKUP(N177,[2]Hoja1!$Q$2:$T$354,4,FALSE)</f>
        <v>Desempeño Presupuestario (eficiencia)</v>
      </c>
      <c r="R177" s="23" t="s">
        <v>101</v>
      </c>
      <c r="S177" s="23" t="s">
        <v>59</v>
      </c>
      <c r="T177" s="154">
        <v>190384747</v>
      </c>
      <c r="U177" s="153">
        <v>1205300000</v>
      </c>
      <c r="V177" s="161" t="s">
        <v>305</v>
      </c>
      <c r="W177" s="19">
        <v>1</v>
      </c>
      <c r="X177" s="19">
        <f t="shared" si="16"/>
        <v>0.15795631544013938</v>
      </c>
      <c r="Y177" s="18">
        <f t="shared" si="14"/>
        <v>0.15795631544013938</v>
      </c>
      <c r="Z177" s="18">
        <f t="shared" si="15"/>
        <v>0.15795631544013938</v>
      </c>
      <c r="AA177" s="17"/>
      <c r="AB177" s="53" t="s">
        <v>58</v>
      </c>
      <c r="AC177" s="52" t="s">
        <v>0</v>
      </c>
      <c r="AI177" s="74"/>
    </row>
    <row r="178" spans="1:35" s="92" customFormat="1" ht="25.5" x14ac:dyDescent="0.2">
      <c r="A178" s="31" t="str">
        <f t="shared" si="18"/>
        <v>11.3.15.1</v>
      </c>
      <c r="B178" s="58" t="s">
        <v>303</v>
      </c>
      <c r="C178" s="309"/>
      <c r="D178" s="309"/>
      <c r="E178" s="30">
        <v>11</v>
      </c>
      <c r="F178" s="309"/>
      <c r="G178" s="30">
        <v>3</v>
      </c>
      <c r="H178" s="297" t="s">
        <v>304</v>
      </c>
      <c r="I178" s="64">
        <v>15</v>
      </c>
      <c r="J178" s="27" t="s">
        <v>67</v>
      </c>
      <c r="K178" s="28">
        <v>1</v>
      </c>
      <c r="L178" s="45" t="s">
        <v>67</v>
      </c>
      <c r="M178" s="63">
        <v>310</v>
      </c>
      <c r="N178" s="26" t="s">
        <v>303</v>
      </c>
      <c r="O178" s="34" t="s">
        <v>10</v>
      </c>
      <c r="P178" s="24" t="s">
        <v>302</v>
      </c>
      <c r="Q178" s="24" t="str">
        <f>+VLOOKUP(N178,[2]Hoja1!$Q$2:$T$354,4,FALSE)</f>
        <v>Eficacia</v>
      </c>
      <c r="R178" s="23" t="s">
        <v>301</v>
      </c>
      <c r="S178" s="23" t="s">
        <v>59</v>
      </c>
      <c r="T178" s="66">
        <v>19</v>
      </c>
      <c r="U178" s="65">
        <v>452</v>
      </c>
      <c r="V178" s="104">
        <v>452</v>
      </c>
      <c r="W178" s="19">
        <v>1</v>
      </c>
      <c r="X178" s="19">
        <f t="shared" si="16"/>
        <v>4.2035398230088498E-2</v>
      </c>
      <c r="Y178" s="18">
        <f t="shared" si="14"/>
        <v>4.2035398230088498E-2</v>
      </c>
      <c r="Z178" s="18">
        <f t="shared" si="15"/>
        <v>4.2035398230088498E-2</v>
      </c>
      <c r="AA178" s="17"/>
      <c r="AB178" s="53" t="s">
        <v>58</v>
      </c>
      <c r="AC178" s="52" t="s">
        <v>0</v>
      </c>
      <c r="AI178" s="74"/>
    </row>
    <row r="179" spans="1:35" s="92" customFormat="1" ht="25.5" x14ac:dyDescent="0.2">
      <c r="A179" s="31" t="str">
        <f t="shared" si="18"/>
        <v>11.3.15.2</v>
      </c>
      <c r="B179" s="58" t="s">
        <v>303</v>
      </c>
      <c r="C179" s="309"/>
      <c r="D179" s="309"/>
      <c r="E179" s="30">
        <v>11</v>
      </c>
      <c r="F179" s="309"/>
      <c r="G179" s="30">
        <v>3</v>
      </c>
      <c r="H179" s="298"/>
      <c r="I179" s="64">
        <v>15</v>
      </c>
      <c r="J179" s="27" t="s">
        <v>66</v>
      </c>
      <c r="K179" s="28">
        <v>2</v>
      </c>
      <c r="L179" s="27" t="s">
        <v>66</v>
      </c>
      <c r="M179" s="63">
        <v>309</v>
      </c>
      <c r="N179" s="26" t="s">
        <v>303</v>
      </c>
      <c r="O179" s="34" t="s">
        <v>10</v>
      </c>
      <c r="P179" s="24" t="s">
        <v>302</v>
      </c>
      <c r="Q179" s="24" t="str">
        <f>+VLOOKUP(N179,[2]Hoja1!$Q$2:$T$354,4,FALSE)</f>
        <v>Eficacia</v>
      </c>
      <c r="R179" s="23" t="s">
        <v>301</v>
      </c>
      <c r="S179" s="23" t="s">
        <v>59</v>
      </c>
      <c r="T179" s="62">
        <v>42</v>
      </c>
      <c r="U179" s="104">
        <v>320</v>
      </c>
      <c r="V179" s="104">
        <v>320</v>
      </c>
      <c r="W179" s="19">
        <v>1</v>
      </c>
      <c r="X179" s="19">
        <f t="shared" si="16"/>
        <v>0.13125000000000001</v>
      </c>
      <c r="Y179" s="18">
        <f t="shared" si="14"/>
        <v>0.13125000000000001</v>
      </c>
      <c r="Z179" s="18">
        <f t="shared" si="15"/>
        <v>0.13125000000000001</v>
      </c>
      <c r="AA179" s="17"/>
      <c r="AB179" s="53" t="s">
        <v>58</v>
      </c>
      <c r="AC179" s="52" t="s">
        <v>0</v>
      </c>
      <c r="AI179" s="74"/>
    </row>
    <row r="180" spans="1:35" s="92" customFormat="1" ht="25.5" x14ac:dyDescent="0.2">
      <c r="A180" s="31" t="str">
        <f t="shared" si="18"/>
        <v>11.3.15.3</v>
      </c>
      <c r="B180" s="58" t="s">
        <v>303</v>
      </c>
      <c r="C180" s="309"/>
      <c r="D180" s="309"/>
      <c r="E180" s="30">
        <v>11</v>
      </c>
      <c r="F180" s="309"/>
      <c r="G180" s="30">
        <v>3</v>
      </c>
      <c r="H180" s="298"/>
      <c r="I180" s="57">
        <v>15</v>
      </c>
      <c r="J180" s="27" t="s">
        <v>65</v>
      </c>
      <c r="K180" s="28">
        <v>3</v>
      </c>
      <c r="L180" s="45" t="s">
        <v>65</v>
      </c>
      <c r="M180" s="35">
        <v>308</v>
      </c>
      <c r="N180" s="26" t="s">
        <v>303</v>
      </c>
      <c r="O180" s="34" t="s">
        <v>10</v>
      </c>
      <c r="P180" s="24" t="s">
        <v>302</v>
      </c>
      <c r="Q180" s="24" t="str">
        <f>+VLOOKUP(N180,[2]Hoja1!$Q$2:$T$354,4,FALSE)</f>
        <v>Eficacia</v>
      </c>
      <c r="R180" s="23" t="s">
        <v>301</v>
      </c>
      <c r="S180" s="23" t="s">
        <v>59</v>
      </c>
      <c r="T180" s="56">
        <v>15</v>
      </c>
      <c r="U180" s="160">
        <v>911</v>
      </c>
      <c r="V180" s="104">
        <v>911</v>
      </c>
      <c r="W180" s="19">
        <v>1</v>
      </c>
      <c r="X180" s="19">
        <f t="shared" si="16"/>
        <v>1.6465422612513721E-2</v>
      </c>
      <c r="Y180" s="18">
        <f t="shared" si="14"/>
        <v>1.6465422612513721E-2</v>
      </c>
      <c r="Z180" s="18">
        <f t="shared" si="15"/>
        <v>1.6465422612513721E-2</v>
      </c>
      <c r="AA180" s="17"/>
      <c r="AB180" s="53" t="s">
        <v>58</v>
      </c>
      <c r="AC180" s="52" t="s">
        <v>0</v>
      </c>
      <c r="AI180" s="74"/>
    </row>
    <row r="181" spans="1:35" s="92" customFormat="1" ht="25.5" x14ac:dyDescent="0.2">
      <c r="A181" s="31" t="str">
        <f t="shared" si="18"/>
        <v>11.3.15.4</v>
      </c>
      <c r="B181" s="58" t="s">
        <v>303</v>
      </c>
      <c r="C181" s="309"/>
      <c r="D181" s="309"/>
      <c r="E181" s="30">
        <v>11</v>
      </c>
      <c r="F181" s="309"/>
      <c r="G181" s="30">
        <v>3</v>
      </c>
      <c r="H181" s="298"/>
      <c r="I181" s="57">
        <v>15</v>
      </c>
      <c r="J181" s="27" t="s">
        <v>64</v>
      </c>
      <c r="K181" s="28">
        <v>4</v>
      </c>
      <c r="L181" s="27" t="s">
        <v>64</v>
      </c>
      <c r="M181" s="35">
        <v>307</v>
      </c>
      <c r="N181" s="26" t="s">
        <v>303</v>
      </c>
      <c r="O181" s="34" t="s">
        <v>10</v>
      </c>
      <c r="P181" s="24" t="s">
        <v>302</v>
      </c>
      <c r="Q181" s="24" t="str">
        <f>+VLOOKUP(N181,[2]Hoja1!$Q$2:$T$354,4,FALSE)</f>
        <v>Eficacia</v>
      </c>
      <c r="R181" s="23" t="s">
        <v>301</v>
      </c>
      <c r="S181" s="23" t="s">
        <v>59</v>
      </c>
      <c r="T181" s="56">
        <v>61</v>
      </c>
      <c r="U181" s="21">
        <v>1079</v>
      </c>
      <c r="V181" s="104">
        <v>1079</v>
      </c>
      <c r="W181" s="19">
        <v>1</v>
      </c>
      <c r="X181" s="19">
        <f t="shared" si="16"/>
        <v>5.6533827618164965E-2</v>
      </c>
      <c r="Y181" s="18">
        <f t="shared" si="14"/>
        <v>5.6533827618164965E-2</v>
      </c>
      <c r="Z181" s="18">
        <f t="shared" si="15"/>
        <v>5.6533827618164965E-2</v>
      </c>
      <c r="AA181" s="17"/>
      <c r="AB181" s="53" t="s">
        <v>58</v>
      </c>
      <c r="AC181" s="52" t="s">
        <v>0</v>
      </c>
      <c r="AI181" s="74"/>
    </row>
    <row r="182" spans="1:35" s="92" customFormat="1" ht="25.5" x14ac:dyDescent="0.2">
      <c r="A182" s="31" t="str">
        <f t="shared" si="18"/>
        <v>11.3.16.1</v>
      </c>
      <c r="B182" s="58" t="s">
        <v>300</v>
      </c>
      <c r="C182" s="309"/>
      <c r="D182" s="309"/>
      <c r="E182" s="30">
        <v>11</v>
      </c>
      <c r="F182" s="309"/>
      <c r="G182" s="30">
        <v>3</v>
      </c>
      <c r="H182" s="298"/>
      <c r="I182" s="64">
        <v>16</v>
      </c>
      <c r="J182" s="27" t="s">
        <v>67</v>
      </c>
      <c r="K182" s="28">
        <v>1</v>
      </c>
      <c r="L182" s="45" t="s">
        <v>67</v>
      </c>
      <c r="M182" s="69" t="s">
        <v>6</v>
      </c>
      <c r="N182" s="46" t="s">
        <v>300</v>
      </c>
      <c r="O182" s="63" t="s">
        <v>6</v>
      </c>
      <c r="P182" s="24" t="s">
        <v>299</v>
      </c>
      <c r="Q182" s="24" t="s">
        <v>98</v>
      </c>
      <c r="R182" s="23" t="s">
        <v>101</v>
      </c>
      <c r="S182" s="23" t="s">
        <v>59</v>
      </c>
      <c r="T182" s="66">
        <v>7</v>
      </c>
      <c r="U182" s="65">
        <v>93</v>
      </c>
      <c r="V182" s="119">
        <v>93</v>
      </c>
      <c r="W182" s="19">
        <v>0.25</v>
      </c>
      <c r="X182" s="19">
        <f t="shared" si="16"/>
        <v>7.5268817204301078E-2</v>
      </c>
      <c r="Y182" s="18">
        <f t="shared" ref="Y182:Y245" si="19">IFERROR(X182/W182,"")</f>
        <v>0.30107526881720431</v>
      </c>
      <c r="Z182" s="18">
        <f t="shared" ref="Z182:Z245" si="20">+Y182</f>
        <v>0.30107526881720431</v>
      </c>
      <c r="AA182" s="17"/>
      <c r="AB182" s="53" t="s">
        <v>58</v>
      </c>
      <c r="AC182" s="52" t="s">
        <v>0</v>
      </c>
      <c r="AI182" s="74"/>
    </row>
    <row r="183" spans="1:35" s="92" customFormat="1" ht="25.5" x14ac:dyDescent="0.2">
      <c r="A183" s="31" t="str">
        <f t="shared" si="18"/>
        <v>11.3.16.2</v>
      </c>
      <c r="B183" s="58" t="s">
        <v>300</v>
      </c>
      <c r="C183" s="309"/>
      <c r="D183" s="309"/>
      <c r="E183" s="30">
        <v>11</v>
      </c>
      <c r="F183" s="309"/>
      <c r="G183" s="30">
        <v>3</v>
      </c>
      <c r="H183" s="298"/>
      <c r="I183" s="64">
        <v>16</v>
      </c>
      <c r="J183" s="27" t="s">
        <v>66</v>
      </c>
      <c r="K183" s="28">
        <v>2</v>
      </c>
      <c r="L183" s="27" t="s">
        <v>66</v>
      </c>
      <c r="M183" s="69" t="s">
        <v>6</v>
      </c>
      <c r="N183" s="46" t="s">
        <v>300</v>
      </c>
      <c r="O183" s="63" t="s">
        <v>6</v>
      </c>
      <c r="P183" s="24" t="s">
        <v>299</v>
      </c>
      <c r="Q183" s="24" t="s">
        <v>98</v>
      </c>
      <c r="R183" s="23" t="s">
        <v>101</v>
      </c>
      <c r="S183" s="23" t="s">
        <v>59</v>
      </c>
      <c r="T183" s="22">
        <v>47</v>
      </c>
      <c r="U183" s="119">
        <v>252</v>
      </c>
      <c r="V183" s="119">
        <v>252</v>
      </c>
      <c r="W183" s="19">
        <v>0.5</v>
      </c>
      <c r="X183" s="19">
        <f t="shared" si="16"/>
        <v>0.18650793650793651</v>
      </c>
      <c r="Y183" s="18">
        <f t="shared" si="19"/>
        <v>0.37301587301587302</v>
      </c>
      <c r="Z183" s="18">
        <f t="shared" si="20"/>
        <v>0.37301587301587302</v>
      </c>
      <c r="AA183" s="17"/>
      <c r="AB183" s="53" t="s">
        <v>58</v>
      </c>
      <c r="AC183" s="52" t="s">
        <v>0</v>
      </c>
      <c r="AI183" s="74"/>
    </row>
    <row r="184" spans="1:35" s="92" customFormat="1" ht="25.5" x14ac:dyDescent="0.2">
      <c r="A184" s="31" t="str">
        <f t="shared" si="18"/>
        <v>11.3.16.3</v>
      </c>
      <c r="B184" s="58" t="s">
        <v>300</v>
      </c>
      <c r="C184" s="309"/>
      <c r="D184" s="309"/>
      <c r="E184" s="30">
        <v>11</v>
      </c>
      <c r="F184" s="309"/>
      <c r="G184" s="30">
        <v>3</v>
      </c>
      <c r="H184" s="298"/>
      <c r="I184" s="57">
        <v>16</v>
      </c>
      <c r="J184" s="27" t="s">
        <v>65</v>
      </c>
      <c r="K184" s="28">
        <v>3</v>
      </c>
      <c r="L184" s="45" t="s">
        <v>65</v>
      </c>
      <c r="M184" s="68" t="s">
        <v>6</v>
      </c>
      <c r="N184" s="26" t="s">
        <v>300</v>
      </c>
      <c r="O184" s="34" t="s">
        <v>6</v>
      </c>
      <c r="P184" s="24" t="s">
        <v>299</v>
      </c>
      <c r="Q184" s="24" t="s">
        <v>98</v>
      </c>
      <c r="R184" s="23" t="s">
        <v>101</v>
      </c>
      <c r="S184" s="23" t="s">
        <v>59</v>
      </c>
      <c r="T184" s="56">
        <v>12</v>
      </c>
      <c r="U184" s="105">
        <v>141</v>
      </c>
      <c r="V184" s="119">
        <v>141</v>
      </c>
      <c r="W184" s="19">
        <v>0.25</v>
      </c>
      <c r="X184" s="19">
        <f t="shared" si="16"/>
        <v>8.5106382978723402E-2</v>
      </c>
      <c r="Y184" s="18">
        <f t="shared" si="19"/>
        <v>0.34042553191489361</v>
      </c>
      <c r="Z184" s="18">
        <f t="shared" si="20"/>
        <v>0.34042553191489361</v>
      </c>
      <c r="AA184" s="17"/>
      <c r="AB184" s="53" t="s">
        <v>58</v>
      </c>
      <c r="AC184" s="52" t="s">
        <v>0</v>
      </c>
      <c r="AI184" s="74"/>
    </row>
    <row r="185" spans="1:35" s="92" customFormat="1" ht="25.5" x14ac:dyDescent="0.2">
      <c r="A185" s="31" t="str">
        <f t="shared" si="18"/>
        <v>11.3.16.4</v>
      </c>
      <c r="B185" s="58" t="s">
        <v>300</v>
      </c>
      <c r="C185" s="309"/>
      <c r="D185" s="309"/>
      <c r="E185" s="30">
        <v>11</v>
      </c>
      <c r="F185" s="310"/>
      <c r="G185" s="30">
        <v>3</v>
      </c>
      <c r="H185" s="299"/>
      <c r="I185" s="57">
        <v>16</v>
      </c>
      <c r="J185" s="27" t="s">
        <v>64</v>
      </c>
      <c r="K185" s="28">
        <v>4</v>
      </c>
      <c r="L185" s="27" t="s">
        <v>64</v>
      </c>
      <c r="M185" s="68" t="s">
        <v>6</v>
      </c>
      <c r="N185" s="26" t="s">
        <v>300</v>
      </c>
      <c r="O185" s="34" t="s">
        <v>6</v>
      </c>
      <c r="P185" s="24" t="s">
        <v>299</v>
      </c>
      <c r="Q185" s="24" t="s">
        <v>98</v>
      </c>
      <c r="R185" s="23" t="s">
        <v>101</v>
      </c>
      <c r="S185" s="23" t="s">
        <v>59</v>
      </c>
      <c r="T185" s="56">
        <v>17</v>
      </c>
      <c r="U185" s="21">
        <v>174</v>
      </c>
      <c r="V185" s="119">
        <v>174</v>
      </c>
      <c r="W185" s="19">
        <v>0.25</v>
      </c>
      <c r="X185" s="19">
        <f t="shared" si="16"/>
        <v>9.7701149425287362E-2</v>
      </c>
      <c r="Y185" s="18">
        <f t="shared" si="19"/>
        <v>0.39080459770114945</v>
      </c>
      <c r="Z185" s="18">
        <f t="shared" si="20"/>
        <v>0.39080459770114945</v>
      </c>
      <c r="AA185" s="17"/>
      <c r="AB185" s="53" t="s">
        <v>58</v>
      </c>
      <c r="AC185" s="52" t="s">
        <v>0</v>
      </c>
      <c r="AI185" s="74"/>
    </row>
    <row r="186" spans="1:35" s="92" customFormat="1" ht="38.25" x14ac:dyDescent="0.2">
      <c r="A186" s="31" t="str">
        <f t="shared" si="18"/>
        <v>11.4.9.1</v>
      </c>
      <c r="B186" s="58" t="s">
        <v>296</v>
      </c>
      <c r="C186" s="309"/>
      <c r="D186" s="309"/>
      <c r="E186" s="30">
        <v>11</v>
      </c>
      <c r="F186" s="297" t="s">
        <v>298</v>
      </c>
      <c r="G186" s="60">
        <v>4</v>
      </c>
      <c r="H186" s="308" t="s">
        <v>297</v>
      </c>
      <c r="I186" s="34">
        <v>9</v>
      </c>
      <c r="J186" s="27" t="s">
        <v>67</v>
      </c>
      <c r="K186" s="28">
        <v>1</v>
      </c>
      <c r="L186" s="45" t="s">
        <v>67</v>
      </c>
      <c r="M186" s="159">
        <v>51</v>
      </c>
      <c r="N186" s="26" t="s">
        <v>296</v>
      </c>
      <c r="O186" s="34" t="s">
        <v>295</v>
      </c>
      <c r="P186" s="24" t="s">
        <v>294</v>
      </c>
      <c r="Q186" s="24" t="s">
        <v>98</v>
      </c>
      <c r="R186" s="23" t="s">
        <v>59</v>
      </c>
      <c r="S186" s="23" t="s">
        <v>59</v>
      </c>
      <c r="T186" s="117">
        <v>1470556176</v>
      </c>
      <c r="U186" s="158">
        <v>3200000000</v>
      </c>
      <c r="V186" s="152">
        <v>3200000000</v>
      </c>
      <c r="W186" s="157">
        <v>0.25</v>
      </c>
      <c r="X186" s="19">
        <f t="shared" si="16"/>
        <v>0.459548805</v>
      </c>
      <c r="Y186" s="18">
        <f t="shared" si="19"/>
        <v>1.83819522</v>
      </c>
      <c r="Z186" s="18">
        <f t="shared" si="20"/>
        <v>1.83819522</v>
      </c>
      <c r="AA186" s="17"/>
      <c r="AB186" s="53" t="s">
        <v>58</v>
      </c>
      <c r="AC186" s="52" t="s">
        <v>0</v>
      </c>
      <c r="AI186" s="74"/>
    </row>
    <row r="187" spans="1:35" s="92" customFormat="1" ht="38.25" x14ac:dyDescent="0.2">
      <c r="A187" s="31" t="str">
        <f t="shared" si="18"/>
        <v>11.4.9.2</v>
      </c>
      <c r="B187" s="58" t="s">
        <v>296</v>
      </c>
      <c r="C187" s="309"/>
      <c r="D187" s="309"/>
      <c r="E187" s="30">
        <v>11</v>
      </c>
      <c r="F187" s="298"/>
      <c r="G187" s="30">
        <v>4</v>
      </c>
      <c r="H187" s="309"/>
      <c r="I187" s="64">
        <v>9</v>
      </c>
      <c r="J187" s="27" t="s">
        <v>66</v>
      </c>
      <c r="K187" s="28">
        <v>2</v>
      </c>
      <c r="L187" s="27" t="s">
        <v>66</v>
      </c>
      <c r="M187" s="63">
        <v>50</v>
      </c>
      <c r="N187" s="26" t="s">
        <v>296</v>
      </c>
      <c r="O187" s="34" t="s">
        <v>295</v>
      </c>
      <c r="P187" s="24" t="s">
        <v>294</v>
      </c>
      <c r="Q187" s="24" t="s">
        <v>98</v>
      </c>
      <c r="R187" s="23" t="s">
        <v>59</v>
      </c>
      <c r="S187" s="23" t="s">
        <v>59</v>
      </c>
      <c r="T187" s="153">
        <v>3122791595</v>
      </c>
      <c r="U187" s="152">
        <v>13000000000</v>
      </c>
      <c r="V187" s="152">
        <v>13000000000</v>
      </c>
      <c r="W187" s="19">
        <v>0.5</v>
      </c>
      <c r="X187" s="19">
        <f t="shared" si="16"/>
        <v>0.24021473807692309</v>
      </c>
      <c r="Y187" s="18">
        <f t="shared" si="19"/>
        <v>0.48042947615384618</v>
      </c>
      <c r="Z187" s="18">
        <f t="shared" si="20"/>
        <v>0.48042947615384618</v>
      </c>
      <c r="AA187" s="17"/>
      <c r="AB187" s="53" t="s">
        <v>58</v>
      </c>
      <c r="AC187" s="52" t="s">
        <v>0</v>
      </c>
      <c r="AI187" s="74"/>
    </row>
    <row r="188" spans="1:35" s="92" customFormat="1" ht="38.25" x14ac:dyDescent="0.2">
      <c r="A188" s="31" t="str">
        <f t="shared" si="18"/>
        <v>11.4.9.3</v>
      </c>
      <c r="B188" s="58" t="s">
        <v>296</v>
      </c>
      <c r="C188" s="309"/>
      <c r="D188" s="309"/>
      <c r="E188" s="30">
        <v>11</v>
      </c>
      <c r="F188" s="298"/>
      <c r="G188" s="60">
        <v>4</v>
      </c>
      <c r="H188" s="309"/>
      <c r="I188" s="64">
        <v>9</v>
      </c>
      <c r="J188" s="27" t="s">
        <v>65</v>
      </c>
      <c r="K188" s="28">
        <v>3</v>
      </c>
      <c r="L188" s="45" t="s">
        <v>65</v>
      </c>
      <c r="M188" s="35">
        <v>49</v>
      </c>
      <c r="N188" s="26" t="s">
        <v>296</v>
      </c>
      <c r="O188" s="34" t="s">
        <v>295</v>
      </c>
      <c r="P188" s="24" t="s">
        <v>294</v>
      </c>
      <c r="Q188" s="24" t="s">
        <v>98</v>
      </c>
      <c r="R188" s="23" t="s">
        <v>59</v>
      </c>
      <c r="S188" s="23" t="s">
        <v>59</v>
      </c>
      <c r="T188" s="156">
        <v>503046260</v>
      </c>
      <c r="U188" s="155">
        <v>6000000000</v>
      </c>
      <c r="V188" s="152">
        <v>6000000000</v>
      </c>
      <c r="W188" s="19">
        <v>0.25</v>
      </c>
      <c r="X188" s="19">
        <f t="shared" si="16"/>
        <v>8.3841043333333337E-2</v>
      </c>
      <c r="Y188" s="18">
        <f t="shared" si="19"/>
        <v>0.33536417333333335</v>
      </c>
      <c r="Z188" s="18">
        <f t="shared" si="20"/>
        <v>0.33536417333333335</v>
      </c>
      <c r="AA188" s="17"/>
      <c r="AB188" s="53" t="s">
        <v>58</v>
      </c>
      <c r="AC188" s="52" t="s">
        <v>0</v>
      </c>
      <c r="AI188" s="74"/>
    </row>
    <row r="189" spans="1:35" s="92" customFormat="1" ht="38.25" x14ac:dyDescent="0.2">
      <c r="A189" s="31" t="str">
        <f t="shared" si="18"/>
        <v>11.4.9.4</v>
      </c>
      <c r="B189" s="58" t="s">
        <v>296</v>
      </c>
      <c r="C189" s="309"/>
      <c r="D189" s="309"/>
      <c r="E189" s="30">
        <v>11</v>
      </c>
      <c r="F189" s="298"/>
      <c r="G189" s="60">
        <v>4</v>
      </c>
      <c r="H189" s="310"/>
      <c r="I189" s="57">
        <v>9</v>
      </c>
      <c r="J189" s="27" t="s">
        <v>64</v>
      </c>
      <c r="K189" s="28">
        <v>4</v>
      </c>
      <c r="L189" s="27" t="s">
        <v>64</v>
      </c>
      <c r="M189" s="25">
        <v>48</v>
      </c>
      <c r="N189" s="26" t="s">
        <v>296</v>
      </c>
      <c r="O189" s="34" t="s">
        <v>295</v>
      </c>
      <c r="P189" s="24" t="s">
        <v>294</v>
      </c>
      <c r="Q189" s="24" t="s">
        <v>98</v>
      </c>
      <c r="R189" s="23" t="s">
        <v>59</v>
      </c>
      <c r="S189" s="23" t="s">
        <v>59</v>
      </c>
      <c r="T189" s="154">
        <v>711401667</v>
      </c>
      <c r="U189" s="153">
        <v>8000000000</v>
      </c>
      <c r="V189" s="152">
        <v>8000000000</v>
      </c>
      <c r="W189" s="19">
        <v>0.25</v>
      </c>
      <c r="X189" s="19">
        <f t="shared" si="16"/>
        <v>8.8925208374999995E-2</v>
      </c>
      <c r="Y189" s="18">
        <f t="shared" si="19"/>
        <v>0.35570083349999998</v>
      </c>
      <c r="Z189" s="18">
        <f t="shared" si="20"/>
        <v>0.35570083349999998</v>
      </c>
      <c r="AA189" s="17"/>
      <c r="AB189" s="53" t="s">
        <v>58</v>
      </c>
      <c r="AC189" s="52" t="s">
        <v>0</v>
      </c>
      <c r="AI189" s="74"/>
    </row>
    <row r="190" spans="1:35" s="92" customFormat="1" ht="25.5" x14ac:dyDescent="0.2">
      <c r="A190" s="31" t="str">
        <f t="shared" si="18"/>
        <v>11.4.10.1</v>
      </c>
      <c r="B190" s="58" t="s">
        <v>292</v>
      </c>
      <c r="C190" s="309"/>
      <c r="D190" s="309"/>
      <c r="E190" s="30">
        <v>11</v>
      </c>
      <c r="F190" s="298"/>
      <c r="G190" s="60">
        <v>4</v>
      </c>
      <c r="H190" s="308" t="s">
        <v>293</v>
      </c>
      <c r="I190" s="151">
        <v>10</v>
      </c>
      <c r="J190" s="27" t="s">
        <v>67</v>
      </c>
      <c r="K190" s="28">
        <v>1</v>
      </c>
      <c r="L190" s="45" t="s">
        <v>67</v>
      </c>
      <c r="M190" s="150">
        <v>98</v>
      </c>
      <c r="N190" s="26" t="s">
        <v>292</v>
      </c>
      <c r="O190" s="149" t="s">
        <v>62</v>
      </c>
      <c r="P190" s="24" t="s">
        <v>291</v>
      </c>
      <c r="Q190" s="24" t="s">
        <v>98</v>
      </c>
      <c r="R190" s="149" t="s">
        <v>112</v>
      </c>
      <c r="S190" s="149" t="s">
        <v>111</v>
      </c>
      <c r="T190" s="66">
        <v>18</v>
      </c>
      <c r="U190" s="21">
        <v>70</v>
      </c>
      <c r="V190" s="37">
        <v>70</v>
      </c>
      <c r="W190" s="19">
        <v>0.25</v>
      </c>
      <c r="X190" s="19">
        <f t="shared" si="16"/>
        <v>0.25714285714285712</v>
      </c>
      <c r="Y190" s="18">
        <f t="shared" si="19"/>
        <v>1.0285714285714285</v>
      </c>
      <c r="Z190" s="18">
        <f t="shared" si="20"/>
        <v>1.0285714285714285</v>
      </c>
      <c r="AA190" s="17"/>
      <c r="AB190" s="53" t="s">
        <v>58</v>
      </c>
      <c r="AC190" s="52" t="s">
        <v>0</v>
      </c>
      <c r="AI190" s="74"/>
    </row>
    <row r="191" spans="1:35" s="92" customFormat="1" ht="25.5" x14ac:dyDescent="0.2">
      <c r="A191" s="31" t="str">
        <f t="shared" si="18"/>
        <v>11.4.10.2</v>
      </c>
      <c r="B191" s="58" t="s">
        <v>292</v>
      </c>
      <c r="C191" s="309"/>
      <c r="D191" s="309"/>
      <c r="E191" s="30">
        <v>11</v>
      </c>
      <c r="F191" s="298"/>
      <c r="G191" s="60">
        <v>4</v>
      </c>
      <c r="H191" s="309"/>
      <c r="I191" s="64">
        <v>10</v>
      </c>
      <c r="J191" s="27" t="s">
        <v>66</v>
      </c>
      <c r="K191" s="28">
        <v>2</v>
      </c>
      <c r="L191" s="27" t="s">
        <v>66</v>
      </c>
      <c r="M191" s="150">
        <v>97</v>
      </c>
      <c r="N191" s="26" t="s">
        <v>292</v>
      </c>
      <c r="O191" s="149" t="s">
        <v>62</v>
      </c>
      <c r="P191" s="24" t="s">
        <v>291</v>
      </c>
      <c r="Q191" s="24" t="s">
        <v>98</v>
      </c>
      <c r="R191" s="149" t="s">
        <v>112</v>
      </c>
      <c r="S191" s="149" t="s">
        <v>111</v>
      </c>
      <c r="T191" s="22">
        <v>8</v>
      </c>
      <c r="U191" s="37">
        <v>140</v>
      </c>
      <c r="V191" s="20">
        <v>1</v>
      </c>
      <c r="W191" s="19">
        <v>0.5</v>
      </c>
      <c r="X191" s="19">
        <f t="shared" si="16"/>
        <v>5.7142857142857141E-2</v>
      </c>
      <c r="Y191" s="18">
        <f t="shared" si="19"/>
        <v>0.11428571428571428</v>
      </c>
      <c r="Z191" s="18">
        <f t="shared" si="20"/>
        <v>0.11428571428571428</v>
      </c>
      <c r="AA191" s="17"/>
      <c r="AB191" s="53" t="s">
        <v>58</v>
      </c>
      <c r="AC191" s="52" t="s">
        <v>0</v>
      </c>
      <c r="AI191" s="74"/>
    </row>
    <row r="192" spans="1:35" s="92" customFormat="1" ht="25.5" x14ac:dyDescent="0.2">
      <c r="A192" s="31" t="str">
        <f t="shared" si="18"/>
        <v>11.4.10.3</v>
      </c>
      <c r="B192" s="58" t="s">
        <v>292</v>
      </c>
      <c r="C192" s="309"/>
      <c r="D192" s="309"/>
      <c r="E192" s="30">
        <v>11</v>
      </c>
      <c r="F192" s="298"/>
      <c r="G192" s="60">
        <v>4</v>
      </c>
      <c r="H192" s="309"/>
      <c r="I192" s="151">
        <v>10</v>
      </c>
      <c r="J192" s="27" t="s">
        <v>65</v>
      </c>
      <c r="K192" s="28">
        <v>3</v>
      </c>
      <c r="L192" s="45" t="s">
        <v>65</v>
      </c>
      <c r="M192" s="150">
        <v>96</v>
      </c>
      <c r="N192" s="26" t="s">
        <v>292</v>
      </c>
      <c r="O192" s="149" t="s">
        <v>62</v>
      </c>
      <c r="P192" s="24" t="s">
        <v>291</v>
      </c>
      <c r="Q192" s="24" t="s">
        <v>98</v>
      </c>
      <c r="R192" s="149" t="s">
        <v>112</v>
      </c>
      <c r="S192" s="149" t="s">
        <v>111</v>
      </c>
      <c r="T192" s="56">
        <v>7</v>
      </c>
      <c r="U192" s="105">
        <v>70</v>
      </c>
      <c r="V192" s="104">
        <v>70</v>
      </c>
      <c r="W192" s="19">
        <v>0.25</v>
      </c>
      <c r="X192" s="19">
        <f t="shared" si="16"/>
        <v>0.1</v>
      </c>
      <c r="Y192" s="18">
        <f t="shared" si="19"/>
        <v>0.4</v>
      </c>
      <c r="Z192" s="18">
        <f t="shared" si="20"/>
        <v>0.4</v>
      </c>
      <c r="AA192" s="17"/>
      <c r="AB192" s="53" t="s">
        <v>58</v>
      </c>
      <c r="AC192" s="52" t="s">
        <v>0</v>
      </c>
      <c r="AI192" s="74"/>
    </row>
    <row r="193" spans="1:35" s="92" customFormat="1" ht="25.5" x14ac:dyDescent="0.2">
      <c r="A193" s="31" t="str">
        <f t="shared" si="18"/>
        <v>11.4.10.4</v>
      </c>
      <c r="B193" s="58" t="s">
        <v>292</v>
      </c>
      <c r="C193" s="309"/>
      <c r="D193" s="310"/>
      <c r="E193" s="30">
        <v>11</v>
      </c>
      <c r="F193" s="299"/>
      <c r="G193" s="60">
        <v>4</v>
      </c>
      <c r="H193" s="310"/>
      <c r="I193" s="151">
        <v>10</v>
      </c>
      <c r="J193" s="27" t="s">
        <v>64</v>
      </c>
      <c r="K193" s="28">
        <v>4</v>
      </c>
      <c r="L193" s="27" t="s">
        <v>64</v>
      </c>
      <c r="M193" s="150">
        <v>95</v>
      </c>
      <c r="N193" s="26" t="s">
        <v>292</v>
      </c>
      <c r="O193" s="149" t="s">
        <v>62</v>
      </c>
      <c r="P193" s="24" t="s">
        <v>291</v>
      </c>
      <c r="Q193" s="24" t="s">
        <v>98</v>
      </c>
      <c r="R193" s="149" t="s">
        <v>112</v>
      </c>
      <c r="S193" s="148" t="s">
        <v>111</v>
      </c>
      <c r="T193" s="21">
        <v>0</v>
      </c>
      <c r="U193" s="21">
        <v>100</v>
      </c>
      <c r="V193" s="106">
        <v>100</v>
      </c>
      <c r="W193" s="19">
        <v>1</v>
      </c>
      <c r="X193" s="19">
        <f t="shared" si="16"/>
        <v>0</v>
      </c>
      <c r="Y193" s="18">
        <f t="shared" si="19"/>
        <v>0</v>
      </c>
      <c r="Z193" s="18">
        <f t="shared" si="20"/>
        <v>0</v>
      </c>
      <c r="AA193" s="17"/>
      <c r="AB193" s="53" t="s">
        <v>58</v>
      </c>
      <c r="AC193" s="52" t="s">
        <v>0</v>
      </c>
      <c r="AI193" s="74"/>
    </row>
    <row r="194" spans="1:35" s="92" customFormat="1" ht="63.75" customHeight="1" x14ac:dyDescent="0.2">
      <c r="A194" s="31" t="str">
        <f t="shared" si="18"/>
        <v>12.1.1.1</v>
      </c>
      <c r="B194" s="24" t="s">
        <v>286</v>
      </c>
      <c r="C194" s="309"/>
      <c r="D194" s="308" t="s">
        <v>290</v>
      </c>
      <c r="E194" s="30">
        <v>12</v>
      </c>
      <c r="F194" s="308" t="s">
        <v>289</v>
      </c>
      <c r="G194" s="30">
        <v>1</v>
      </c>
      <c r="H194" s="308" t="s">
        <v>288</v>
      </c>
      <c r="I194" s="29">
        <v>1</v>
      </c>
      <c r="J194" s="27" t="s">
        <v>116</v>
      </c>
      <c r="K194" s="28">
        <v>1</v>
      </c>
      <c r="L194" s="45" t="s">
        <v>116</v>
      </c>
      <c r="M194" s="35">
        <v>464</v>
      </c>
      <c r="N194" s="26" t="s">
        <v>286</v>
      </c>
      <c r="O194" s="34" t="s">
        <v>62</v>
      </c>
      <c r="P194" s="24" t="s">
        <v>285</v>
      </c>
      <c r="Q194" s="24" t="str">
        <f>+VLOOKUP(N194,[2]Hoja1!$Q$2:$T$354,4,FALSE)</f>
        <v>Eficiencia</v>
      </c>
      <c r="R194" s="23" t="s">
        <v>287</v>
      </c>
      <c r="S194" s="23" t="s">
        <v>3</v>
      </c>
      <c r="T194" s="56">
        <v>0</v>
      </c>
      <c r="U194" s="56">
        <v>0</v>
      </c>
      <c r="V194" s="20">
        <v>1</v>
      </c>
      <c r="W194" s="19">
        <v>1</v>
      </c>
      <c r="X194" s="19" t="str">
        <f t="shared" ref="X194:X257" si="21">IFERROR(T194/U194,"")</f>
        <v/>
      </c>
      <c r="Y194" s="18" t="str">
        <f t="shared" si="19"/>
        <v/>
      </c>
      <c r="Z194" s="18" t="str">
        <f t="shared" si="20"/>
        <v/>
      </c>
      <c r="AA194" s="17"/>
      <c r="AB194" s="16" t="s">
        <v>115</v>
      </c>
      <c r="AC194" s="16" t="s">
        <v>0</v>
      </c>
      <c r="AI194" s="74"/>
    </row>
    <row r="195" spans="1:35" s="92" customFormat="1" ht="63.75" customHeight="1" x14ac:dyDescent="0.2">
      <c r="A195" s="31" t="str">
        <f t="shared" si="18"/>
        <v>12.1.1.2</v>
      </c>
      <c r="B195" s="24" t="s">
        <v>286</v>
      </c>
      <c r="C195" s="309"/>
      <c r="D195" s="309"/>
      <c r="E195" s="30">
        <v>12</v>
      </c>
      <c r="F195" s="309"/>
      <c r="G195" s="30">
        <v>1</v>
      </c>
      <c r="H195" s="309"/>
      <c r="I195" s="29">
        <v>1</v>
      </c>
      <c r="J195" s="27" t="s">
        <v>8</v>
      </c>
      <c r="K195" s="28">
        <v>2</v>
      </c>
      <c r="L195" s="27" t="s">
        <v>8</v>
      </c>
      <c r="M195" s="35">
        <v>465</v>
      </c>
      <c r="N195" s="26" t="s">
        <v>286</v>
      </c>
      <c r="O195" s="34" t="s">
        <v>62</v>
      </c>
      <c r="P195" s="24" t="s">
        <v>285</v>
      </c>
      <c r="Q195" s="24" t="str">
        <f>+VLOOKUP(N195,[2]Hoja1!$Q$2:$T$354,4,FALSE)</f>
        <v>Eficiencia</v>
      </c>
      <c r="R195" s="23" t="s">
        <v>2</v>
      </c>
      <c r="S195" s="110" t="s">
        <v>2</v>
      </c>
      <c r="T195" s="48">
        <v>0</v>
      </c>
      <c r="U195" s="48">
        <v>0</v>
      </c>
      <c r="V195" s="147">
        <v>1</v>
      </c>
      <c r="W195" s="19">
        <v>1</v>
      </c>
      <c r="X195" s="19" t="str">
        <f t="shared" si="21"/>
        <v/>
      </c>
      <c r="Y195" s="18" t="str">
        <f t="shared" si="19"/>
        <v/>
      </c>
      <c r="Z195" s="18" t="str">
        <f t="shared" si="20"/>
        <v/>
      </c>
      <c r="AA195" s="17"/>
      <c r="AB195" s="16" t="s">
        <v>1</v>
      </c>
      <c r="AC195" s="16" t="s">
        <v>0</v>
      </c>
      <c r="AI195" s="74"/>
    </row>
    <row r="196" spans="1:35" s="92" customFormat="1" ht="63.75" customHeight="1" x14ac:dyDescent="0.2">
      <c r="A196" s="31" t="str">
        <f t="shared" si="18"/>
        <v>12.1.1.3</v>
      </c>
      <c r="B196" s="24" t="s">
        <v>286</v>
      </c>
      <c r="C196" s="309"/>
      <c r="D196" s="309"/>
      <c r="E196" s="30">
        <v>12</v>
      </c>
      <c r="F196" s="309"/>
      <c r="G196" s="30">
        <v>1</v>
      </c>
      <c r="H196" s="309"/>
      <c r="I196" s="29">
        <v>1</v>
      </c>
      <c r="J196" s="27" t="s">
        <v>143</v>
      </c>
      <c r="K196" s="28">
        <v>3</v>
      </c>
      <c r="L196" s="45" t="s">
        <v>143</v>
      </c>
      <c r="M196" s="35">
        <v>463</v>
      </c>
      <c r="N196" s="26" t="s">
        <v>286</v>
      </c>
      <c r="O196" s="34" t="s">
        <v>62</v>
      </c>
      <c r="P196" s="24" t="s">
        <v>285</v>
      </c>
      <c r="Q196" s="24" t="str">
        <f>+VLOOKUP(N196,[2]Hoja1!$Q$2:$T$354,4,FALSE)</f>
        <v>Eficiencia</v>
      </c>
      <c r="R196" s="23" t="s">
        <v>143</v>
      </c>
      <c r="S196" s="23" t="s">
        <v>143</v>
      </c>
      <c r="T196" s="146"/>
      <c r="U196" s="146"/>
      <c r="V196" s="115">
        <v>1</v>
      </c>
      <c r="W196" s="19">
        <v>1</v>
      </c>
      <c r="X196" s="19" t="str">
        <f t="shared" si="21"/>
        <v/>
      </c>
      <c r="Y196" s="18" t="str">
        <f t="shared" si="19"/>
        <v/>
      </c>
      <c r="Z196" s="18" t="str">
        <f t="shared" si="20"/>
        <v/>
      </c>
      <c r="AA196" s="17"/>
      <c r="AB196" s="39" t="s">
        <v>142</v>
      </c>
      <c r="AC196" s="16" t="s">
        <v>0</v>
      </c>
      <c r="AI196" s="74"/>
    </row>
    <row r="197" spans="1:35" s="92" customFormat="1" ht="63.75" customHeight="1" x14ac:dyDescent="0.2">
      <c r="A197" s="31" t="str">
        <f t="shared" si="18"/>
        <v>12.1.1.4</v>
      </c>
      <c r="B197" s="24" t="s">
        <v>286</v>
      </c>
      <c r="C197" s="309"/>
      <c r="D197" s="309"/>
      <c r="E197" s="30">
        <v>12</v>
      </c>
      <c r="F197" s="309"/>
      <c r="G197" s="60">
        <v>1</v>
      </c>
      <c r="H197" s="309"/>
      <c r="I197" s="57">
        <v>1</v>
      </c>
      <c r="J197" s="27" t="s">
        <v>85</v>
      </c>
      <c r="K197" s="28">
        <v>4</v>
      </c>
      <c r="L197" s="27" t="s">
        <v>85</v>
      </c>
      <c r="M197" s="34">
        <v>455</v>
      </c>
      <c r="N197" s="26" t="s">
        <v>286</v>
      </c>
      <c r="O197" s="34" t="s">
        <v>62</v>
      </c>
      <c r="P197" s="24" t="s">
        <v>285</v>
      </c>
      <c r="Q197" s="24" t="str">
        <f>+VLOOKUP(N197,[2]Hoja1!$Q$2:$T$354,4,FALSE)</f>
        <v>Eficiencia</v>
      </c>
      <c r="R197" s="23" t="s">
        <v>109</v>
      </c>
      <c r="S197" s="23" t="s">
        <v>109</v>
      </c>
      <c r="T197" s="62">
        <v>2</v>
      </c>
      <c r="U197" s="62">
        <v>2</v>
      </c>
      <c r="V197" s="20">
        <v>1</v>
      </c>
      <c r="W197" s="19">
        <v>1</v>
      </c>
      <c r="X197" s="19">
        <f t="shared" si="21"/>
        <v>1</v>
      </c>
      <c r="Y197" s="18">
        <f t="shared" si="19"/>
        <v>1</v>
      </c>
      <c r="Z197" s="18">
        <f t="shared" si="20"/>
        <v>1</v>
      </c>
      <c r="AA197" s="17"/>
      <c r="AB197" s="39" t="s">
        <v>82</v>
      </c>
      <c r="AC197" s="16" t="s">
        <v>0</v>
      </c>
      <c r="AI197" s="74"/>
    </row>
    <row r="198" spans="1:35" s="92" customFormat="1" ht="63.75" customHeight="1" x14ac:dyDescent="0.2">
      <c r="A198" s="31" t="str">
        <f t="shared" si="18"/>
        <v>12.1.1.5</v>
      </c>
      <c r="B198" s="24" t="s">
        <v>286</v>
      </c>
      <c r="C198" s="309"/>
      <c r="D198" s="309"/>
      <c r="E198" s="30">
        <v>12</v>
      </c>
      <c r="F198" s="309"/>
      <c r="G198" s="30">
        <v>1</v>
      </c>
      <c r="H198" s="309"/>
      <c r="I198" s="57">
        <v>1</v>
      </c>
      <c r="J198" s="27" t="s">
        <v>81</v>
      </c>
      <c r="K198" s="28">
        <v>5</v>
      </c>
      <c r="L198" s="45" t="s">
        <v>81</v>
      </c>
      <c r="M198" s="34">
        <v>456</v>
      </c>
      <c r="N198" s="26" t="s">
        <v>286</v>
      </c>
      <c r="O198" s="34" t="s">
        <v>62</v>
      </c>
      <c r="P198" s="24" t="s">
        <v>285</v>
      </c>
      <c r="Q198" s="24" t="str">
        <f>+VLOOKUP(N198,[2]Hoja1!$Q$2:$T$354,4,FALSE)</f>
        <v>Eficiencia</v>
      </c>
      <c r="R198" s="23" t="s">
        <v>78</v>
      </c>
      <c r="S198" s="23" t="s">
        <v>78</v>
      </c>
      <c r="T198" s="48"/>
      <c r="U198" s="146">
        <v>0</v>
      </c>
      <c r="V198" s="20">
        <v>1</v>
      </c>
      <c r="W198" s="19">
        <v>1</v>
      </c>
      <c r="X198" s="19" t="str">
        <f t="shared" si="21"/>
        <v/>
      </c>
      <c r="Y198" s="18" t="str">
        <f t="shared" si="19"/>
        <v/>
      </c>
      <c r="Z198" s="18" t="str">
        <f t="shared" si="20"/>
        <v/>
      </c>
      <c r="AA198" s="17"/>
      <c r="AB198" s="39" t="s">
        <v>77</v>
      </c>
      <c r="AC198" s="16" t="s">
        <v>0</v>
      </c>
      <c r="AI198" s="74"/>
    </row>
    <row r="199" spans="1:35" s="92" customFormat="1" ht="63.75" customHeight="1" x14ac:dyDescent="0.2">
      <c r="A199" s="31" t="str">
        <f t="shared" si="18"/>
        <v>12.1.1.6</v>
      </c>
      <c r="B199" s="58" t="s">
        <v>286</v>
      </c>
      <c r="C199" s="309"/>
      <c r="D199" s="309"/>
      <c r="E199" s="30">
        <v>12</v>
      </c>
      <c r="F199" s="309"/>
      <c r="G199" s="30">
        <v>1</v>
      </c>
      <c r="H199" s="309"/>
      <c r="I199" s="106">
        <v>1</v>
      </c>
      <c r="J199" s="27" t="s">
        <v>67</v>
      </c>
      <c r="K199" s="28">
        <v>6</v>
      </c>
      <c r="L199" s="45" t="s">
        <v>67</v>
      </c>
      <c r="M199" s="63">
        <v>448</v>
      </c>
      <c r="N199" s="26" t="s">
        <v>286</v>
      </c>
      <c r="O199" s="34" t="s">
        <v>62</v>
      </c>
      <c r="P199" s="24" t="s">
        <v>285</v>
      </c>
      <c r="Q199" s="24" t="str">
        <f>+VLOOKUP(N199,[2]Hoja1!$Q$2:$T$354,4,FALSE)</f>
        <v>Eficiencia</v>
      </c>
      <c r="R199" s="23" t="s">
        <v>59</v>
      </c>
      <c r="S199" s="23" t="s">
        <v>59</v>
      </c>
      <c r="T199" s="89"/>
      <c r="U199" s="89"/>
      <c r="V199" s="20">
        <v>1</v>
      </c>
      <c r="W199" s="19">
        <v>1</v>
      </c>
      <c r="X199" s="19" t="str">
        <f t="shared" si="21"/>
        <v/>
      </c>
      <c r="Y199" s="18" t="str">
        <f t="shared" si="19"/>
        <v/>
      </c>
      <c r="Z199" s="18" t="str">
        <f t="shared" si="20"/>
        <v/>
      </c>
      <c r="AA199" s="17"/>
      <c r="AB199" s="53" t="s">
        <v>58</v>
      </c>
      <c r="AC199" s="52" t="s">
        <v>0</v>
      </c>
      <c r="AI199" s="74"/>
    </row>
    <row r="200" spans="1:35" s="92" customFormat="1" ht="63.75" customHeight="1" x14ac:dyDescent="0.2">
      <c r="A200" s="31" t="str">
        <f t="shared" si="18"/>
        <v>12.1.1.7</v>
      </c>
      <c r="B200" s="58" t="s">
        <v>286</v>
      </c>
      <c r="C200" s="309"/>
      <c r="D200" s="309"/>
      <c r="E200" s="30">
        <v>12</v>
      </c>
      <c r="F200" s="309"/>
      <c r="G200" s="30">
        <v>1</v>
      </c>
      <c r="H200" s="309"/>
      <c r="I200" s="106">
        <v>1</v>
      </c>
      <c r="J200" s="27" t="s">
        <v>66</v>
      </c>
      <c r="K200" s="28">
        <v>7</v>
      </c>
      <c r="L200" s="27" t="s">
        <v>66</v>
      </c>
      <c r="M200" s="63">
        <v>446</v>
      </c>
      <c r="N200" s="26" t="s">
        <v>286</v>
      </c>
      <c r="O200" s="34" t="s">
        <v>62</v>
      </c>
      <c r="P200" s="24" t="s">
        <v>285</v>
      </c>
      <c r="Q200" s="24" t="str">
        <f>+VLOOKUP(N200,[2]Hoja1!$Q$2:$T$354,4,FALSE)</f>
        <v>Eficiencia</v>
      </c>
      <c r="R200" s="23" t="s">
        <v>59</v>
      </c>
      <c r="S200" s="23" t="s">
        <v>59</v>
      </c>
      <c r="T200" s="48"/>
      <c r="U200" s="146">
        <v>0</v>
      </c>
      <c r="V200" s="19">
        <v>1</v>
      </c>
      <c r="W200" s="19">
        <v>1</v>
      </c>
      <c r="X200" s="19" t="str">
        <f t="shared" si="21"/>
        <v/>
      </c>
      <c r="Y200" s="18" t="str">
        <f t="shared" si="19"/>
        <v/>
      </c>
      <c r="Z200" s="18" t="str">
        <f t="shared" si="20"/>
        <v/>
      </c>
      <c r="AA200" s="17"/>
      <c r="AB200" s="53" t="s">
        <v>58</v>
      </c>
      <c r="AC200" s="52" t="s">
        <v>0</v>
      </c>
      <c r="AI200" s="74"/>
    </row>
    <row r="201" spans="1:35" s="92" customFormat="1" ht="63.75" customHeight="1" x14ac:dyDescent="0.2">
      <c r="A201" s="31" t="str">
        <f t="shared" si="18"/>
        <v>12.1.1.8</v>
      </c>
      <c r="B201" s="58" t="s">
        <v>286</v>
      </c>
      <c r="C201" s="309"/>
      <c r="D201" s="309"/>
      <c r="E201" s="30">
        <v>12</v>
      </c>
      <c r="F201" s="309"/>
      <c r="G201" s="60">
        <v>1</v>
      </c>
      <c r="H201" s="309"/>
      <c r="I201" s="57">
        <v>1</v>
      </c>
      <c r="J201" s="27" t="s">
        <v>65</v>
      </c>
      <c r="K201" s="28">
        <v>8</v>
      </c>
      <c r="L201" s="45" t="s">
        <v>65</v>
      </c>
      <c r="M201" s="35">
        <v>444</v>
      </c>
      <c r="N201" s="26" t="s">
        <v>286</v>
      </c>
      <c r="O201" s="34" t="s">
        <v>62</v>
      </c>
      <c r="P201" s="24" t="s">
        <v>285</v>
      </c>
      <c r="Q201" s="24" t="str">
        <f>+VLOOKUP(N201,[2]Hoja1!$Q$2:$T$354,4,FALSE)</f>
        <v>Eficiencia</v>
      </c>
      <c r="R201" s="23" t="s">
        <v>59</v>
      </c>
      <c r="S201" s="23" t="s">
        <v>59</v>
      </c>
      <c r="T201" s="56">
        <v>1</v>
      </c>
      <c r="U201" s="67">
        <v>1</v>
      </c>
      <c r="V201" s="19">
        <v>1</v>
      </c>
      <c r="W201" s="19">
        <v>1</v>
      </c>
      <c r="X201" s="19">
        <f t="shared" si="21"/>
        <v>1</v>
      </c>
      <c r="Y201" s="18">
        <f t="shared" si="19"/>
        <v>1</v>
      </c>
      <c r="Z201" s="18">
        <f t="shared" si="20"/>
        <v>1</v>
      </c>
      <c r="AA201" s="17"/>
      <c r="AB201" s="53" t="s">
        <v>58</v>
      </c>
      <c r="AC201" s="52" t="s">
        <v>0</v>
      </c>
      <c r="AI201" s="74"/>
    </row>
    <row r="202" spans="1:35" s="92" customFormat="1" ht="63.75" customHeight="1" x14ac:dyDescent="0.2">
      <c r="A202" s="31" t="str">
        <f t="shared" si="18"/>
        <v>12.1.1.9</v>
      </c>
      <c r="B202" s="58" t="s">
        <v>286</v>
      </c>
      <c r="C202" s="309"/>
      <c r="D202" s="309"/>
      <c r="E202" s="30">
        <v>12</v>
      </c>
      <c r="F202" s="309"/>
      <c r="G202" s="30">
        <v>1</v>
      </c>
      <c r="H202" s="309"/>
      <c r="I202" s="29">
        <v>1</v>
      </c>
      <c r="J202" s="27" t="s">
        <v>64</v>
      </c>
      <c r="K202" s="28">
        <v>9</v>
      </c>
      <c r="L202" s="27" t="s">
        <v>64</v>
      </c>
      <c r="M202" s="35">
        <v>442</v>
      </c>
      <c r="N202" s="26" t="s">
        <v>286</v>
      </c>
      <c r="O202" s="34" t="s">
        <v>62</v>
      </c>
      <c r="P202" s="24" t="s">
        <v>285</v>
      </c>
      <c r="Q202" s="24" t="str">
        <f>+VLOOKUP(N202,[2]Hoja1!$Q$2:$T$354,4,FALSE)</f>
        <v>Eficiencia</v>
      </c>
      <c r="R202" s="23" t="s">
        <v>59</v>
      </c>
      <c r="S202" s="23" t="s">
        <v>59</v>
      </c>
      <c r="T202" s="48">
        <v>0</v>
      </c>
      <c r="U202" s="48">
        <v>0</v>
      </c>
      <c r="V202" s="19">
        <v>1</v>
      </c>
      <c r="W202" s="19">
        <v>1</v>
      </c>
      <c r="X202" s="19" t="str">
        <f t="shared" si="21"/>
        <v/>
      </c>
      <c r="Y202" s="18" t="str">
        <f t="shared" si="19"/>
        <v/>
      </c>
      <c r="Z202" s="18" t="str">
        <f t="shared" si="20"/>
        <v/>
      </c>
      <c r="AA202" s="17"/>
      <c r="AB202" s="53" t="s">
        <v>58</v>
      </c>
      <c r="AC202" s="52" t="s">
        <v>0</v>
      </c>
      <c r="AI202" s="74"/>
    </row>
    <row r="203" spans="1:35" s="92" customFormat="1" ht="63.75" customHeight="1" x14ac:dyDescent="0.2">
      <c r="A203" s="31" t="str">
        <f t="shared" si="18"/>
        <v>12.1.1.10</v>
      </c>
      <c r="B203" s="46" t="s">
        <v>286</v>
      </c>
      <c r="C203" s="309"/>
      <c r="D203" s="309"/>
      <c r="E203" s="30">
        <v>12</v>
      </c>
      <c r="F203" s="309"/>
      <c r="G203" s="30">
        <v>1</v>
      </c>
      <c r="H203" s="309"/>
      <c r="I203" s="29">
        <v>1</v>
      </c>
      <c r="J203" s="27" t="s">
        <v>45</v>
      </c>
      <c r="K203" s="28">
        <v>10</v>
      </c>
      <c r="L203" s="45" t="s">
        <v>45</v>
      </c>
      <c r="M203" s="35">
        <v>478</v>
      </c>
      <c r="N203" s="26" t="s">
        <v>286</v>
      </c>
      <c r="O203" s="34" t="s">
        <v>62</v>
      </c>
      <c r="P203" s="24" t="s">
        <v>285</v>
      </c>
      <c r="Q203" s="24" t="str">
        <f>+VLOOKUP(N203,[2]Hoja1!$Q$2:$T$354,4,FALSE)</f>
        <v>Eficiencia</v>
      </c>
      <c r="R203" s="23" t="s">
        <v>45</v>
      </c>
      <c r="S203" s="23" t="s">
        <v>45</v>
      </c>
      <c r="T203" s="145">
        <v>2</v>
      </c>
      <c r="U203" s="144">
        <v>2</v>
      </c>
      <c r="V203" s="43">
        <v>1</v>
      </c>
      <c r="W203" s="19">
        <v>1</v>
      </c>
      <c r="X203" s="19">
        <f t="shared" si="21"/>
        <v>1</v>
      </c>
      <c r="Y203" s="18">
        <f t="shared" si="19"/>
        <v>1</v>
      </c>
      <c r="Z203" s="18">
        <f t="shared" si="20"/>
        <v>1</v>
      </c>
      <c r="AA203" s="49"/>
      <c r="AB203" s="39" t="s">
        <v>44</v>
      </c>
      <c r="AC203" s="16" t="s">
        <v>0</v>
      </c>
      <c r="AI203" s="74"/>
    </row>
    <row r="204" spans="1:35" s="92" customFormat="1" ht="63.75" customHeight="1" x14ac:dyDescent="0.2">
      <c r="A204" s="31" t="str">
        <f t="shared" si="18"/>
        <v>12.1.1.11</v>
      </c>
      <c r="B204" s="24" t="s">
        <v>286</v>
      </c>
      <c r="C204" s="309"/>
      <c r="D204" s="309"/>
      <c r="E204" s="30">
        <v>12</v>
      </c>
      <c r="F204" s="310"/>
      <c r="G204" s="30">
        <v>1</v>
      </c>
      <c r="H204" s="310"/>
      <c r="I204" s="29">
        <v>1</v>
      </c>
      <c r="J204" s="27" t="s">
        <v>280</v>
      </c>
      <c r="K204" s="28">
        <v>11</v>
      </c>
      <c r="L204" s="45" t="s">
        <v>280</v>
      </c>
      <c r="M204" s="35">
        <v>486</v>
      </c>
      <c r="N204" s="26" t="s">
        <v>286</v>
      </c>
      <c r="O204" s="34" t="s">
        <v>62</v>
      </c>
      <c r="P204" s="24" t="s">
        <v>285</v>
      </c>
      <c r="Q204" s="24" t="str">
        <f>+VLOOKUP(N204,[2]Hoja1!$Q$2:$T$354,4,FALSE)</f>
        <v>Eficiencia</v>
      </c>
      <c r="R204" s="23" t="s">
        <v>280</v>
      </c>
      <c r="S204" s="23" t="s">
        <v>280</v>
      </c>
      <c r="T204" s="22">
        <v>1</v>
      </c>
      <c r="U204" s="41">
        <v>1</v>
      </c>
      <c r="V204" s="143">
        <v>1</v>
      </c>
      <c r="W204" s="19">
        <v>1</v>
      </c>
      <c r="X204" s="19">
        <f t="shared" si="21"/>
        <v>1</v>
      </c>
      <c r="Y204" s="18">
        <f t="shared" si="19"/>
        <v>1</v>
      </c>
      <c r="Z204" s="18">
        <f t="shared" si="20"/>
        <v>1</v>
      </c>
      <c r="AA204" s="17"/>
      <c r="AB204" s="39" t="s">
        <v>44</v>
      </c>
      <c r="AC204" s="16" t="s">
        <v>0</v>
      </c>
      <c r="AI204" s="74"/>
    </row>
    <row r="205" spans="1:35" s="92" customFormat="1" ht="63.75" customHeight="1" x14ac:dyDescent="0.2">
      <c r="A205" s="36" t="s">
        <v>6</v>
      </c>
      <c r="B205" s="24" t="s">
        <v>278</v>
      </c>
      <c r="C205" s="309"/>
      <c r="D205" s="309"/>
      <c r="E205" s="30"/>
      <c r="F205" s="308" t="s">
        <v>284</v>
      </c>
      <c r="G205" s="30"/>
      <c r="H205" s="308" t="s">
        <v>283</v>
      </c>
      <c r="I205" s="29"/>
      <c r="J205" s="27" t="s">
        <v>116</v>
      </c>
      <c r="K205" s="28"/>
      <c r="L205" s="45"/>
      <c r="M205" s="35"/>
      <c r="N205" s="26" t="s">
        <v>278</v>
      </c>
      <c r="O205" s="34" t="s">
        <v>278</v>
      </c>
      <c r="P205" s="24" t="s">
        <v>277</v>
      </c>
      <c r="Q205" s="24"/>
      <c r="R205" s="23"/>
      <c r="S205" s="23"/>
      <c r="T205" s="56">
        <v>1</v>
      </c>
      <c r="U205" s="56">
        <v>2</v>
      </c>
      <c r="V205" s="54">
        <v>2</v>
      </c>
      <c r="W205" s="19">
        <v>1</v>
      </c>
      <c r="X205" s="19">
        <f t="shared" si="21"/>
        <v>0.5</v>
      </c>
      <c r="Y205" s="18">
        <f t="shared" si="19"/>
        <v>0.5</v>
      </c>
      <c r="Z205" s="18">
        <f t="shared" si="20"/>
        <v>0.5</v>
      </c>
      <c r="AA205" s="17"/>
      <c r="AB205" s="39" t="s">
        <v>44</v>
      </c>
      <c r="AC205" s="16" t="s">
        <v>0</v>
      </c>
      <c r="AI205" s="74"/>
    </row>
    <row r="206" spans="1:35" s="92" customFormat="1" ht="63.75" customHeight="1" x14ac:dyDescent="0.2">
      <c r="A206" s="36" t="s">
        <v>6</v>
      </c>
      <c r="B206" s="24" t="s">
        <v>278</v>
      </c>
      <c r="C206" s="309"/>
      <c r="D206" s="309"/>
      <c r="E206" s="30"/>
      <c r="F206" s="309"/>
      <c r="G206" s="30"/>
      <c r="H206" s="309"/>
      <c r="I206" s="29"/>
      <c r="J206" s="27" t="s">
        <v>109</v>
      </c>
      <c r="K206" s="28"/>
      <c r="L206" s="45"/>
      <c r="M206" s="35"/>
      <c r="N206" s="26" t="s">
        <v>282</v>
      </c>
      <c r="O206" s="34" t="s">
        <v>278</v>
      </c>
      <c r="P206" s="24" t="s">
        <v>277</v>
      </c>
      <c r="Q206" s="24"/>
      <c r="R206" s="23"/>
      <c r="S206" s="23"/>
      <c r="T206" s="66">
        <v>7</v>
      </c>
      <c r="U206" s="66">
        <v>7</v>
      </c>
      <c r="V206" s="54">
        <v>7</v>
      </c>
      <c r="W206" s="19">
        <v>0.25</v>
      </c>
      <c r="X206" s="19">
        <f t="shared" si="21"/>
        <v>1</v>
      </c>
      <c r="Y206" s="18">
        <f t="shared" si="19"/>
        <v>4</v>
      </c>
      <c r="Z206" s="18">
        <f t="shared" si="20"/>
        <v>4</v>
      </c>
      <c r="AA206" s="17"/>
      <c r="AB206" s="39" t="s">
        <v>104</v>
      </c>
      <c r="AC206" s="16" t="s">
        <v>0</v>
      </c>
      <c r="AI206" s="74"/>
    </row>
    <row r="207" spans="1:35" s="92" customFormat="1" ht="63.75" customHeight="1" x14ac:dyDescent="0.2">
      <c r="A207" s="36" t="s">
        <v>6</v>
      </c>
      <c r="B207" s="24" t="s">
        <v>278</v>
      </c>
      <c r="C207" s="309"/>
      <c r="D207" s="309"/>
      <c r="E207" s="30"/>
      <c r="F207" s="309"/>
      <c r="G207" s="30"/>
      <c r="H207" s="309"/>
      <c r="I207" s="29"/>
      <c r="J207" s="27" t="s">
        <v>253</v>
      </c>
      <c r="K207" s="28"/>
      <c r="L207" s="45"/>
      <c r="M207" s="35"/>
      <c r="N207" s="26" t="s">
        <v>278</v>
      </c>
      <c r="O207" s="34" t="s">
        <v>278</v>
      </c>
      <c r="P207" s="24" t="s">
        <v>277</v>
      </c>
      <c r="Q207" s="24"/>
      <c r="R207" s="23"/>
      <c r="S207" s="23"/>
      <c r="T207" s="107">
        <v>23</v>
      </c>
      <c r="U207" s="108">
        <v>31</v>
      </c>
      <c r="V207" s="142">
        <v>1</v>
      </c>
      <c r="W207" s="19">
        <v>1</v>
      </c>
      <c r="X207" s="19">
        <f t="shared" si="21"/>
        <v>0.74193548387096775</v>
      </c>
      <c r="Y207" s="18">
        <f t="shared" si="19"/>
        <v>0.74193548387096775</v>
      </c>
      <c r="Z207" s="18">
        <f t="shared" si="20"/>
        <v>0.74193548387096775</v>
      </c>
      <c r="AA207" s="17"/>
      <c r="AB207" s="39" t="s">
        <v>44</v>
      </c>
      <c r="AC207" s="16" t="s">
        <v>0</v>
      </c>
      <c r="AI207" s="74"/>
    </row>
    <row r="208" spans="1:35" s="129" customFormat="1" ht="63.75" customHeight="1" x14ac:dyDescent="0.2">
      <c r="A208" s="141" t="s">
        <v>6</v>
      </c>
      <c r="B208" s="138" t="s">
        <v>278</v>
      </c>
      <c r="C208" s="307"/>
      <c r="D208" s="307"/>
      <c r="E208" s="34"/>
      <c r="F208" s="307"/>
      <c r="G208" s="34"/>
      <c r="H208" s="307"/>
      <c r="I208" s="34"/>
      <c r="J208" s="140" t="s">
        <v>136</v>
      </c>
      <c r="K208" s="28"/>
      <c r="L208" s="45"/>
      <c r="M208" s="35"/>
      <c r="N208" s="139" t="s">
        <v>278</v>
      </c>
      <c r="O208" s="34" t="s">
        <v>278</v>
      </c>
      <c r="P208" s="138" t="s">
        <v>277</v>
      </c>
      <c r="Q208" s="34"/>
      <c r="R208" s="34"/>
      <c r="S208" s="34"/>
      <c r="T208" s="137"/>
      <c r="U208" s="137"/>
      <c r="V208" s="136">
        <v>25488</v>
      </c>
      <c r="W208" s="135">
        <v>1</v>
      </c>
      <c r="X208" s="135" t="str">
        <f t="shared" si="21"/>
        <v/>
      </c>
      <c r="Y208" s="134" t="str">
        <f t="shared" si="19"/>
        <v/>
      </c>
      <c r="Z208" s="134" t="str">
        <f t="shared" si="20"/>
        <v/>
      </c>
      <c r="AA208" s="133" t="s">
        <v>281</v>
      </c>
      <c r="AB208" s="132" t="s">
        <v>44</v>
      </c>
      <c r="AC208" s="131" t="s">
        <v>0</v>
      </c>
      <c r="AE208" s="92"/>
      <c r="AF208" s="92"/>
      <c r="AG208" s="92"/>
      <c r="AI208" s="130"/>
    </row>
    <row r="209" spans="1:35" s="92" customFormat="1" ht="63.75" customHeight="1" x14ac:dyDescent="0.2">
      <c r="A209" s="36" t="s">
        <v>6</v>
      </c>
      <c r="B209" s="24" t="s">
        <v>278</v>
      </c>
      <c r="C209" s="309"/>
      <c r="D209" s="309"/>
      <c r="E209" s="30"/>
      <c r="F209" s="309"/>
      <c r="G209" s="30"/>
      <c r="H209" s="309"/>
      <c r="I209" s="29"/>
      <c r="J209" s="27" t="s">
        <v>101</v>
      </c>
      <c r="K209" s="28"/>
      <c r="L209" s="45"/>
      <c r="M209" s="35"/>
      <c r="N209" s="26" t="s">
        <v>278</v>
      </c>
      <c r="O209" s="34" t="s">
        <v>278</v>
      </c>
      <c r="P209" s="24" t="s">
        <v>277</v>
      </c>
      <c r="Q209" s="24"/>
      <c r="R209" s="23"/>
      <c r="S209" s="23"/>
      <c r="T209" s="44">
        <v>0</v>
      </c>
      <c r="U209" s="44">
        <v>573</v>
      </c>
      <c r="V209" s="54">
        <v>573</v>
      </c>
      <c r="W209" s="19">
        <v>0.5</v>
      </c>
      <c r="X209" s="19">
        <f t="shared" si="21"/>
        <v>0</v>
      </c>
      <c r="Y209" s="18">
        <f t="shared" si="19"/>
        <v>0</v>
      </c>
      <c r="Z209" s="18">
        <f t="shared" si="20"/>
        <v>0</v>
      </c>
      <c r="AA209" s="17"/>
      <c r="AB209" s="39" t="s">
        <v>44</v>
      </c>
      <c r="AC209" s="16" t="s">
        <v>0</v>
      </c>
      <c r="AI209" s="74"/>
    </row>
    <row r="210" spans="1:35" s="92" customFormat="1" ht="63.75" customHeight="1" x14ac:dyDescent="0.2">
      <c r="A210" s="36" t="s">
        <v>6</v>
      </c>
      <c r="B210" s="24" t="s">
        <v>278</v>
      </c>
      <c r="C210" s="309"/>
      <c r="D210" s="309"/>
      <c r="E210" s="30"/>
      <c r="F210" s="309"/>
      <c r="G210" s="30"/>
      <c r="H210" s="309"/>
      <c r="I210" s="29"/>
      <c r="J210" s="27" t="s">
        <v>85</v>
      </c>
      <c r="K210" s="28"/>
      <c r="L210" s="45"/>
      <c r="M210" s="35"/>
      <c r="N210" s="26" t="s">
        <v>278</v>
      </c>
      <c r="O210" s="34" t="s">
        <v>278</v>
      </c>
      <c r="P210" s="24" t="s">
        <v>277</v>
      </c>
      <c r="Q210" s="24"/>
      <c r="R210" s="23"/>
      <c r="S210" s="23"/>
      <c r="T210" s="62"/>
      <c r="U210" s="21"/>
      <c r="V210" s="54">
        <v>1025</v>
      </c>
      <c r="W210" s="19">
        <v>1</v>
      </c>
      <c r="X210" s="19" t="str">
        <f t="shared" si="21"/>
        <v/>
      </c>
      <c r="Y210" s="18" t="str">
        <f t="shared" si="19"/>
        <v/>
      </c>
      <c r="Z210" s="18" t="str">
        <f t="shared" si="20"/>
        <v/>
      </c>
      <c r="AA210" s="17"/>
      <c r="AB210" s="39" t="s">
        <v>44</v>
      </c>
      <c r="AC210" s="16" t="s">
        <v>0</v>
      </c>
      <c r="AI210" s="74"/>
    </row>
    <row r="211" spans="1:35" s="92" customFormat="1" ht="63.75" customHeight="1" x14ac:dyDescent="0.2">
      <c r="A211" s="36" t="s">
        <v>6</v>
      </c>
      <c r="B211" s="24" t="s">
        <v>278</v>
      </c>
      <c r="C211" s="309"/>
      <c r="D211" s="309"/>
      <c r="E211" s="30"/>
      <c r="F211" s="309"/>
      <c r="G211" s="30"/>
      <c r="H211" s="309"/>
      <c r="I211" s="29"/>
      <c r="J211" s="27" t="s">
        <v>81</v>
      </c>
      <c r="K211" s="28"/>
      <c r="L211" s="45"/>
      <c r="M211" s="35"/>
      <c r="N211" s="26" t="s">
        <v>278</v>
      </c>
      <c r="O211" s="34" t="s">
        <v>278</v>
      </c>
      <c r="P211" s="24" t="s">
        <v>277</v>
      </c>
      <c r="Q211" s="24"/>
      <c r="R211" s="23"/>
      <c r="S211" s="23"/>
      <c r="T211" s="22">
        <v>600</v>
      </c>
      <c r="U211" s="21">
        <v>600</v>
      </c>
      <c r="V211" s="54">
        <v>600</v>
      </c>
      <c r="W211" s="19">
        <v>0.25</v>
      </c>
      <c r="X211" s="19">
        <f t="shared" si="21"/>
        <v>1</v>
      </c>
      <c r="Y211" s="18">
        <f t="shared" si="19"/>
        <v>4</v>
      </c>
      <c r="Z211" s="18">
        <f t="shared" si="20"/>
        <v>4</v>
      </c>
      <c r="AA211" s="17"/>
      <c r="AB211" s="39" t="s">
        <v>44</v>
      </c>
      <c r="AC211" s="16" t="s">
        <v>0</v>
      </c>
      <c r="AI211" s="74"/>
    </row>
    <row r="212" spans="1:35" s="92" customFormat="1" ht="63.75" customHeight="1" x14ac:dyDescent="0.2">
      <c r="A212" s="36" t="s">
        <v>6</v>
      </c>
      <c r="B212" s="24" t="s">
        <v>278</v>
      </c>
      <c r="C212" s="309"/>
      <c r="D212" s="309"/>
      <c r="E212" s="30"/>
      <c r="F212" s="309"/>
      <c r="G212" s="30"/>
      <c r="H212" s="309"/>
      <c r="I212" s="29"/>
      <c r="J212" s="27" t="s">
        <v>112</v>
      </c>
      <c r="K212" s="28"/>
      <c r="L212" s="45"/>
      <c r="M212" s="35"/>
      <c r="N212" s="26" t="s">
        <v>278</v>
      </c>
      <c r="O212" s="34" t="s">
        <v>278</v>
      </c>
      <c r="P212" s="24" t="s">
        <v>277</v>
      </c>
      <c r="Q212" s="24"/>
      <c r="R212" s="23"/>
      <c r="S212" s="23"/>
      <c r="T212" s="128">
        <v>13.1</v>
      </c>
      <c r="U212" s="127">
        <v>15</v>
      </c>
      <c r="V212" s="47">
        <v>15</v>
      </c>
      <c r="W212" s="19">
        <v>1</v>
      </c>
      <c r="X212" s="19">
        <f t="shared" si="21"/>
        <v>0.87333333333333329</v>
      </c>
      <c r="Y212" s="18">
        <f t="shared" si="19"/>
        <v>0.87333333333333329</v>
      </c>
      <c r="Z212" s="18">
        <f t="shared" si="20"/>
        <v>0.87333333333333329</v>
      </c>
      <c r="AA212" s="17"/>
      <c r="AB212" s="39" t="s">
        <v>44</v>
      </c>
      <c r="AC212" s="16" t="s">
        <v>0</v>
      </c>
      <c r="AI212" s="74"/>
    </row>
    <row r="213" spans="1:35" s="92" customFormat="1" ht="63.75" customHeight="1" x14ac:dyDescent="0.2">
      <c r="A213" s="36" t="s">
        <v>6</v>
      </c>
      <c r="B213" s="24" t="s">
        <v>278</v>
      </c>
      <c r="C213" s="309"/>
      <c r="D213" s="309"/>
      <c r="E213" s="30"/>
      <c r="F213" s="309"/>
      <c r="G213" s="30"/>
      <c r="H213" s="309"/>
      <c r="I213" s="29"/>
      <c r="J213" s="27" t="s">
        <v>271</v>
      </c>
      <c r="K213" s="28"/>
      <c r="L213" s="45"/>
      <c r="M213" s="35"/>
      <c r="N213" s="26" t="s">
        <v>278</v>
      </c>
      <c r="O213" s="34" t="s">
        <v>278</v>
      </c>
      <c r="P213" s="24" t="s">
        <v>277</v>
      </c>
      <c r="Q213" s="24"/>
      <c r="R213" s="23"/>
      <c r="S213" s="23"/>
      <c r="T213" s="22">
        <v>19</v>
      </c>
      <c r="U213" s="41">
        <v>38</v>
      </c>
      <c r="V213" s="54">
        <v>67</v>
      </c>
      <c r="W213" s="19">
        <v>1</v>
      </c>
      <c r="X213" s="19">
        <f t="shared" si="21"/>
        <v>0.5</v>
      </c>
      <c r="Y213" s="18">
        <f t="shared" si="19"/>
        <v>0.5</v>
      </c>
      <c r="Z213" s="18">
        <f t="shared" si="20"/>
        <v>0.5</v>
      </c>
      <c r="AA213" s="17"/>
      <c r="AB213" s="39" t="s">
        <v>44</v>
      </c>
      <c r="AC213" s="16" t="s">
        <v>0</v>
      </c>
      <c r="AI213" s="74"/>
    </row>
    <row r="214" spans="1:35" s="92" customFormat="1" ht="63.75" customHeight="1" x14ac:dyDescent="0.2">
      <c r="A214" s="36" t="s">
        <v>6</v>
      </c>
      <c r="B214" s="24" t="s">
        <v>278</v>
      </c>
      <c r="C214" s="309"/>
      <c r="D214" s="309"/>
      <c r="E214" s="30"/>
      <c r="F214" s="309"/>
      <c r="G214" s="30"/>
      <c r="H214" s="309"/>
      <c r="I214" s="29"/>
      <c r="J214" s="27" t="s">
        <v>280</v>
      </c>
      <c r="K214" s="28"/>
      <c r="L214" s="45"/>
      <c r="M214" s="35"/>
      <c r="N214" s="26" t="s">
        <v>278</v>
      </c>
      <c r="O214" s="34" t="s">
        <v>278</v>
      </c>
      <c r="P214" s="24" t="s">
        <v>277</v>
      </c>
      <c r="Q214" s="24"/>
      <c r="R214" s="23"/>
      <c r="S214" s="23"/>
      <c r="T214" s="22">
        <v>23</v>
      </c>
      <c r="U214" s="41">
        <v>16</v>
      </c>
      <c r="V214" s="54">
        <v>16</v>
      </c>
      <c r="W214" s="19">
        <v>1</v>
      </c>
      <c r="X214" s="19">
        <f t="shared" si="21"/>
        <v>1.4375</v>
      </c>
      <c r="Y214" s="18">
        <f t="shared" si="19"/>
        <v>1.4375</v>
      </c>
      <c r="Z214" s="18">
        <f t="shared" si="20"/>
        <v>1.4375</v>
      </c>
      <c r="AA214" s="17"/>
      <c r="AB214" s="39" t="s">
        <v>44</v>
      </c>
      <c r="AC214" s="16" t="s">
        <v>0</v>
      </c>
      <c r="AI214" s="74"/>
    </row>
    <row r="215" spans="1:35" s="92" customFormat="1" ht="63.75" customHeight="1" x14ac:dyDescent="0.2">
      <c r="A215" s="36" t="s">
        <v>6</v>
      </c>
      <c r="B215" s="24" t="s">
        <v>278</v>
      </c>
      <c r="C215" s="309"/>
      <c r="D215" s="309"/>
      <c r="E215" s="30"/>
      <c r="F215" s="310"/>
      <c r="G215" s="30"/>
      <c r="H215" s="310"/>
      <c r="I215" s="29"/>
      <c r="J215" s="27" t="s">
        <v>279</v>
      </c>
      <c r="K215" s="28"/>
      <c r="L215" s="45"/>
      <c r="M215" s="35"/>
      <c r="N215" s="26" t="s">
        <v>278</v>
      </c>
      <c r="O215" s="34" t="s">
        <v>278</v>
      </c>
      <c r="P215" s="24" t="s">
        <v>277</v>
      </c>
      <c r="Q215" s="24"/>
      <c r="R215" s="23"/>
      <c r="S215" s="23"/>
      <c r="T215" s="44"/>
      <c r="U215" s="44"/>
      <c r="V215" s="54">
        <v>288</v>
      </c>
      <c r="W215" s="19">
        <v>1</v>
      </c>
      <c r="X215" s="19" t="str">
        <f t="shared" si="21"/>
        <v/>
      </c>
      <c r="Y215" s="18" t="str">
        <f t="shared" si="19"/>
        <v/>
      </c>
      <c r="Z215" s="18" t="str">
        <f t="shared" si="20"/>
        <v/>
      </c>
      <c r="AA215" s="17"/>
      <c r="AB215" s="39" t="s">
        <v>44</v>
      </c>
      <c r="AC215" s="16" t="s">
        <v>0</v>
      </c>
      <c r="AI215" s="74"/>
    </row>
    <row r="216" spans="1:35" s="92" customFormat="1" ht="63.75" customHeight="1" x14ac:dyDescent="0.2">
      <c r="A216" s="31" t="str">
        <f t="shared" ref="A216:A227" si="22">+CONCATENATE(E216,".",G216,".",I216,".",K216)</f>
        <v>12.2.2.1</v>
      </c>
      <c r="B216" s="24" t="s">
        <v>273</v>
      </c>
      <c r="C216" s="309"/>
      <c r="D216" s="309"/>
      <c r="E216" s="30">
        <v>12</v>
      </c>
      <c r="F216" s="308" t="s">
        <v>276</v>
      </c>
      <c r="G216" s="30">
        <v>2</v>
      </c>
      <c r="H216" s="308" t="s">
        <v>275</v>
      </c>
      <c r="I216" s="29">
        <v>2</v>
      </c>
      <c r="J216" s="27" t="s">
        <v>116</v>
      </c>
      <c r="K216" s="28">
        <v>1</v>
      </c>
      <c r="L216" s="45" t="s">
        <v>116</v>
      </c>
      <c r="M216" s="35">
        <v>487</v>
      </c>
      <c r="N216" s="26" t="s">
        <v>273</v>
      </c>
      <c r="O216" s="34" t="s">
        <v>62</v>
      </c>
      <c r="P216" s="24" t="s">
        <v>272</v>
      </c>
      <c r="Q216" s="24" t="str">
        <f>+VLOOKUP(N216,[2]Hoja1!$Q$2:$T$354,4,FALSE)</f>
        <v>Eficiencia</v>
      </c>
      <c r="R216" s="23" t="s">
        <v>274</v>
      </c>
      <c r="S216" s="23" t="s">
        <v>3</v>
      </c>
      <c r="T216" s="56">
        <v>23</v>
      </c>
      <c r="U216" s="126">
        <v>23</v>
      </c>
      <c r="V216" s="20">
        <v>1</v>
      </c>
      <c r="W216" s="19">
        <v>1</v>
      </c>
      <c r="X216" s="19">
        <f t="shared" si="21"/>
        <v>1</v>
      </c>
      <c r="Y216" s="18">
        <f t="shared" si="19"/>
        <v>1</v>
      </c>
      <c r="Z216" s="18">
        <f t="shared" si="20"/>
        <v>1</v>
      </c>
      <c r="AA216" s="17"/>
      <c r="AB216" s="16" t="s">
        <v>115</v>
      </c>
      <c r="AC216" s="16" t="s">
        <v>0</v>
      </c>
      <c r="AI216" s="74"/>
    </row>
    <row r="217" spans="1:35" s="92" customFormat="1" ht="63.75" customHeight="1" x14ac:dyDescent="0.2">
      <c r="A217" s="31" t="str">
        <f t="shared" si="22"/>
        <v>12.2.2.2</v>
      </c>
      <c r="B217" s="26" t="s">
        <v>273</v>
      </c>
      <c r="C217" s="309"/>
      <c r="D217" s="309"/>
      <c r="E217" s="30">
        <v>12</v>
      </c>
      <c r="F217" s="310"/>
      <c r="G217" s="98">
        <v>2</v>
      </c>
      <c r="H217" s="310"/>
      <c r="I217" s="125">
        <v>2</v>
      </c>
      <c r="J217" s="123" t="s">
        <v>271</v>
      </c>
      <c r="K217" s="124">
        <v>2</v>
      </c>
      <c r="L217" s="123" t="s">
        <v>271</v>
      </c>
      <c r="M217" s="97">
        <v>468</v>
      </c>
      <c r="N217" s="26" t="s">
        <v>273</v>
      </c>
      <c r="O217" s="96" t="s">
        <v>62</v>
      </c>
      <c r="P217" s="26" t="s">
        <v>272</v>
      </c>
      <c r="Q217" s="26" t="str">
        <f>+VLOOKUP(N217,[2]Hoja1!$Q$2:$T$354,4,FALSE)</f>
        <v>Eficiencia</v>
      </c>
      <c r="R217" s="95" t="s">
        <v>271</v>
      </c>
      <c r="S217" s="95" t="s">
        <v>271</v>
      </c>
      <c r="T217" s="22">
        <v>1</v>
      </c>
      <c r="U217" s="41">
        <v>1</v>
      </c>
      <c r="V217" s="94">
        <v>1</v>
      </c>
      <c r="W217" s="19">
        <v>1</v>
      </c>
      <c r="X217" s="19">
        <f t="shared" si="21"/>
        <v>1</v>
      </c>
      <c r="Y217" s="18">
        <f t="shared" si="19"/>
        <v>1</v>
      </c>
      <c r="Z217" s="18">
        <f t="shared" si="20"/>
        <v>1</v>
      </c>
      <c r="AA217" s="17"/>
      <c r="AB217" s="53" t="s">
        <v>190</v>
      </c>
      <c r="AC217" s="16" t="s">
        <v>0</v>
      </c>
      <c r="AI217" s="74"/>
    </row>
    <row r="218" spans="1:35" s="92" customFormat="1" ht="63.75" customHeight="1" x14ac:dyDescent="0.2">
      <c r="A218" s="31" t="str">
        <f t="shared" si="22"/>
        <v>12.3.3.1</v>
      </c>
      <c r="B218" s="24" t="s">
        <v>268</v>
      </c>
      <c r="C218" s="309"/>
      <c r="D218" s="309"/>
      <c r="E218" s="30">
        <v>12</v>
      </c>
      <c r="F218" s="308" t="s">
        <v>270</v>
      </c>
      <c r="G218" s="30">
        <v>3</v>
      </c>
      <c r="H218" s="308" t="s">
        <v>269</v>
      </c>
      <c r="I218" s="57">
        <v>3</v>
      </c>
      <c r="J218" s="27" t="s">
        <v>253</v>
      </c>
      <c r="K218" s="28">
        <v>1</v>
      </c>
      <c r="L218" s="45" t="s">
        <v>253</v>
      </c>
      <c r="M218" s="35">
        <v>319</v>
      </c>
      <c r="N218" s="26" t="s">
        <v>268</v>
      </c>
      <c r="O218" s="34" t="s">
        <v>10</v>
      </c>
      <c r="P218" s="24" t="s">
        <v>267</v>
      </c>
      <c r="Q218" s="24" t="str">
        <f>+VLOOKUP(N218,[2]Hoja1!$Q$2:$T$354,4,FALSE)</f>
        <v>Eficacia</v>
      </c>
      <c r="R218" s="23" t="s">
        <v>203</v>
      </c>
      <c r="S218" s="23" t="s">
        <v>266</v>
      </c>
      <c r="T218" s="56">
        <v>13710</v>
      </c>
      <c r="U218" s="114">
        <v>23309</v>
      </c>
      <c r="V218" s="20">
        <v>1</v>
      </c>
      <c r="W218" s="100">
        <v>1</v>
      </c>
      <c r="X218" s="19">
        <f t="shared" si="21"/>
        <v>0.58818482131365568</v>
      </c>
      <c r="Y218" s="18">
        <f t="shared" si="19"/>
        <v>0.58818482131365568</v>
      </c>
      <c r="Z218" s="18">
        <f t="shared" si="20"/>
        <v>0.58818482131365568</v>
      </c>
      <c r="AA218" s="17"/>
      <c r="AB218" s="39" t="s">
        <v>250</v>
      </c>
      <c r="AC218" s="16" t="s">
        <v>0</v>
      </c>
      <c r="AI218" s="74"/>
    </row>
    <row r="219" spans="1:35" s="92" customFormat="1" ht="63.75" customHeight="1" x14ac:dyDescent="0.2">
      <c r="A219" s="31" t="str">
        <f t="shared" si="22"/>
        <v>12.3.3.2</v>
      </c>
      <c r="B219" s="58" t="s">
        <v>265</v>
      </c>
      <c r="C219" s="309"/>
      <c r="D219" s="309"/>
      <c r="E219" s="30">
        <v>12</v>
      </c>
      <c r="F219" s="309"/>
      <c r="G219" s="30">
        <v>3</v>
      </c>
      <c r="H219" s="309"/>
      <c r="I219" s="64">
        <v>3</v>
      </c>
      <c r="J219" s="27" t="s">
        <v>67</v>
      </c>
      <c r="K219" s="28">
        <v>2</v>
      </c>
      <c r="L219" s="45" t="s">
        <v>67</v>
      </c>
      <c r="M219" s="63">
        <v>318</v>
      </c>
      <c r="N219" s="26" t="s">
        <v>265</v>
      </c>
      <c r="O219" s="34" t="s">
        <v>10</v>
      </c>
      <c r="P219" s="24" t="s">
        <v>264</v>
      </c>
      <c r="Q219" s="24" t="str">
        <f>+VLOOKUP(N219,[2]Hoja1!$Q$2:$T$354,4,FALSE)</f>
        <v>Eficiencia</v>
      </c>
      <c r="R219" s="23" t="s">
        <v>208</v>
      </c>
      <c r="S219" s="23" t="s">
        <v>59</v>
      </c>
      <c r="T219" s="66">
        <v>133</v>
      </c>
      <c r="U219" s="65">
        <v>658</v>
      </c>
      <c r="V219" s="119">
        <v>658</v>
      </c>
      <c r="W219" s="19">
        <v>1</v>
      </c>
      <c r="X219" s="19">
        <f t="shared" si="21"/>
        <v>0.20212765957446807</v>
      </c>
      <c r="Y219" s="18">
        <f t="shared" si="19"/>
        <v>0.20212765957446807</v>
      </c>
      <c r="Z219" s="18">
        <f t="shared" si="20"/>
        <v>0.20212765957446807</v>
      </c>
      <c r="AA219" s="17"/>
      <c r="AB219" s="53" t="s">
        <v>58</v>
      </c>
      <c r="AC219" s="52" t="s">
        <v>0</v>
      </c>
      <c r="AI219" s="74"/>
    </row>
    <row r="220" spans="1:35" s="92" customFormat="1" ht="63.75" customHeight="1" x14ac:dyDescent="0.2">
      <c r="A220" s="31" t="str">
        <f t="shared" si="22"/>
        <v>12.3.3.3</v>
      </c>
      <c r="B220" s="58" t="s">
        <v>265</v>
      </c>
      <c r="C220" s="309"/>
      <c r="D220" s="309"/>
      <c r="E220" s="30">
        <v>12</v>
      </c>
      <c r="F220" s="309"/>
      <c r="G220" s="30">
        <v>3</v>
      </c>
      <c r="H220" s="309"/>
      <c r="I220" s="106">
        <v>3</v>
      </c>
      <c r="J220" s="27" t="s">
        <v>66</v>
      </c>
      <c r="K220" s="28">
        <v>3</v>
      </c>
      <c r="L220" s="27" t="s">
        <v>66</v>
      </c>
      <c r="M220" s="63">
        <v>317</v>
      </c>
      <c r="N220" s="26" t="s">
        <v>265</v>
      </c>
      <c r="O220" s="34" t="s">
        <v>10</v>
      </c>
      <c r="P220" s="24" t="s">
        <v>264</v>
      </c>
      <c r="Q220" s="24" t="str">
        <f>+VLOOKUP(N220,[2]Hoja1!$Q$2:$T$354,4,FALSE)</f>
        <v>Eficiencia</v>
      </c>
      <c r="R220" s="23" t="s">
        <v>208</v>
      </c>
      <c r="S220" s="23" t="s">
        <v>59</v>
      </c>
      <c r="T220" s="22">
        <v>392</v>
      </c>
      <c r="U220" s="122">
        <v>641</v>
      </c>
      <c r="V220" s="119">
        <v>641</v>
      </c>
      <c r="W220" s="19">
        <v>1</v>
      </c>
      <c r="X220" s="19">
        <f t="shared" si="21"/>
        <v>0.6115444617784711</v>
      </c>
      <c r="Y220" s="18">
        <f t="shared" si="19"/>
        <v>0.6115444617784711</v>
      </c>
      <c r="Z220" s="18">
        <f t="shared" si="20"/>
        <v>0.6115444617784711</v>
      </c>
      <c r="AA220" s="17"/>
      <c r="AB220" s="53" t="s">
        <v>58</v>
      </c>
      <c r="AC220" s="52" t="s">
        <v>0</v>
      </c>
      <c r="AI220" s="74"/>
    </row>
    <row r="221" spans="1:35" s="92" customFormat="1" ht="63.75" customHeight="1" x14ac:dyDescent="0.2">
      <c r="A221" s="31" t="str">
        <f t="shared" si="22"/>
        <v>12.3.3.4</v>
      </c>
      <c r="B221" s="58" t="s">
        <v>265</v>
      </c>
      <c r="C221" s="309"/>
      <c r="D221" s="309"/>
      <c r="E221" s="30">
        <v>12</v>
      </c>
      <c r="F221" s="309"/>
      <c r="G221" s="60">
        <v>3</v>
      </c>
      <c r="H221" s="309"/>
      <c r="I221" s="57">
        <v>3</v>
      </c>
      <c r="J221" s="27" t="s">
        <v>65</v>
      </c>
      <c r="K221" s="28">
        <v>4</v>
      </c>
      <c r="L221" s="45" t="s">
        <v>65</v>
      </c>
      <c r="M221" s="35">
        <v>316</v>
      </c>
      <c r="N221" s="26" t="s">
        <v>265</v>
      </c>
      <c r="O221" s="34" t="s">
        <v>10</v>
      </c>
      <c r="P221" s="24" t="s">
        <v>264</v>
      </c>
      <c r="Q221" s="24" t="str">
        <f>+VLOOKUP(N221,[2]Hoja1!$Q$2:$T$354,4,FALSE)</f>
        <v>Eficiencia</v>
      </c>
      <c r="R221" s="23" t="s">
        <v>208</v>
      </c>
      <c r="S221" s="23" t="s">
        <v>59</v>
      </c>
      <c r="T221" s="56">
        <v>271</v>
      </c>
      <c r="U221" s="121">
        <v>814</v>
      </c>
      <c r="V221" s="119">
        <v>814</v>
      </c>
      <c r="W221" s="19">
        <v>0.25</v>
      </c>
      <c r="X221" s="19">
        <f t="shared" si="21"/>
        <v>0.33292383292383293</v>
      </c>
      <c r="Y221" s="18">
        <f t="shared" si="19"/>
        <v>1.3316953316953317</v>
      </c>
      <c r="Z221" s="18">
        <f t="shared" si="20"/>
        <v>1.3316953316953317</v>
      </c>
      <c r="AA221" s="17"/>
      <c r="AB221" s="53" t="s">
        <v>58</v>
      </c>
      <c r="AC221" s="52" t="s">
        <v>0</v>
      </c>
      <c r="AI221" s="74"/>
    </row>
    <row r="222" spans="1:35" s="92" customFormat="1" ht="63.75" customHeight="1" x14ac:dyDescent="0.2">
      <c r="A222" s="31" t="str">
        <f t="shared" si="22"/>
        <v>12.3.3.5</v>
      </c>
      <c r="B222" s="58" t="s">
        <v>265</v>
      </c>
      <c r="C222" s="309"/>
      <c r="D222" s="309"/>
      <c r="E222" s="30">
        <v>12</v>
      </c>
      <c r="F222" s="310"/>
      <c r="G222" s="30">
        <v>3</v>
      </c>
      <c r="H222" s="310"/>
      <c r="I222" s="57">
        <v>3</v>
      </c>
      <c r="J222" s="27" t="s">
        <v>64</v>
      </c>
      <c r="K222" s="28">
        <v>5</v>
      </c>
      <c r="L222" s="27" t="s">
        <v>64</v>
      </c>
      <c r="M222" s="35">
        <v>315</v>
      </c>
      <c r="N222" s="26" t="s">
        <v>265</v>
      </c>
      <c r="O222" s="34" t="s">
        <v>10</v>
      </c>
      <c r="P222" s="24" t="s">
        <v>264</v>
      </c>
      <c r="Q222" s="24" t="str">
        <f>+VLOOKUP(N222,[2]Hoja1!$Q$2:$T$354,4,FALSE)</f>
        <v>Eficiencia</v>
      </c>
      <c r="R222" s="23" t="s">
        <v>208</v>
      </c>
      <c r="S222" s="23" t="s">
        <v>59</v>
      </c>
      <c r="T222" s="56">
        <v>462</v>
      </c>
      <c r="U222" s="120">
        <v>858</v>
      </c>
      <c r="V222" s="119">
        <v>858</v>
      </c>
      <c r="W222" s="19">
        <v>1</v>
      </c>
      <c r="X222" s="19">
        <f t="shared" si="21"/>
        <v>0.53846153846153844</v>
      </c>
      <c r="Y222" s="18">
        <f t="shared" si="19"/>
        <v>0.53846153846153844</v>
      </c>
      <c r="Z222" s="18">
        <f t="shared" si="20"/>
        <v>0.53846153846153844</v>
      </c>
      <c r="AA222" s="17"/>
      <c r="AB222" s="53" t="s">
        <v>58</v>
      </c>
      <c r="AC222" s="52" t="s">
        <v>0</v>
      </c>
      <c r="AI222" s="74"/>
    </row>
    <row r="223" spans="1:35" s="92" customFormat="1" ht="38.25" x14ac:dyDescent="0.2">
      <c r="A223" s="31" t="str">
        <f t="shared" si="22"/>
        <v>12.4.4.1</v>
      </c>
      <c r="B223" s="24" t="s">
        <v>262</v>
      </c>
      <c r="C223" s="309"/>
      <c r="D223" s="309"/>
      <c r="E223" s="30">
        <v>12</v>
      </c>
      <c r="F223" s="118" t="s">
        <v>263</v>
      </c>
      <c r="G223" s="30">
        <v>4</v>
      </c>
      <c r="H223" s="30" t="s">
        <v>228</v>
      </c>
      <c r="I223" s="57">
        <v>4</v>
      </c>
      <c r="J223" s="27" t="s">
        <v>253</v>
      </c>
      <c r="K223" s="28">
        <v>1</v>
      </c>
      <c r="L223" s="45" t="s">
        <v>253</v>
      </c>
      <c r="M223" s="35">
        <v>354</v>
      </c>
      <c r="N223" s="26" t="s">
        <v>262</v>
      </c>
      <c r="O223" s="34" t="s">
        <v>10</v>
      </c>
      <c r="P223" s="24" t="s">
        <v>261</v>
      </c>
      <c r="Q223" s="24" t="str">
        <f>+VLOOKUP(N223,[2]Hoja1!$Q$2:$T$354,4,FALSE)</f>
        <v>Eficacia</v>
      </c>
      <c r="R223" s="23" t="s">
        <v>260</v>
      </c>
      <c r="S223" s="23" t="s">
        <v>259</v>
      </c>
      <c r="T223" s="56">
        <v>28</v>
      </c>
      <c r="U223" s="114">
        <v>29</v>
      </c>
      <c r="V223" s="20">
        <v>1</v>
      </c>
      <c r="W223" s="100">
        <v>1</v>
      </c>
      <c r="X223" s="19">
        <f t="shared" si="21"/>
        <v>0.96551724137931039</v>
      </c>
      <c r="Y223" s="18">
        <f t="shared" si="19"/>
        <v>0.96551724137931039</v>
      </c>
      <c r="Z223" s="18">
        <f t="shared" si="20"/>
        <v>0.96551724137931039</v>
      </c>
      <c r="AA223" s="17"/>
      <c r="AB223" s="39" t="s">
        <v>250</v>
      </c>
      <c r="AC223" s="16" t="s">
        <v>0</v>
      </c>
      <c r="AI223" s="74"/>
    </row>
    <row r="224" spans="1:35" s="92" customFormat="1" ht="63.75" customHeight="1" x14ac:dyDescent="0.2">
      <c r="A224" s="31" t="str">
        <f t="shared" si="22"/>
        <v>12.5.5.</v>
      </c>
      <c r="B224" s="24" t="s">
        <v>256</v>
      </c>
      <c r="C224" s="309"/>
      <c r="D224" s="309"/>
      <c r="E224" s="30">
        <v>12</v>
      </c>
      <c r="F224" s="308" t="s">
        <v>258</v>
      </c>
      <c r="G224" s="30">
        <v>5</v>
      </c>
      <c r="H224" s="60" t="s">
        <v>257</v>
      </c>
      <c r="I224" s="57">
        <v>5</v>
      </c>
      <c r="J224" s="27" t="s">
        <v>253</v>
      </c>
      <c r="K224" s="28"/>
      <c r="L224" s="45" t="s">
        <v>253</v>
      </c>
      <c r="M224" s="35">
        <v>358</v>
      </c>
      <c r="N224" s="26" t="s">
        <v>256</v>
      </c>
      <c r="O224" s="34" t="s">
        <v>10</v>
      </c>
      <c r="P224" s="24" t="s">
        <v>255</v>
      </c>
      <c r="Q224" s="24" t="str">
        <f>+VLOOKUP(N224,[2]Hoja1!$Q$2:$T$354,4,FALSE)</f>
        <v>Desempeño Presupuestario (eficiencia)</v>
      </c>
      <c r="R224" s="23" t="s">
        <v>70</v>
      </c>
      <c r="S224" s="23" t="s">
        <v>70</v>
      </c>
      <c r="T224" s="117">
        <v>888982992</v>
      </c>
      <c r="U224" s="116">
        <v>888982992</v>
      </c>
      <c r="V224" s="115">
        <v>1</v>
      </c>
      <c r="W224" s="100">
        <v>1</v>
      </c>
      <c r="X224" s="19">
        <f t="shared" si="21"/>
        <v>1</v>
      </c>
      <c r="Y224" s="18">
        <f t="shared" si="19"/>
        <v>1</v>
      </c>
      <c r="Z224" s="18">
        <f t="shared" si="20"/>
        <v>1</v>
      </c>
      <c r="AA224" s="17"/>
      <c r="AB224" s="39" t="s">
        <v>250</v>
      </c>
      <c r="AC224" s="16" t="s">
        <v>0</v>
      </c>
      <c r="AI224" s="74"/>
    </row>
    <row r="225" spans="1:35" s="92" customFormat="1" ht="63.75" customHeight="1" x14ac:dyDescent="0.2">
      <c r="A225" s="31" t="str">
        <f t="shared" si="22"/>
        <v>12.5.6.1</v>
      </c>
      <c r="B225" s="24" t="s">
        <v>248</v>
      </c>
      <c r="C225" s="309"/>
      <c r="D225" s="309"/>
      <c r="E225" s="30">
        <v>12</v>
      </c>
      <c r="F225" s="309"/>
      <c r="G225" s="30">
        <v>5</v>
      </c>
      <c r="H225" s="308" t="s">
        <v>254</v>
      </c>
      <c r="I225" s="57">
        <v>6</v>
      </c>
      <c r="J225" s="27" t="s">
        <v>253</v>
      </c>
      <c r="K225" s="28">
        <v>1</v>
      </c>
      <c r="L225" s="45" t="s">
        <v>253</v>
      </c>
      <c r="M225" s="35">
        <v>361</v>
      </c>
      <c r="N225" s="26" t="s">
        <v>248</v>
      </c>
      <c r="O225" s="34" t="s">
        <v>10</v>
      </c>
      <c r="P225" s="24" t="s">
        <v>252</v>
      </c>
      <c r="Q225" s="24" t="str">
        <f>+VLOOKUP(N225,[2]Hoja1!$Q$2:$T$354,4,FALSE)</f>
        <v>Eficacia</v>
      </c>
      <c r="R225" s="23" t="s">
        <v>251</v>
      </c>
      <c r="S225" s="23" t="s">
        <v>70</v>
      </c>
      <c r="T225" s="56">
        <v>207</v>
      </c>
      <c r="U225" s="114">
        <v>270</v>
      </c>
      <c r="V225" s="20">
        <v>1</v>
      </c>
      <c r="W225" s="19">
        <v>1</v>
      </c>
      <c r="X225" s="19">
        <f t="shared" si="21"/>
        <v>0.76666666666666672</v>
      </c>
      <c r="Y225" s="18">
        <f t="shared" si="19"/>
        <v>0.76666666666666672</v>
      </c>
      <c r="Z225" s="18">
        <f t="shared" si="20"/>
        <v>0.76666666666666672</v>
      </c>
      <c r="AA225" s="17"/>
      <c r="AB225" s="39" t="s">
        <v>250</v>
      </c>
      <c r="AC225" s="16" t="s">
        <v>0</v>
      </c>
      <c r="AI225" s="74"/>
    </row>
    <row r="226" spans="1:35" s="92" customFormat="1" ht="63.75" customHeight="1" x14ac:dyDescent="0.2">
      <c r="A226" s="31" t="str">
        <f t="shared" si="22"/>
        <v>12.5.6.2</v>
      </c>
      <c r="B226" s="24" t="s">
        <v>248</v>
      </c>
      <c r="C226" s="309"/>
      <c r="D226" s="309"/>
      <c r="E226" s="30">
        <v>12</v>
      </c>
      <c r="F226" s="309"/>
      <c r="G226" s="60">
        <v>5</v>
      </c>
      <c r="H226" s="309"/>
      <c r="I226" s="57">
        <v>6</v>
      </c>
      <c r="J226" s="27" t="s">
        <v>85</v>
      </c>
      <c r="K226" s="28">
        <v>2</v>
      </c>
      <c r="L226" s="27" t="s">
        <v>85</v>
      </c>
      <c r="M226" s="34">
        <v>359</v>
      </c>
      <c r="N226" s="26" t="s">
        <v>248</v>
      </c>
      <c r="O226" s="34" t="s">
        <v>62</v>
      </c>
      <c r="P226" s="24" t="s">
        <v>249</v>
      </c>
      <c r="Q226" s="24" t="str">
        <f>+VLOOKUP(N226,[2]Hoja1!$Q$2:$T$354,4,FALSE)</f>
        <v>Eficacia</v>
      </c>
      <c r="R226" s="23" t="s">
        <v>109</v>
      </c>
      <c r="S226" s="23" t="s">
        <v>83</v>
      </c>
      <c r="T226" s="62">
        <v>10</v>
      </c>
      <c r="U226" s="62">
        <v>10</v>
      </c>
      <c r="V226" s="20">
        <v>1</v>
      </c>
      <c r="W226" s="19">
        <v>1</v>
      </c>
      <c r="X226" s="19">
        <f t="shared" si="21"/>
        <v>1</v>
      </c>
      <c r="Y226" s="18">
        <f t="shared" si="19"/>
        <v>1</v>
      </c>
      <c r="Z226" s="18">
        <f t="shared" si="20"/>
        <v>1</v>
      </c>
      <c r="AA226" s="17"/>
      <c r="AB226" s="39" t="s">
        <v>82</v>
      </c>
      <c r="AC226" s="16" t="s">
        <v>0</v>
      </c>
      <c r="AI226" s="74"/>
    </row>
    <row r="227" spans="1:35" s="92" customFormat="1" ht="63.75" customHeight="1" x14ac:dyDescent="0.2">
      <c r="A227" s="31" t="str">
        <f t="shared" si="22"/>
        <v>12.5.6.3</v>
      </c>
      <c r="B227" s="24" t="s">
        <v>248</v>
      </c>
      <c r="C227" s="309"/>
      <c r="D227" s="309"/>
      <c r="E227" s="30">
        <v>12</v>
      </c>
      <c r="F227" s="310"/>
      <c r="G227" s="30">
        <v>5</v>
      </c>
      <c r="H227" s="310"/>
      <c r="I227" s="57">
        <v>6</v>
      </c>
      <c r="J227" s="27" t="s">
        <v>81</v>
      </c>
      <c r="K227" s="28">
        <v>3</v>
      </c>
      <c r="L227" s="45" t="s">
        <v>81</v>
      </c>
      <c r="M227" s="25" t="s">
        <v>6</v>
      </c>
      <c r="N227" s="26" t="s">
        <v>248</v>
      </c>
      <c r="O227" s="25" t="s">
        <v>6</v>
      </c>
      <c r="P227" s="24" t="s">
        <v>247</v>
      </c>
      <c r="Q227" s="24" t="str">
        <f>+VLOOKUP(N227,[2]Hoja1!$Q$2:$T$354,4,FALSE)</f>
        <v>Eficacia</v>
      </c>
      <c r="R227" s="23" t="s">
        <v>246</v>
      </c>
      <c r="S227" s="23" t="s">
        <v>246</v>
      </c>
      <c r="T227" s="90"/>
      <c r="U227" s="44"/>
      <c r="V227" s="20">
        <v>1</v>
      </c>
      <c r="W227" s="19">
        <v>1</v>
      </c>
      <c r="X227" s="19" t="str">
        <f t="shared" si="21"/>
        <v/>
      </c>
      <c r="Y227" s="18" t="str">
        <f t="shared" si="19"/>
        <v/>
      </c>
      <c r="Z227" s="18" t="str">
        <f t="shared" si="20"/>
        <v/>
      </c>
      <c r="AA227" s="17"/>
      <c r="AB227" s="39" t="s">
        <v>77</v>
      </c>
      <c r="AC227" s="16" t="s">
        <v>0</v>
      </c>
      <c r="AI227" s="74"/>
    </row>
    <row r="228" spans="1:35" s="92" customFormat="1" ht="63.75" customHeight="1" x14ac:dyDescent="0.2">
      <c r="A228" s="36" t="s">
        <v>6</v>
      </c>
      <c r="B228" s="24" t="s">
        <v>243</v>
      </c>
      <c r="C228" s="309"/>
      <c r="D228" s="309"/>
      <c r="E228" s="30"/>
      <c r="F228" s="88" t="s">
        <v>245</v>
      </c>
      <c r="G228" s="30"/>
      <c r="H228" s="88" t="s">
        <v>244</v>
      </c>
      <c r="I228" s="57"/>
      <c r="J228" s="27" t="s">
        <v>81</v>
      </c>
      <c r="K228" s="28"/>
      <c r="L228" s="45"/>
      <c r="M228" s="25"/>
      <c r="N228" s="26" t="s">
        <v>243</v>
      </c>
      <c r="O228" s="25"/>
      <c r="P228" s="24" t="s">
        <v>242</v>
      </c>
      <c r="Q228" s="24"/>
      <c r="R228" s="23"/>
      <c r="S228" s="23"/>
      <c r="T228" s="22">
        <v>102</v>
      </c>
      <c r="U228" s="113">
        <v>104</v>
      </c>
      <c r="V228" s="20">
        <v>1</v>
      </c>
      <c r="W228" s="19">
        <v>1</v>
      </c>
      <c r="X228" s="19">
        <f t="shared" si="21"/>
        <v>0.98076923076923073</v>
      </c>
      <c r="Y228" s="18">
        <f t="shared" si="19"/>
        <v>0.98076923076923073</v>
      </c>
      <c r="Z228" s="18">
        <f t="shared" si="20"/>
        <v>0.98076923076923073</v>
      </c>
      <c r="AA228" s="17"/>
      <c r="AB228" s="39" t="s">
        <v>77</v>
      </c>
      <c r="AC228" s="16" t="s">
        <v>0</v>
      </c>
      <c r="AI228" s="74"/>
    </row>
    <row r="229" spans="1:35" s="92" customFormat="1" ht="63.75" customHeight="1" x14ac:dyDescent="0.2">
      <c r="A229" s="31" t="str">
        <f>+CONCATENATE(E229,".",G229,".",I229,".",K229)</f>
        <v>12.6.10.</v>
      </c>
      <c r="B229" s="24" t="s">
        <v>63</v>
      </c>
      <c r="C229" s="309"/>
      <c r="D229" s="309"/>
      <c r="E229" s="30">
        <v>12</v>
      </c>
      <c r="F229" s="88" t="s">
        <v>241</v>
      </c>
      <c r="G229" s="60">
        <v>6</v>
      </c>
      <c r="H229" s="60" t="s">
        <v>240</v>
      </c>
      <c r="I229" s="57">
        <v>10</v>
      </c>
      <c r="J229" s="27" t="s">
        <v>81</v>
      </c>
      <c r="K229" s="28"/>
      <c r="L229" s="45" t="s">
        <v>81</v>
      </c>
      <c r="M229" s="34">
        <v>342</v>
      </c>
      <c r="N229" s="26" t="s">
        <v>63</v>
      </c>
      <c r="O229" s="34" t="s">
        <v>10</v>
      </c>
      <c r="P229" s="24" t="s">
        <v>61</v>
      </c>
      <c r="Q229" s="24" t="str">
        <f>+VLOOKUP(N229,[2]Hoja1!$Q$2:$T$354,4,FALSE)</f>
        <v>Eficacia</v>
      </c>
      <c r="R229" s="23" t="s">
        <v>78</v>
      </c>
      <c r="S229" s="23" t="s">
        <v>239</v>
      </c>
      <c r="T229" s="22">
        <v>1</v>
      </c>
      <c r="U229" s="21">
        <v>1</v>
      </c>
      <c r="V229" s="20">
        <v>1</v>
      </c>
      <c r="W229" s="19">
        <v>1</v>
      </c>
      <c r="X229" s="19">
        <f t="shared" si="21"/>
        <v>1</v>
      </c>
      <c r="Y229" s="18">
        <f t="shared" si="19"/>
        <v>1</v>
      </c>
      <c r="Z229" s="18">
        <f t="shared" si="20"/>
        <v>1</v>
      </c>
      <c r="AA229" s="17"/>
      <c r="AB229" s="39" t="s">
        <v>77</v>
      </c>
      <c r="AC229" s="16" t="s">
        <v>0</v>
      </c>
      <c r="AI229" s="74"/>
    </row>
    <row r="230" spans="1:35" s="92" customFormat="1" ht="63.75" customHeight="1" x14ac:dyDescent="0.2">
      <c r="A230" s="31" t="str">
        <f>+CONCATENATE(E230,".",G230,".",I230,".",K230)</f>
        <v>12.7.9.</v>
      </c>
      <c r="B230" s="24" t="s">
        <v>236</v>
      </c>
      <c r="C230" s="309"/>
      <c r="D230" s="309"/>
      <c r="E230" s="30">
        <v>12</v>
      </c>
      <c r="F230" s="60" t="s">
        <v>238</v>
      </c>
      <c r="G230" s="60">
        <v>7</v>
      </c>
      <c r="H230" s="60" t="s">
        <v>237</v>
      </c>
      <c r="I230" s="57">
        <v>9</v>
      </c>
      <c r="J230" s="27" t="s">
        <v>85</v>
      </c>
      <c r="K230" s="28"/>
      <c r="L230" s="27" t="s">
        <v>85</v>
      </c>
      <c r="M230" s="34">
        <v>344</v>
      </c>
      <c r="N230" s="26" t="s">
        <v>236</v>
      </c>
      <c r="O230" s="34" t="s">
        <v>62</v>
      </c>
      <c r="P230" s="24" t="s">
        <v>235</v>
      </c>
      <c r="Q230" s="24" t="s">
        <v>98</v>
      </c>
      <c r="R230" s="23" t="s">
        <v>83</v>
      </c>
      <c r="S230" s="23" t="s">
        <v>83</v>
      </c>
      <c r="T230" s="56">
        <v>72</v>
      </c>
      <c r="U230" s="112">
        <v>72</v>
      </c>
      <c r="V230" s="37">
        <v>54</v>
      </c>
      <c r="W230" s="19">
        <v>0.25</v>
      </c>
      <c r="X230" s="19">
        <f t="shared" si="21"/>
        <v>1</v>
      </c>
      <c r="Y230" s="18">
        <f t="shared" si="19"/>
        <v>4</v>
      </c>
      <c r="Z230" s="18">
        <f t="shared" si="20"/>
        <v>4</v>
      </c>
      <c r="AA230" s="17"/>
      <c r="AB230" s="39" t="s">
        <v>82</v>
      </c>
      <c r="AC230" s="16" t="s">
        <v>0</v>
      </c>
      <c r="AI230" s="74"/>
    </row>
    <row r="231" spans="1:35" s="92" customFormat="1" ht="63.75" customHeight="1" x14ac:dyDescent="0.2">
      <c r="A231" s="36" t="s">
        <v>6</v>
      </c>
      <c r="B231" s="24" t="s">
        <v>232</v>
      </c>
      <c r="C231" s="309"/>
      <c r="D231" s="309"/>
      <c r="E231" s="30"/>
      <c r="F231" s="30" t="s">
        <v>234</v>
      </c>
      <c r="G231" s="60"/>
      <c r="H231" s="30" t="s">
        <v>233</v>
      </c>
      <c r="I231" s="57"/>
      <c r="J231" s="27" t="s">
        <v>85</v>
      </c>
      <c r="K231" s="28"/>
      <c r="L231" s="27"/>
      <c r="M231" s="34"/>
      <c r="N231" s="26" t="s">
        <v>232</v>
      </c>
      <c r="O231" s="34"/>
      <c r="P231" s="24" t="s">
        <v>231</v>
      </c>
      <c r="Q231" s="24"/>
      <c r="R231" s="23"/>
      <c r="S231" s="23"/>
      <c r="T231" s="56">
        <v>11</v>
      </c>
      <c r="U231" s="62">
        <v>11</v>
      </c>
      <c r="V231" s="20">
        <v>1</v>
      </c>
      <c r="W231" s="20">
        <v>1</v>
      </c>
      <c r="X231" s="19">
        <f t="shared" si="21"/>
        <v>1</v>
      </c>
      <c r="Y231" s="18">
        <f t="shared" si="19"/>
        <v>1</v>
      </c>
      <c r="Z231" s="18">
        <f t="shared" si="20"/>
        <v>1</v>
      </c>
      <c r="AA231" s="17"/>
      <c r="AB231" s="39" t="s">
        <v>230</v>
      </c>
      <c r="AC231" s="16" t="s">
        <v>0</v>
      </c>
      <c r="AI231" s="74"/>
    </row>
    <row r="232" spans="1:35" s="92" customFormat="1" ht="38.25" x14ac:dyDescent="0.2">
      <c r="A232" s="31" t="str">
        <f t="shared" ref="A232:A262" si="23">+CONCATENATE(E232,".",G232,".",I232,".",K232)</f>
        <v>12.8.4.2</v>
      </c>
      <c r="B232" s="24" t="s">
        <v>227</v>
      </c>
      <c r="C232" s="309"/>
      <c r="D232" s="309"/>
      <c r="E232" s="30">
        <v>12</v>
      </c>
      <c r="F232" s="60" t="s">
        <v>229</v>
      </c>
      <c r="G232" s="60">
        <v>8</v>
      </c>
      <c r="H232" s="60" t="s">
        <v>228</v>
      </c>
      <c r="I232" s="57">
        <v>4</v>
      </c>
      <c r="J232" s="27" t="s">
        <v>85</v>
      </c>
      <c r="K232" s="28">
        <v>2</v>
      </c>
      <c r="L232" s="27" t="s">
        <v>85</v>
      </c>
      <c r="M232" s="34">
        <v>356</v>
      </c>
      <c r="N232" s="26" t="s">
        <v>227</v>
      </c>
      <c r="O232" s="34" t="s">
        <v>62</v>
      </c>
      <c r="P232" s="24" t="s">
        <v>226</v>
      </c>
      <c r="Q232" s="24" t="str">
        <f>+VLOOKUP(N232,[2]Hoja1!$Q$2:$T$354,4,FALSE)</f>
        <v>Eficacia</v>
      </c>
      <c r="R232" s="23" t="s">
        <v>225</v>
      </c>
      <c r="S232" s="23" t="s">
        <v>83</v>
      </c>
      <c r="T232" s="56">
        <v>5</v>
      </c>
      <c r="U232" s="56">
        <v>5</v>
      </c>
      <c r="V232" s="20">
        <v>1</v>
      </c>
      <c r="W232" s="19">
        <v>1</v>
      </c>
      <c r="X232" s="19">
        <f t="shared" si="21"/>
        <v>1</v>
      </c>
      <c r="Y232" s="18">
        <f t="shared" si="19"/>
        <v>1</v>
      </c>
      <c r="Z232" s="18">
        <f t="shared" si="20"/>
        <v>1</v>
      </c>
      <c r="AA232" s="17"/>
      <c r="AB232" s="39" t="s">
        <v>82</v>
      </c>
      <c r="AC232" s="16" t="s">
        <v>0</v>
      </c>
      <c r="AI232" s="74"/>
    </row>
    <row r="233" spans="1:35" s="92" customFormat="1" ht="63.75" customHeight="1" x14ac:dyDescent="0.2">
      <c r="A233" s="31" t="str">
        <f t="shared" si="23"/>
        <v>12.9.11.1</v>
      </c>
      <c r="B233" s="58" t="s">
        <v>222</v>
      </c>
      <c r="C233" s="309"/>
      <c r="D233" s="309"/>
      <c r="E233" s="30">
        <v>12</v>
      </c>
      <c r="F233" s="308" t="s">
        <v>224</v>
      </c>
      <c r="G233" s="60">
        <v>9</v>
      </c>
      <c r="H233" s="308" t="s">
        <v>223</v>
      </c>
      <c r="I233" s="57">
        <v>11</v>
      </c>
      <c r="J233" s="27" t="s">
        <v>67</v>
      </c>
      <c r="K233" s="28">
        <v>1</v>
      </c>
      <c r="L233" s="45" t="s">
        <v>67</v>
      </c>
      <c r="M233" s="69" t="s">
        <v>6</v>
      </c>
      <c r="N233" s="26" t="s">
        <v>222</v>
      </c>
      <c r="O233" s="25" t="s">
        <v>6</v>
      </c>
      <c r="P233" s="24" t="s">
        <v>221</v>
      </c>
      <c r="Q233" s="24" t="s">
        <v>39</v>
      </c>
      <c r="R233" s="23" t="s">
        <v>59</v>
      </c>
      <c r="S233" s="23" t="s">
        <v>220</v>
      </c>
      <c r="T233" s="66">
        <v>8</v>
      </c>
      <c r="U233" s="65">
        <v>8</v>
      </c>
      <c r="V233" s="43">
        <v>1</v>
      </c>
      <c r="W233" s="19">
        <v>1</v>
      </c>
      <c r="X233" s="19">
        <f t="shared" si="21"/>
        <v>1</v>
      </c>
      <c r="Y233" s="18">
        <f t="shared" si="19"/>
        <v>1</v>
      </c>
      <c r="Z233" s="18">
        <f t="shared" si="20"/>
        <v>1</v>
      </c>
      <c r="AA233" s="17"/>
      <c r="AB233" s="53" t="s">
        <v>58</v>
      </c>
      <c r="AC233" s="52" t="s">
        <v>0</v>
      </c>
      <c r="AI233" s="74"/>
    </row>
    <row r="234" spans="1:35" s="92" customFormat="1" ht="63.75" customHeight="1" x14ac:dyDescent="0.2">
      <c r="A234" s="31" t="str">
        <f t="shared" si="23"/>
        <v>12.9.11.2</v>
      </c>
      <c r="B234" s="58" t="s">
        <v>222</v>
      </c>
      <c r="C234" s="309"/>
      <c r="D234" s="309"/>
      <c r="E234" s="30">
        <v>12</v>
      </c>
      <c r="F234" s="309"/>
      <c r="G234" s="60">
        <v>9</v>
      </c>
      <c r="H234" s="309"/>
      <c r="I234" s="64">
        <v>11</v>
      </c>
      <c r="J234" s="27" t="s">
        <v>66</v>
      </c>
      <c r="K234" s="28">
        <v>2</v>
      </c>
      <c r="L234" s="27" t="s">
        <v>66</v>
      </c>
      <c r="M234" s="69" t="s">
        <v>6</v>
      </c>
      <c r="N234" s="26" t="s">
        <v>222</v>
      </c>
      <c r="O234" s="25" t="s">
        <v>6</v>
      </c>
      <c r="P234" s="24" t="s">
        <v>221</v>
      </c>
      <c r="Q234" s="24" t="s">
        <v>39</v>
      </c>
      <c r="R234" s="23" t="s">
        <v>59</v>
      </c>
      <c r="S234" s="23" t="s">
        <v>220</v>
      </c>
      <c r="T234" s="22">
        <v>38</v>
      </c>
      <c r="U234" s="89">
        <v>38</v>
      </c>
      <c r="V234" s="19">
        <v>1</v>
      </c>
      <c r="W234" s="19">
        <v>1</v>
      </c>
      <c r="X234" s="19">
        <f t="shared" si="21"/>
        <v>1</v>
      </c>
      <c r="Y234" s="18">
        <f t="shared" si="19"/>
        <v>1</v>
      </c>
      <c r="Z234" s="18">
        <f t="shared" si="20"/>
        <v>1</v>
      </c>
      <c r="AA234" s="17"/>
      <c r="AB234" s="53" t="s">
        <v>58</v>
      </c>
      <c r="AC234" s="52" t="s">
        <v>0</v>
      </c>
      <c r="AI234" s="74"/>
    </row>
    <row r="235" spans="1:35" s="92" customFormat="1" ht="63.75" customHeight="1" x14ac:dyDescent="0.2">
      <c r="A235" s="31" t="str">
        <f t="shared" si="23"/>
        <v>12.9.11.3</v>
      </c>
      <c r="B235" s="58" t="s">
        <v>222</v>
      </c>
      <c r="C235" s="309"/>
      <c r="D235" s="309"/>
      <c r="E235" s="30">
        <v>12</v>
      </c>
      <c r="F235" s="309"/>
      <c r="G235" s="60">
        <v>9</v>
      </c>
      <c r="H235" s="309"/>
      <c r="I235" s="57">
        <v>11</v>
      </c>
      <c r="J235" s="27" t="s">
        <v>65</v>
      </c>
      <c r="K235" s="28">
        <v>3</v>
      </c>
      <c r="L235" s="45" t="s">
        <v>65</v>
      </c>
      <c r="M235" s="68" t="s">
        <v>6</v>
      </c>
      <c r="N235" s="26" t="s">
        <v>222</v>
      </c>
      <c r="O235" s="25" t="s">
        <v>6</v>
      </c>
      <c r="P235" s="24" t="s">
        <v>221</v>
      </c>
      <c r="Q235" s="24" t="s">
        <v>39</v>
      </c>
      <c r="R235" s="23" t="s">
        <v>59</v>
      </c>
      <c r="S235" s="23" t="s">
        <v>220</v>
      </c>
      <c r="T235" s="56">
        <v>34</v>
      </c>
      <c r="U235" s="67">
        <v>33</v>
      </c>
      <c r="V235" s="19">
        <v>1</v>
      </c>
      <c r="W235" s="19">
        <v>1</v>
      </c>
      <c r="X235" s="19">
        <f t="shared" si="21"/>
        <v>1.0303030303030303</v>
      </c>
      <c r="Y235" s="18">
        <f t="shared" si="19"/>
        <v>1.0303030303030303</v>
      </c>
      <c r="Z235" s="18">
        <f t="shared" si="20"/>
        <v>1.0303030303030303</v>
      </c>
      <c r="AA235" s="17"/>
      <c r="AB235" s="53" t="s">
        <v>58</v>
      </c>
      <c r="AC235" s="52" t="s">
        <v>0</v>
      </c>
      <c r="AI235" s="74"/>
    </row>
    <row r="236" spans="1:35" s="92" customFormat="1" ht="63.75" customHeight="1" x14ac:dyDescent="0.2">
      <c r="A236" s="31" t="str">
        <f t="shared" si="23"/>
        <v>12.9.11.4</v>
      </c>
      <c r="B236" s="58" t="s">
        <v>222</v>
      </c>
      <c r="C236" s="309"/>
      <c r="D236" s="309"/>
      <c r="E236" s="30">
        <v>12</v>
      </c>
      <c r="F236" s="309"/>
      <c r="G236" s="60">
        <v>9</v>
      </c>
      <c r="H236" s="310"/>
      <c r="I236" s="57">
        <v>11</v>
      </c>
      <c r="J236" s="27" t="s">
        <v>64</v>
      </c>
      <c r="K236" s="28">
        <v>4</v>
      </c>
      <c r="L236" s="27" t="s">
        <v>64</v>
      </c>
      <c r="M236" s="68" t="s">
        <v>6</v>
      </c>
      <c r="N236" s="26" t="s">
        <v>222</v>
      </c>
      <c r="O236" s="25" t="s">
        <v>6</v>
      </c>
      <c r="P236" s="24" t="s">
        <v>221</v>
      </c>
      <c r="Q236" s="24" t="s">
        <v>39</v>
      </c>
      <c r="R236" s="23" t="s">
        <v>59</v>
      </c>
      <c r="S236" s="111" t="s">
        <v>220</v>
      </c>
      <c r="T236" s="56">
        <v>46</v>
      </c>
      <c r="U236" s="56">
        <v>46</v>
      </c>
      <c r="V236" s="19">
        <v>1</v>
      </c>
      <c r="W236" s="19">
        <v>1</v>
      </c>
      <c r="X236" s="19">
        <f t="shared" si="21"/>
        <v>1</v>
      </c>
      <c r="Y236" s="18">
        <f t="shared" si="19"/>
        <v>1</v>
      </c>
      <c r="Z236" s="18">
        <f t="shared" si="20"/>
        <v>1</v>
      </c>
      <c r="AA236" s="17"/>
      <c r="AB236" s="53" t="s">
        <v>58</v>
      </c>
      <c r="AC236" s="52" t="s">
        <v>0</v>
      </c>
      <c r="AI236" s="74"/>
    </row>
    <row r="237" spans="1:35" s="92" customFormat="1" ht="63.75" customHeight="1" x14ac:dyDescent="0.2">
      <c r="A237" s="31" t="str">
        <f t="shared" si="23"/>
        <v>12.9.12.1</v>
      </c>
      <c r="B237" s="58" t="s">
        <v>218</v>
      </c>
      <c r="C237" s="309"/>
      <c r="D237" s="309"/>
      <c r="E237" s="30">
        <v>12</v>
      </c>
      <c r="F237" s="309"/>
      <c r="G237" s="60">
        <v>9</v>
      </c>
      <c r="H237" s="308" t="s">
        <v>219</v>
      </c>
      <c r="I237" s="106">
        <v>12</v>
      </c>
      <c r="J237" s="27" t="s">
        <v>67</v>
      </c>
      <c r="K237" s="28">
        <v>1</v>
      </c>
      <c r="L237" s="45" t="s">
        <v>67</v>
      </c>
      <c r="M237" s="69" t="s">
        <v>6</v>
      </c>
      <c r="N237" s="26" t="s">
        <v>218</v>
      </c>
      <c r="O237" s="25" t="s">
        <v>6</v>
      </c>
      <c r="P237" s="24" t="s">
        <v>217</v>
      </c>
      <c r="Q237" s="24" t="s">
        <v>39</v>
      </c>
      <c r="R237" s="23" t="s">
        <v>59</v>
      </c>
      <c r="S237" s="23" t="s">
        <v>59</v>
      </c>
      <c r="T237" s="66">
        <v>8</v>
      </c>
      <c r="U237" s="65">
        <v>8</v>
      </c>
      <c r="V237" s="43">
        <v>1</v>
      </c>
      <c r="W237" s="19">
        <v>1</v>
      </c>
      <c r="X237" s="19">
        <f t="shared" si="21"/>
        <v>1</v>
      </c>
      <c r="Y237" s="18">
        <f t="shared" si="19"/>
        <v>1</v>
      </c>
      <c r="Z237" s="18">
        <f t="shared" si="20"/>
        <v>1</v>
      </c>
      <c r="AA237" s="17"/>
      <c r="AB237" s="53" t="s">
        <v>58</v>
      </c>
      <c r="AC237" s="52" t="s">
        <v>0</v>
      </c>
      <c r="AI237" s="74"/>
    </row>
    <row r="238" spans="1:35" s="92" customFormat="1" ht="63.75" customHeight="1" x14ac:dyDescent="0.2">
      <c r="A238" s="31" t="str">
        <f t="shared" si="23"/>
        <v>12.9.12.2</v>
      </c>
      <c r="B238" s="58" t="s">
        <v>218</v>
      </c>
      <c r="C238" s="309"/>
      <c r="D238" s="309"/>
      <c r="E238" s="30">
        <v>12</v>
      </c>
      <c r="F238" s="309"/>
      <c r="G238" s="60">
        <v>9</v>
      </c>
      <c r="H238" s="309"/>
      <c r="I238" s="106">
        <v>12</v>
      </c>
      <c r="J238" s="27" t="s">
        <v>66</v>
      </c>
      <c r="K238" s="28">
        <v>2</v>
      </c>
      <c r="L238" s="27" t="s">
        <v>66</v>
      </c>
      <c r="M238" s="69" t="s">
        <v>6</v>
      </c>
      <c r="N238" s="26" t="s">
        <v>218</v>
      </c>
      <c r="O238" s="25" t="s">
        <v>6</v>
      </c>
      <c r="P238" s="24" t="s">
        <v>217</v>
      </c>
      <c r="Q238" s="24" t="s">
        <v>39</v>
      </c>
      <c r="R238" s="23" t="s">
        <v>59</v>
      </c>
      <c r="S238" s="110" t="s">
        <v>59</v>
      </c>
      <c r="T238" s="22">
        <v>46</v>
      </c>
      <c r="U238" s="89">
        <v>46</v>
      </c>
      <c r="V238" s="19">
        <v>1</v>
      </c>
      <c r="W238" s="19">
        <v>1</v>
      </c>
      <c r="X238" s="19">
        <f t="shared" si="21"/>
        <v>1</v>
      </c>
      <c r="Y238" s="18">
        <f t="shared" si="19"/>
        <v>1</v>
      </c>
      <c r="Z238" s="18">
        <f t="shared" si="20"/>
        <v>1</v>
      </c>
      <c r="AA238" s="17"/>
      <c r="AB238" s="53" t="s">
        <v>58</v>
      </c>
      <c r="AC238" s="52" t="s">
        <v>0</v>
      </c>
      <c r="AI238" s="74"/>
    </row>
    <row r="239" spans="1:35" s="92" customFormat="1" ht="63.75" customHeight="1" x14ac:dyDescent="0.2">
      <c r="A239" s="31" t="str">
        <f t="shared" si="23"/>
        <v>12.9.12.3</v>
      </c>
      <c r="B239" s="58" t="s">
        <v>218</v>
      </c>
      <c r="C239" s="309"/>
      <c r="D239" s="309"/>
      <c r="E239" s="30">
        <v>12</v>
      </c>
      <c r="F239" s="309"/>
      <c r="G239" s="60">
        <v>9</v>
      </c>
      <c r="H239" s="309"/>
      <c r="I239" s="29">
        <v>12</v>
      </c>
      <c r="J239" s="27" t="s">
        <v>65</v>
      </c>
      <c r="K239" s="28">
        <v>3</v>
      </c>
      <c r="L239" s="45" t="s">
        <v>65</v>
      </c>
      <c r="M239" s="68" t="s">
        <v>6</v>
      </c>
      <c r="N239" s="26" t="s">
        <v>218</v>
      </c>
      <c r="O239" s="25" t="s">
        <v>6</v>
      </c>
      <c r="P239" s="24" t="s">
        <v>217</v>
      </c>
      <c r="Q239" s="24" t="s">
        <v>39</v>
      </c>
      <c r="R239" s="23" t="s">
        <v>59</v>
      </c>
      <c r="S239" s="23" t="s">
        <v>59</v>
      </c>
      <c r="T239" s="56">
        <v>26</v>
      </c>
      <c r="U239" s="109"/>
      <c r="V239" s="19">
        <v>1</v>
      </c>
      <c r="W239" s="19">
        <v>1</v>
      </c>
      <c r="X239" s="19" t="str">
        <f t="shared" si="21"/>
        <v/>
      </c>
      <c r="Y239" s="18" t="str">
        <f t="shared" si="19"/>
        <v/>
      </c>
      <c r="Z239" s="18" t="str">
        <f t="shared" si="20"/>
        <v/>
      </c>
      <c r="AA239" s="17"/>
      <c r="AB239" s="53" t="s">
        <v>58</v>
      </c>
      <c r="AC239" s="52" t="s">
        <v>0</v>
      </c>
      <c r="AI239" s="74"/>
    </row>
    <row r="240" spans="1:35" s="92" customFormat="1" ht="63.75" customHeight="1" x14ac:dyDescent="0.2">
      <c r="A240" s="31" t="str">
        <f t="shared" si="23"/>
        <v>12.9.12.4</v>
      </c>
      <c r="B240" s="58" t="s">
        <v>218</v>
      </c>
      <c r="C240" s="309"/>
      <c r="D240" s="309"/>
      <c r="E240" s="30">
        <v>12</v>
      </c>
      <c r="F240" s="309"/>
      <c r="G240" s="60">
        <v>9</v>
      </c>
      <c r="H240" s="310"/>
      <c r="I240" s="29">
        <v>12</v>
      </c>
      <c r="J240" s="27" t="s">
        <v>64</v>
      </c>
      <c r="K240" s="28">
        <v>4</v>
      </c>
      <c r="L240" s="27" t="s">
        <v>64</v>
      </c>
      <c r="M240" s="68" t="s">
        <v>6</v>
      </c>
      <c r="N240" s="26" t="s">
        <v>218</v>
      </c>
      <c r="O240" s="25" t="s">
        <v>6</v>
      </c>
      <c r="P240" s="24" t="s">
        <v>217</v>
      </c>
      <c r="Q240" s="24" t="s">
        <v>39</v>
      </c>
      <c r="R240" s="23" t="s">
        <v>59</v>
      </c>
      <c r="S240" s="23" t="s">
        <v>59</v>
      </c>
      <c r="T240" s="56">
        <v>38</v>
      </c>
      <c r="U240" s="56">
        <v>38</v>
      </c>
      <c r="V240" s="19">
        <v>1</v>
      </c>
      <c r="W240" s="19">
        <v>1</v>
      </c>
      <c r="X240" s="19">
        <f t="shared" si="21"/>
        <v>1</v>
      </c>
      <c r="Y240" s="18">
        <f t="shared" si="19"/>
        <v>1</v>
      </c>
      <c r="Z240" s="18">
        <f t="shared" si="20"/>
        <v>1</v>
      </c>
      <c r="AA240" s="17"/>
      <c r="AB240" s="53" t="s">
        <v>58</v>
      </c>
      <c r="AC240" s="52" t="s">
        <v>0</v>
      </c>
      <c r="AI240" s="74"/>
    </row>
    <row r="241" spans="1:35" s="92" customFormat="1" ht="63.75" customHeight="1" x14ac:dyDescent="0.2">
      <c r="A241" s="31" t="str">
        <f t="shared" si="23"/>
        <v>12.9.13.1</v>
      </c>
      <c r="B241" s="58" t="s">
        <v>215</v>
      </c>
      <c r="C241" s="309"/>
      <c r="D241" s="309"/>
      <c r="E241" s="30">
        <v>12</v>
      </c>
      <c r="F241" s="309"/>
      <c r="G241" s="30">
        <v>9</v>
      </c>
      <c r="H241" s="308" t="s">
        <v>216</v>
      </c>
      <c r="I241" s="64">
        <v>13</v>
      </c>
      <c r="J241" s="27" t="s">
        <v>67</v>
      </c>
      <c r="K241" s="28">
        <v>1</v>
      </c>
      <c r="L241" s="45" t="s">
        <v>67</v>
      </c>
      <c r="M241" s="69" t="s">
        <v>6</v>
      </c>
      <c r="N241" s="26" t="s">
        <v>215</v>
      </c>
      <c r="O241" s="25" t="s">
        <v>6</v>
      </c>
      <c r="P241" s="24" t="s">
        <v>214</v>
      </c>
      <c r="Q241" s="24" t="s">
        <v>39</v>
      </c>
      <c r="R241" s="23" t="s">
        <v>67</v>
      </c>
      <c r="S241" s="23" t="s">
        <v>67</v>
      </c>
      <c r="T241" s="66">
        <v>0</v>
      </c>
      <c r="U241" s="21">
        <v>2</v>
      </c>
      <c r="V241" s="20">
        <v>1</v>
      </c>
      <c r="W241" s="19">
        <v>1</v>
      </c>
      <c r="X241" s="19">
        <f t="shared" si="21"/>
        <v>0</v>
      </c>
      <c r="Y241" s="18">
        <f t="shared" si="19"/>
        <v>0</v>
      </c>
      <c r="Z241" s="18">
        <f t="shared" si="20"/>
        <v>0</v>
      </c>
      <c r="AA241" s="17"/>
      <c r="AB241" s="53" t="s">
        <v>58</v>
      </c>
      <c r="AC241" s="52" t="s">
        <v>213</v>
      </c>
      <c r="AI241" s="74"/>
    </row>
    <row r="242" spans="1:35" s="92" customFormat="1" ht="63.75" customHeight="1" x14ac:dyDescent="0.2">
      <c r="A242" s="31" t="str">
        <f t="shared" si="23"/>
        <v>12.9.13.2</v>
      </c>
      <c r="B242" s="58" t="s">
        <v>215</v>
      </c>
      <c r="C242" s="309"/>
      <c r="D242" s="309"/>
      <c r="E242" s="30">
        <v>12</v>
      </c>
      <c r="F242" s="309"/>
      <c r="G242" s="60">
        <v>9</v>
      </c>
      <c r="H242" s="309"/>
      <c r="I242" s="64">
        <v>13</v>
      </c>
      <c r="J242" s="27" t="s">
        <v>66</v>
      </c>
      <c r="K242" s="28">
        <v>2</v>
      </c>
      <c r="L242" s="27" t="s">
        <v>66</v>
      </c>
      <c r="M242" s="69" t="s">
        <v>6</v>
      </c>
      <c r="N242" s="26" t="s">
        <v>215</v>
      </c>
      <c r="O242" s="25" t="s">
        <v>6</v>
      </c>
      <c r="P242" s="24" t="s">
        <v>214</v>
      </c>
      <c r="Q242" s="24" t="s">
        <v>39</v>
      </c>
      <c r="R242" s="23" t="s">
        <v>66</v>
      </c>
      <c r="S242" s="23" t="s">
        <v>66</v>
      </c>
      <c r="T242" s="89">
        <v>0</v>
      </c>
      <c r="U242" s="37">
        <v>14</v>
      </c>
      <c r="V242" s="20">
        <v>1</v>
      </c>
      <c r="W242" s="19">
        <v>1</v>
      </c>
      <c r="X242" s="19">
        <f t="shared" si="21"/>
        <v>0</v>
      </c>
      <c r="Y242" s="18">
        <f t="shared" si="19"/>
        <v>0</v>
      </c>
      <c r="Z242" s="18">
        <f t="shared" si="20"/>
        <v>0</v>
      </c>
      <c r="AA242" s="17"/>
      <c r="AB242" s="53" t="s">
        <v>58</v>
      </c>
      <c r="AC242" s="52" t="s">
        <v>213</v>
      </c>
      <c r="AI242" s="74"/>
    </row>
    <row r="243" spans="1:35" s="92" customFormat="1" ht="63.75" customHeight="1" x14ac:dyDescent="0.2">
      <c r="A243" s="31" t="str">
        <f t="shared" si="23"/>
        <v>12.9.13.3</v>
      </c>
      <c r="B243" s="58" t="s">
        <v>215</v>
      </c>
      <c r="C243" s="309"/>
      <c r="D243" s="309"/>
      <c r="E243" s="30">
        <v>12</v>
      </c>
      <c r="F243" s="309"/>
      <c r="G243" s="60">
        <v>9</v>
      </c>
      <c r="H243" s="309"/>
      <c r="I243" s="57">
        <v>13</v>
      </c>
      <c r="J243" s="27" t="s">
        <v>65</v>
      </c>
      <c r="K243" s="28">
        <v>3</v>
      </c>
      <c r="L243" s="45" t="s">
        <v>65</v>
      </c>
      <c r="M243" s="68" t="s">
        <v>6</v>
      </c>
      <c r="N243" s="26" t="s">
        <v>215</v>
      </c>
      <c r="O243" s="25" t="s">
        <v>6</v>
      </c>
      <c r="P243" s="24" t="s">
        <v>214</v>
      </c>
      <c r="Q243" s="24" t="s">
        <v>39</v>
      </c>
      <c r="R243" s="23" t="s">
        <v>65</v>
      </c>
      <c r="S243" s="23" t="s">
        <v>65</v>
      </c>
      <c r="T243" s="109">
        <v>0</v>
      </c>
      <c r="U243" s="101">
        <v>2</v>
      </c>
      <c r="V243" s="20">
        <v>1</v>
      </c>
      <c r="W243" s="19">
        <v>1</v>
      </c>
      <c r="X243" s="19">
        <f t="shared" si="21"/>
        <v>0</v>
      </c>
      <c r="Y243" s="18">
        <f t="shared" si="19"/>
        <v>0</v>
      </c>
      <c r="Z243" s="18">
        <f t="shared" si="20"/>
        <v>0</v>
      </c>
      <c r="AA243" s="17"/>
      <c r="AB243" s="53" t="s">
        <v>58</v>
      </c>
      <c r="AC243" s="52" t="s">
        <v>213</v>
      </c>
      <c r="AI243" s="74"/>
    </row>
    <row r="244" spans="1:35" s="92" customFormat="1" ht="63.75" customHeight="1" x14ac:dyDescent="0.2">
      <c r="A244" s="31" t="str">
        <f t="shared" si="23"/>
        <v>12.9.13.4</v>
      </c>
      <c r="B244" s="58" t="s">
        <v>215</v>
      </c>
      <c r="C244" s="309"/>
      <c r="D244" s="309"/>
      <c r="E244" s="30">
        <v>12</v>
      </c>
      <c r="F244" s="310"/>
      <c r="G244" s="60">
        <v>9</v>
      </c>
      <c r="H244" s="310"/>
      <c r="I244" s="57">
        <v>13</v>
      </c>
      <c r="J244" s="27" t="s">
        <v>64</v>
      </c>
      <c r="K244" s="28">
        <v>4</v>
      </c>
      <c r="L244" s="27" t="s">
        <v>64</v>
      </c>
      <c r="M244" s="68" t="s">
        <v>6</v>
      </c>
      <c r="N244" s="26" t="s">
        <v>215</v>
      </c>
      <c r="O244" s="25" t="s">
        <v>6</v>
      </c>
      <c r="P244" s="24" t="s">
        <v>214</v>
      </c>
      <c r="Q244" s="24" t="s">
        <v>39</v>
      </c>
      <c r="R244" s="23" t="s">
        <v>64</v>
      </c>
      <c r="S244" s="23" t="s">
        <v>64</v>
      </c>
      <c r="T244" s="41">
        <v>4</v>
      </c>
      <c r="U244" s="108">
        <v>24</v>
      </c>
      <c r="V244" s="20">
        <v>1</v>
      </c>
      <c r="W244" s="19">
        <v>1</v>
      </c>
      <c r="X244" s="19">
        <f t="shared" si="21"/>
        <v>0.16666666666666666</v>
      </c>
      <c r="Y244" s="18">
        <f t="shared" si="19"/>
        <v>0.16666666666666666</v>
      </c>
      <c r="Z244" s="18">
        <f t="shared" si="20"/>
        <v>0.16666666666666666</v>
      </c>
      <c r="AA244" s="17"/>
      <c r="AB244" s="53" t="s">
        <v>58</v>
      </c>
      <c r="AC244" s="52" t="s">
        <v>213</v>
      </c>
      <c r="AE244" s="73"/>
      <c r="AF244" s="73"/>
      <c r="AG244" s="73"/>
      <c r="AI244" s="74"/>
    </row>
    <row r="245" spans="1:35" s="92" customFormat="1" ht="63.75" customHeight="1" x14ac:dyDescent="0.2">
      <c r="A245" s="31" t="str">
        <f t="shared" si="23"/>
        <v>12.10.14.1</v>
      </c>
      <c r="B245" s="58" t="s">
        <v>199</v>
      </c>
      <c r="C245" s="309"/>
      <c r="D245" s="309"/>
      <c r="E245" s="30">
        <v>12</v>
      </c>
      <c r="F245" s="297" t="s">
        <v>201</v>
      </c>
      <c r="G245" s="60">
        <v>10</v>
      </c>
      <c r="H245" s="308" t="s">
        <v>200</v>
      </c>
      <c r="I245" s="64">
        <v>14</v>
      </c>
      <c r="J245" s="27" t="s">
        <v>67</v>
      </c>
      <c r="K245" s="28">
        <v>1</v>
      </c>
      <c r="L245" s="45" t="s">
        <v>67</v>
      </c>
      <c r="M245" s="63">
        <v>110</v>
      </c>
      <c r="N245" s="26" t="s">
        <v>199</v>
      </c>
      <c r="O245" s="34" t="s">
        <v>62</v>
      </c>
      <c r="P245" s="24" t="s">
        <v>198</v>
      </c>
      <c r="Q245" s="24" t="s">
        <v>39</v>
      </c>
      <c r="R245" s="23" t="s">
        <v>197</v>
      </c>
      <c r="S245" s="23" t="s">
        <v>59</v>
      </c>
      <c r="T245" s="107"/>
      <c r="U245" s="21">
        <v>1</v>
      </c>
      <c r="V245" s="20">
        <v>1</v>
      </c>
      <c r="W245" s="19">
        <v>1</v>
      </c>
      <c r="X245" s="19">
        <f t="shared" si="21"/>
        <v>0</v>
      </c>
      <c r="Y245" s="18">
        <f t="shared" si="19"/>
        <v>0</v>
      </c>
      <c r="Z245" s="18">
        <f t="shared" si="20"/>
        <v>0</v>
      </c>
      <c r="AA245" s="17"/>
      <c r="AB245" s="53" t="s">
        <v>58</v>
      </c>
      <c r="AC245" s="52" t="s">
        <v>26</v>
      </c>
      <c r="AE245" s="73"/>
      <c r="AF245" s="73"/>
      <c r="AG245" s="73"/>
      <c r="AI245" s="74"/>
    </row>
    <row r="246" spans="1:35" s="92" customFormat="1" ht="63.75" customHeight="1" x14ac:dyDescent="0.2">
      <c r="A246" s="31" t="str">
        <f t="shared" si="23"/>
        <v>12.10.14.2</v>
      </c>
      <c r="B246" s="58" t="s">
        <v>199</v>
      </c>
      <c r="C246" s="309"/>
      <c r="D246" s="309"/>
      <c r="E246" s="30">
        <v>12</v>
      </c>
      <c r="F246" s="299"/>
      <c r="G246" s="60">
        <v>10</v>
      </c>
      <c r="H246" s="310"/>
      <c r="I246" s="106">
        <v>14</v>
      </c>
      <c r="J246" s="27" t="s">
        <v>66</v>
      </c>
      <c r="K246" s="28">
        <v>2</v>
      </c>
      <c r="L246" s="27" t="s">
        <v>66</v>
      </c>
      <c r="M246" s="63">
        <v>109</v>
      </c>
      <c r="N246" s="26" t="s">
        <v>199</v>
      </c>
      <c r="O246" s="34" t="s">
        <v>62</v>
      </c>
      <c r="P246" s="24" t="s">
        <v>198</v>
      </c>
      <c r="Q246" s="24" t="s">
        <v>39</v>
      </c>
      <c r="R246" s="23" t="s">
        <v>197</v>
      </c>
      <c r="S246" s="23" t="s">
        <v>59</v>
      </c>
      <c r="T246" s="89">
        <v>0</v>
      </c>
      <c r="U246" s="89">
        <v>7</v>
      </c>
      <c r="V246" s="20">
        <v>1</v>
      </c>
      <c r="W246" s="19">
        <v>1</v>
      </c>
      <c r="X246" s="19">
        <f t="shared" si="21"/>
        <v>0</v>
      </c>
      <c r="Y246" s="18">
        <f t="shared" ref="Y246:Y309" si="24">IFERROR(X246/W246,"")</f>
        <v>0</v>
      </c>
      <c r="Z246" s="18">
        <f t="shared" ref="Z246:Z309" si="25">+Y246</f>
        <v>0</v>
      </c>
      <c r="AA246" s="17"/>
      <c r="AB246" s="53" t="s">
        <v>58</v>
      </c>
      <c r="AC246" s="52" t="s">
        <v>26</v>
      </c>
      <c r="AE246" s="73"/>
      <c r="AF246" s="73"/>
      <c r="AG246" s="73"/>
      <c r="AI246" s="74"/>
    </row>
    <row r="247" spans="1:35" s="92" customFormat="1" ht="63.75" customHeight="1" x14ac:dyDescent="0.2">
      <c r="A247" s="31" t="str">
        <f t="shared" si="23"/>
        <v>12.11.15.1</v>
      </c>
      <c r="B247" s="58" t="s">
        <v>210</v>
      </c>
      <c r="C247" s="309"/>
      <c r="D247" s="309"/>
      <c r="E247" s="30">
        <v>12</v>
      </c>
      <c r="F247" s="308" t="s">
        <v>212</v>
      </c>
      <c r="G247" s="30">
        <v>11</v>
      </c>
      <c r="H247" s="308" t="s">
        <v>211</v>
      </c>
      <c r="I247" s="64">
        <v>15</v>
      </c>
      <c r="J247" s="27" t="s">
        <v>67</v>
      </c>
      <c r="K247" s="28">
        <v>1</v>
      </c>
      <c r="L247" s="45" t="s">
        <v>67</v>
      </c>
      <c r="M247" s="63">
        <v>323</v>
      </c>
      <c r="N247" s="46" t="s">
        <v>210</v>
      </c>
      <c r="O247" s="34" t="s">
        <v>62</v>
      </c>
      <c r="P247" s="24" t="s">
        <v>209</v>
      </c>
      <c r="Q247" s="24" t="str">
        <f>+VLOOKUP(N247,[2]Hoja1!$Q$2:$T$354,4,FALSE)</f>
        <v>Eficacia</v>
      </c>
      <c r="R247" s="23" t="s">
        <v>208</v>
      </c>
      <c r="S247" s="23" t="s">
        <v>59</v>
      </c>
      <c r="T247" s="22">
        <v>0</v>
      </c>
      <c r="U247" s="21">
        <v>54</v>
      </c>
      <c r="V247" s="37">
        <v>54</v>
      </c>
      <c r="W247" s="19">
        <v>0.25</v>
      </c>
      <c r="X247" s="19">
        <f t="shared" si="21"/>
        <v>0</v>
      </c>
      <c r="Y247" s="18">
        <f t="shared" si="24"/>
        <v>0</v>
      </c>
      <c r="Z247" s="18">
        <f t="shared" si="25"/>
        <v>0</v>
      </c>
      <c r="AA247" s="17"/>
      <c r="AB247" s="53" t="s">
        <v>58</v>
      </c>
      <c r="AC247" s="52" t="s">
        <v>0</v>
      </c>
      <c r="AE247" s="73"/>
      <c r="AF247" s="73"/>
      <c r="AG247" s="73"/>
      <c r="AI247" s="74"/>
    </row>
    <row r="248" spans="1:35" s="92" customFormat="1" ht="63.75" customHeight="1" x14ac:dyDescent="0.2">
      <c r="A248" s="31" t="str">
        <f t="shared" si="23"/>
        <v>12.11.15.2</v>
      </c>
      <c r="B248" s="58" t="s">
        <v>210</v>
      </c>
      <c r="C248" s="309"/>
      <c r="D248" s="309"/>
      <c r="E248" s="30">
        <v>12</v>
      </c>
      <c r="F248" s="309"/>
      <c r="G248" s="60">
        <v>11</v>
      </c>
      <c r="H248" s="309"/>
      <c r="I248" s="64">
        <v>15</v>
      </c>
      <c r="J248" s="27" t="s">
        <v>66</v>
      </c>
      <c r="K248" s="28">
        <v>2</v>
      </c>
      <c r="L248" s="27" t="s">
        <v>66</v>
      </c>
      <c r="M248" s="63">
        <v>322</v>
      </c>
      <c r="N248" s="26" t="s">
        <v>210</v>
      </c>
      <c r="O248" s="34" t="s">
        <v>62</v>
      </c>
      <c r="P248" s="24" t="s">
        <v>209</v>
      </c>
      <c r="Q248" s="24" t="str">
        <f>+VLOOKUP(N248,[2]Hoja1!$Q$2:$T$354,4,FALSE)</f>
        <v>Eficacia</v>
      </c>
      <c r="R248" s="23" t="s">
        <v>208</v>
      </c>
      <c r="S248" s="23" t="s">
        <v>59</v>
      </c>
      <c r="T248" s="22">
        <v>122</v>
      </c>
      <c r="U248" s="89">
        <v>1650</v>
      </c>
      <c r="V248" s="104">
        <v>1650</v>
      </c>
      <c r="W248" s="19">
        <v>0.5</v>
      </c>
      <c r="X248" s="19">
        <f t="shared" si="21"/>
        <v>7.3939393939393944E-2</v>
      </c>
      <c r="Y248" s="18">
        <f t="shared" si="24"/>
        <v>0.14787878787878789</v>
      </c>
      <c r="Z248" s="18">
        <f t="shared" si="25"/>
        <v>0.14787878787878789</v>
      </c>
      <c r="AA248" s="17"/>
      <c r="AB248" s="53" t="s">
        <v>58</v>
      </c>
      <c r="AC248" s="52" t="s">
        <v>0</v>
      </c>
      <c r="AE248" s="73"/>
      <c r="AF248" s="73"/>
      <c r="AG248" s="73"/>
      <c r="AI248" s="74"/>
    </row>
    <row r="249" spans="1:35" s="92" customFormat="1" ht="63.75" customHeight="1" x14ac:dyDescent="0.2">
      <c r="A249" s="31" t="str">
        <f t="shared" si="23"/>
        <v>12.11.15.3</v>
      </c>
      <c r="B249" s="58" t="s">
        <v>210</v>
      </c>
      <c r="C249" s="309"/>
      <c r="D249" s="309"/>
      <c r="E249" s="30">
        <v>12</v>
      </c>
      <c r="F249" s="309"/>
      <c r="G249" s="60">
        <v>11</v>
      </c>
      <c r="H249" s="309"/>
      <c r="I249" s="57">
        <v>15</v>
      </c>
      <c r="J249" s="27" t="s">
        <v>65</v>
      </c>
      <c r="K249" s="28">
        <v>3</v>
      </c>
      <c r="L249" s="45" t="s">
        <v>65</v>
      </c>
      <c r="M249" s="35">
        <v>321</v>
      </c>
      <c r="N249" s="26" t="s">
        <v>210</v>
      </c>
      <c r="O249" s="34" t="s">
        <v>62</v>
      </c>
      <c r="P249" s="24" t="s">
        <v>209</v>
      </c>
      <c r="Q249" s="24" t="str">
        <f>+VLOOKUP(N249,[2]Hoja1!$Q$2:$T$354,4,FALSE)</f>
        <v>Eficacia</v>
      </c>
      <c r="R249" s="23" t="s">
        <v>208</v>
      </c>
      <c r="S249" s="23" t="s">
        <v>59</v>
      </c>
      <c r="T249" s="56">
        <v>106</v>
      </c>
      <c r="U249" s="105">
        <v>1459</v>
      </c>
      <c r="V249" s="104">
        <v>1459</v>
      </c>
      <c r="W249" s="19">
        <v>0.25</v>
      </c>
      <c r="X249" s="19">
        <f t="shared" si="21"/>
        <v>7.2652501713502404E-2</v>
      </c>
      <c r="Y249" s="18">
        <f t="shared" si="24"/>
        <v>0.29061000685400962</v>
      </c>
      <c r="Z249" s="18">
        <f t="shared" si="25"/>
        <v>0.29061000685400962</v>
      </c>
      <c r="AA249" s="17"/>
      <c r="AB249" s="53" t="s">
        <v>58</v>
      </c>
      <c r="AC249" s="52" t="s">
        <v>0</v>
      </c>
      <c r="AE249" s="73"/>
      <c r="AF249" s="73"/>
      <c r="AG249" s="73"/>
      <c r="AI249" s="74"/>
    </row>
    <row r="250" spans="1:35" s="92" customFormat="1" ht="83.25" customHeight="1" x14ac:dyDescent="0.2">
      <c r="A250" s="31" t="str">
        <f t="shared" si="23"/>
        <v>12.11.15.4</v>
      </c>
      <c r="B250" s="58" t="s">
        <v>210</v>
      </c>
      <c r="C250" s="309"/>
      <c r="D250" s="309"/>
      <c r="E250" s="30">
        <v>12</v>
      </c>
      <c r="F250" s="309"/>
      <c r="G250" s="30">
        <v>11</v>
      </c>
      <c r="H250" s="310"/>
      <c r="I250" s="57">
        <v>15</v>
      </c>
      <c r="J250" s="27" t="s">
        <v>64</v>
      </c>
      <c r="K250" s="28">
        <v>4</v>
      </c>
      <c r="L250" s="27" t="s">
        <v>64</v>
      </c>
      <c r="M250" s="35">
        <v>320</v>
      </c>
      <c r="N250" s="26" t="s">
        <v>210</v>
      </c>
      <c r="O250" s="34" t="s">
        <v>62</v>
      </c>
      <c r="P250" s="24" t="s">
        <v>209</v>
      </c>
      <c r="Q250" s="24" t="str">
        <f>+VLOOKUP(N250,[2]Hoja1!$Q$2:$T$354,4,FALSE)</f>
        <v>Eficacia</v>
      </c>
      <c r="R250" s="23" t="s">
        <v>208</v>
      </c>
      <c r="S250" s="23" t="s">
        <v>59</v>
      </c>
      <c r="T250" s="56">
        <v>390</v>
      </c>
      <c r="U250" s="21">
        <v>2028</v>
      </c>
      <c r="V250" s="104">
        <v>2028</v>
      </c>
      <c r="W250" s="19">
        <v>1</v>
      </c>
      <c r="X250" s="19">
        <f t="shared" si="21"/>
        <v>0.19230769230769232</v>
      </c>
      <c r="Y250" s="18">
        <f t="shared" si="24"/>
        <v>0.19230769230769232</v>
      </c>
      <c r="Z250" s="18">
        <f t="shared" si="25"/>
        <v>0.19230769230769232</v>
      </c>
      <c r="AA250" s="17"/>
      <c r="AB250" s="53" t="s">
        <v>58</v>
      </c>
      <c r="AC250" s="52" t="s">
        <v>0</v>
      </c>
      <c r="AE250" s="73"/>
      <c r="AF250" s="73"/>
      <c r="AG250" s="73"/>
      <c r="AI250" s="74"/>
    </row>
    <row r="251" spans="1:35" s="92" customFormat="1" ht="63.75" customHeight="1" x14ac:dyDescent="0.2">
      <c r="A251" s="31" t="str">
        <f t="shared" si="23"/>
        <v>12.11.16.1</v>
      </c>
      <c r="B251" s="58" t="s">
        <v>205</v>
      </c>
      <c r="C251" s="309"/>
      <c r="D251" s="309"/>
      <c r="E251" s="30">
        <v>12</v>
      </c>
      <c r="F251" s="309"/>
      <c r="G251" s="60">
        <v>11</v>
      </c>
      <c r="H251" s="297" t="s">
        <v>207</v>
      </c>
      <c r="I251" s="64">
        <v>16</v>
      </c>
      <c r="J251" s="27" t="s">
        <v>67</v>
      </c>
      <c r="K251" s="28">
        <v>1</v>
      </c>
      <c r="L251" s="45" t="s">
        <v>67</v>
      </c>
      <c r="M251" s="63">
        <v>449</v>
      </c>
      <c r="N251" s="26" t="s">
        <v>205</v>
      </c>
      <c r="O251" s="34" t="s">
        <v>10</v>
      </c>
      <c r="P251" s="24" t="s">
        <v>206</v>
      </c>
      <c r="Q251" s="24" t="s">
        <v>39</v>
      </c>
      <c r="R251" s="23" t="s">
        <v>203</v>
      </c>
      <c r="S251" s="23" t="s">
        <v>202</v>
      </c>
      <c r="T251" s="22">
        <v>0</v>
      </c>
      <c r="U251" s="21">
        <v>40</v>
      </c>
      <c r="V251" s="37">
        <v>40</v>
      </c>
      <c r="W251" s="19">
        <v>1</v>
      </c>
      <c r="X251" s="19">
        <f t="shared" si="21"/>
        <v>0</v>
      </c>
      <c r="Y251" s="18">
        <f t="shared" si="24"/>
        <v>0</v>
      </c>
      <c r="Z251" s="18">
        <f t="shared" si="25"/>
        <v>0</v>
      </c>
      <c r="AA251" s="17"/>
      <c r="AB251" s="53" t="s">
        <v>58</v>
      </c>
      <c r="AC251" s="52" t="s">
        <v>0</v>
      </c>
      <c r="AE251" s="73"/>
      <c r="AF251" s="73"/>
      <c r="AG251" s="73"/>
      <c r="AI251" s="74"/>
    </row>
    <row r="252" spans="1:35" s="92" customFormat="1" ht="63.75" customHeight="1" x14ac:dyDescent="0.2">
      <c r="A252" s="31" t="str">
        <f t="shared" si="23"/>
        <v>12.11.16.2</v>
      </c>
      <c r="B252" s="58" t="s">
        <v>205</v>
      </c>
      <c r="C252" s="309"/>
      <c r="D252" s="309"/>
      <c r="E252" s="30">
        <v>12</v>
      </c>
      <c r="F252" s="309"/>
      <c r="G252" s="60">
        <v>11</v>
      </c>
      <c r="H252" s="298"/>
      <c r="I252" s="64">
        <v>16</v>
      </c>
      <c r="J252" s="78" t="s">
        <v>66</v>
      </c>
      <c r="K252" s="28">
        <v>2</v>
      </c>
      <c r="L252" s="27" t="s">
        <v>66</v>
      </c>
      <c r="M252" s="63">
        <v>447</v>
      </c>
      <c r="N252" s="26" t="s">
        <v>205</v>
      </c>
      <c r="O252" s="34" t="s">
        <v>10</v>
      </c>
      <c r="P252" s="24" t="s">
        <v>206</v>
      </c>
      <c r="Q252" s="24" t="s">
        <v>39</v>
      </c>
      <c r="R252" s="23" t="s">
        <v>203</v>
      </c>
      <c r="S252" s="23" t="s">
        <v>202</v>
      </c>
      <c r="T252" s="22">
        <v>10</v>
      </c>
      <c r="U252" s="89">
        <v>10</v>
      </c>
      <c r="V252" s="103">
        <v>1</v>
      </c>
      <c r="W252" s="19">
        <v>1</v>
      </c>
      <c r="X252" s="19">
        <f t="shared" si="21"/>
        <v>1</v>
      </c>
      <c r="Y252" s="18">
        <f t="shared" si="24"/>
        <v>1</v>
      </c>
      <c r="Z252" s="18">
        <f t="shared" si="25"/>
        <v>1</v>
      </c>
      <c r="AA252" s="17"/>
      <c r="AB252" s="53" t="s">
        <v>58</v>
      </c>
      <c r="AC252" s="52" t="s">
        <v>0</v>
      </c>
      <c r="AE252" s="73"/>
      <c r="AF252" s="73"/>
      <c r="AG252" s="73"/>
      <c r="AI252" s="74"/>
    </row>
    <row r="253" spans="1:35" s="92" customFormat="1" ht="63.75" customHeight="1" x14ac:dyDescent="0.2">
      <c r="A253" s="31" t="str">
        <f t="shared" si="23"/>
        <v>12.11.16.3</v>
      </c>
      <c r="B253" s="58" t="s">
        <v>205</v>
      </c>
      <c r="C253" s="309"/>
      <c r="D253" s="309"/>
      <c r="E253" s="30">
        <v>12</v>
      </c>
      <c r="F253" s="309"/>
      <c r="G253" s="60">
        <v>11</v>
      </c>
      <c r="H253" s="298"/>
      <c r="I253" s="57">
        <v>16</v>
      </c>
      <c r="J253" s="27" t="s">
        <v>65</v>
      </c>
      <c r="K253" s="28">
        <v>3</v>
      </c>
      <c r="L253" s="45" t="s">
        <v>65</v>
      </c>
      <c r="M253" s="35">
        <v>445</v>
      </c>
      <c r="N253" s="26" t="s">
        <v>205</v>
      </c>
      <c r="O253" s="34" t="s">
        <v>10</v>
      </c>
      <c r="P253" s="24" t="s">
        <v>204</v>
      </c>
      <c r="Q253" s="24" t="s">
        <v>39</v>
      </c>
      <c r="R253" s="23" t="s">
        <v>203</v>
      </c>
      <c r="S253" s="23" t="s">
        <v>202</v>
      </c>
      <c r="T253" s="56">
        <v>4</v>
      </c>
      <c r="U253" s="67">
        <v>8</v>
      </c>
      <c r="V253" s="37">
        <v>40</v>
      </c>
      <c r="W253" s="19">
        <v>1</v>
      </c>
      <c r="X253" s="19">
        <f t="shared" si="21"/>
        <v>0.5</v>
      </c>
      <c r="Y253" s="18">
        <f t="shared" si="24"/>
        <v>0.5</v>
      </c>
      <c r="Z253" s="18">
        <f t="shared" si="25"/>
        <v>0.5</v>
      </c>
      <c r="AA253" s="17"/>
      <c r="AB253" s="53" t="s">
        <v>58</v>
      </c>
      <c r="AC253" s="52" t="s">
        <v>0</v>
      </c>
      <c r="AE253" s="73"/>
      <c r="AF253" s="73"/>
      <c r="AG253" s="73"/>
      <c r="AI253" s="74"/>
    </row>
    <row r="254" spans="1:35" s="92" customFormat="1" ht="63.75" customHeight="1" x14ac:dyDescent="0.2">
      <c r="A254" s="31" t="str">
        <f t="shared" si="23"/>
        <v>12.11.16.4</v>
      </c>
      <c r="B254" s="58" t="s">
        <v>205</v>
      </c>
      <c r="C254" s="309"/>
      <c r="D254" s="309"/>
      <c r="E254" s="30">
        <v>12</v>
      </c>
      <c r="F254" s="310"/>
      <c r="G254" s="60">
        <v>11</v>
      </c>
      <c r="H254" s="299"/>
      <c r="I254" s="57">
        <v>16</v>
      </c>
      <c r="J254" s="27" t="s">
        <v>64</v>
      </c>
      <c r="K254" s="28">
        <v>4</v>
      </c>
      <c r="L254" s="27" t="s">
        <v>64</v>
      </c>
      <c r="M254" s="35">
        <v>443</v>
      </c>
      <c r="N254" s="26" t="s">
        <v>205</v>
      </c>
      <c r="O254" s="34" t="s">
        <v>10</v>
      </c>
      <c r="P254" s="24" t="s">
        <v>204</v>
      </c>
      <c r="Q254" s="24" t="s">
        <v>39</v>
      </c>
      <c r="R254" s="23" t="s">
        <v>203</v>
      </c>
      <c r="S254" s="23" t="s">
        <v>202</v>
      </c>
      <c r="T254" s="56">
        <v>3</v>
      </c>
      <c r="U254" s="41">
        <v>3</v>
      </c>
      <c r="V254" s="103">
        <v>1</v>
      </c>
      <c r="W254" s="19">
        <v>1</v>
      </c>
      <c r="X254" s="19">
        <f t="shared" si="21"/>
        <v>1</v>
      </c>
      <c r="Y254" s="18">
        <f t="shared" si="24"/>
        <v>1</v>
      </c>
      <c r="Z254" s="18">
        <f t="shared" si="25"/>
        <v>1</v>
      </c>
      <c r="AA254" s="17"/>
      <c r="AB254" s="53" t="s">
        <v>58</v>
      </c>
      <c r="AC254" s="52" t="s">
        <v>0</v>
      </c>
      <c r="AE254" s="73"/>
      <c r="AF254" s="73"/>
      <c r="AG254" s="73"/>
      <c r="AI254" s="74"/>
    </row>
    <row r="255" spans="1:35" s="92" customFormat="1" ht="63.75" customHeight="1" x14ac:dyDescent="0.2">
      <c r="A255" s="31" t="str">
        <f t="shared" si="23"/>
        <v>12.12.14.3</v>
      </c>
      <c r="B255" s="58" t="s">
        <v>199</v>
      </c>
      <c r="C255" s="309"/>
      <c r="D255" s="309"/>
      <c r="E255" s="30">
        <v>12</v>
      </c>
      <c r="F255" s="308" t="s">
        <v>201</v>
      </c>
      <c r="G255" s="60">
        <v>12</v>
      </c>
      <c r="H255" s="297" t="s">
        <v>200</v>
      </c>
      <c r="I255" s="57">
        <v>14</v>
      </c>
      <c r="J255" s="78" t="s">
        <v>65</v>
      </c>
      <c r="K255" s="28">
        <v>3</v>
      </c>
      <c r="L255" s="45" t="s">
        <v>65</v>
      </c>
      <c r="M255" s="35">
        <v>108</v>
      </c>
      <c r="N255" s="26" t="s">
        <v>199</v>
      </c>
      <c r="O255" s="34" t="s">
        <v>62</v>
      </c>
      <c r="P255" s="24" t="s">
        <v>198</v>
      </c>
      <c r="Q255" s="24" t="s">
        <v>39</v>
      </c>
      <c r="R255" s="23" t="s">
        <v>197</v>
      </c>
      <c r="S255" s="23" t="s">
        <v>59</v>
      </c>
      <c r="T255" s="102">
        <v>0</v>
      </c>
      <c r="U255" s="101">
        <v>1</v>
      </c>
      <c r="V255" s="20">
        <v>1</v>
      </c>
      <c r="W255" s="100">
        <v>1</v>
      </c>
      <c r="X255" s="19">
        <f t="shared" si="21"/>
        <v>0</v>
      </c>
      <c r="Y255" s="18">
        <f t="shared" si="24"/>
        <v>0</v>
      </c>
      <c r="Z255" s="18">
        <f t="shared" si="25"/>
        <v>0</v>
      </c>
      <c r="AA255" s="17"/>
      <c r="AB255" s="53" t="s">
        <v>58</v>
      </c>
      <c r="AC255" s="52" t="s">
        <v>26</v>
      </c>
      <c r="AE255" s="73"/>
      <c r="AF255" s="73"/>
      <c r="AG255" s="73"/>
      <c r="AI255" s="74"/>
    </row>
    <row r="256" spans="1:35" s="92" customFormat="1" ht="63.75" customHeight="1" x14ac:dyDescent="0.2">
      <c r="A256" s="31" t="str">
        <f t="shared" si="23"/>
        <v>12.12.14.4</v>
      </c>
      <c r="B256" s="58" t="s">
        <v>199</v>
      </c>
      <c r="C256" s="309"/>
      <c r="D256" s="309"/>
      <c r="E256" s="30">
        <v>12</v>
      </c>
      <c r="F256" s="310"/>
      <c r="G256" s="60">
        <v>12</v>
      </c>
      <c r="H256" s="299"/>
      <c r="I256" s="57">
        <v>14</v>
      </c>
      <c r="J256" s="78" t="s">
        <v>64</v>
      </c>
      <c r="K256" s="28">
        <v>4</v>
      </c>
      <c r="L256" s="27" t="s">
        <v>64</v>
      </c>
      <c r="M256" s="35">
        <v>107</v>
      </c>
      <c r="N256" s="26" t="s">
        <v>199</v>
      </c>
      <c r="O256" s="34" t="s">
        <v>62</v>
      </c>
      <c r="P256" s="24" t="s">
        <v>198</v>
      </c>
      <c r="Q256" s="24" t="s">
        <v>39</v>
      </c>
      <c r="R256" s="23" t="s">
        <v>197</v>
      </c>
      <c r="S256" s="23" t="s">
        <v>59</v>
      </c>
      <c r="T256" s="21">
        <v>0</v>
      </c>
      <c r="U256" s="21">
        <v>2</v>
      </c>
      <c r="V256" s="20">
        <v>1</v>
      </c>
      <c r="W256" s="100">
        <v>1</v>
      </c>
      <c r="X256" s="19">
        <f t="shared" si="21"/>
        <v>0</v>
      </c>
      <c r="Y256" s="18">
        <f t="shared" si="24"/>
        <v>0</v>
      </c>
      <c r="Z256" s="18">
        <f t="shared" si="25"/>
        <v>0</v>
      </c>
      <c r="AA256" s="17"/>
      <c r="AB256" s="53" t="s">
        <v>58</v>
      </c>
      <c r="AC256" s="52" t="s">
        <v>26</v>
      </c>
      <c r="AE256" s="73"/>
      <c r="AF256" s="73"/>
      <c r="AG256" s="73"/>
      <c r="AI256" s="74"/>
    </row>
    <row r="257" spans="1:35" s="92" customFormat="1" ht="63.75" customHeight="1" x14ac:dyDescent="0.2">
      <c r="A257" s="31" t="str">
        <f t="shared" si="23"/>
        <v>12.13.18.</v>
      </c>
      <c r="B257" s="46" t="s">
        <v>194</v>
      </c>
      <c r="C257" s="309"/>
      <c r="D257" s="309"/>
      <c r="E257" s="30">
        <v>12</v>
      </c>
      <c r="F257" s="318" t="s">
        <v>196</v>
      </c>
      <c r="G257" s="98">
        <v>13</v>
      </c>
      <c r="H257" s="99" t="s">
        <v>195</v>
      </c>
      <c r="I257" s="96">
        <v>18</v>
      </c>
      <c r="J257" s="27" t="s">
        <v>45</v>
      </c>
      <c r="K257" s="28"/>
      <c r="L257" s="45" t="s">
        <v>45</v>
      </c>
      <c r="M257" s="97">
        <v>474</v>
      </c>
      <c r="N257" s="26" t="s">
        <v>194</v>
      </c>
      <c r="O257" s="96" t="s">
        <v>62</v>
      </c>
      <c r="P257" s="46" t="s">
        <v>193</v>
      </c>
      <c r="Q257" s="26" t="e">
        <f>+VLOOKUP(N257,[2]Hoja1!$Q$2:$T$354,4,FALSE)</f>
        <v>#N/A</v>
      </c>
      <c r="R257" s="95" t="s">
        <v>45</v>
      </c>
      <c r="S257" s="95" t="s">
        <v>45</v>
      </c>
      <c r="T257" s="51">
        <v>1427</v>
      </c>
      <c r="U257" s="50">
        <v>1438</v>
      </c>
      <c r="V257" s="94">
        <v>1</v>
      </c>
      <c r="W257" s="19">
        <v>1</v>
      </c>
      <c r="X257" s="19">
        <f t="shared" si="21"/>
        <v>0.9923504867872045</v>
      </c>
      <c r="Y257" s="18">
        <f t="shared" si="24"/>
        <v>0.9923504867872045</v>
      </c>
      <c r="Z257" s="18">
        <f t="shared" si="25"/>
        <v>0.9923504867872045</v>
      </c>
      <c r="AA257" s="17"/>
      <c r="AB257" s="53"/>
      <c r="AC257" s="16" t="s">
        <v>0</v>
      </c>
      <c r="AE257" s="73"/>
      <c r="AF257" s="73"/>
      <c r="AG257" s="73"/>
      <c r="AI257" s="74"/>
    </row>
    <row r="258" spans="1:35" s="92" customFormat="1" ht="63.75" customHeight="1" x14ac:dyDescent="0.2">
      <c r="A258" s="31" t="str">
        <f t="shared" si="23"/>
        <v>12.13.19.</v>
      </c>
      <c r="B258" s="46" t="s">
        <v>192</v>
      </c>
      <c r="C258" s="309"/>
      <c r="D258" s="309"/>
      <c r="E258" s="30">
        <v>12</v>
      </c>
      <c r="F258" s="314"/>
      <c r="G258" s="98">
        <v>13</v>
      </c>
      <c r="H258" s="98" t="s">
        <v>192</v>
      </c>
      <c r="I258" s="96">
        <v>19</v>
      </c>
      <c r="J258" s="27" t="s">
        <v>45</v>
      </c>
      <c r="K258" s="28"/>
      <c r="L258" s="45" t="s">
        <v>45</v>
      </c>
      <c r="M258" s="97">
        <v>475</v>
      </c>
      <c r="N258" s="26" t="s">
        <v>192</v>
      </c>
      <c r="O258" s="96" t="s">
        <v>62</v>
      </c>
      <c r="P258" s="26" t="s">
        <v>191</v>
      </c>
      <c r="Q258" s="26" t="str">
        <f>+VLOOKUP(N258,[2]Hoja1!$Q$2:$T$354,4,FALSE)</f>
        <v>Eficacia</v>
      </c>
      <c r="R258" s="95" t="s">
        <v>45</v>
      </c>
      <c r="S258" s="95" t="s">
        <v>45</v>
      </c>
      <c r="T258" s="51">
        <v>178</v>
      </c>
      <c r="U258" s="50">
        <v>178</v>
      </c>
      <c r="V258" s="94">
        <v>1</v>
      </c>
      <c r="W258" s="19">
        <v>1</v>
      </c>
      <c r="X258" s="19">
        <f t="shared" ref="X258:X318" si="26">IFERROR(T258/U258,"")</f>
        <v>1</v>
      </c>
      <c r="Y258" s="18">
        <f t="shared" si="24"/>
        <v>1</v>
      </c>
      <c r="Z258" s="18">
        <f t="shared" si="25"/>
        <v>1</v>
      </c>
      <c r="AA258" s="49"/>
      <c r="AB258" s="53" t="s">
        <v>190</v>
      </c>
      <c r="AC258" s="16" t="s">
        <v>0</v>
      </c>
      <c r="AE258" s="73"/>
      <c r="AF258" s="73"/>
      <c r="AG258" s="73"/>
      <c r="AI258" s="74"/>
    </row>
    <row r="259" spans="1:35" s="92" customFormat="1" ht="63.75" customHeight="1" x14ac:dyDescent="0.2">
      <c r="A259" s="31" t="str">
        <f t="shared" si="23"/>
        <v>12.14.20.</v>
      </c>
      <c r="B259" s="24" t="s">
        <v>187</v>
      </c>
      <c r="C259" s="311"/>
      <c r="D259" s="310"/>
      <c r="E259" s="30">
        <v>12</v>
      </c>
      <c r="F259" s="30" t="s">
        <v>189</v>
      </c>
      <c r="G259" s="30">
        <v>14</v>
      </c>
      <c r="H259" s="30" t="s">
        <v>188</v>
      </c>
      <c r="I259" s="29">
        <v>20</v>
      </c>
      <c r="J259" s="27" t="s">
        <v>185</v>
      </c>
      <c r="K259" s="28"/>
      <c r="L259" s="45" t="s">
        <v>185</v>
      </c>
      <c r="M259" s="25" t="s">
        <v>6</v>
      </c>
      <c r="N259" s="26" t="s">
        <v>187</v>
      </c>
      <c r="O259" s="25" t="s">
        <v>6</v>
      </c>
      <c r="P259" s="24" t="s">
        <v>186</v>
      </c>
      <c r="Q259" s="24" t="s">
        <v>39</v>
      </c>
      <c r="R259" s="23" t="s">
        <v>185</v>
      </c>
      <c r="S259" s="23" t="s">
        <v>3</v>
      </c>
      <c r="T259" s="66">
        <v>48</v>
      </c>
      <c r="U259" s="93">
        <v>92</v>
      </c>
      <c r="V259" s="43">
        <v>1</v>
      </c>
      <c r="W259" s="19">
        <v>0.25</v>
      </c>
      <c r="X259" s="19">
        <f t="shared" si="26"/>
        <v>0.52173913043478259</v>
      </c>
      <c r="Y259" s="18">
        <f t="shared" si="24"/>
        <v>2.0869565217391304</v>
      </c>
      <c r="Z259" s="18">
        <f t="shared" si="25"/>
        <v>2.0869565217391304</v>
      </c>
      <c r="AA259" s="17"/>
      <c r="AB259" s="39" t="s">
        <v>184</v>
      </c>
      <c r="AC259" s="39" t="s">
        <v>0</v>
      </c>
      <c r="AE259" s="73"/>
      <c r="AF259" s="73"/>
      <c r="AG259" s="73"/>
      <c r="AI259" s="74"/>
    </row>
    <row r="260" spans="1:35" s="73" customFormat="1" ht="45" customHeight="1" x14ac:dyDescent="0.2">
      <c r="A260" s="31" t="str">
        <f t="shared" si="23"/>
        <v>13.1.1.</v>
      </c>
      <c r="B260" s="24" t="s">
        <v>180</v>
      </c>
      <c r="C260" s="310"/>
      <c r="D260" s="308" t="s">
        <v>183</v>
      </c>
      <c r="E260" s="30">
        <v>13</v>
      </c>
      <c r="F260" s="308" t="s">
        <v>182</v>
      </c>
      <c r="G260" s="30">
        <v>1</v>
      </c>
      <c r="H260" s="30" t="s">
        <v>181</v>
      </c>
      <c r="I260" s="29">
        <v>1</v>
      </c>
      <c r="J260" s="27" t="s">
        <v>146</v>
      </c>
      <c r="K260" s="28"/>
      <c r="L260" s="27" t="s">
        <v>146</v>
      </c>
      <c r="M260" s="35">
        <v>126</v>
      </c>
      <c r="N260" s="26" t="s">
        <v>180</v>
      </c>
      <c r="O260" s="34" t="s">
        <v>62</v>
      </c>
      <c r="P260" s="24" t="s">
        <v>179</v>
      </c>
      <c r="Q260" s="24" t="str">
        <f>+VLOOKUP(N260,[2]Hoja1!$Q$2:$T$354,4,FALSE)</f>
        <v>Eficacia</v>
      </c>
      <c r="R260" s="23" t="s">
        <v>146</v>
      </c>
      <c r="S260" s="23" t="s">
        <v>146</v>
      </c>
      <c r="T260" s="22">
        <v>14</v>
      </c>
      <c r="U260" s="22">
        <v>14</v>
      </c>
      <c r="V260" s="20">
        <v>1</v>
      </c>
      <c r="W260" s="19">
        <v>1</v>
      </c>
      <c r="X260" s="19">
        <f t="shared" si="26"/>
        <v>1</v>
      </c>
      <c r="Y260" s="18">
        <f t="shared" si="24"/>
        <v>1</v>
      </c>
      <c r="Z260" s="18">
        <f t="shared" si="25"/>
        <v>1</v>
      </c>
      <c r="AA260" s="17"/>
      <c r="AB260" s="84" t="s">
        <v>145</v>
      </c>
      <c r="AC260" s="16" t="s">
        <v>0</v>
      </c>
      <c r="AI260" s="74"/>
    </row>
    <row r="261" spans="1:35" s="73" customFormat="1" ht="38.25" customHeight="1" x14ac:dyDescent="0.2">
      <c r="A261" s="31" t="str">
        <f t="shared" si="23"/>
        <v>13.1.2.</v>
      </c>
      <c r="B261" s="24" t="s">
        <v>177</v>
      </c>
      <c r="C261" s="311"/>
      <c r="D261" s="309"/>
      <c r="E261" s="30">
        <v>13</v>
      </c>
      <c r="F261" s="309"/>
      <c r="G261" s="30">
        <v>1</v>
      </c>
      <c r="H261" s="30" t="s">
        <v>178</v>
      </c>
      <c r="I261" s="29">
        <v>2</v>
      </c>
      <c r="J261" s="27" t="s">
        <v>146</v>
      </c>
      <c r="K261" s="28"/>
      <c r="L261" s="27" t="s">
        <v>146</v>
      </c>
      <c r="M261" s="35">
        <v>127</v>
      </c>
      <c r="N261" s="26" t="s">
        <v>177</v>
      </c>
      <c r="O261" s="34" t="s">
        <v>62</v>
      </c>
      <c r="P261" s="24" t="s">
        <v>176</v>
      </c>
      <c r="Q261" s="24" t="str">
        <f>+VLOOKUP(N261,[2]Hoja1!$Q$2:$T$354,4,FALSE)</f>
        <v>Eficacia</v>
      </c>
      <c r="R261" s="23" t="s">
        <v>3</v>
      </c>
      <c r="S261" s="23" t="s">
        <v>146</v>
      </c>
      <c r="T261" s="66">
        <f>90+79+51+125+135+26</f>
        <v>506</v>
      </c>
      <c r="U261" s="83">
        <v>506</v>
      </c>
      <c r="V261" s="20">
        <v>1</v>
      </c>
      <c r="W261" s="19">
        <v>1</v>
      </c>
      <c r="X261" s="19">
        <f t="shared" si="26"/>
        <v>1</v>
      </c>
      <c r="Y261" s="18">
        <f t="shared" si="24"/>
        <v>1</v>
      </c>
      <c r="Z261" s="18">
        <f t="shared" si="25"/>
        <v>1</v>
      </c>
      <c r="AA261" s="17"/>
      <c r="AB261" s="84" t="s">
        <v>145</v>
      </c>
      <c r="AC261" s="16" t="s">
        <v>0</v>
      </c>
      <c r="AI261" s="74"/>
    </row>
    <row r="262" spans="1:35" s="73" customFormat="1" ht="38.25" customHeight="1" x14ac:dyDescent="0.2">
      <c r="A262" s="31" t="str">
        <f t="shared" si="23"/>
        <v>13.1.3.</v>
      </c>
      <c r="B262" s="24" t="s">
        <v>175</v>
      </c>
      <c r="C262" s="311"/>
      <c r="D262" s="309"/>
      <c r="E262" s="30">
        <v>13</v>
      </c>
      <c r="F262" s="309"/>
      <c r="G262" s="30">
        <v>1</v>
      </c>
      <c r="H262" s="30" t="s">
        <v>147</v>
      </c>
      <c r="I262" s="29">
        <v>3</v>
      </c>
      <c r="J262" s="27" t="s">
        <v>146</v>
      </c>
      <c r="K262" s="28"/>
      <c r="L262" s="27" t="s">
        <v>146</v>
      </c>
      <c r="M262" s="35">
        <v>128</v>
      </c>
      <c r="N262" s="26" t="s">
        <v>175</v>
      </c>
      <c r="O262" s="34" t="s">
        <v>62</v>
      </c>
      <c r="P262" s="24" t="s">
        <v>174</v>
      </c>
      <c r="Q262" s="24" t="str">
        <f>+VLOOKUP(N262,[2]Hoja1!$Q$2:$T$354,4,FALSE)</f>
        <v>Eficacia</v>
      </c>
      <c r="R262" s="23" t="s">
        <v>3</v>
      </c>
      <c r="S262" s="23" t="s">
        <v>146</v>
      </c>
      <c r="T262" s="66">
        <f>80+7</f>
        <v>87</v>
      </c>
      <c r="U262" s="83">
        <v>87</v>
      </c>
      <c r="V262" s="20">
        <v>1</v>
      </c>
      <c r="W262" s="19">
        <v>1</v>
      </c>
      <c r="X262" s="19">
        <f t="shared" si="26"/>
        <v>1</v>
      </c>
      <c r="Y262" s="18">
        <f t="shared" si="24"/>
        <v>1</v>
      </c>
      <c r="Z262" s="18">
        <f t="shared" si="25"/>
        <v>1</v>
      </c>
      <c r="AA262" s="17"/>
      <c r="AB262" s="84" t="s">
        <v>145</v>
      </c>
      <c r="AC262" s="16" t="s">
        <v>0</v>
      </c>
      <c r="AI262" s="74"/>
    </row>
    <row r="263" spans="1:35" s="73" customFormat="1" ht="38.25" customHeight="1" x14ac:dyDescent="0.2">
      <c r="A263" s="36" t="s">
        <v>6</v>
      </c>
      <c r="B263" s="24" t="s">
        <v>171</v>
      </c>
      <c r="C263" s="309"/>
      <c r="D263" s="309"/>
      <c r="E263" s="30"/>
      <c r="F263" s="309"/>
      <c r="G263" s="30"/>
      <c r="H263" s="91" t="s">
        <v>173</v>
      </c>
      <c r="I263" s="29"/>
      <c r="J263" s="27" t="s">
        <v>172</v>
      </c>
      <c r="K263" s="28"/>
      <c r="L263" s="27"/>
      <c r="M263" s="35"/>
      <c r="N263" s="26" t="s">
        <v>171</v>
      </c>
      <c r="O263" s="34"/>
      <c r="P263" s="24" t="s">
        <v>170</v>
      </c>
      <c r="Q263" s="24"/>
      <c r="R263" s="23"/>
      <c r="S263" s="23"/>
      <c r="T263" s="90"/>
      <c r="U263" s="89"/>
      <c r="V263" s="20">
        <v>1</v>
      </c>
      <c r="W263" s="19">
        <v>1</v>
      </c>
      <c r="X263" s="19" t="str">
        <f t="shared" si="26"/>
        <v/>
      </c>
      <c r="Y263" s="18" t="str">
        <f t="shared" si="24"/>
        <v/>
      </c>
      <c r="Z263" s="18" t="str">
        <f t="shared" si="25"/>
        <v/>
      </c>
      <c r="AA263" s="17"/>
      <c r="AB263" s="84" t="s">
        <v>169</v>
      </c>
      <c r="AC263" s="16" t="s">
        <v>0</v>
      </c>
      <c r="AI263" s="74"/>
    </row>
    <row r="264" spans="1:35" s="73" customFormat="1" ht="38.25" customHeight="1" x14ac:dyDescent="0.2">
      <c r="A264" s="36" t="s">
        <v>6</v>
      </c>
      <c r="B264" s="24" t="s">
        <v>168</v>
      </c>
      <c r="C264" s="309"/>
      <c r="D264" s="309"/>
      <c r="E264" s="30"/>
      <c r="F264" s="309"/>
      <c r="G264" s="30"/>
      <c r="H264" s="88" t="s">
        <v>167</v>
      </c>
      <c r="I264" s="29"/>
      <c r="J264" s="27" t="s">
        <v>109</v>
      </c>
      <c r="K264" s="28"/>
      <c r="L264" s="27"/>
      <c r="M264" s="35"/>
      <c r="N264" s="46" t="s">
        <v>166</v>
      </c>
      <c r="O264" s="24"/>
      <c r="P264" s="46" t="s">
        <v>165</v>
      </c>
      <c r="Q264" s="24"/>
      <c r="R264" s="23"/>
      <c r="S264" s="23"/>
      <c r="T264" s="87">
        <v>1617</v>
      </c>
      <c r="U264" s="87">
        <v>1617</v>
      </c>
      <c r="V264" s="20">
        <v>1</v>
      </c>
      <c r="W264" s="19">
        <v>1</v>
      </c>
      <c r="X264" s="19">
        <f t="shared" si="26"/>
        <v>1</v>
      </c>
      <c r="Y264" s="18">
        <f t="shared" si="24"/>
        <v>1</v>
      </c>
      <c r="Z264" s="18">
        <f t="shared" si="25"/>
        <v>1</v>
      </c>
      <c r="AA264" s="17"/>
      <c r="AB264" s="39" t="s">
        <v>104</v>
      </c>
      <c r="AC264" s="16"/>
      <c r="AI264" s="74"/>
    </row>
    <row r="265" spans="1:35" s="73" customFormat="1" ht="51" x14ac:dyDescent="0.2">
      <c r="A265" s="31" t="str">
        <f>+CONCATENATE(E265,".",G265,".",I265,".",K265)</f>
        <v>13.1.5.</v>
      </c>
      <c r="B265" s="24" t="s">
        <v>163</v>
      </c>
      <c r="C265" s="309"/>
      <c r="D265" s="309"/>
      <c r="E265" s="30">
        <v>13</v>
      </c>
      <c r="F265" s="309"/>
      <c r="G265" s="30">
        <v>1</v>
      </c>
      <c r="H265" s="30" t="s">
        <v>164</v>
      </c>
      <c r="I265" s="29">
        <v>5</v>
      </c>
      <c r="J265" s="27" t="s">
        <v>109</v>
      </c>
      <c r="K265" s="28"/>
      <c r="L265" s="27" t="s">
        <v>109</v>
      </c>
      <c r="M265" s="35">
        <v>276</v>
      </c>
      <c r="N265" s="26" t="s">
        <v>163</v>
      </c>
      <c r="O265" s="34" t="s">
        <v>10</v>
      </c>
      <c r="P265" s="24" t="s">
        <v>162</v>
      </c>
      <c r="Q265" s="24" t="str">
        <f>+VLOOKUP(N265,[2]Hoja1!$Q$2:$T$354,4,FALSE)</f>
        <v>Eficacia</v>
      </c>
      <c r="R265" s="23" t="s">
        <v>106</v>
      </c>
      <c r="S265" s="23" t="s">
        <v>161</v>
      </c>
      <c r="T265" s="66">
        <v>91</v>
      </c>
      <c r="U265" s="66">
        <v>91</v>
      </c>
      <c r="V265" s="20">
        <v>1</v>
      </c>
      <c r="W265" s="19">
        <v>1</v>
      </c>
      <c r="X265" s="19">
        <f t="shared" si="26"/>
        <v>1</v>
      </c>
      <c r="Y265" s="18">
        <f t="shared" si="24"/>
        <v>1</v>
      </c>
      <c r="Z265" s="18">
        <f t="shared" si="25"/>
        <v>1</v>
      </c>
      <c r="AA265" s="17"/>
      <c r="AB265" s="39" t="s">
        <v>104</v>
      </c>
      <c r="AC265" s="16" t="s">
        <v>0</v>
      </c>
      <c r="AI265" s="74"/>
    </row>
    <row r="266" spans="1:35" s="73" customFormat="1" ht="48.75" customHeight="1" x14ac:dyDescent="0.2">
      <c r="A266" s="36" t="s">
        <v>6</v>
      </c>
      <c r="B266" s="24" t="s">
        <v>159</v>
      </c>
      <c r="C266" s="309"/>
      <c r="D266" s="309"/>
      <c r="E266" s="30"/>
      <c r="F266" s="309"/>
      <c r="G266" s="30"/>
      <c r="H266" s="308" t="s">
        <v>160</v>
      </c>
      <c r="I266" s="29"/>
      <c r="J266" s="27" t="s">
        <v>136</v>
      </c>
      <c r="K266" s="28"/>
      <c r="L266" s="27"/>
      <c r="M266" s="35"/>
      <c r="N266" s="26" t="s">
        <v>159</v>
      </c>
      <c r="O266" s="34"/>
      <c r="P266" s="82" t="s">
        <v>158</v>
      </c>
      <c r="Q266" s="24"/>
      <c r="R266" s="23"/>
      <c r="S266" s="23"/>
      <c r="T266" s="56">
        <v>44</v>
      </c>
      <c r="U266" s="81">
        <v>40</v>
      </c>
      <c r="V266" s="86">
        <v>40</v>
      </c>
      <c r="W266" s="19">
        <v>1</v>
      </c>
      <c r="X266" s="19">
        <f t="shared" si="26"/>
        <v>1.1000000000000001</v>
      </c>
      <c r="Y266" s="18">
        <f t="shared" si="24"/>
        <v>1.1000000000000001</v>
      </c>
      <c r="Z266" s="18">
        <f t="shared" si="25"/>
        <v>1.1000000000000001</v>
      </c>
      <c r="AA266" s="17"/>
      <c r="AB266" s="39" t="s">
        <v>104</v>
      </c>
      <c r="AC266" s="16" t="s">
        <v>0</v>
      </c>
      <c r="AI266" s="74"/>
    </row>
    <row r="267" spans="1:35" s="73" customFormat="1" ht="42.75" customHeight="1" x14ac:dyDescent="0.2">
      <c r="A267" s="36" t="s">
        <v>6</v>
      </c>
      <c r="B267" s="24" t="s">
        <v>157</v>
      </c>
      <c r="C267" s="309"/>
      <c r="D267" s="309"/>
      <c r="E267" s="30"/>
      <c r="F267" s="309"/>
      <c r="G267" s="30"/>
      <c r="H267" s="310"/>
      <c r="I267" s="29"/>
      <c r="J267" s="27" t="s">
        <v>109</v>
      </c>
      <c r="K267" s="28"/>
      <c r="L267" s="27"/>
      <c r="M267" s="35"/>
      <c r="N267" s="26" t="s">
        <v>157</v>
      </c>
      <c r="O267" s="34"/>
      <c r="P267" s="24" t="s">
        <v>156</v>
      </c>
      <c r="Q267" s="24"/>
      <c r="R267" s="23"/>
      <c r="S267" s="23"/>
      <c r="T267" s="66">
        <v>4</v>
      </c>
      <c r="U267" s="66">
        <v>4</v>
      </c>
      <c r="V267" s="86">
        <v>4</v>
      </c>
      <c r="W267" s="19">
        <v>1</v>
      </c>
      <c r="X267" s="19">
        <f t="shared" si="26"/>
        <v>1</v>
      </c>
      <c r="Y267" s="18">
        <f t="shared" si="24"/>
        <v>1</v>
      </c>
      <c r="Z267" s="18">
        <f t="shared" si="25"/>
        <v>1</v>
      </c>
      <c r="AA267" s="17"/>
      <c r="AB267" s="39" t="s">
        <v>104</v>
      </c>
      <c r="AC267" s="16" t="s">
        <v>0</v>
      </c>
      <c r="AI267" s="74"/>
    </row>
    <row r="268" spans="1:35" s="73" customFormat="1" ht="42.75" customHeight="1" x14ac:dyDescent="0.2">
      <c r="A268" s="36" t="s">
        <v>6</v>
      </c>
      <c r="B268" s="24" t="s">
        <v>154</v>
      </c>
      <c r="C268" s="309"/>
      <c r="D268" s="309"/>
      <c r="E268" s="30"/>
      <c r="F268" s="309"/>
      <c r="G268" s="30"/>
      <c r="H268" s="30" t="s">
        <v>155</v>
      </c>
      <c r="I268" s="29"/>
      <c r="J268" s="27" t="s">
        <v>124</v>
      </c>
      <c r="K268" s="28"/>
      <c r="L268" s="27"/>
      <c r="M268" s="35"/>
      <c r="N268" s="26" t="s">
        <v>154</v>
      </c>
      <c r="O268" s="34"/>
      <c r="P268" s="24" t="s">
        <v>153</v>
      </c>
      <c r="Q268" s="24"/>
      <c r="R268" s="23"/>
      <c r="S268" s="23"/>
      <c r="T268" s="66">
        <v>12</v>
      </c>
      <c r="U268" s="66">
        <v>12</v>
      </c>
      <c r="V268" s="86">
        <v>6</v>
      </c>
      <c r="W268" s="85">
        <v>1</v>
      </c>
      <c r="X268" s="19">
        <f t="shared" si="26"/>
        <v>1</v>
      </c>
      <c r="Y268" s="18">
        <f t="shared" si="24"/>
        <v>1</v>
      </c>
      <c r="Z268" s="18">
        <f t="shared" si="25"/>
        <v>1</v>
      </c>
      <c r="AA268" s="17"/>
      <c r="AB268" s="39" t="s">
        <v>104</v>
      </c>
      <c r="AC268" s="16" t="s">
        <v>0</v>
      </c>
      <c r="AI268" s="74"/>
    </row>
    <row r="269" spans="1:35" s="73" customFormat="1" ht="38.25" x14ac:dyDescent="0.2">
      <c r="A269" s="31" t="str">
        <f t="shared" ref="A269:A289" si="27">+CONCATENATE(E269,".",G269,".",I269,".",K269)</f>
        <v>13.1.6.</v>
      </c>
      <c r="B269" s="24" t="s">
        <v>151</v>
      </c>
      <c r="C269" s="309"/>
      <c r="D269" s="309"/>
      <c r="E269" s="30">
        <v>13</v>
      </c>
      <c r="F269" s="310"/>
      <c r="G269" s="30">
        <v>1</v>
      </c>
      <c r="H269" s="30" t="s">
        <v>152</v>
      </c>
      <c r="I269" s="29">
        <v>6</v>
      </c>
      <c r="J269" s="27" t="s">
        <v>109</v>
      </c>
      <c r="K269" s="28"/>
      <c r="L269" s="27" t="s">
        <v>109</v>
      </c>
      <c r="M269" s="35">
        <v>306</v>
      </c>
      <c r="N269" s="26" t="s">
        <v>151</v>
      </c>
      <c r="O269" s="34" t="s">
        <v>10</v>
      </c>
      <c r="P269" s="24" t="s">
        <v>150</v>
      </c>
      <c r="Q269" s="24" t="str">
        <f>+VLOOKUP(N269,[2]Hoja1!$Q$2:$T$354,4,FALSE)</f>
        <v>Eficacia</v>
      </c>
      <c r="R269" s="23" t="s">
        <v>106</v>
      </c>
      <c r="S269" s="23" t="s">
        <v>149</v>
      </c>
      <c r="T269" s="66">
        <v>133</v>
      </c>
      <c r="U269" s="66">
        <v>133</v>
      </c>
      <c r="V269" s="20">
        <v>1</v>
      </c>
      <c r="W269" s="19">
        <v>1</v>
      </c>
      <c r="X269" s="19">
        <f t="shared" si="26"/>
        <v>1</v>
      </c>
      <c r="Y269" s="18">
        <f t="shared" si="24"/>
        <v>1</v>
      </c>
      <c r="Z269" s="18">
        <f t="shared" si="25"/>
        <v>1</v>
      </c>
      <c r="AA269" s="17"/>
      <c r="AB269" s="39" t="s">
        <v>104</v>
      </c>
      <c r="AC269" s="16" t="s">
        <v>0</v>
      </c>
      <c r="AI269" s="74"/>
    </row>
    <row r="270" spans="1:35" s="73" customFormat="1" ht="38.25" customHeight="1" x14ac:dyDescent="0.2">
      <c r="A270" s="31" t="str">
        <f t="shared" si="27"/>
        <v>13.2.7.1</v>
      </c>
      <c r="B270" s="24" t="s">
        <v>140</v>
      </c>
      <c r="C270" s="311"/>
      <c r="D270" s="309"/>
      <c r="E270" s="30">
        <v>13</v>
      </c>
      <c r="F270" s="308" t="s">
        <v>148</v>
      </c>
      <c r="G270" s="30">
        <v>2</v>
      </c>
      <c r="H270" s="308" t="s">
        <v>147</v>
      </c>
      <c r="I270" s="79">
        <v>7</v>
      </c>
      <c r="J270" s="27" t="s">
        <v>146</v>
      </c>
      <c r="K270" s="28">
        <v>1</v>
      </c>
      <c r="L270" s="27" t="s">
        <v>141</v>
      </c>
      <c r="M270" s="35">
        <v>166</v>
      </c>
      <c r="N270" s="26" t="s">
        <v>140</v>
      </c>
      <c r="O270" s="34" t="s">
        <v>10</v>
      </c>
      <c r="P270" s="24" t="s">
        <v>144</v>
      </c>
      <c r="Q270" s="24" t="s">
        <v>98</v>
      </c>
      <c r="R270" s="23" t="s">
        <v>146</v>
      </c>
      <c r="S270" s="23" t="s">
        <v>146</v>
      </c>
      <c r="T270" s="66">
        <v>6</v>
      </c>
      <c r="U270" s="83">
        <v>6</v>
      </c>
      <c r="V270" s="20">
        <v>1</v>
      </c>
      <c r="W270" s="19">
        <v>1</v>
      </c>
      <c r="X270" s="19">
        <f t="shared" si="26"/>
        <v>1</v>
      </c>
      <c r="Y270" s="18">
        <f t="shared" si="24"/>
        <v>1</v>
      </c>
      <c r="Z270" s="18">
        <f t="shared" si="25"/>
        <v>1</v>
      </c>
      <c r="AA270" s="17"/>
      <c r="AB270" s="84" t="s">
        <v>145</v>
      </c>
      <c r="AC270" s="16" t="s">
        <v>0</v>
      </c>
      <c r="AI270" s="74"/>
    </row>
    <row r="271" spans="1:35" s="73" customFormat="1" ht="38.25" customHeight="1" x14ac:dyDescent="0.2">
      <c r="A271" s="31" t="str">
        <f t="shared" si="27"/>
        <v>13.2.7.2</v>
      </c>
      <c r="B271" s="24" t="s">
        <v>140</v>
      </c>
      <c r="C271" s="309"/>
      <c r="D271" s="309"/>
      <c r="E271" s="30">
        <v>13</v>
      </c>
      <c r="F271" s="309"/>
      <c r="G271" s="30">
        <v>2</v>
      </c>
      <c r="H271" s="309"/>
      <c r="I271" s="79">
        <v>7</v>
      </c>
      <c r="J271" s="27" t="s">
        <v>116</v>
      </c>
      <c r="K271" s="28">
        <v>2</v>
      </c>
      <c r="L271" s="45" t="s">
        <v>141</v>
      </c>
      <c r="M271" s="35">
        <v>168</v>
      </c>
      <c r="N271" s="26" t="s">
        <v>140</v>
      </c>
      <c r="O271" s="34" t="s">
        <v>62</v>
      </c>
      <c r="P271" s="24" t="s">
        <v>144</v>
      </c>
      <c r="Q271" s="24" t="s">
        <v>98</v>
      </c>
      <c r="R271" s="23" t="s">
        <v>116</v>
      </c>
      <c r="S271" s="23" t="s">
        <v>116</v>
      </c>
      <c r="T271" s="56">
        <v>1310</v>
      </c>
      <c r="U271" s="56">
        <v>1320</v>
      </c>
      <c r="V271" s="20">
        <v>1</v>
      </c>
      <c r="W271" s="19">
        <v>1</v>
      </c>
      <c r="X271" s="19">
        <f t="shared" si="26"/>
        <v>0.99242424242424243</v>
      </c>
      <c r="Y271" s="18">
        <f t="shared" si="24"/>
        <v>0.99242424242424243</v>
      </c>
      <c r="Z271" s="18">
        <f t="shared" si="25"/>
        <v>0.99242424242424243</v>
      </c>
      <c r="AA271" s="17"/>
      <c r="AB271" s="16" t="s">
        <v>115</v>
      </c>
      <c r="AC271" s="16" t="s">
        <v>0</v>
      </c>
      <c r="AI271" s="74"/>
    </row>
    <row r="272" spans="1:35" s="73" customFormat="1" ht="38.25" customHeight="1" x14ac:dyDescent="0.2">
      <c r="A272" s="31" t="str">
        <f t="shared" si="27"/>
        <v>13.2.7.3</v>
      </c>
      <c r="B272" s="24" t="s">
        <v>140</v>
      </c>
      <c r="C272" s="309"/>
      <c r="D272" s="309"/>
      <c r="E272" s="30">
        <v>13</v>
      </c>
      <c r="F272" s="309"/>
      <c r="G272" s="30">
        <v>2</v>
      </c>
      <c r="H272" s="309"/>
      <c r="I272" s="79">
        <v>7</v>
      </c>
      <c r="J272" s="27" t="s">
        <v>143</v>
      </c>
      <c r="K272" s="28">
        <v>3</v>
      </c>
      <c r="L272" s="45" t="s">
        <v>141</v>
      </c>
      <c r="M272" s="35">
        <v>167</v>
      </c>
      <c r="N272" s="26" t="s">
        <v>140</v>
      </c>
      <c r="O272" s="34" t="s">
        <v>10</v>
      </c>
      <c r="P272" s="24" t="s">
        <v>144</v>
      </c>
      <c r="Q272" s="24" t="s">
        <v>4</v>
      </c>
      <c r="R272" s="23" t="s">
        <v>143</v>
      </c>
      <c r="S272" s="23" t="s">
        <v>143</v>
      </c>
      <c r="T272" s="83">
        <v>4308</v>
      </c>
      <c r="U272" s="83">
        <v>9000</v>
      </c>
      <c r="V272" s="20">
        <v>1</v>
      </c>
      <c r="W272" s="19">
        <v>1</v>
      </c>
      <c r="X272" s="19">
        <f t="shared" si="26"/>
        <v>0.47866666666666668</v>
      </c>
      <c r="Y272" s="18">
        <f t="shared" si="24"/>
        <v>0.47866666666666668</v>
      </c>
      <c r="Z272" s="18">
        <f t="shared" si="25"/>
        <v>0.47866666666666668</v>
      </c>
      <c r="AA272" s="17"/>
      <c r="AB272" s="39" t="s">
        <v>142</v>
      </c>
      <c r="AC272" s="16" t="s">
        <v>0</v>
      </c>
      <c r="AI272" s="74"/>
    </row>
    <row r="273" spans="1:35" s="73" customFormat="1" ht="38.25" x14ac:dyDescent="0.2">
      <c r="A273" s="31" t="str">
        <f t="shared" si="27"/>
        <v>13.2.7.5</v>
      </c>
      <c r="B273" s="24" t="s">
        <v>140</v>
      </c>
      <c r="C273" s="309"/>
      <c r="D273" s="309"/>
      <c r="E273" s="30">
        <v>13</v>
      </c>
      <c r="F273" s="309"/>
      <c r="G273" s="30">
        <v>2</v>
      </c>
      <c r="H273" s="309"/>
      <c r="I273" s="79">
        <v>7</v>
      </c>
      <c r="J273" s="27" t="s">
        <v>124</v>
      </c>
      <c r="K273" s="28">
        <v>5</v>
      </c>
      <c r="L273" s="45" t="s">
        <v>141</v>
      </c>
      <c r="M273" s="35">
        <v>163</v>
      </c>
      <c r="N273" s="26" t="s">
        <v>140</v>
      </c>
      <c r="O273" s="34" t="s">
        <v>10</v>
      </c>
      <c r="P273" s="24" t="s">
        <v>139</v>
      </c>
      <c r="Q273" s="24" t="s">
        <v>98</v>
      </c>
      <c r="R273" s="23" t="s">
        <v>121</v>
      </c>
      <c r="S273" s="23" t="s">
        <v>121</v>
      </c>
      <c r="T273" s="66">
        <v>86</v>
      </c>
      <c r="U273" s="66">
        <v>86</v>
      </c>
      <c r="V273" s="19">
        <v>1</v>
      </c>
      <c r="W273" s="19">
        <v>1</v>
      </c>
      <c r="X273" s="19">
        <f t="shared" si="26"/>
        <v>1</v>
      </c>
      <c r="Y273" s="18">
        <f t="shared" si="24"/>
        <v>1</v>
      </c>
      <c r="Z273" s="18">
        <f t="shared" si="25"/>
        <v>1</v>
      </c>
      <c r="AA273" s="17"/>
      <c r="AB273" s="39" t="s">
        <v>104</v>
      </c>
      <c r="AC273" s="16" t="s">
        <v>0</v>
      </c>
      <c r="AI273" s="74"/>
    </row>
    <row r="274" spans="1:35" s="73" customFormat="1" ht="38.25" customHeight="1" x14ac:dyDescent="0.2">
      <c r="A274" s="31" t="str">
        <f t="shared" si="27"/>
        <v>13.2.7.6</v>
      </c>
      <c r="B274" s="24" t="s">
        <v>138</v>
      </c>
      <c r="C274" s="309"/>
      <c r="D274" s="309"/>
      <c r="E274" s="30">
        <v>13</v>
      </c>
      <c r="F274" s="309"/>
      <c r="G274" s="30">
        <v>2</v>
      </c>
      <c r="H274" s="309"/>
      <c r="I274" s="79">
        <v>7</v>
      </c>
      <c r="J274" s="27" t="s">
        <v>136</v>
      </c>
      <c r="K274" s="28">
        <v>6</v>
      </c>
      <c r="L274" s="27" t="s">
        <v>136</v>
      </c>
      <c r="M274" s="35">
        <v>93</v>
      </c>
      <c r="N274" s="26" t="s">
        <v>138</v>
      </c>
      <c r="O274" s="34" t="s">
        <v>62</v>
      </c>
      <c r="P274" s="82" t="s">
        <v>137</v>
      </c>
      <c r="Q274" s="24" t="str">
        <f>+VLOOKUP(N274,[2]Hoja1!$Q$2:$T$354,4,FALSE)</f>
        <v>Eficiencia</v>
      </c>
      <c r="R274" s="23" t="s">
        <v>136</v>
      </c>
      <c r="S274" s="23" t="s">
        <v>136</v>
      </c>
      <c r="T274" s="56">
        <v>754</v>
      </c>
      <c r="U274" s="81">
        <v>1303</v>
      </c>
      <c r="V274" s="20">
        <v>1</v>
      </c>
      <c r="W274" s="19">
        <v>1</v>
      </c>
      <c r="X274" s="19">
        <f t="shared" si="26"/>
        <v>0.57866462010744435</v>
      </c>
      <c r="Y274" s="18">
        <f t="shared" si="24"/>
        <v>0.57866462010744435</v>
      </c>
      <c r="Z274" s="18">
        <f t="shared" si="25"/>
        <v>0.57866462010744435</v>
      </c>
      <c r="AA274" s="17"/>
      <c r="AB274" s="39" t="s">
        <v>135</v>
      </c>
      <c r="AC274" s="16" t="s">
        <v>0</v>
      </c>
      <c r="AI274" s="74"/>
    </row>
    <row r="275" spans="1:35" s="73" customFormat="1" ht="38.25" customHeight="1" x14ac:dyDescent="0.2">
      <c r="A275" s="31" t="str">
        <f t="shared" si="27"/>
        <v>13.2.7.8</v>
      </c>
      <c r="B275" s="58" t="s">
        <v>134</v>
      </c>
      <c r="C275" s="309"/>
      <c r="D275" s="309"/>
      <c r="E275" s="30">
        <v>13</v>
      </c>
      <c r="F275" s="309"/>
      <c r="G275" s="60">
        <v>2</v>
      </c>
      <c r="H275" s="309"/>
      <c r="I275" s="79">
        <v>7</v>
      </c>
      <c r="J275" s="78" t="s">
        <v>67</v>
      </c>
      <c r="K275" s="28">
        <v>8</v>
      </c>
      <c r="L275" s="45" t="s">
        <v>67</v>
      </c>
      <c r="M275" s="63">
        <v>102</v>
      </c>
      <c r="N275" s="26" t="s">
        <v>134</v>
      </c>
      <c r="O275" s="34" t="s">
        <v>134</v>
      </c>
      <c r="P275" s="24" t="s">
        <v>133</v>
      </c>
      <c r="Q275" s="24" t="s">
        <v>98</v>
      </c>
      <c r="R275" s="23" t="s">
        <v>59</v>
      </c>
      <c r="S275" s="23" t="s">
        <v>112</v>
      </c>
      <c r="T275" s="66">
        <v>3</v>
      </c>
      <c r="U275" s="65">
        <v>4</v>
      </c>
      <c r="V275" s="43">
        <v>1</v>
      </c>
      <c r="W275" s="19">
        <v>1</v>
      </c>
      <c r="X275" s="19">
        <f t="shared" si="26"/>
        <v>0.75</v>
      </c>
      <c r="Y275" s="18">
        <f t="shared" si="24"/>
        <v>0.75</v>
      </c>
      <c r="Z275" s="18">
        <f t="shared" si="25"/>
        <v>0.75</v>
      </c>
      <c r="AA275" s="17"/>
      <c r="AB275" s="53" t="s">
        <v>58</v>
      </c>
      <c r="AC275" s="52" t="s">
        <v>0</v>
      </c>
      <c r="AI275" s="74"/>
    </row>
    <row r="276" spans="1:35" s="73" customFormat="1" ht="38.25" customHeight="1" x14ac:dyDescent="0.2">
      <c r="A276" s="31" t="str">
        <f t="shared" si="27"/>
        <v>13.2.7.11</v>
      </c>
      <c r="B276" s="58" t="s">
        <v>134</v>
      </c>
      <c r="C276" s="309"/>
      <c r="D276" s="309"/>
      <c r="E276" s="30">
        <v>13</v>
      </c>
      <c r="F276" s="309"/>
      <c r="G276" s="60">
        <v>2</v>
      </c>
      <c r="H276" s="309"/>
      <c r="I276" s="79">
        <v>7</v>
      </c>
      <c r="J276" s="78" t="s">
        <v>66</v>
      </c>
      <c r="K276" s="28">
        <v>11</v>
      </c>
      <c r="L276" s="27" t="s">
        <v>66</v>
      </c>
      <c r="M276" s="63">
        <v>101</v>
      </c>
      <c r="N276" s="26" t="s">
        <v>134</v>
      </c>
      <c r="O276" s="34" t="s">
        <v>62</v>
      </c>
      <c r="P276" s="24" t="s">
        <v>133</v>
      </c>
      <c r="Q276" s="24" t="s">
        <v>98</v>
      </c>
      <c r="R276" s="23" t="s">
        <v>59</v>
      </c>
      <c r="S276" s="23" t="s">
        <v>112</v>
      </c>
      <c r="T276" s="22">
        <v>18</v>
      </c>
      <c r="U276" s="44">
        <v>57</v>
      </c>
      <c r="V276" s="19">
        <v>1</v>
      </c>
      <c r="W276" s="19">
        <v>1</v>
      </c>
      <c r="X276" s="19">
        <f t="shared" si="26"/>
        <v>0.31578947368421051</v>
      </c>
      <c r="Y276" s="18">
        <f t="shared" si="24"/>
        <v>0.31578947368421051</v>
      </c>
      <c r="Z276" s="18">
        <f t="shared" si="25"/>
        <v>0.31578947368421051</v>
      </c>
      <c r="AA276" s="17"/>
      <c r="AB276" s="53" t="s">
        <v>58</v>
      </c>
      <c r="AC276" s="52" t="s">
        <v>0</v>
      </c>
      <c r="AI276" s="74"/>
    </row>
    <row r="277" spans="1:35" s="73" customFormat="1" ht="38.25" customHeight="1" x14ac:dyDescent="0.2">
      <c r="A277" s="31" t="str">
        <f t="shared" si="27"/>
        <v>13.2.7.14</v>
      </c>
      <c r="B277" s="58" t="s">
        <v>134</v>
      </c>
      <c r="C277" s="309"/>
      <c r="D277" s="309"/>
      <c r="E277" s="30">
        <v>13</v>
      </c>
      <c r="F277" s="309"/>
      <c r="G277" s="60">
        <v>2</v>
      </c>
      <c r="H277" s="309"/>
      <c r="I277" s="79">
        <v>7</v>
      </c>
      <c r="J277" s="27" t="s">
        <v>65</v>
      </c>
      <c r="K277" s="28">
        <v>14</v>
      </c>
      <c r="L277" s="45" t="s">
        <v>65</v>
      </c>
      <c r="M277" s="35">
        <v>100</v>
      </c>
      <c r="N277" s="26" t="s">
        <v>134</v>
      </c>
      <c r="O277" s="34" t="s">
        <v>62</v>
      </c>
      <c r="P277" s="24" t="s">
        <v>133</v>
      </c>
      <c r="Q277" s="24" t="s">
        <v>98</v>
      </c>
      <c r="R277" s="23" t="s">
        <v>59</v>
      </c>
      <c r="S277" s="23" t="s">
        <v>112</v>
      </c>
      <c r="T277" s="56">
        <v>3</v>
      </c>
      <c r="U277" s="80">
        <v>3</v>
      </c>
      <c r="V277" s="19">
        <v>1</v>
      </c>
      <c r="W277" s="19">
        <v>1</v>
      </c>
      <c r="X277" s="19">
        <f t="shared" si="26"/>
        <v>1</v>
      </c>
      <c r="Y277" s="18">
        <f t="shared" si="24"/>
        <v>1</v>
      </c>
      <c r="Z277" s="18">
        <f t="shared" si="25"/>
        <v>1</v>
      </c>
      <c r="AA277" s="17"/>
      <c r="AB277" s="53" t="s">
        <v>58</v>
      </c>
      <c r="AC277" s="52" t="s">
        <v>0</v>
      </c>
      <c r="AI277" s="74"/>
    </row>
    <row r="278" spans="1:35" s="73" customFormat="1" ht="125.25" customHeight="1" x14ac:dyDescent="0.2">
      <c r="A278" s="31" t="str">
        <f t="shared" si="27"/>
        <v>13.2.7.17</v>
      </c>
      <c r="B278" s="58" t="s">
        <v>134</v>
      </c>
      <c r="C278" s="309"/>
      <c r="D278" s="309"/>
      <c r="E278" s="30">
        <v>13</v>
      </c>
      <c r="F278" s="309"/>
      <c r="G278" s="60">
        <v>2</v>
      </c>
      <c r="H278" s="309"/>
      <c r="I278" s="79">
        <v>7</v>
      </c>
      <c r="J278" s="78" t="s">
        <v>64</v>
      </c>
      <c r="K278" s="28">
        <v>17</v>
      </c>
      <c r="L278" s="27" t="s">
        <v>64</v>
      </c>
      <c r="M278" s="35">
        <v>99</v>
      </c>
      <c r="N278" s="26" t="s">
        <v>134</v>
      </c>
      <c r="O278" s="34" t="s">
        <v>62</v>
      </c>
      <c r="P278" s="24" t="s">
        <v>133</v>
      </c>
      <c r="Q278" s="24" t="s">
        <v>98</v>
      </c>
      <c r="R278" s="23" t="s">
        <v>59</v>
      </c>
      <c r="S278" s="23" t="s">
        <v>112</v>
      </c>
      <c r="T278" s="56">
        <v>47</v>
      </c>
      <c r="U278" s="56">
        <v>57</v>
      </c>
      <c r="V278" s="19">
        <v>1</v>
      </c>
      <c r="W278" s="19">
        <v>1</v>
      </c>
      <c r="X278" s="19">
        <f t="shared" si="26"/>
        <v>0.82456140350877194</v>
      </c>
      <c r="Y278" s="18">
        <f t="shared" si="24"/>
        <v>0.82456140350877194</v>
      </c>
      <c r="Z278" s="18">
        <f t="shared" si="25"/>
        <v>0.82456140350877194</v>
      </c>
      <c r="AA278" s="49"/>
      <c r="AB278" s="53" t="s">
        <v>58</v>
      </c>
      <c r="AC278" s="52" t="s">
        <v>0</v>
      </c>
      <c r="AI278" s="74"/>
    </row>
    <row r="279" spans="1:35" s="73" customFormat="1" ht="38.25" x14ac:dyDescent="0.2">
      <c r="A279" s="31" t="str">
        <f t="shared" si="27"/>
        <v>13.2.8.</v>
      </c>
      <c r="B279" s="24" t="s">
        <v>131</v>
      </c>
      <c r="C279" s="309"/>
      <c r="D279" s="309"/>
      <c r="E279" s="30">
        <v>13</v>
      </c>
      <c r="F279" s="309"/>
      <c r="G279" s="30">
        <v>2</v>
      </c>
      <c r="H279" s="30" t="s">
        <v>132</v>
      </c>
      <c r="I279" s="29">
        <v>8</v>
      </c>
      <c r="J279" s="27" t="s">
        <v>109</v>
      </c>
      <c r="K279" s="28"/>
      <c r="L279" s="27" t="s">
        <v>109</v>
      </c>
      <c r="M279" s="35" t="s">
        <v>6</v>
      </c>
      <c r="N279" s="26" t="s">
        <v>131</v>
      </c>
      <c r="O279" s="34" t="s">
        <v>6</v>
      </c>
      <c r="P279" s="24" t="s">
        <v>130</v>
      </c>
      <c r="Q279" s="24" t="s">
        <v>98</v>
      </c>
      <c r="R279" s="23" t="s">
        <v>129</v>
      </c>
      <c r="S279" s="23" t="s">
        <v>105</v>
      </c>
      <c r="T279" s="66">
        <v>4</v>
      </c>
      <c r="U279" s="66">
        <v>4</v>
      </c>
      <c r="V279" s="20">
        <v>1</v>
      </c>
      <c r="W279" s="19">
        <v>1</v>
      </c>
      <c r="X279" s="19">
        <f t="shared" si="26"/>
        <v>1</v>
      </c>
      <c r="Y279" s="18">
        <f t="shared" si="24"/>
        <v>1</v>
      </c>
      <c r="Z279" s="18">
        <f t="shared" si="25"/>
        <v>1</v>
      </c>
      <c r="AA279" s="17"/>
      <c r="AB279" s="39" t="s">
        <v>104</v>
      </c>
      <c r="AC279" s="16" t="s">
        <v>0</v>
      </c>
      <c r="AI279" s="74"/>
    </row>
    <row r="280" spans="1:35" s="73" customFormat="1" ht="38.25" customHeight="1" x14ac:dyDescent="0.2">
      <c r="A280" s="31" t="str">
        <f t="shared" si="27"/>
        <v>13.2.9.</v>
      </c>
      <c r="B280" s="24" t="s">
        <v>127</v>
      </c>
      <c r="C280" s="309"/>
      <c r="D280" s="309"/>
      <c r="E280" s="30">
        <v>13</v>
      </c>
      <c r="F280" s="309"/>
      <c r="G280" s="30">
        <v>2</v>
      </c>
      <c r="H280" s="60" t="s">
        <v>128</v>
      </c>
      <c r="I280" s="57">
        <v>9</v>
      </c>
      <c r="J280" s="27" t="s">
        <v>124</v>
      </c>
      <c r="K280" s="28"/>
      <c r="L280" s="45" t="s">
        <v>124</v>
      </c>
      <c r="M280" s="35">
        <v>130</v>
      </c>
      <c r="N280" s="26" t="s">
        <v>127</v>
      </c>
      <c r="O280" s="34" t="s">
        <v>62</v>
      </c>
      <c r="P280" s="24" t="s">
        <v>126</v>
      </c>
      <c r="Q280" s="24" t="str">
        <f>+VLOOKUP(N280,[2]Hoja1!$Q$2:$T$354,4,FALSE)</f>
        <v>Eficacia</v>
      </c>
      <c r="R280" s="23" t="s">
        <v>121</v>
      </c>
      <c r="S280" s="23" t="s">
        <v>3</v>
      </c>
      <c r="T280" s="66">
        <v>131</v>
      </c>
      <c r="U280" s="66">
        <v>131</v>
      </c>
      <c r="V280" s="19">
        <v>1</v>
      </c>
      <c r="W280" s="19">
        <v>1</v>
      </c>
      <c r="X280" s="19">
        <f t="shared" si="26"/>
        <v>1</v>
      </c>
      <c r="Y280" s="18">
        <f t="shared" si="24"/>
        <v>1</v>
      </c>
      <c r="Z280" s="18">
        <f t="shared" si="25"/>
        <v>1</v>
      </c>
      <c r="AA280" s="17"/>
      <c r="AB280" s="39" t="s">
        <v>104</v>
      </c>
      <c r="AC280" s="16" t="s">
        <v>0</v>
      </c>
      <c r="AI280" s="74"/>
    </row>
    <row r="281" spans="1:35" s="73" customFormat="1" ht="25.5" x14ac:dyDescent="0.2">
      <c r="A281" s="31" t="str">
        <f t="shared" si="27"/>
        <v>13.2.10.</v>
      </c>
      <c r="B281" s="24" t="s">
        <v>123</v>
      </c>
      <c r="C281" s="309"/>
      <c r="D281" s="309"/>
      <c r="E281" s="30">
        <v>13</v>
      </c>
      <c r="F281" s="310"/>
      <c r="G281" s="30">
        <v>2</v>
      </c>
      <c r="H281" s="60" t="s">
        <v>125</v>
      </c>
      <c r="I281" s="57">
        <v>10</v>
      </c>
      <c r="J281" s="27" t="s">
        <v>124</v>
      </c>
      <c r="K281" s="28"/>
      <c r="L281" s="45" t="s">
        <v>124</v>
      </c>
      <c r="M281" s="35">
        <v>131</v>
      </c>
      <c r="N281" s="26" t="s">
        <v>123</v>
      </c>
      <c r="O281" s="34" t="s">
        <v>62</v>
      </c>
      <c r="P281" s="24" t="s">
        <v>122</v>
      </c>
      <c r="Q281" s="24" t="str">
        <f>+VLOOKUP(N281,[2]Hoja1!$Q$2:$T$354,4,FALSE)</f>
        <v>Eficiencia</v>
      </c>
      <c r="R281" s="23" t="s">
        <v>121</v>
      </c>
      <c r="S281" s="23" t="s">
        <v>3</v>
      </c>
      <c r="T281" s="66">
        <v>224</v>
      </c>
      <c r="U281" s="66">
        <v>224</v>
      </c>
      <c r="V281" s="19">
        <v>1</v>
      </c>
      <c r="W281" s="19">
        <v>1</v>
      </c>
      <c r="X281" s="19">
        <f t="shared" si="26"/>
        <v>1</v>
      </c>
      <c r="Y281" s="18">
        <f t="shared" si="24"/>
        <v>1</v>
      </c>
      <c r="Z281" s="18">
        <f t="shared" si="25"/>
        <v>1</v>
      </c>
      <c r="AA281" s="17"/>
      <c r="AB281" s="39" t="s">
        <v>104</v>
      </c>
      <c r="AC281" s="16" t="s">
        <v>0</v>
      </c>
      <c r="AI281" s="74"/>
    </row>
    <row r="282" spans="1:35" s="73" customFormat="1" ht="38.25" customHeight="1" x14ac:dyDescent="0.2">
      <c r="A282" s="31" t="str">
        <f t="shared" si="27"/>
        <v>13.3.4.1</v>
      </c>
      <c r="B282" s="24" t="s">
        <v>118</v>
      </c>
      <c r="C282" s="309"/>
      <c r="D282" s="309"/>
      <c r="E282" s="30">
        <v>13</v>
      </c>
      <c r="F282" s="308" t="s">
        <v>120</v>
      </c>
      <c r="G282" s="30">
        <v>3</v>
      </c>
      <c r="H282" s="308" t="s">
        <v>119</v>
      </c>
      <c r="I282" s="29">
        <v>4</v>
      </c>
      <c r="J282" s="27" t="s">
        <v>116</v>
      </c>
      <c r="K282" s="28">
        <v>1</v>
      </c>
      <c r="L282" s="45" t="s">
        <v>116</v>
      </c>
      <c r="M282" s="35">
        <v>83</v>
      </c>
      <c r="N282" s="26" t="s">
        <v>118</v>
      </c>
      <c r="O282" s="34" t="s">
        <v>62</v>
      </c>
      <c r="P282" s="24" t="s">
        <v>117</v>
      </c>
      <c r="Q282" s="24" t="str">
        <f>+VLOOKUP(N282,[2]Hoja1!$Q$2:$T$354,4,FALSE)</f>
        <v>Eficacia</v>
      </c>
      <c r="R282" s="23" t="s">
        <v>116</v>
      </c>
      <c r="S282" s="23" t="s">
        <v>3</v>
      </c>
      <c r="T282" s="56">
        <v>30</v>
      </c>
      <c r="U282" s="56">
        <v>32</v>
      </c>
      <c r="V282" s="20">
        <v>1</v>
      </c>
      <c r="W282" s="19">
        <v>1</v>
      </c>
      <c r="X282" s="19">
        <f t="shared" si="26"/>
        <v>0.9375</v>
      </c>
      <c r="Y282" s="18">
        <f t="shared" si="24"/>
        <v>0.9375</v>
      </c>
      <c r="Z282" s="18">
        <f t="shared" si="25"/>
        <v>0.9375</v>
      </c>
      <c r="AA282" s="17"/>
      <c r="AB282" s="16" t="s">
        <v>115</v>
      </c>
      <c r="AC282" s="16" t="s">
        <v>0</v>
      </c>
      <c r="AI282" s="74"/>
    </row>
    <row r="283" spans="1:35" s="73" customFormat="1" ht="38.25" customHeight="1" x14ac:dyDescent="0.2">
      <c r="A283" s="31" t="str">
        <f t="shared" si="27"/>
        <v>13.3.4.2</v>
      </c>
      <c r="B283" s="58" t="s">
        <v>114</v>
      </c>
      <c r="C283" s="309"/>
      <c r="D283" s="309"/>
      <c r="E283" s="30">
        <v>13</v>
      </c>
      <c r="F283" s="309"/>
      <c r="G283" s="60">
        <v>3</v>
      </c>
      <c r="H283" s="309"/>
      <c r="I283" s="34">
        <v>4</v>
      </c>
      <c r="J283" s="27" t="s">
        <v>67</v>
      </c>
      <c r="K283" s="28">
        <v>2</v>
      </c>
      <c r="L283" s="45" t="s">
        <v>67</v>
      </c>
      <c r="M283" s="63">
        <v>88</v>
      </c>
      <c r="N283" s="26" t="s">
        <v>114</v>
      </c>
      <c r="O283" s="34" t="s">
        <v>10</v>
      </c>
      <c r="P283" s="24" t="s">
        <v>113</v>
      </c>
      <c r="Q283" s="24" t="s">
        <v>98</v>
      </c>
      <c r="R283" s="23" t="s">
        <v>112</v>
      </c>
      <c r="S283" s="23" t="s">
        <v>111</v>
      </c>
      <c r="T283" s="66">
        <v>4</v>
      </c>
      <c r="U283" s="77">
        <v>45</v>
      </c>
      <c r="V283" s="44">
        <v>45</v>
      </c>
      <c r="W283" s="19">
        <v>0.25</v>
      </c>
      <c r="X283" s="19">
        <f t="shared" si="26"/>
        <v>8.8888888888888892E-2</v>
      </c>
      <c r="Y283" s="18">
        <f t="shared" si="24"/>
        <v>0.35555555555555557</v>
      </c>
      <c r="Z283" s="18">
        <f t="shared" si="25"/>
        <v>0.35555555555555557</v>
      </c>
      <c r="AA283" s="17"/>
      <c r="AB283" s="53" t="s">
        <v>58</v>
      </c>
      <c r="AC283" s="52" t="s">
        <v>0</v>
      </c>
      <c r="AI283" s="74"/>
    </row>
    <row r="284" spans="1:35" s="73" customFormat="1" ht="38.25" customHeight="1" x14ac:dyDescent="0.2">
      <c r="A284" s="31" t="str">
        <f t="shared" si="27"/>
        <v>13.3.4.3</v>
      </c>
      <c r="B284" s="58" t="s">
        <v>114</v>
      </c>
      <c r="C284" s="309"/>
      <c r="D284" s="309"/>
      <c r="E284" s="30">
        <v>13</v>
      </c>
      <c r="F284" s="309"/>
      <c r="G284" s="30">
        <v>3</v>
      </c>
      <c r="H284" s="309"/>
      <c r="I284" s="64">
        <v>4</v>
      </c>
      <c r="J284" s="27" t="s">
        <v>66</v>
      </c>
      <c r="K284" s="28">
        <v>3</v>
      </c>
      <c r="L284" s="27" t="s">
        <v>66</v>
      </c>
      <c r="M284" s="63">
        <v>87</v>
      </c>
      <c r="N284" s="26" t="s">
        <v>114</v>
      </c>
      <c r="O284" s="34" t="s">
        <v>10</v>
      </c>
      <c r="P284" s="24" t="s">
        <v>113</v>
      </c>
      <c r="Q284" s="24" t="s">
        <v>98</v>
      </c>
      <c r="R284" s="23" t="s">
        <v>112</v>
      </c>
      <c r="S284" s="23" t="s">
        <v>111</v>
      </c>
      <c r="T284" s="22">
        <v>35</v>
      </c>
      <c r="U284" s="44">
        <v>144</v>
      </c>
      <c r="V284" s="44">
        <v>144</v>
      </c>
      <c r="W284" s="19">
        <v>0.5</v>
      </c>
      <c r="X284" s="19">
        <f t="shared" si="26"/>
        <v>0.24305555555555555</v>
      </c>
      <c r="Y284" s="18">
        <f t="shared" si="24"/>
        <v>0.4861111111111111</v>
      </c>
      <c r="Z284" s="18">
        <f t="shared" si="25"/>
        <v>0.4861111111111111</v>
      </c>
      <c r="AA284" s="17"/>
      <c r="AB284" s="53" t="s">
        <v>58</v>
      </c>
      <c r="AC284" s="52" t="s">
        <v>0</v>
      </c>
      <c r="AI284" s="74"/>
    </row>
    <row r="285" spans="1:35" s="73" customFormat="1" ht="38.25" customHeight="1" x14ac:dyDescent="0.2">
      <c r="A285" s="31" t="str">
        <f t="shared" si="27"/>
        <v>13.3.4.4</v>
      </c>
      <c r="B285" s="58" t="s">
        <v>114</v>
      </c>
      <c r="C285" s="309"/>
      <c r="D285" s="309"/>
      <c r="E285" s="30">
        <v>13</v>
      </c>
      <c r="F285" s="309"/>
      <c r="G285" s="60">
        <v>3</v>
      </c>
      <c r="H285" s="309"/>
      <c r="I285" s="64">
        <v>4</v>
      </c>
      <c r="J285" s="27" t="s">
        <v>65</v>
      </c>
      <c r="K285" s="28">
        <v>4</v>
      </c>
      <c r="L285" s="45" t="s">
        <v>65</v>
      </c>
      <c r="M285" s="35">
        <v>86</v>
      </c>
      <c r="N285" s="26" t="s">
        <v>114</v>
      </c>
      <c r="O285" s="34" t="s">
        <v>10</v>
      </c>
      <c r="P285" s="24" t="s">
        <v>113</v>
      </c>
      <c r="Q285" s="24" t="s">
        <v>98</v>
      </c>
      <c r="R285" s="23" t="s">
        <v>112</v>
      </c>
      <c r="S285" s="23" t="s">
        <v>111</v>
      </c>
      <c r="T285" s="56">
        <v>21</v>
      </c>
      <c r="U285" s="76">
        <v>120</v>
      </c>
      <c r="V285" s="44">
        <v>120</v>
      </c>
      <c r="W285" s="19">
        <v>0.25</v>
      </c>
      <c r="X285" s="19">
        <f t="shared" si="26"/>
        <v>0.17499999999999999</v>
      </c>
      <c r="Y285" s="18">
        <f t="shared" si="24"/>
        <v>0.7</v>
      </c>
      <c r="Z285" s="18">
        <f t="shared" si="25"/>
        <v>0.7</v>
      </c>
      <c r="AA285" s="17"/>
      <c r="AB285" s="53" t="s">
        <v>58</v>
      </c>
      <c r="AC285" s="52" t="s">
        <v>0</v>
      </c>
      <c r="AI285" s="74"/>
    </row>
    <row r="286" spans="1:35" s="73" customFormat="1" ht="38.25" customHeight="1" x14ac:dyDescent="0.2">
      <c r="A286" s="31" t="str">
        <f t="shared" si="27"/>
        <v>13.3.4.5</v>
      </c>
      <c r="B286" s="58" t="s">
        <v>114</v>
      </c>
      <c r="C286" s="309"/>
      <c r="D286" s="309"/>
      <c r="E286" s="30">
        <v>13</v>
      </c>
      <c r="F286" s="310"/>
      <c r="G286" s="60">
        <v>3</v>
      </c>
      <c r="H286" s="310"/>
      <c r="I286" s="57">
        <v>4</v>
      </c>
      <c r="J286" s="27" t="s">
        <v>64</v>
      </c>
      <c r="K286" s="28">
        <v>5</v>
      </c>
      <c r="L286" s="27" t="s">
        <v>64</v>
      </c>
      <c r="M286" s="35">
        <v>85</v>
      </c>
      <c r="N286" s="26" t="s">
        <v>114</v>
      </c>
      <c r="O286" s="34" t="s">
        <v>10</v>
      </c>
      <c r="P286" s="24" t="s">
        <v>113</v>
      </c>
      <c r="Q286" s="24" t="s">
        <v>98</v>
      </c>
      <c r="R286" s="23" t="s">
        <v>112</v>
      </c>
      <c r="S286" s="23" t="s">
        <v>111</v>
      </c>
      <c r="T286" s="21">
        <v>24</v>
      </c>
      <c r="U286" s="21">
        <v>133</v>
      </c>
      <c r="V286" s="44">
        <v>133</v>
      </c>
      <c r="W286" s="19">
        <v>1</v>
      </c>
      <c r="X286" s="19">
        <f t="shared" si="26"/>
        <v>0.18045112781954886</v>
      </c>
      <c r="Y286" s="18">
        <f t="shared" si="24"/>
        <v>0.18045112781954886</v>
      </c>
      <c r="Z286" s="18">
        <f t="shared" si="25"/>
        <v>0.18045112781954886</v>
      </c>
      <c r="AA286" s="17"/>
      <c r="AB286" s="53" t="s">
        <v>58</v>
      </c>
      <c r="AC286" s="52" t="s">
        <v>0</v>
      </c>
      <c r="AI286" s="74"/>
    </row>
    <row r="287" spans="1:35" s="73" customFormat="1" ht="89.25" customHeight="1" x14ac:dyDescent="0.2">
      <c r="A287" s="31" t="str">
        <f t="shared" si="27"/>
        <v>13.4.7.1</v>
      </c>
      <c r="B287" s="24" t="s">
        <v>108</v>
      </c>
      <c r="C287" s="309"/>
      <c r="D287" s="309"/>
      <c r="E287" s="30">
        <v>13</v>
      </c>
      <c r="F287" s="30" t="s">
        <v>110</v>
      </c>
      <c r="G287" s="30">
        <v>4</v>
      </c>
      <c r="H287" s="30" t="s">
        <v>68</v>
      </c>
      <c r="I287" s="29">
        <v>7</v>
      </c>
      <c r="J287" s="27" t="s">
        <v>109</v>
      </c>
      <c r="K287" s="28">
        <v>1</v>
      </c>
      <c r="L287" s="27" t="s">
        <v>109</v>
      </c>
      <c r="M287" s="35">
        <v>335</v>
      </c>
      <c r="N287" s="26" t="s">
        <v>108</v>
      </c>
      <c r="O287" s="34" t="s">
        <v>10</v>
      </c>
      <c r="P287" s="24" t="s">
        <v>107</v>
      </c>
      <c r="Q287" s="24" t="str">
        <f>+VLOOKUP(N287,[2]Hoja1!$Q$2:$T$354,4,FALSE)</f>
        <v>Eficacia</v>
      </c>
      <c r="R287" s="23" t="s">
        <v>106</v>
      </c>
      <c r="S287" s="23" t="s">
        <v>105</v>
      </c>
      <c r="T287" s="75">
        <v>1203</v>
      </c>
      <c r="U287" s="75">
        <v>1210</v>
      </c>
      <c r="V287" s="20">
        <v>1</v>
      </c>
      <c r="W287" s="19">
        <v>1</v>
      </c>
      <c r="X287" s="19">
        <f t="shared" si="26"/>
        <v>0.9942148760330578</v>
      </c>
      <c r="Y287" s="18">
        <f t="shared" si="24"/>
        <v>0.9942148760330578</v>
      </c>
      <c r="Z287" s="18">
        <f t="shared" si="25"/>
        <v>0.9942148760330578</v>
      </c>
      <c r="AA287" s="17"/>
      <c r="AB287" s="39" t="s">
        <v>104</v>
      </c>
      <c r="AC287" s="16" t="s">
        <v>0</v>
      </c>
      <c r="AI287" s="74"/>
    </row>
    <row r="288" spans="1:35" ht="25.5" x14ac:dyDescent="0.2">
      <c r="A288" s="31" t="str">
        <f t="shared" si="27"/>
        <v>13.5.12.</v>
      </c>
      <c r="B288" s="24" t="s">
        <v>100</v>
      </c>
      <c r="C288" s="309"/>
      <c r="D288" s="309"/>
      <c r="E288" s="30">
        <v>13</v>
      </c>
      <c r="F288" s="309" t="s">
        <v>103</v>
      </c>
      <c r="G288" s="30">
        <v>5</v>
      </c>
      <c r="H288" s="30" t="s">
        <v>102</v>
      </c>
      <c r="I288" s="29">
        <v>12</v>
      </c>
      <c r="J288" s="27" t="s">
        <v>101</v>
      </c>
      <c r="K288" s="28"/>
      <c r="L288" s="45" t="s">
        <v>101</v>
      </c>
      <c r="M288" s="25" t="s">
        <v>6</v>
      </c>
      <c r="N288" s="26" t="s">
        <v>100</v>
      </c>
      <c r="O288" s="25" t="s">
        <v>6</v>
      </c>
      <c r="P288" s="24" t="s">
        <v>99</v>
      </c>
      <c r="Q288" s="24" t="s">
        <v>98</v>
      </c>
      <c r="R288" s="23" t="s">
        <v>97</v>
      </c>
      <c r="S288" s="23" t="s">
        <v>96</v>
      </c>
      <c r="T288" s="56">
        <v>183</v>
      </c>
      <c r="U288" s="44">
        <v>1000</v>
      </c>
      <c r="V288" s="37">
        <v>1000</v>
      </c>
      <c r="W288" s="19">
        <v>0.5</v>
      </c>
      <c r="X288" s="19">
        <f t="shared" si="26"/>
        <v>0.183</v>
      </c>
      <c r="Y288" s="18">
        <f t="shared" si="24"/>
        <v>0.36599999999999999</v>
      </c>
      <c r="Z288" s="18">
        <f t="shared" si="25"/>
        <v>0.36599999999999999</v>
      </c>
      <c r="AA288" s="17"/>
      <c r="AB288" s="39" t="s">
        <v>37</v>
      </c>
      <c r="AC288" s="16" t="s">
        <v>0</v>
      </c>
      <c r="AI288" s="15"/>
    </row>
    <row r="289" spans="1:35" ht="38.25" x14ac:dyDescent="0.2">
      <c r="A289" s="31" t="str">
        <f t="shared" si="27"/>
        <v>13.5.14.</v>
      </c>
      <c r="B289" s="24" t="s">
        <v>94</v>
      </c>
      <c r="C289" s="309"/>
      <c r="D289" s="309"/>
      <c r="E289" s="30">
        <v>13</v>
      </c>
      <c r="F289" s="310"/>
      <c r="G289" s="60">
        <v>5</v>
      </c>
      <c r="H289" s="60" t="s">
        <v>95</v>
      </c>
      <c r="I289" s="57">
        <v>14</v>
      </c>
      <c r="J289" s="27" t="s">
        <v>85</v>
      </c>
      <c r="K289" s="28"/>
      <c r="L289" s="27" t="s">
        <v>85</v>
      </c>
      <c r="M289" s="34">
        <v>294</v>
      </c>
      <c r="N289" s="26" t="s">
        <v>94</v>
      </c>
      <c r="O289" s="34" t="s">
        <v>62</v>
      </c>
      <c r="P289" s="24" t="s">
        <v>93</v>
      </c>
      <c r="Q289" s="24" t="str">
        <f>+VLOOKUP(N289,[2]Hoja1!$Q$2:$T$354,4,FALSE)</f>
        <v>Desempeño Presupuestario (eficiencia)</v>
      </c>
      <c r="R289" s="23" t="s">
        <v>83</v>
      </c>
      <c r="S289" s="23" t="s">
        <v>83</v>
      </c>
      <c r="T289" s="62">
        <v>0</v>
      </c>
      <c r="U289" s="21">
        <v>5</v>
      </c>
      <c r="V289" s="37">
        <v>30</v>
      </c>
      <c r="W289" s="19">
        <v>0.25</v>
      </c>
      <c r="X289" s="19">
        <f t="shared" si="26"/>
        <v>0</v>
      </c>
      <c r="Y289" s="18">
        <f t="shared" si="24"/>
        <v>0</v>
      </c>
      <c r="Z289" s="18">
        <f t="shared" si="25"/>
        <v>0</v>
      </c>
      <c r="AA289" s="17"/>
      <c r="AB289" s="39" t="s">
        <v>82</v>
      </c>
      <c r="AC289" s="16" t="s">
        <v>0</v>
      </c>
      <c r="AI289" s="15"/>
    </row>
    <row r="290" spans="1:35" ht="42.75" customHeight="1" x14ac:dyDescent="0.2">
      <c r="A290" s="36" t="s">
        <v>6</v>
      </c>
      <c r="B290" s="24" t="s">
        <v>90</v>
      </c>
      <c r="C290" s="309"/>
      <c r="D290" s="309"/>
      <c r="E290" s="30"/>
      <c r="F290" s="72" t="s">
        <v>92</v>
      </c>
      <c r="G290" s="60"/>
      <c r="H290" s="71" t="s">
        <v>91</v>
      </c>
      <c r="I290" s="57"/>
      <c r="J290" s="27" t="s">
        <v>85</v>
      </c>
      <c r="K290" s="28"/>
      <c r="L290" s="27"/>
      <c r="M290" s="34"/>
      <c r="N290" s="26" t="s">
        <v>90</v>
      </c>
      <c r="O290" s="34"/>
      <c r="P290" s="24" t="s">
        <v>89</v>
      </c>
      <c r="Q290" s="24"/>
      <c r="R290" s="23"/>
      <c r="S290" s="23"/>
      <c r="T290" s="62">
        <v>0</v>
      </c>
      <c r="U290" s="62">
        <v>0</v>
      </c>
      <c r="V290" s="19">
        <v>1</v>
      </c>
      <c r="W290" s="19">
        <v>1</v>
      </c>
      <c r="X290" s="19" t="str">
        <f t="shared" si="26"/>
        <v/>
      </c>
      <c r="Y290" s="18" t="str">
        <f t="shared" si="24"/>
        <v/>
      </c>
      <c r="Z290" s="18" t="str">
        <f t="shared" si="25"/>
        <v/>
      </c>
      <c r="AA290" s="17"/>
      <c r="AB290" s="39" t="s">
        <v>88</v>
      </c>
      <c r="AC290" s="16" t="s">
        <v>0</v>
      </c>
      <c r="AI290" s="15"/>
    </row>
    <row r="291" spans="1:35" ht="25.5" x14ac:dyDescent="0.2">
      <c r="A291" s="31" t="str">
        <f t="shared" ref="A291:A315" si="28">+CONCATENATE(E291,".",G291,".",I291,".",K291)</f>
        <v>13.6.13.1</v>
      </c>
      <c r="B291" s="24" t="s">
        <v>80</v>
      </c>
      <c r="C291" s="309"/>
      <c r="D291" s="309"/>
      <c r="E291" s="30">
        <v>13</v>
      </c>
      <c r="F291" s="308" t="s">
        <v>87</v>
      </c>
      <c r="G291" s="30">
        <v>6</v>
      </c>
      <c r="H291" s="308" t="s">
        <v>86</v>
      </c>
      <c r="I291" s="29">
        <v>13</v>
      </c>
      <c r="J291" s="27" t="s">
        <v>85</v>
      </c>
      <c r="K291" s="28">
        <v>1</v>
      </c>
      <c r="L291" s="27" t="s">
        <v>85</v>
      </c>
      <c r="M291" s="34">
        <v>116</v>
      </c>
      <c r="N291" s="26" t="s">
        <v>80</v>
      </c>
      <c r="O291" s="34" t="s">
        <v>10</v>
      </c>
      <c r="P291" s="24" t="s">
        <v>84</v>
      </c>
      <c r="Q291" s="24" t="str">
        <f>+VLOOKUP(N291,[2]Hoja1!$Q$2:$T$354,4,FALSE)</f>
        <v>Eficiencia</v>
      </c>
      <c r="R291" s="23" t="s">
        <v>83</v>
      </c>
      <c r="S291" s="23" t="s">
        <v>83</v>
      </c>
      <c r="T291" s="62">
        <v>91</v>
      </c>
      <c r="U291" s="44">
        <v>316</v>
      </c>
      <c r="V291" s="37">
        <v>316</v>
      </c>
      <c r="W291" s="19">
        <v>1</v>
      </c>
      <c r="X291" s="19">
        <f t="shared" si="26"/>
        <v>0.28797468354430378</v>
      </c>
      <c r="Y291" s="18">
        <f t="shared" si="24"/>
        <v>0.28797468354430378</v>
      </c>
      <c r="Z291" s="18">
        <f t="shared" si="25"/>
        <v>0.28797468354430378</v>
      </c>
      <c r="AA291" s="17"/>
      <c r="AB291" s="39" t="s">
        <v>82</v>
      </c>
      <c r="AC291" s="16" t="s">
        <v>0</v>
      </c>
      <c r="AI291" s="15"/>
    </row>
    <row r="292" spans="1:35" ht="25.5" x14ac:dyDescent="0.2">
      <c r="A292" s="31" t="str">
        <f t="shared" si="28"/>
        <v>13.6.13.2</v>
      </c>
      <c r="B292" s="24" t="s">
        <v>80</v>
      </c>
      <c r="C292" s="309"/>
      <c r="D292" s="309"/>
      <c r="E292" s="30">
        <v>13</v>
      </c>
      <c r="F292" s="309"/>
      <c r="G292" s="30">
        <v>6</v>
      </c>
      <c r="H292" s="309"/>
      <c r="I292" s="57">
        <v>13</v>
      </c>
      <c r="J292" s="27" t="s">
        <v>81</v>
      </c>
      <c r="K292" s="28">
        <v>2</v>
      </c>
      <c r="L292" s="45" t="s">
        <v>81</v>
      </c>
      <c r="M292" s="34">
        <v>117</v>
      </c>
      <c r="N292" s="26" t="s">
        <v>80</v>
      </c>
      <c r="O292" s="34" t="s">
        <v>62</v>
      </c>
      <c r="P292" s="24" t="s">
        <v>79</v>
      </c>
      <c r="Q292" s="24" t="str">
        <f>+VLOOKUP(N292,[2]Hoja1!$Q$2:$T$354,4,FALSE)</f>
        <v>Eficiencia</v>
      </c>
      <c r="R292" s="23" t="s">
        <v>78</v>
      </c>
      <c r="S292" s="23" t="s">
        <v>78</v>
      </c>
      <c r="T292" s="22">
        <v>317</v>
      </c>
      <c r="U292" s="21">
        <v>870</v>
      </c>
      <c r="V292" s="70">
        <v>870</v>
      </c>
      <c r="W292" s="19">
        <v>0.25</v>
      </c>
      <c r="X292" s="19">
        <f t="shared" si="26"/>
        <v>0.36436781609195401</v>
      </c>
      <c r="Y292" s="18">
        <f t="shared" si="24"/>
        <v>1.457471264367816</v>
      </c>
      <c r="Z292" s="18">
        <f t="shared" si="25"/>
        <v>1.457471264367816</v>
      </c>
      <c r="AA292" s="17"/>
      <c r="AB292" s="39" t="s">
        <v>77</v>
      </c>
      <c r="AC292" s="16" t="s">
        <v>0</v>
      </c>
      <c r="AI292" s="15"/>
    </row>
    <row r="293" spans="1:35" ht="38.25" customHeight="1" x14ac:dyDescent="0.2">
      <c r="A293" s="31" t="str">
        <f t="shared" si="28"/>
        <v>13.6.13.3</v>
      </c>
      <c r="B293" s="58" t="s">
        <v>72</v>
      </c>
      <c r="C293" s="309"/>
      <c r="D293" s="309"/>
      <c r="E293" s="30">
        <v>13</v>
      </c>
      <c r="F293" s="309"/>
      <c r="G293" s="30">
        <v>6</v>
      </c>
      <c r="H293" s="309"/>
      <c r="I293" s="64">
        <v>13</v>
      </c>
      <c r="J293" s="27" t="s">
        <v>67</v>
      </c>
      <c r="K293" s="28">
        <v>3</v>
      </c>
      <c r="L293" s="45" t="s">
        <v>67</v>
      </c>
      <c r="M293" s="63">
        <v>114</v>
      </c>
      <c r="N293" s="26" t="s">
        <v>72</v>
      </c>
      <c r="O293" s="34" t="s">
        <v>10</v>
      </c>
      <c r="P293" s="24" t="s">
        <v>71</v>
      </c>
      <c r="Q293" s="24" t="str">
        <f>+VLOOKUP(N293,[2]Hoja1!$Q$2:$T$354,4,FALSE)</f>
        <v>Eficiencia</v>
      </c>
      <c r="R293" s="23" t="s">
        <v>70</v>
      </c>
      <c r="S293" s="23" t="s">
        <v>59</v>
      </c>
      <c r="T293" s="66">
        <v>8</v>
      </c>
      <c r="U293" s="65">
        <v>12</v>
      </c>
      <c r="V293" s="43">
        <v>1</v>
      </c>
      <c r="W293" s="19">
        <v>1</v>
      </c>
      <c r="X293" s="19">
        <f t="shared" si="26"/>
        <v>0.66666666666666663</v>
      </c>
      <c r="Y293" s="18">
        <f t="shared" si="24"/>
        <v>0.66666666666666663</v>
      </c>
      <c r="Z293" s="18">
        <f t="shared" si="25"/>
        <v>0.66666666666666663</v>
      </c>
      <c r="AA293" s="17"/>
      <c r="AB293" s="53" t="s">
        <v>58</v>
      </c>
      <c r="AC293" s="52" t="s">
        <v>0</v>
      </c>
      <c r="AI293" s="15"/>
    </row>
    <row r="294" spans="1:35" ht="38.25" customHeight="1" x14ac:dyDescent="0.2">
      <c r="A294" s="31" t="str">
        <f t="shared" si="28"/>
        <v>13.6.13.4</v>
      </c>
      <c r="B294" s="58" t="s">
        <v>72</v>
      </c>
      <c r="C294" s="309"/>
      <c r="D294" s="309"/>
      <c r="E294" s="30">
        <v>13</v>
      </c>
      <c r="F294" s="309"/>
      <c r="G294" s="30">
        <v>6</v>
      </c>
      <c r="H294" s="309"/>
      <c r="I294" s="64">
        <v>13</v>
      </c>
      <c r="J294" s="27" t="s">
        <v>66</v>
      </c>
      <c r="K294" s="28">
        <v>4</v>
      </c>
      <c r="L294" s="27" t="s">
        <v>66</v>
      </c>
      <c r="M294" s="63">
        <v>113</v>
      </c>
      <c r="N294" s="26" t="s">
        <v>72</v>
      </c>
      <c r="O294" s="34" t="s">
        <v>10</v>
      </c>
      <c r="P294" s="24" t="s">
        <v>71</v>
      </c>
      <c r="Q294" s="24" t="str">
        <f>+VLOOKUP(N294,[2]Hoja1!$Q$2:$T$354,4,FALSE)</f>
        <v>Eficiencia</v>
      </c>
      <c r="R294" s="23" t="s">
        <v>70</v>
      </c>
      <c r="S294" s="23" t="s">
        <v>59</v>
      </c>
      <c r="T294" s="22">
        <v>141</v>
      </c>
      <c r="U294" s="44">
        <v>147</v>
      </c>
      <c r="V294" s="19">
        <v>1</v>
      </c>
      <c r="W294" s="19">
        <v>1</v>
      </c>
      <c r="X294" s="19">
        <f t="shared" si="26"/>
        <v>0.95918367346938771</v>
      </c>
      <c r="Y294" s="18">
        <f t="shared" si="24"/>
        <v>0.95918367346938771</v>
      </c>
      <c r="Z294" s="18">
        <f t="shared" si="25"/>
        <v>0.95918367346938771</v>
      </c>
      <c r="AA294" s="17"/>
      <c r="AB294" s="53" t="s">
        <v>58</v>
      </c>
      <c r="AC294" s="52" t="s">
        <v>0</v>
      </c>
      <c r="AI294" s="15"/>
    </row>
    <row r="295" spans="1:35" ht="38.25" customHeight="1" x14ac:dyDescent="0.2">
      <c r="A295" s="31" t="str">
        <f t="shared" si="28"/>
        <v>13.6.13.5</v>
      </c>
      <c r="B295" s="58" t="s">
        <v>72</v>
      </c>
      <c r="C295" s="309"/>
      <c r="D295" s="309"/>
      <c r="E295" s="30">
        <v>13</v>
      </c>
      <c r="F295" s="309"/>
      <c r="G295" s="30">
        <v>6</v>
      </c>
      <c r="H295" s="310"/>
      <c r="I295" s="57">
        <v>13</v>
      </c>
      <c r="J295" s="27" t="s">
        <v>65</v>
      </c>
      <c r="K295" s="28">
        <v>5</v>
      </c>
      <c r="L295" s="45" t="s">
        <v>65</v>
      </c>
      <c r="M295" s="35">
        <v>112</v>
      </c>
      <c r="N295" s="26" t="s">
        <v>72</v>
      </c>
      <c r="O295" s="34" t="s">
        <v>10</v>
      </c>
      <c r="P295" s="24" t="s">
        <v>71</v>
      </c>
      <c r="Q295" s="24" t="str">
        <f>+VLOOKUP(N295,[2]Hoja1!$Q$2:$T$354,4,FALSE)</f>
        <v>Eficiencia</v>
      </c>
      <c r="R295" s="23" t="s">
        <v>70</v>
      </c>
      <c r="S295" s="23" t="s">
        <v>59</v>
      </c>
      <c r="T295" s="56">
        <v>65</v>
      </c>
      <c r="U295" s="67">
        <v>65</v>
      </c>
      <c r="V295" s="19">
        <v>1</v>
      </c>
      <c r="W295" s="19">
        <v>1</v>
      </c>
      <c r="X295" s="19">
        <f t="shared" si="26"/>
        <v>1</v>
      </c>
      <c r="Y295" s="18">
        <f t="shared" si="24"/>
        <v>1</v>
      </c>
      <c r="Z295" s="18">
        <f t="shared" si="25"/>
        <v>1</v>
      </c>
      <c r="AA295" s="17"/>
      <c r="AB295" s="53" t="s">
        <v>58</v>
      </c>
      <c r="AC295" s="52" t="s">
        <v>0</v>
      </c>
      <c r="AI295" s="15"/>
    </row>
    <row r="296" spans="1:35" ht="38.25" x14ac:dyDescent="0.2">
      <c r="A296" s="31" t="str">
        <f t="shared" si="28"/>
        <v>13.6.15.6</v>
      </c>
      <c r="B296" s="58" t="s">
        <v>75</v>
      </c>
      <c r="C296" s="309"/>
      <c r="D296" s="309"/>
      <c r="E296" s="30">
        <v>13</v>
      </c>
      <c r="F296" s="309"/>
      <c r="G296" s="30">
        <v>6</v>
      </c>
      <c r="H296" s="297" t="s">
        <v>76</v>
      </c>
      <c r="I296" s="57">
        <v>15</v>
      </c>
      <c r="J296" s="27" t="s">
        <v>64</v>
      </c>
      <c r="K296" s="28">
        <v>6</v>
      </c>
      <c r="L296" s="27" t="s">
        <v>64</v>
      </c>
      <c r="M296" s="68" t="s">
        <v>6</v>
      </c>
      <c r="N296" s="26" t="s">
        <v>75</v>
      </c>
      <c r="O296" s="68" t="s">
        <v>6</v>
      </c>
      <c r="P296" s="24" t="s">
        <v>74</v>
      </c>
      <c r="Q296" s="24" t="s">
        <v>39</v>
      </c>
      <c r="R296" s="23" t="s">
        <v>64</v>
      </c>
      <c r="S296" s="23" t="s">
        <v>64</v>
      </c>
      <c r="T296" s="22">
        <v>11</v>
      </c>
      <c r="U296" s="21">
        <v>12</v>
      </c>
      <c r="V296" s="19">
        <v>1</v>
      </c>
      <c r="W296" s="19">
        <v>1</v>
      </c>
      <c r="X296" s="19">
        <f t="shared" si="26"/>
        <v>0.91666666666666663</v>
      </c>
      <c r="Y296" s="18">
        <f t="shared" si="24"/>
        <v>0.91666666666666663</v>
      </c>
      <c r="Z296" s="18">
        <f t="shared" si="25"/>
        <v>0.91666666666666663</v>
      </c>
      <c r="AA296" s="17"/>
      <c r="AB296" s="53" t="s">
        <v>58</v>
      </c>
      <c r="AC296" s="52" t="s">
        <v>0</v>
      </c>
      <c r="AI296" s="15"/>
    </row>
    <row r="297" spans="1:35" ht="38.25" x14ac:dyDescent="0.2">
      <c r="A297" s="31" t="str">
        <f t="shared" si="28"/>
        <v>13.6.15.1</v>
      </c>
      <c r="B297" s="58" t="s">
        <v>75</v>
      </c>
      <c r="C297" s="309"/>
      <c r="D297" s="309"/>
      <c r="E297" s="30">
        <v>13</v>
      </c>
      <c r="F297" s="309"/>
      <c r="G297" s="30">
        <v>6</v>
      </c>
      <c r="H297" s="298"/>
      <c r="I297" s="64">
        <v>15</v>
      </c>
      <c r="J297" s="27" t="s">
        <v>67</v>
      </c>
      <c r="K297" s="28">
        <v>1</v>
      </c>
      <c r="L297" s="45" t="s">
        <v>67</v>
      </c>
      <c r="M297" s="69" t="s">
        <v>6</v>
      </c>
      <c r="N297" s="26" t="s">
        <v>75</v>
      </c>
      <c r="O297" s="68" t="s">
        <v>6</v>
      </c>
      <c r="P297" s="24" t="s">
        <v>74</v>
      </c>
      <c r="Q297" s="24" t="s">
        <v>39</v>
      </c>
      <c r="R297" s="23" t="s">
        <v>67</v>
      </c>
      <c r="S297" s="23" t="s">
        <v>67</v>
      </c>
      <c r="T297" s="66">
        <v>17</v>
      </c>
      <c r="U297" s="65">
        <v>22</v>
      </c>
      <c r="V297" s="43">
        <v>1</v>
      </c>
      <c r="W297" s="19">
        <v>1</v>
      </c>
      <c r="X297" s="19">
        <f t="shared" si="26"/>
        <v>0.77272727272727271</v>
      </c>
      <c r="Y297" s="18">
        <f t="shared" si="24"/>
        <v>0.77272727272727271</v>
      </c>
      <c r="Z297" s="18">
        <f t="shared" si="25"/>
        <v>0.77272727272727271</v>
      </c>
      <c r="AA297" s="17"/>
      <c r="AB297" s="53" t="s">
        <v>58</v>
      </c>
      <c r="AC297" s="52" t="s">
        <v>0</v>
      </c>
      <c r="AI297" s="15"/>
    </row>
    <row r="298" spans="1:35" ht="38.25" x14ac:dyDescent="0.2">
      <c r="A298" s="31" t="str">
        <f t="shared" si="28"/>
        <v>13.6.15.2</v>
      </c>
      <c r="B298" s="58" t="s">
        <v>75</v>
      </c>
      <c r="C298" s="309"/>
      <c r="D298" s="309"/>
      <c r="E298" s="30">
        <v>13</v>
      </c>
      <c r="F298" s="309"/>
      <c r="G298" s="30">
        <v>6</v>
      </c>
      <c r="H298" s="298"/>
      <c r="I298" s="64">
        <v>15</v>
      </c>
      <c r="J298" s="27" t="s">
        <v>66</v>
      </c>
      <c r="K298" s="28">
        <v>2</v>
      </c>
      <c r="L298" s="27" t="s">
        <v>66</v>
      </c>
      <c r="M298" s="69" t="s">
        <v>6</v>
      </c>
      <c r="N298" s="26" t="s">
        <v>75</v>
      </c>
      <c r="O298" s="68" t="s">
        <v>6</v>
      </c>
      <c r="P298" s="24" t="s">
        <v>74</v>
      </c>
      <c r="Q298" s="24" t="s">
        <v>39</v>
      </c>
      <c r="R298" s="23" t="s">
        <v>66</v>
      </c>
      <c r="S298" s="23" t="s">
        <v>66</v>
      </c>
      <c r="T298" s="62">
        <v>216</v>
      </c>
      <c r="U298" s="22">
        <v>216</v>
      </c>
      <c r="V298" s="19">
        <v>1</v>
      </c>
      <c r="W298" s="19">
        <v>1</v>
      </c>
      <c r="X298" s="19">
        <f t="shared" si="26"/>
        <v>1</v>
      </c>
      <c r="Y298" s="18">
        <f t="shared" si="24"/>
        <v>1</v>
      </c>
      <c r="Z298" s="18">
        <f t="shared" si="25"/>
        <v>1</v>
      </c>
      <c r="AA298" s="17"/>
      <c r="AB298" s="53" t="s">
        <v>58</v>
      </c>
      <c r="AC298" s="52" t="s">
        <v>0</v>
      </c>
      <c r="AI298" s="15"/>
    </row>
    <row r="299" spans="1:35" ht="38.25" x14ac:dyDescent="0.2">
      <c r="A299" s="31" t="str">
        <f t="shared" si="28"/>
        <v>13.6.15.3</v>
      </c>
      <c r="B299" s="58" t="s">
        <v>75</v>
      </c>
      <c r="C299" s="309"/>
      <c r="D299" s="309"/>
      <c r="E299" s="30">
        <v>13</v>
      </c>
      <c r="F299" s="309"/>
      <c r="G299" s="30">
        <v>6</v>
      </c>
      <c r="H299" s="299"/>
      <c r="I299" s="57">
        <v>15</v>
      </c>
      <c r="J299" s="27" t="s">
        <v>65</v>
      </c>
      <c r="K299" s="28">
        <v>3</v>
      </c>
      <c r="L299" s="45" t="s">
        <v>65</v>
      </c>
      <c r="M299" s="68" t="s">
        <v>6</v>
      </c>
      <c r="N299" s="26" t="s">
        <v>75</v>
      </c>
      <c r="O299" s="68" t="s">
        <v>6</v>
      </c>
      <c r="P299" s="24" t="s">
        <v>74</v>
      </c>
      <c r="Q299" s="24" t="s">
        <v>39</v>
      </c>
      <c r="R299" s="23" t="s">
        <v>65</v>
      </c>
      <c r="S299" s="23" t="s">
        <v>65</v>
      </c>
      <c r="T299" s="56">
        <v>40</v>
      </c>
      <c r="U299" s="67">
        <v>59</v>
      </c>
      <c r="V299" s="19">
        <v>1</v>
      </c>
      <c r="W299" s="19">
        <v>1</v>
      </c>
      <c r="X299" s="19">
        <f t="shared" si="26"/>
        <v>0.67796610169491522</v>
      </c>
      <c r="Y299" s="18">
        <f t="shared" si="24"/>
        <v>0.67796610169491522</v>
      </c>
      <c r="Z299" s="18">
        <f t="shared" si="25"/>
        <v>0.67796610169491522</v>
      </c>
      <c r="AA299" s="17"/>
      <c r="AB299" s="53" t="s">
        <v>58</v>
      </c>
      <c r="AC299" s="52" t="s">
        <v>0</v>
      </c>
      <c r="AI299" s="15"/>
    </row>
    <row r="300" spans="1:35" ht="98.25" customHeight="1" x14ac:dyDescent="0.2">
      <c r="A300" s="31" t="str">
        <f t="shared" si="28"/>
        <v>13.6.16.</v>
      </c>
      <c r="B300" s="58" t="s">
        <v>72</v>
      </c>
      <c r="C300" s="309"/>
      <c r="D300" s="309"/>
      <c r="E300" s="30">
        <v>13</v>
      </c>
      <c r="F300" s="310"/>
      <c r="G300" s="30">
        <v>6</v>
      </c>
      <c r="H300" s="60" t="s">
        <v>73</v>
      </c>
      <c r="I300" s="57">
        <v>16</v>
      </c>
      <c r="J300" s="27" t="s">
        <v>64</v>
      </c>
      <c r="K300" s="28"/>
      <c r="L300" s="27" t="s">
        <v>64</v>
      </c>
      <c r="M300" s="35">
        <v>111</v>
      </c>
      <c r="N300" s="26" t="s">
        <v>72</v>
      </c>
      <c r="O300" s="34" t="s">
        <v>10</v>
      </c>
      <c r="P300" s="24" t="s">
        <v>71</v>
      </c>
      <c r="Q300" s="24" t="str">
        <f>+VLOOKUP(N300,[2]Hoja1!$Q$2:$T$354,4,FALSE)</f>
        <v>Eficiencia</v>
      </c>
      <c r="R300" s="23" t="s">
        <v>70</v>
      </c>
      <c r="S300" s="23" t="s">
        <v>59</v>
      </c>
      <c r="T300" s="56">
        <v>71</v>
      </c>
      <c r="U300" s="56">
        <v>71</v>
      </c>
      <c r="V300" s="19">
        <v>1</v>
      </c>
      <c r="W300" s="19">
        <v>1</v>
      </c>
      <c r="X300" s="19">
        <f t="shared" si="26"/>
        <v>1</v>
      </c>
      <c r="Y300" s="18">
        <f t="shared" si="24"/>
        <v>1</v>
      </c>
      <c r="Z300" s="18">
        <f t="shared" si="25"/>
        <v>1</v>
      </c>
      <c r="AA300" s="17"/>
      <c r="AB300" s="53" t="s">
        <v>58</v>
      </c>
      <c r="AC300" s="52" t="s">
        <v>0</v>
      </c>
      <c r="AI300" s="15"/>
    </row>
    <row r="301" spans="1:35" ht="38.25" customHeight="1" x14ac:dyDescent="0.2">
      <c r="A301" s="31" t="str">
        <f t="shared" si="28"/>
        <v>13.7.7.2</v>
      </c>
      <c r="B301" s="58" t="s">
        <v>63</v>
      </c>
      <c r="C301" s="309"/>
      <c r="D301" s="309"/>
      <c r="E301" s="30">
        <v>13</v>
      </c>
      <c r="F301" s="308" t="s">
        <v>69</v>
      </c>
      <c r="G301" s="30">
        <v>7</v>
      </c>
      <c r="H301" s="297" t="s">
        <v>68</v>
      </c>
      <c r="I301" s="64">
        <v>7</v>
      </c>
      <c r="J301" s="27" t="s">
        <v>67</v>
      </c>
      <c r="K301" s="28">
        <v>2</v>
      </c>
      <c r="L301" s="45" t="s">
        <v>67</v>
      </c>
      <c r="M301" s="63">
        <v>339</v>
      </c>
      <c r="N301" s="26" t="s">
        <v>63</v>
      </c>
      <c r="O301" s="34" t="s">
        <v>62</v>
      </c>
      <c r="P301" s="24" t="s">
        <v>61</v>
      </c>
      <c r="Q301" s="24" t="str">
        <f>+VLOOKUP(N301,[2]Hoja1!$Q$2:$T$354,4,FALSE)</f>
        <v>Eficacia</v>
      </c>
      <c r="R301" s="23" t="s">
        <v>60</v>
      </c>
      <c r="S301" s="23" t="s">
        <v>59</v>
      </c>
      <c r="T301" s="66">
        <v>53</v>
      </c>
      <c r="U301" s="65">
        <v>190</v>
      </c>
      <c r="V301" s="54">
        <v>485</v>
      </c>
      <c r="W301" s="19">
        <v>1</v>
      </c>
      <c r="X301" s="19">
        <f t="shared" si="26"/>
        <v>0.27894736842105261</v>
      </c>
      <c r="Y301" s="18">
        <f t="shared" si="24"/>
        <v>0.27894736842105261</v>
      </c>
      <c r="Z301" s="18">
        <f t="shared" si="25"/>
        <v>0.27894736842105261</v>
      </c>
      <c r="AA301" s="17"/>
      <c r="AB301" s="53" t="s">
        <v>58</v>
      </c>
      <c r="AC301" s="52" t="s">
        <v>0</v>
      </c>
      <c r="AE301"/>
      <c r="AF301"/>
      <c r="AG301"/>
      <c r="AI301" s="15"/>
    </row>
    <row r="302" spans="1:35" ht="38.25" customHeight="1" x14ac:dyDescent="0.2">
      <c r="A302" s="31" t="str">
        <f t="shared" si="28"/>
        <v>13.7.7.3</v>
      </c>
      <c r="B302" s="58" t="s">
        <v>63</v>
      </c>
      <c r="C302" s="309"/>
      <c r="D302" s="309"/>
      <c r="E302" s="30">
        <v>13</v>
      </c>
      <c r="F302" s="309"/>
      <c r="G302" s="60">
        <v>7</v>
      </c>
      <c r="H302" s="298"/>
      <c r="I302" s="64">
        <v>7</v>
      </c>
      <c r="J302" s="27" t="s">
        <v>66</v>
      </c>
      <c r="K302" s="28">
        <v>3</v>
      </c>
      <c r="L302" s="27" t="s">
        <v>66</v>
      </c>
      <c r="M302" s="63">
        <v>338</v>
      </c>
      <c r="N302" s="26" t="s">
        <v>63</v>
      </c>
      <c r="O302" s="34" t="s">
        <v>62</v>
      </c>
      <c r="P302" s="24" t="s">
        <v>61</v>
      </c>
      <c r="Q302" s="24" t="str">
        <f>+VLOOKUP(N302,[2]Hoja1!$Q$2:$T$354,4,FALSE)</f>
        <v>Eficacia</v>
      </c>
      <c r="R302" s="23" t="s">
        <v>60</v>
      </c>
      <c r="S302" s="23" t="s">
        <v>59</v>
      </c>
      <c r="T302" s="62">
        <v>40</v>
      </c>
      <c r="U302" s="61">
        <v>398</v>
      </c>
      <c r="V302" s="54">
        <v>398</v>
      </c>
      <c r="W302" s="19">
        <v>1</v>
      </c>
      <c r="X302" s="19">
        <f t="shared" si="26"/>
        <v>0.10050251256281408</v>
      </c>
      <c r="Y302" s="18">
        <f t="shared" si="24"/>
        <v>0.10050251256281408</v>
      </c>
      <c r="Z302" s="18">
        <f t="shared" si="25"/>
        <v>0.10050251256281408</v>
      </c>
      <c r="AA302" s="17"/>
      <c r="AB302" s="53" t="s">
        <v>58</v>
      </c>
      <c r="AC302" s="52" t="s">
        <v>0</v>
      </c>
      <c r="AE302"/>
      <c r="AF302"/>
      <c r="AG302"/>
      <c r="AI302" s="15"/>
    </row>
    <row r="303" spans="1:35" ht="38.25" customHeight="1" x14ac:dyDescent="0.2">
      <c r="A303" s="31" t="str">
        <f t="shared" si="28"/>
        <v>13.7.7.4</v>
      </c>
      <c r="B303" s="58" t="s">
        <v>63</v>
      </c>
      <c r="C303" s="309"/>
      <c r="D303" s="309"/>
      <c r="E303" s="30">
        <v>13</v>
      </c>
      <c r="F303" s="309"/>
      <c r="G303" s="60">
        <v>7</v>
      </c>
      <c r="H303" s="298"/>
      <c r="I303" s="57">
        <v>7</v>
      </c>
      <c r="J303" s="27" t="s">
        <v>65</v>
      </c>
      <c r="K303" s="28">
        <v>4</v>
      </c>
      <c r="L303" s="45" t="s">
        <v>65</v>
      </c>
      <c r="M303" s="35">
        <v>337</v>
      </c>
      <c r="N303" s="26" t="s">
        <v>63</v>
      </c>
      <c r="O303" s="34" t="s">
        <v>62</v>
      </c>
      <c r="P303" s="24" t="s">
        <v>61</v>
      </c>
      <c r="Q303" s="24" t="str">
        <f>+VLOOKUP(N303,[2]Hoja1!$Q$2:$T$354,4,FALSE)</f>
        <v>Eficacia</v>
      </c>
      <c r="R303" s="23" t="s">
        <v>60</v>
      </c>
      <c r="S303" s="23" t="s">
        <v>59</v>
      </c>
      <c r="T303" s="56">
        <v>41</v>
      </c>
      <c r="U303" s="59">
        <v>166</v>
      </c>
      <c r="V303" s="54">
        <v>259</v>
      </c>
      <c r="W303" s="19">
        <v>1</v>
      </c>
      <c r="X303" s="19">
        <f t="shared" si="26"/>
        <v>0.24698795180722891</v>
      </c>
      <c r="Y303" s="18">
        <f t="shared" si="24"/>
        <v>0.24698795180722891</v>
      </c>
      <c r="Z303" s="18">
        <f t="shared" si="25"/>
        <v>0.24698795180722891</v>
      </c>
      <c r="AA303" s="49"/>
      <c r="AB303" s="53" t="s">
        <v>58</v>
      </c>
      <c r="AC303" s="52" t="s">
        <v>0</v>
      </c>
      <c r="AE303"/>
      <c r="AF303"/>
      <c r="AG303"/>
      <c r="AI303" s="15"/>
    </row>
    <row r="304" spans="1:35" ht="40.5" customHeight="1" x14ac:dyDescent="0.2">
      <c r="A304" s="31" t="str">
        <f t="shared" si="28"/>
        <v>13.7.7.5</v>
      </c>
      <c r="B304" s="58" t="s">
        <v>63</v>
      </c>
      <c r="C304" s="309"/>
      <c r="D304" s="309"/>
      <c r="E304" s="30">
        <v>13</v>
      </c>
      <c r="F304" s="310"/>
      <c r="G304" s="30">
        <v>7</v>
      </c>
      <c r="H304" s="299"/>
      <c r="I304" s="57">
        <v>7</v>
      </c>
      <c r="J304" s="27" t="s">
        <v>64</v>
      </c>
      <c r="K304" s="28">
        <v>5</v>
      </c>
      <c r="L304" s="27" t="s">
        <v>64</v>
      </c>
      <c r="M304" s="35">
        <v>336</v>
      </c>
      <c r="N304" s="26" t="s">
        <v>63</v>
      </c>
      <c r="O304" s="34" t="s">
        <v>62</v>
      </c>
      <c r="P304" s="24" t="s">
        <v>61</v>
      </c>
      <c r="Q304" s="24" t="str">
        <f>+VLOOKUP(N304,[2]Hoja1!$Q$2:$T$354,4,FALSE)</f>
        <v>Eficacia</v>
      </c>
      <c r="R304" s="23" t="s">
        <v>60</v>
      </c>
      <c r="S304" s="23" t="s">
        <v>59</v>
      </c>
      <c r="T304" s="56">
        <v>57</v>
      </c>
      <c r="U304" s="55">
        <v>118</v>
      </c>
      <c r="V304" s="54">
        <v>335</v>
      </c>
      <c r="W304" s="19">
        <v>1</v>
      </c>
      <c r="X304" s="19">
        <f t="shared" si="26"/>
        <v>0.48305084745762711</v>
      </c>
      <c r="Y304" s="18">
        <f t="shared" si="24"/>
        <v>0.48305084745762711</v>
      </c>
      <c r="Z304" s="18">
        <f t="shared" si="25"/>
        <v>0.48305084745762711</v>
      </c>
      <c r="AA304" s="17"/>
      <c r="AB304" s="53" t="s">
        <v>58</v>
      </c>
      <c r="AC304" s="52" t="s">
        <v>0</v>
      </c>
      <c r="AE304"/>
      <c r="AF304"/>
      <c r="AG304"/>
      <c r="AI304" s="15"/>
    </row>
    <row r="305" spans="1:35" ht="25.5" x14ac:dyDescent="0.2">
      <c r="A305" s="31" t="str">
        <f t="shared" si="28"/>
        <v>13.8.17.1</v>
      </c>
      <c r="B305" s="46" t="s">
        <v>56</v>
      </c>
      <c r="C305" s="309"/>
      <c r="D305" s="309"/>
      <c r="E305" s="30">
        <v>13</v>
      </c>
      <c r="F305" s="308" t="s">
        <v>52</v>
      </c>
      <c r="G305" s="30">
        <v>8</v>
      </c>
      <c r="H305" s="308" t="s">
        <v>57</v>
      </c>
      <c r="I305" s="29">
        <v>17</v>
      </c>
      <c r="J305" s="27" t="s">
        <v>45</v>
      </c>
      <c r="K305" s="28">
        <v>1</v>
      </c>
      <c r="L305" s="45" t="s">
        <v>45</v>
      </c>
      <c r="M305" s="25" t="s">
        <v>6</v>
      </c>
      <c r="N305" s="26" t="s">
        <v>56</v>
      </c>
      <c r="O305" s="25" t="s">
        <v>6</v>
      </c>
      <c r="P305" s="24" t="s">
        <v>55</v>
      </c>
      <c r="Q305" s="24" t="s">
        <v>39</v>
      </c>
      <c r="R305" s="23" t="s">
        <v>45</v>
      </c>
      <c r="S305" s="23" t="s">
        <v>45</v>
      </c>
      <c r="T305" s="44">
        <v>0</v>
      </c>
      <c r="U305" s="44">
        <v>0</v>
      </c>
      <c r="V305" s="43">
        <v>0.5</v>
      </c>
      <c r="W305" s="19">
        <v>1</v>
      </c>
      <c r="X305" s="19" t="str">
        <f t="shared" si="26"/>
        <v/>
      </c>
      <c r="Y305" s="18" t="str">
        <f t="shared" si="24"/>
        <v/>
      </c>
      <c r="Z305" s="18" t="str">
        <f t="shared" si="25"/>
        <v/>
      </c>
      <c r="AA305" s="42"/>
      <c r="AB305" s="39" t="s">
        <v>44</v>
      </c>
      <c r="AC305" s="16" t="s">
        <v>0</v>
      </c>
      <c r="AE305"/>
      <c r="AF305"/>
      <c r="AG305"/>
      <c r="AI305" s="15"/>
    </row>
    <row r="306" spans="1:35" ht="38.25" customHeight="1" x14ac:dyDescent="0.2">
      <c r="A306" s="31" t="str">
        <f t="shared" si="28"/>
        <v>13.8.17.2</v>
      </c>
      <c r="B306" s="46" t="s">
        <v>54</v>
      </c>
      <c r="C306" s="309"/>
      <c r="D306" s="309"/>
      <c r="E306" s="30">
        <v>13</v>
      </c>
      <c r="F306" s="310"/>
      <c r="G306" s="30">
        <v>8</v>
      </c>
      <c r="H306" s="310"/>
      <c r="I306" s="29">
        <v>17</v>
      </c>
      <c r="J306" s="27" t="s">
        <v>45</v>
      </c>
      <c r="K306" s="28">
        <v>2</v>
      </c>
      <c r="L306" s="45" t="s">
        <v>45</v>
      </c>
      <c r="M306" s="25" t="s">
        <v>6</v>
      </c>
      <c r="N306" s="26" t="s">
        <v>54</v>
      </c>
      <c r="O306" s="25" t="s">
        <v>6</v>
      </c>
      <c r="P306" s="24" t="s">
        <v>53</v>
      </c>
      <c r="Q306" s="24" t="s">
        <v>39</v>
      </c>
      <c r="R306" s="23" t="s">
        <v>45</v>
      </c>
      <c r="S306" s="23" t="s">
        <v>45</v>
      </c>
      <c r="T306" s="51">
        <v>1322</v>
      </c>
      <c r="U306" s="50">
        <f>1322+2330+17</f>
        <v>3669</v>
      </c>
      <c r="V306" s="43">
        <v>1</v>
      </c>
      <c r="W306" s="19">
        <v>1</v>
      </c>
      <c r="X306" s="19">
        <f t="shared" si="26"/>
        <v>0.36031616244208231</v>
      </c>
      <c r="Y306" s="18">
        <f t="shared" si="24"/>
        <v>0.36031616244208231</v>
      </c>
      <c r="Z306" s="18">
        <f t="shared" si="25"/>
        <v>0.36031616244208231</v>
      </c>
      <c r="AA306" s="49"/>
      <c r="AB306" s="39" t="s">
        <v>44</v>
      </c>
      <c r="AC306" s="16" t="s">
        <v>0</v>
      </c>
      <c r="AE306"/>
      <c r="AF306"/>
      <c r="AG306"/>
      <c r="AI306" s="15"/>
    </row>
    <row r="307" spans="1:35" ht="38.25" x14ac:dyDescent="0.2">
      <c r="A307" s="31" t="str">
        <f t="shared" si="28"/>
        <v>13.9.18.</v>
      </c>
      <c r="B307" s="46" t="s">
        <v>50</v>
      </c>
      <c r="C307" s="309"/>
      <c r="D307" s="309"/>
      <c r="E307" s="30">
        <v>13</v>
      </c>
      <c r="F307" s="308" t="s">
        <v>52</v>
      </c>
      <c r="G307" s="30">
        <v>9</v>
      </c>
      <c r="H307" s="30" t="s">
        <v>51</v>
      </c>
      <c r="I307" s="29">
        <v>18</v>
      </c>
      <c r="J307" s="27" t="s">
        <v>45</v>
      </c>
      <c r="K307" s="28"/>
      <c r="L307" s="45" t="s">
        <v>45</v>
      </c>
      <c r="M307" s="25" t="s">
        <v>6</v>
      </c>
      <c r="N307" s="26" t="s">
        <v>50</v>
      </c>
      <c r="O307" s="25" t="s">
        <v>6</v>
      </c>
      <c r="P307" s="24" t="s">
        <v>49</v>
      </c>
      <c r="Q307" s="24" t="s">
        <v>39</v>
      </c>
      <c r="R307" s="23" t="s">
        <v>45</v>
      </c>
      <c r="S307" s="23" t="s">
        <v>45</v>
      </c>
      <c r="T307" s="48">
        <v>0</v>
      </c>
      <c r="U307" s="44">
        <v>0</v>
      </c>
      <c r="V307" s="47">
        <v>1</v>
      </c>
      <c r="W307" s="19">
        <v>1</v>
      </c>
      <c r="X307" s="19" t="str">
        <f t="shared" si="26"/>
        <v/>
      </c>
      <c r="Y307" s="18" t="str">
        <f t="shared" si="24"/>
        <v/>
      </c>
      <c r="Z307" s="18" t="str">
        <f t="shared" si="25"/>
        <v/>
      </c>
      <c r="AA307" s="17"/>
      <c r="AB307" s="39" t="s">
        <v>44</v>
      </c>
      <c r="AC307" s="16" t="s">
        <v>26</v>
      </c>
      <c r="AE307"/>
      <c r="AF307"/>
      <c r="AG307"/>
      <c r="AI307" s="15"/>
    </row>
    <row r="308" spans="1:35" ht="38.25" customHeight="1" x14ac:dyDescent="0.2">
      <c r="A308" s="31" t="str">
        <f t="shared" si="28"/>
        <v>13.9.19.</v>
      </c>
      <c r="B308" s="46" t="s">
        <v>47</v>
      </c>
      <c r="C308" s="309"/>
      <c r="D308" s="309"/>
      <c r="E308" s="30">
        <v>13</v>
      </c>
      <c r="F308" s="310"/>
      <c r="G308" s="30">
        <v>9</v>
      </c>
      <c r="H308" s="30" t="s">
        <v>48</v>
      </c>
      <c r="I308" s="29">
        <v>19</v>
      </c>
      <c r="J308" s="27" t="s">
        <v>45</v>
      </c>
      <c r="K308" s="28"/>
      <c r="L308" s="45" t="s">
        <v>45</v>
      </c>
      <c r="M308" s="25" t="s">
        <v>6</v>
      </c>
      <c r="N308" s="26" t="s">
        <v>47</v>
      </c>
      <c r="O308" s="25" t="s">
        <v>6</v>
      </c>
      <c r="P308" s="24" t="s">
        <v>46</v>
      </c>
      <c r="Q308" s="24" t="s">
        <v>39</v>
      </c>
      <c r="R308" s="23" t="s">
        <v>45</v>
      </c>
      <c r="S308" s="23" t="s">
        <v>45</v>
      </c>
      <c r="T308" s="44">
        <v>0</v>
      </c>
      <c r="U308" s="44">
        <v>6</v>
      </c>
      <c r="V308" s="43">
        <v>1</v>
      </c>
      <c r="W308" s="19">
        <v>1</v>
      </c>
      <c r="X308" s="19">
        <f t="shared" si="26"/>
        <v>0</v>
      </c>
      <c r="Y308" s="18">
        <f t="shared" si="24"/>
        <v>0</v>
      </c>
      <c r="Z308" s="18">
        <f t="shared" si="25"/>
        <v>0</v>
      </c>
      <c r="AA308" s="42"/>
      <c r="AB308" s="39" t="s">
        <v>44</v>
      </c>
      <c r="AC308" s="16" t="s">
        <v>0</v>
      </c>
      <c r="AE308"/>
      <c r="AF308"/>
      <c r="AG308"/>
      <c r="AI308" s="15"/>
    </row>
    <row r="309" spans="1:35" ht="25.5" x14ac:dyDescent="0.2">
      <c r="A309" s="31" t="str">
        <f t="shared" si="28"/>
        <v>13.10.20.</v>
      </c>
      <c r="B309" s="24" t="s">
        <v>41</v>
      </c>
      <c r="C309" s="310"/>
      <c r="D309" s="310"/>
      <c r="E309" s="30">
        <v>13</v>
      </c>
      <c r="F309" s="30" t="s">
        <v>43</v>
      </c>
      <c r="G309" s="30">
        <v>10</v>
      </c>
      <c r="H309" s="30" t="s">
        <v>42</v>
      </c>
      <c r="I309" s="29">
        <v>20</v>
      </c>
      <c r="J309" s="27" t="s">
        <v>38</v>
      </c>
      <c r="K309" s="28"/>
      <c r="L309" s="27" t="s">
        <v>38</v>
      </c>
      <c r="M309" s="25" t="s">
        <v>6</v>
      </c>
      <c r="N309" s="26" t="s">
        <v>41</v>
      </c>
      <c r="O309" s="25" t="s">
        <v>6</v>
      </c>
      <c r="P309" s="24" t="s">
        <v>40</v>
      </c>
      <c r="Q309" s="24" t="s">
        <v>39</v>
      </c>
      <c r="R309" s="23" t="s">
        <v>38</v>
      </c>
      <c r="S309" s="23" t="s">
        <v>38</v>
      </c>
      <c r="T309" s="22">
        <v>0</v>
      </c>
      <c r="U309" s="41">
        <v>0</v>
      </c>
      <c r="V309" s="40">
        <v>2</v>
      </c>
      <c r="W309" s="19">
        <v>1</v>
      </c>
      <c r="X309" s="19" t="str">
        <f t="shared" si="26"/>
        <v/>
      </c>
      <c r="Y309" s="18" t="str">
        <f t="shared" si="24"/>
        <v/>
      </c>
      <c r="Z309" s="18" t="str">
        <f t="shared" si="25"/>
        <v/>
      </c>
      <c r="AA309" s="17"/>
      <c r="AB309" s="39" t="s">
        <v>37</v>
      </c>
      <c r="AC309" s="16" t="s">
        <v>0</v>
      </c>
      <c r="AE309"/>
      <c r="AF309"/>
      <c r="AG309"/>
      <c r="AI309" s="15"/>
    </row>
    <row r="310" spans="1:35" ht="63.75" customHeight="1" x14ac:dyDescent="0.2">
      <c r="A310" s="31" t="str">
        <f t="shared" si="28"/>
        <v>14.1.1.</v>
      </c>
      <c r="B310" s="24" t="s">
        <v>34</v>
      </c>
      <c r="C310" s="315" t="s">
        <v>36</v>
      </c>
      <c r="D310" s="315" t="s">
        <v>35</v>
      </c>
      <c r="E310" s="30">
        <v>14</v>
      </c>
      <c r="F310" s="315" t="s">
        <v>18</v>
      </c>
      <c r="G310" s="29">
        <v>1</v>
      </c>
      <c r="H310" s="29" t="s">
        <v>17</v>
      </c>
      <c r="I310" s="29">
        <v>1</v>
      </c>
      <c r="J310" s="27" t="s">
        <v>8</v>
      </c>
      <c r="K310" s="28"/>
      <c r="L310" s="27" t="s">
        <v>8</v>
      </c>
      <c r="M310" s="34">
        <v>426</v>
      </c>
      <c r="N310" s="26" t="s">
        <v>34</v>
      </c>
      <c r="O310" s="34" t="s">
        <v>15</v>
      </c>
      <c r="P310" s="24" t="s">
        <v>33</v>
      </c>
      <c r="Q310" s="24" t="s">
        <v>4</v>
      </c>
      <c r="R310" s="23" t="s">
        <v>3</v>
      </c>
      <c r="S310" s="23" t="s">
        <v>2</v>
      </c>
      <c r="T310" s="22">
        <v>35</v>
      </c>
      <c r="U310" s="22">
        <v>41</v>
      </c>
      <c r="V310" s="20">
        <v>1</v>
      </c>
      <c r="W310" s="19">
        <v>0.25</v>
      </c>
      <c r="X310" s="19">
        <f t="shared" si="26"/>
        <v>0.85365853658536583</v>
      </c>
      <c r="Y310" s="18">
        <f t="shared" ref="Y310:Y318" si="29">IFERROR(X310/W310,"")</f>
        <v>3.4146341463414633</v>
      </c>
      <c r="Z310" s="18">
        <f t="shared" ref="Z310:Z318" si="30">+Y310</f>
        <v>3.4146341463414633</v>
      </c>
      <c r="AA310" s="17"/>
      <c r="AB310" s="16" t="s">
        <v>1</v>
      </c>
      <c r="AC310" s="16" t="s">
        <v>0</v>
      </c>
      <c r="AE310"/>
      <c r="AF310"/>
      <c r="AG310"/>
      <c r="AI310" s="15"/>
    </row>
    <row r="311" spans="1:35" ht="63.75" customHeight="1" x14ac:dyDescent="0.2">
      <c r="A311" s="31" t="str">
        <f t="shared" si="28"/>
        <v>14.1.2.</v>
      </c>
      <c r="B311" s="24" t="s">
        <v>31</v>
      </c>
      <c r="C311" s="316"/>
      <c r="D311" s="316"/>
      <c r="E311" s="30">
        <v>14</v>
      </c>
      <c r="F311" s="316"/>
      <c r="G311" s="29">
        <v>1</v>
      </c>
      <c r="H311" s="29" t="s">
        <v>32</v>
      </c>
      <c r="I311" s="29">
        <v>2</v>
      </c>
      <c r="J311" s="27" t="s">
        <v>8</v>
      </c>
      <c r="K311" s="28"/>
      <c r="L311" s="27" t="s">
        <v>8</v>
      </c>
      <c r="M311" s="25" t="s">
        <v>6</v>
      </c>
      <c r="N311" s="26" t="s">
        <v>31</v>
      </c>
      <c r="O311" s="25" t="s">
        <v>6</v>
      </c>
      <c r="P311" s="24" t="s">
        <v>30</v>
      </c>
      <c r="Q311" s="24" t="s">
        <v>4</v>
      </c>
      <c r="R311" s="23" t="s">
        <v>3</v>
      </c>
      <c r="S311" s="23" t="s">
        <v>2</v>
      </c>
      <c r="T311" s="22">
        <v>32</v>
      </c>
      <c r="U311" s="21">
        <v>32</v>
      </c>
      <c r="V311" s="20">
        <v>1</v>
      </c>
      <c r="W311" s="19">
        <v>1</v>
      </c>
      <c r="X311" s="19">
        <f t="shared" si="26"/>
        <v>1</v>
      </c>
      <c r="Y311" s="18">
        <f t="shared" si="29"/>
        <v>1</v>
      </c>
      <c r="Z311" s="18">
        <f t="shared" si="30"/>
        <v>1</v>
      </c>
      <c r="AA311" s="17"/>
      <c r="AB311" s="16" t="s">
        <v>1</v>
      </c>
      <c r="AC311" s="16" t="s">
        <v>0</v>
      </c>
      <c r="AE311"/>
      <c r="AF311"/>
      <c r="AG311"/>
      <c r="AI311" s="15"/>
    </row>
    <row r="312" spans="1:35" ht="63.75" customHeight="1" x14ac:dyDescent="0.2">
      <c r="A312" s="31" t="str">
        <f t="shared" si="28"/>
        <v>14.1.3.</v>
      </c>
      <c r="B312" s="24" t="s">
        <v>28</v>
      </c>
      <c r="C312" s="316"/>
      <c r="D312" s="317"/>
      <c r="E312" s="30">
        <v>14</v>
      </c>
      <c r="F312" s="317"/>
      <c r="G312" s="29">
        <v>1</v>
      </c>
      <c r="H312" s="29" t="s">
        <v>29</v>
      </c>
      <c r="I312" s="29">
        <v>3</v>
      </c>
      <c r="J312" s="27" t="s">
        <v>8</v>
      </c>
      <c r="K312" s="28"/>
      <c r="L312" s="27" t="s">
        <v>8</v>
      </c>
      <c r="M312" s="25" t="s">
        <v>6</v>
      </c>
      <c r="N312" s="26" t="s">
        <v>28</v>
      </c>
      <c r="O312" s="25" t="s">
        <v>6</v>
      </c>
      <c r="P312" s="24" t="s">
        <v>27</v>
      </c>
      <c r="Q312" s="24" t="s">
        <v>4</v>
      </c>
      <c r="R312" s="23" t="s">
        <v>3</v>
      </c>
      <c r="S312" s="23" t="s">
        <v>2</v>
      </c>
      <c r="T312" s="38">
        <v>0</v>
      </c>
      <c r="U312" s="38">
        <v>0</v>
      </c>
      <c r="V312" s="37">
        <v>30</v>
      </c>
      <c r="W312" s="19">
        <v>1</v>
      </c>
      <c r="X312" s="19" t="str">
        <f t="shared" si="26"/>
        <v/>
      </c>
      <c r="Y312" s="18" t="str">
        <f t="shared" si="29"/>
        <v/>
      </c>
      <c r="Z312" s="18" t="str">
        <f t="shared" si="30"/>
        <v/>
      </c>
      <c r="AA312" s="17"/>
      <c r="AB312" s="16" t="s">
        <v>1</v>
      </c>
      <c r="AC312" s="16" t="s">
        <v>26</v>
      </c>
      <c r="AE312"/>
      <c r="AF312"/>
      <c r="AG312"/>
      <c r="AI312" s="15"/>
    </row>
    <row r="313" spans="1:35" ht="63.75" customHeight="1" x14ac:dyDescent="0.2">
      <c r="A313" s="31" t="str">
        <f t="shared" si="28"/>
        <v>15.1.1.</v>
      </c>
      <c r="B313" s="24" t="s">
        <v>24</v>
      </c>
      <c r="C313" s="316"/>
      <c r="D313" s="315" t="s">
        <v>25</v>
      </c>
      <c r="E313" s="30">
        <v>15</v>
      </c>
      <c r="F313" s="315" t="s">
        <v>18</v>
      </c>
      <c r="G313" s="29">
        <v>1</v>
      </c>
      <c r="H313" s="29" t="s">
        <v>17</v>
      </c>
      <c r="I313" s="29">
        <v>1</v>
      </c>
      <c r="J313" s="27" t="s">
        <v>8</v>
      </c>
      <c r="K313" s="28"/>
      <c r="L313" s="27" t="s">
        <v>8</v>
      </c>
      <c r="M313" s="34">
        <v>427</v>
      </c>
      <c r="N313" s="26" t="s">
        <v>24</v>
      </c>
      <c r="O313" s="34" t="s">
        <v>15</v>
      </c>
      <c r="P313" s="24" t="s">
        <v>23</v>
      </c>
      <c r="Q313" s="24" t="s">
        <v>4</v>
      </c>
      <c r="R313" s="23" t="s">
        <v>3</v>
      </c>
      <c r="S313" s="23" t="s">
        <v>2</v>
      </c>
      <c r="T313" s="22">
        <v>13</v>
      </c>
      <c r="U313" s="21">
        <v>17</v>
      </c>
      <c r="V313" s="20">
        <v>1</v>
      </c>
      <c r="W313" s="19">
        <v>1</v>
      </c>
      <c r="X313" s="19">
        <f t="shared" si="26"/>
        <v>0.76470588235294112</v>
      </c>
      <c r="Y313" s="18">
        <f t="shared" si="29"/>
        <v>0.76470588235294112</v>
      </c>
      <c r="Z313" s="18">
        <f t="shared" si="30"/>
        <v>0.76470588235294112</v>
      </c>
      <c r="AA313" s="17"/>
      <c r="AB313" s="16" t="s">
        <v>1</v>
      </c>
      <c r="AC313" s="16" t="s">
        <v>0</v>
      </c>
      <c r="AE313"/>
      <c r="AF313"/>
      <c r="AG313"/>
      <c r="AI313" s="15"/>
    </row>
    <row r="314" spans="1:35" ht="63.75" customHeight="1" x14ac:dyDescent="0.2">
      <c r="A314" s="31" t="str">
        <f t="shared" si="28"/>
        <v>15.1.2.</v>
      </c>
      <c r="B314" s="24" t="s">
        <v>21</v>
      </c>
      <c r="C314" s="316"/>
      <c r="D314" s="317"/>
      <c r="E314" s="30">
        <v>15</v>
      </c>
      <c r="F314" s="317"/>
      <c r="G314" s="29">
        <v>1</v>
      </c>
      <c r="H314" s="29" t="s">
        <v>22</v>
      </c>
      <c r="I314" s="29">
        <v>2</v>
      </c>
      <c r="J314" s="27" t="s">
        <v>8</v>
      </c>
      <c r="K314" s="28"/>
      <c r="L314" s="27" t="s">
        <v>8</v>
      </c>
      <c r="M314" s="25" t="s">
        <v>6</v>
      </c>
      <c r="N314" s="26" t="s">
        <v>21</v>
      </c>
      <c r="O314" s="25" t="s">
        <v>6</v>
      </c>
      <c r="P314" s="24" t="s">
        <v>20</v>
      </c>
      <c r="Q314" s="24" t="s">
        <v>4</v>
      </c>
      <c r="R314" s="23" t="s">
        <v>3</v>
      </c>
      <c r="S314" s="23" t="s">
        <v>2</v>
      </c>
      <c r="T314" s="22">
        <v>2</v>
      </c>
      <c r="U314" s="21">
        <v>3</v>
      </c>
      <c r="V314" s="20">
        <v>1</v>
      </c>
      <c r="W314" s="19">
        <v>1</v>
      </c>
      <c r="X314" s="19">
        <f t="shared" si="26"/>
        <v>0.66666666666666663</v>
      </c>
      <c r="Y314" s="18">
        <f t="shared" si="29"/>
        <v>0.66666666666666663</v>
      </c>
      <c r="Z314" s="18">
        <f t="shared" si="30"/>
        <v>0.66666666666666663</v>
      </c>
      <c r="AA314" s="17"/>
      <c r="AB314" s="16" t="s">
        <v>1</v>
      </c>
      <c r="AC314" s="16" t="s">
        <v>0</v>
      </c>
      <c r="AE314"/>
      <c r="AF314"/>
      <c r="AG314"/>
      <c r="AI314" s="15"/>
    </row>
    <row r="315" spans="1:35" ht="63.75" customHeight="1" x14ac:dyDescent="0.2">
      <c r="A315" s="31" t="str">
        <f t="shared" si="28"/>
        <v>16.1.1.1</v>
      </c>
      <c r="B315" s="24" t="s">
        <v>16</v>
      </c>
      <c r="C315" s="316"/>
      <c r="D315" s="315" t="s">
        <v>19</v>
      </c>
      <c r="E315" s="30">
        <v>16</v>
      </c>
      <c r="F315" s="315" t="s">
        <v>18</v>
      </c>
      <c r="G315" s="29">
        <v>1</v>
      </c>
      <c r="H315" s="315" t="s">
        <v>17</v>
      </c>
      <c r="I315" s="29">
        <v>1</v>
      </c>
      <c r="J315" s="27" t="s">
        <v>8</v>
      </c>
      <c r="K315" s="28">
        <v>1</v>
      </c>
      <c r="L315" s="27" t="s">
        <v>8</v>
      </c>
      <c r="M315" s="34">
        <v>428</v>
      </c>
      <c r="N315" s="26" t="s">
        <v>16</v>
      </c>
      <c r="O315" s="34" t="s">
        <v>15</v>
      </c>
      <c r="P315" s="24" t="s">
        <v>14</v>
      </c>
      <c r="Q315" s="24" t="s">
        <v>4</v>
      </c>
      <c r="R315" s="23" t="s">
        <v>3</v>
      </c>
      <c r="S315" s="23" t="s">
        <v>2</v>
      </c>
      <c r="T315" s="22">
        <v>65</v>
      </c>
      <c r="U315" s="21">
        <v>224</v>
      </c>
      <c r="V315" s="20">
        <v>1</v>
      </c>
      <c r="W315" s="19">
        <v>0.25</v>
      </c>
      <c r="X315" s="19">
        <f t="shared" si="26"/>
        <v>0.29017857142857145</v>
      </c>
      <c r="Y315" s="18">
        <f t="shared" si="29"/>
        <v>1.1607142857142858</v>
      </c>
      <c r="Z315" s="18">
        <f t="shared" si="30"/>
        <v>1.1607142857142858</v>
      </c>
      <c r="AA315" s="17"/>
      <c r="AB315" s="16" t="s">
        <v>1</v>
      </c>
      <c r="AC315" s="16" t="s">
        <v>0</v>
      </c>
      <c r="AE315"/>
      <c r="AF315"/>
      <c r="AG315"/>
      <c r="AI315" s="15"/>
    </row>
    <row r="316" spans="1:35" ht="63.75" customHeight="1" x14ac:dyDescent="0.2">
      <c r="A316" s="36" t="s">
        <v>6</v>
      </c>
      <c r="B316" s="24" t="s">
        <v>13</v>
      </c>
      <c r="C316" s="316"/>
      <c r="D316" s="316"/>
      <c r="E316" s="30"/>
      <c r="F316" s="316"/>
      <c r="G316" s="29"/>
      <c r="H316" s="316"/>
      <c r="I316" s="29"/>
      <c r="J316" s="27" t="s">
        <v>8</v>
      </c>
      <c r="K316" s="28"/>
      <c r="L316" s="27"/>
      <c r="M316" s="34"/>
      <c r="N316" s="26" t="s">
        <v>13</v>
      </c>
      <c r="O316" s="34"/>
      <c r="P316" s="24" t="s">
        <v>12</v>
      </c>
      <c r="Q316" s="24"/>
      <c r="R316" s="23"/>
      <c r="S316" s="23"/>
      <c r="T316" s="22">
        <v>13</v>
      </c>
      <c r="U316" s="21">
        <v>25</v>
      </c>
      <c r="V316" s="20">
        <v>1</v>
      </c>
      <c r="W316" s="19">
        <v>1</v>
      </c>
      <c r="X316" s="19">
        <f t="shared" si="26"/>
        <v>0.52</v>
      </c>
      <c r="Y316" s="18">
        <f t="shared" si="29"/>
        <v>0.52</v>
      </c>
      <c r="Z316" s="18">
        <f t="shared" si="30"/>
        <v>0.52</v>
      </c>
      <c r="AA316" s="17"/>
      <c r="AB316" s="16" t="s">
        <v>1</v>
      </c>
      <c r="AC316" s="16" t="s">
        <v>0</v>
      </c>
      <c r="AE316"/>
      <c r="AF316"/>
      <c r="AG316"/>
      <c r="AI316" s="15"/>
    </row>
    <row r="317" spans="1:35" ht="63.75" customHeight="1" x14ac:dyDescent="0.2">
      <c r="A317" s="31" t="str">
        <f>+CONCATENATE(E317,".",G317,".",I317,".",K317)</f>
        <v>16.1.1.2</v>
      </c>
      <c r="B317" s="24" t="s">
        <v>11</v>
      </c>
      <c r="C317" s="316"/>
      <c r="D317" s="316"/>
      <c r="E317" s="30">
        <v>16</v>
      </c>
      <c r="F317" s="316"/>
      <c r="G317" s="29">
        <v>1</v>
      </c>
      <c r="H317" s="316"/>
      <c r="I317" s="29">
        <v>1</v>
      </c>
      <c r="J317" s="27" t="s">
        <v>8</v>
      </c>
      <c r="K317" s="28">
        <v>2</v>
      </c>
      <c r="L317" s="27" t="s">
        <v>8</v>
      </c>
      <c r="M317" s="35">
        <v>429</v>
      </c>
      <c r="N317" s="26" t="s">
        <v>11</v>
      </c>
      <c r="O317" s="34" t="s">
        <v>10</v>
      </c>
      <c r="P317" s="24" t="s">
        <v>9</v>
      </c>
      <c r="Q317" s="24" t="s">
        <v>4</v>
      </c>
      <c r="R317" s="23" t="s">
        <v>3</v>
      </c>
      <c r="S317" s="23" t="s">
        <v>2</v>
      </c>
      <c r="T317" s="33">
        <v>82</v>
      </c>
      <c r="U317" s="32">
        <v>205</v>
      </c>
      <c r="V317" s="20">
        <v>1</v>
      </c>
      <c r="W317" s="19">
        <v>0.25</v>
      </c>
      <c r="X317" s="19">
        <f t="shared" si="26"/>
        <v>0.4</v>
      </c>
      <c r="Y317" s="18">
        <f t="shared" si="29"/>
        <v>1.6</v>
      </c>
      <c r="Z317" s="18">
        <f t="shared" si="30"/>
        <v>1.6</v>
      </c>
      <c r="AA317" s="17"/>
      <c r="AB317" s="16" t="s">
        <v>1</v>
      </c>
      <c r="AC317" s="16" t="s">
        <v>0</v>
      </c>
      <c r="AE317"/>
      <c r="AF317"/>
      <c r="AG317"/>
      <c r="AI317" s="15"/>
    </row>
    <row r="318" spans="1:35" ht="63.75" customHeight="1" x14ac:dyDescent="0.2">
      <c r="A318" s="31" t="str">
        <f>+CONCATENATE(E318,".",G318,".",I318,".",K318)</f>
        <v>16.1.1.3</v>
      </c>
      <c r="B318" s="24" t="s">
        <v>7</v>
      </c>
      <c r="C318" s="317"/>
      <c r="D318" s="317"/>
      <c r="E318" s="30">
        <v>16</v>
      </c>
      <c r="F318" s="317"/>
      <c r="G318" s="29">
        <v>1</v>
      </c>
      <c r="H318" s="317"/>
      <c r="I318" s="29">
        <v>1</v>
      </c>
      <c r="J318" s="27" t="s">
        <v>8</v>
      </c>
      <c r="K318" s="28">
        <v>3</v>
      </c>
      <c r="L318" s="27" t="s">
        <v>8</v>
      </c>
      <c r="M318" s="25" t="s">
        <v>6</v>
      </c>
      <c r="N318" s="26" t="s">
        <v>7</v>
      </c>
      <c r="O318" s="25" t="s">
        <v>6</v>
      </c>
      <c r="P318" s="24" t="s">
        <v>5</v>
      </c>
      <c r="Q318" s="24" t="s">
        <v>4</v>
      </c>
      <c r="R318" s="23" t="s">
        <v>3</v>
      </c>
      <c r="S318" s="23" t="s">
        <v>2</v>
      </c>
      <c r="T318" s="22">
        <v>14</v>
      </c>
      <c r="U318" s="21">
        <v>20</v>
      </c>
      <c r="V318" s="20">
        <v>1</v>
      </c>
      <c r="W318" s="19">
        <v>1</v>
      </c>
      <c r="X318" s="19">
        <f t="shared" si="26"/>
        <v>0.7</v>
      </c>
      <c r="Y318" s="18">
        <f t="shared" si="29"/>
        <v>0.7</v>
      </c>
      <c r="Z318" s="18">
        <f t="shared" si="30"/>
        <v>0.7</v>
      </c>
      <c r="AA318" s="17"/>
      <c r="AB318" s="16" t="s">
        <v>1</v>
      </c>
      <c r="AC318" s="16" t="s">
        <v>0</v>
      </c>
      <c r="AE318"/>
      <c r="AF318"/>
      <c r="AG318"/>
      <c r="AI318" s="15"/>
    </row>
    <row r="319" spans="1:35" customFormat="1" x14ac:dyDescent="0.2">
      <c r="X319" s="14"/>
      <c r="Y319" s="13"/>
      <c r="Z319" s="13"/>
    </row>
    <row r="320" spans="1:35" customFormat="1" x14ac:dyDescent="0.2"/>
    <row r="321" spans="14:28" customFormat="1" x14ac:dyDescent="0.2">
      <c r="N321" s="12"/>
    </row>
    <row r="322" spans="14:28" customFormat="1" x14ac:dyDescent="0.2">
      <c r="T322" s="3"/>
      <c r="V322" s="11"/>
    </row>
    <row r="323" spans="14:28" customFormat="1" x14ac:dyDescent="0.2"/>
    <row r="324" spans="14:28" customFormat="1" x14ac:dyDescent="0.2"/>
    <row r="325" spans="14:28" customFormat="1" x14ac:dyDescent="0.2">
      <c r="P325" s="10"/>
      <c r="V325" s="3"/>
    </row>
    <row r="326" spans="14:28" customFormat="1" x14ac:dyDescent="0.2">
      <c r="P326" s="10"/>
      <c r="V326" s="3"/>
    </row>
    <row r="327" spans="14:28" customFormat="1" x14ac:dyDescent="0.2">
      <c r="P327" s="10"/>
      <c r="T327" s="6"/>
    </row>
    <row r="328" spans="14:28" customFormat="1" x14ac:dyDescent="0.2">
      <c r="P328" s="10"/>
      <c r="T328" s="6"/>
    </row>
    <row r="329" spans="14:28" customFormat="1" x14ac:dyDescent="0.2">
      <c r="P329" s="10"/>
      <c r="T329" s="6"/>
      <c r="V329" s="9"/>
    </row>
    <row r="330" spans="14:28" customFormat="1" x14ac:dyDescent="0.2">
      <c r="P330" s="10"/>
      <c r="T330" s="6"/>
      <c r="V330" s="9"/>
    </row>
    <row r="331" spans="14:28" customFormat="1" x14ac:dyDescent="0.2">
      <c r="P331" s="2"/>
      <c r="V331" s="9"/>
    </row>
    <row r="332" spans="14:28" customFormat="1" x14ac:dyDescent="0.2">
      <c r="P332" s="8"/>
      <c r="Y332" s="3"/>
      <c r="Z332" s="3"/>
    </row>
    <row r="333" spans="14:28" customFormat="1" x14ac:dyDescent="0.2">
      <c r="AB333" t="e">
        <f>+I32I326:AB334</f>
        <v>#NAME?</v>
      </c>
    </row>
    <row r="334" spans="14:28" customFormat="1" x14ac:dyDescent="0.2">
      <c r="Y334" s="7"/>
      <c r="Z334" s="7"/>
    </row>
    <row r="335" spans="14:28" customFormat="1" x14ac:dyDescent="0.2"/>
    <row r="336" spans="14:28" customFormat="1" x14ac:dyDescent="0.2"/>
    <row r="337" spans="20:22" customFormat="1" x14ac:dyDescent="0.2">
      <c r="T337" s="6"/>
    </row>
    <row r="338" spans="20:22" customFormat="1" x14ac:dyDescent="0.2">
      <c r="T338" s="6"/>
    </row>
    <row r="339" spans="20:22" customFormat="1" x14ac:dyDescent="0.2">
      <c r="T339" s="6"/>
    </row>
    <row r="340" spans="20:22" customFormat="1" x14ac:dyDescent="0.2">
      <c r="T340" s="6"/>
      <c r="V340" s="2"/>
    </row>
    <row r="341" spans="20:22" customFormat="1" x14ac:dyDescent="0.2">
      <c r="V341" s="2"/>
    </row>
    <row r="342" spans="20:22" customFormat="1" x14ac:dyDescent="0.2">
      <c r="V342" s="2"/>
    </row>
    <row r="343" spans="20:22" customFormat="1" x14ac:dyDescent="0.2">
      <c r="V343" s="2"/>
    </row>
    <row r="344" spans="20:22" customFormat="1" x14ac:dyDescent="0.2">
      <c r="V344" s="2"/>
    </row>
    <row r="345" spans="20:22" customFormat="1" x14ac:dyDescent="0.2">
      <c r="V345" s="2"/>
    </row>
    <row r="346" spans="20:22" customFormat="1" x14ac:dyDescent="0.2">
      <c r="V346" s="2"/>
    </row>
    <row r="347" spans="20:22" customFormat="1" x14ac:dyDescent="0.2">
      <c r="V347" s="2"/>
    </row>
    <row r="348" spans="20:22" customFormat="1" x14ac:dyDescent="0.2">
      <c r="V348" s="2"/>
    </row>
    <row r="349" spans="20:22" customFormat="1" x14ac:dyDescent="0.2">
      <c r="V349" s="2"/>
    </row>
    <row r="350" spans="20:22" customFormat="1" x14ac:dyDescent="0.2">
      <c r="U350" s="1"/>
      <c r="V350" s="2"/>
    </row>
    <row r="351" spans="20:22" customFormat="1" x14ac:dyDescent="0.2">
      <c r="U351" s="1"/>
      <c r="V351" s="5"/>
    </row>
    <row r="352" spans="20:22" customFormat="1" x14ac:dyDescent="0.2">
      <c r="U352" s="3"/>
      <c r="V352" s="4"/>
    </row>
    <row r="353" spans="21:22" customFormat="1" x14ac:dyDescent="0.2">
      <c r="U353" s="3"/>
      <c r="V353" s="1"/>
    </row>
    <row r="354" spans="21:22" customFormat="1" x14ac:dyDescent="0.2">
      <c r="U354" s="3"/>
      <c r="V354" s="1"/>
    </row>
    <row r="355" spans="21:22" customFormat="1" x14ac:dyDescent="0.2">
      <c r="U355" s="3"/>
      <c r="V355" s="1"/>
    </row>
    <row r="356" spans="21:22" customFormat="1" x14ac:dyDescent="0.2">
      <c r="U356" s="3"/>
    </row>
    <row r="357" spans="21:22" customFormat="1" x14ac:dyDescent="0.2"/>
    <row r="358" spans="21:22" customFormat="1" x14ac:dyDescent="0.2"/>
    <row r="359" spans="21:22" customFormat="1" x14ac:dyDescent="0.2"/>
    <row r="360" spans="21:22" customFormat="1" x14ac:dyDescent="0.2"/>
    <row r="361" spans="21:22" customFormat="1" x14ac:dyDescent="0.2">
      <c r="V361" s="2"/>
    </row>
    <row r="362" spans="21:22" customFormat="1" x14ac:dyDescent="0.2">
      <c r="V362" s="2"/>
    </row>
    <row r="363" spans="21:22" customFormat="1" x14ac:dyDescent="0.2"/>
    <row r="364" spans="21:22" customFormat="1" x14ac:dyDescent="0.2"/>
    <row r="365" spans="21:22" customFormat="1" x14ac:dyDescent="0.2"/>
    <row r="366" spans="21:22" customFormat="1" x14ac:dyDescent="0.2"/>
    <row r="367" spans="21:22" customFormat="1" x14ac:dyDescent="0.2"/>
    <row r="368" spans="21:22" customFormat="1" x14ac:dyDescent="0.2"/>
    <row r="369" spans="31:33" customFormat="1" x14ac:dyDescent="0.2"/>
    <row r="370" spans="31:33" customFormat="1" x14ac:dyDescent="0.2"/>
    <row r="371" spans="31:33" customFormat="1" x14ac:dyDescent="0.2"/>
    <row r="372" spans="31:33" customFormat="1" x14ac:dyDescent="0.2"/>
    <row r="373" spans="31:33" customFormat="1" x14ac:dyDescent="0.2"/>
    <row r="374" spans="31:33" customFormat="1" x14ac:dyDescent="0.2"/>
    <row r="375" spans="31:33" customFormat="1" x14ac:dyDescent="0.2"/>
    <row r="376" spans="31:33" customFormat="1" x14ac:dyDescent="0.2"/>
    <row r="377" spans="31:33" customFormat="1" x14ac:dyDescent="0.2"/>
    <row r="378" spans="31:33" customFormat="1" x14ac:dyDescent="0.2">
      <c r="AE378" s="1"/>
      <c r="AF378" s="1"/>
      <c r="AG378" s="1"/>
    </row>
    <row r="379" spans="31:33" customFormat="1" x14ac:dyDescent="0.2">
      <c r="AE379" s="1"/>
      <c r="AF379" s="1"/>
      <c r="AG379" s="1"/>
    </row>
    <row r="380" spans="31:33" customFormat="1" x14ac:dyDescent="0.2">
      <c r="AE380" s="1"/>
      <c r="AF380" s="1"/>
      <c r="AG380" s="1"/>
    </row>
    <row r="381" spans="31:33" customFormat="1" x14ac:dyDescent="0.2">
      <c r="AE381" s="1"/>
      <c r="AF381" s="1"/>
      <c r="AG381" s="1"/>
    </row>
    <row r="382" spans="31:33" customFormat="1" x14ac:dyDescent="0.2">
      <c r="AE382" s="1"/>
      <c r="AF382" s="1"/>
      <c r="AG382" s="1"/>
    </row>
    <row r="383" spans="31:33" customFormat="1" x14ac:dyDescent="0.2">
      <c r="AE383" s="1"/>
      <c r="AF383" s="1"/>
      <c r="AG383" s="1"/>
    </row>
    <row r="384" spans="31:33" customFormat="1" x14ac:dyDescent="0.2">
      <c r="AE384" s="1"/>
      <c r="AF384" s="1"/>
      <c r="AG384" s="1"/>
    </row>
    <row r="385" spans="31:33" customFormat="1" x14ac:dyDescent="0.2">
      <c r="AE385" s="1"/>
      <c r="AF385" s="1"/>
      <c r="AG385" s="1"/>
    </row>
    <row r="386" spans="31:33" customFormat="1" x14ac:dyDescent="0.2">
      <c r="AE386" s="1"/>
      <c r="AF386" s="1"/>
      <c r="AG386" s="1"/>
    </row>
    <row r="387" spans="31:33" customFormat="1" x14ac:dyDescent="0.2">
      <c r="AE387" s="1"/>
      <c r="AF387" s="1"/>
      <c r="AG387" s="1"/>
    </row>
    <row r="388" spans="31:33" customFormat="1" x14ac:dyDescent="0.2">
      <c r="AE388" s="1"/>
      <c r="AF388" s="1"/>
      <c r="AG388" s="1"/>
    </row>
    <row r="389" spans="31:33" customFormat="1" x14ac:dyDescent="0.2">
      <c r="AE389" s="1"/>
      <c r="AF389" s="1"/>
      <c r="AG389" s="1"/>
    </row>
    <row r="390" spans="31:33" customFormat="1" x14ac:dyDescent="0.2">
      <c r="AE390" s="1"/>
      <c r="AF390" s="1"/>
      <c r="AG390" s="1"/>
    </row>
    <row r="391" spans="31:33" customFormat="1" x14ac:dyDescent="0.2">
      <c r="AE391" s="1"/>
      <c r="AF391" s="1"/>
      <c r="AG391" s="1"/>
    </row>
    <row r="392" spans="31:33" customFormat="1" x14ac:dyDescent="0.2">
      <c r="AE392" s="1"/>
      <c r="AF392" s="1"/>
      <c r="AG392" s="1"/>
    </row>
    <row r="393" spans="31:33" customFormat="1" x14ac:dyDescent="0.2">
      <c r="AE393" s="1"/>
      <c r="AF393" s="1"/>
      <c r="AG393" s="1"/>
    </row>
    <row r="394" spans="31:33" customFormat="1" x14ac:dyDescent="0.2">
      <c r="AE394" s="1"/>
      <c r="AF394" s="1"/>
      <c r="AG394" s="1"/>
    </row>
  </sheetData>
  <autoFilter ref="A1:AC318" xr:uid="{AD7AF414-3FA6-4A4A-A7E8-E4C8C6423E77}"/>
  <mergeCells count="102">
    <mergeCell ref="H315:H318"/>
    <mergeCell ref="C310:C318"/>
    <mergeCell ref="D310:D312"/>
    <mergeCell ref="F310:F312"/>
    <mergeCell ref="D313:D314"/>
    <mergeCell ref="F313:F314"/>
    <mergeCell ref="D315:D318"/>
    <mergeCell ref="F315:F318"/>
    <mergeCell ref="F255:F256"/>
    <mergeCell ref="H255:H256"/>
    <mergeCell ref="F257:F258"/>
    <mergeCell ref="D260:D309"/>
    <mergeCell ref="F260:F269"/>
    <mergeCell ref="H266:H267"/>
    <mergeCell ref="F270:F281"/>
    <mergeCell ref="H270:H278"/>
    <mergeCell ref="F282:F286"/>
    <mergeCell ref="H282:H286"/>
    <mergeCell ref="F288:F289"/>
    <mergeCell ref="F291:F300"/>
    <mergeCell ref="H291:H295"/>
    <mergeCell ref="H296:H299"/>
    <mergeCell ref="F301:F304"/>
    <mergeCell ref="H301:H304"/>
    <mergeCell ref="F305:F306"/>
    <mergeCell ref="H305:H306"/>
    <mergeCell ref="F307:F308"/>
    <mergeCell ref="H178:H185"/>
    <mergeCell ref="F186:F193"/>
    <mergeCell ref="H186:H189"/>
    <mergeCell ref="H190:H193"/>
    <mergeCell ref="D194:D259"/>
    <mergeCell ref="F194:F204"/>
    <mergeCell ref="H194:H204"/>
    <mergeCell ref="F205:F215"/>
    <mergeCell ref="H205:H215"/>
    <mergeCell ref="F216:F217"/>
    <mergeCell ref="H216:H217"/>
    <mergeCell ref="F218:F222"/>
    <mergeCell ref="H218:H222"/>
    <mergeCell ref="F224:F227"/>
    <mergeCell ref="H225:H227"/>
    <mergeCell ref="F233:F244"/>
    <mergeCell ref="H233:H236"/>
    <mergeCell ref="H237:H240"/>
    <mergeCell ref="H241:H244"/>
    <mergeCell ref="F245:F246"/>
    <mergeCell ref="H245:H246"/>
    <mergeCell ref="F247:F254"/>
    <mergeCell ref="H247:H250"/>
    <mergeCell ref="H251:H254"/>
    <mergeCell ref="C77:C309"/>
    <mergeCell ref="D77:D114"/>
    <mergeCell ref="F77:F78"/>
    <mergeCell ref="F79:F87"/>
    <mergeCell ref="H79:H82"/>
    <mergeCell ref="F88:F100"/>
    <mergeCell ref="H88:H98"/>
    <mergeCell ref="H99:H100"/>
    <mergeCell ref="F101:F102"/>
    <mergeCell ref="F104:F107"/>
    <mergeCell ref="F108:F110"/>
    <mergeCell ref="H108:H110"/>
    <mergeCell ref="F111:F114"/>
    <mergeCell ref="D115:D153"/>
    <mergeCell ref="F115:F152"/>
    <mergeCell ref="H115:H138"/>
    <mergeCell ref="H145:H146"/>
    <mergeCell ref="H149:H152"/>
    <mergeCell ref="D154:D193"/>
    <mergeCell ref="F155:F185"/>
    <mergeCell ref="H162:H165"/>
    <mergeCell ref="H166:H169"/>
    <mergeCell ref="H170:H173"/>
    <mergeCell ref="H174:H177"/>
    <mergeCell ref="C37:C76"/>
    <mergeCell ref="D37:D48"/>
    <mergeCell ref="F38:F48"/>
    <mergeCell ref="H46:H47"/>
    <mergeCell ref="D49:D60"/>
    <mergeCell ref="F49:F58"/>
    <mergeCell ref="H51:H58"/>
    <mergeCell ref="F59:F60"/>
    <mergeCell ref="D61:D65"/>
    <mergeCell ref="F62:F64"/>
    <mergeCell ref="H63:H64"/>
    <mergeCell ref="D66:D76"/>
    <mergeCell ref="F66:F67"/>
    <mergeCell ref="H66:H67"/>
    <mergeCell ref="F70:F73"/>
    <mergeCell ref="F74:F76"/>
    <mergeCell ref="C2:C36"/>
    <mergeCell ref="D2:D7"/>
    <mergeCell ref="F2:F4"/>
    <mergeCell ref="D8:D18"/>
    <mergeCell ref="F10:F11"/>
    <mergeCell ref="H12:H15"/>
    <mergeCell ref="D19:D21"/>
    <mergeCell ref="F19:F21"/>
    <mergeCell ref="D22:D36"/>
    <mergeCell ref="F22:F36"/>
    <mergeCell ref="H22:H36"/>
  </mergeCells>
  <conditionalFormatting sqref="F7">
    <cfRule type="duplicateValues" dxfId="11" priority="36"/>
  </conditionalFormatting>
  <conditionalFormatting sqref="M160:M191">
    <cfRule type="duplicateValues" dxfId="10" priority="35"/>
  </conditionalFormatting>
  <conditionalFormatting sqref="M192:M193">
    <cfRule type="duplicateValues" dxfId="9" priority="34"/>
  </conditionalFormatting>
  <conditionalFormatting sqref="M120">
    <cfRule type="duplicateValues" dxfId="8" priority="33"/>
  </conditionalFormatting>
  <conditionalFormatting sqref="M122">
    <cfRule type="duplicateValues" dxfId="7" priority="32"/>
  </conditionalFormatting>
  <conditionalFormatting sqref="M125:M132">
    <cfRule type="duplicateValues" dxfId="6" priority="31"/>
  </conditionalFormatting>
  <conditionalFormatting sqref="AA87:AA103 Y15:Z50 Y52:Z54 Y56:Z56 AA27:AA84 Y58:Z318 AA107:AA318 AA2:AA25 Y2:Z13">
    <cfRule type="colorScale" priority="30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203:AA204 AA10:AA17 AA38:AA39 AA219:AA222 AA307:AA318 AA95:AA96 AA87:AA93 AA216">
    <cfRule type="colorScale" priority="29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97">
    <cfRule type="colorScale" priority="28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171">
    <cfRule type="colorScale" priority="27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175">
    <cfRule type="colorScale" priority="26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187">
    <cfRule type="colorScale" priority="25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191">
    <cfRule type="colorScale" priority="24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9">
    <cfRule type="colorScale" priority="23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19:AA20">
    <cfRule type="colorScale" priority="22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218">
    <cfRule type="colorScale" priority="21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223">
    <cfRule type="colorScale" priority="20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217">
    <cfRule type="colorScale" priority="19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137">
    <cfRule type="colorScale" priority="18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94">
    <cfRule type="colorScale" priority="17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202">
    <cfRule type="colorScale" priority="16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254">
    <cfRule type="colorScale" priority="15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278">
    <cfRule type="colorScale" priority="14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18">
    <cfRule type="colorScale" priority="13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26">
    <cfRule type="colorScale" priority="12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26">
    <cfRule type="colorScale" priority="11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M154:M159">
    <cfRule type="duplicateValues" dxfId="5" priority="37"/>
  </conditionalFormatting>
  <conditionalFormatting sqref="AA85">
    <cfRule type="colorScale" priority="10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M235:M259">
    <cfRule type="duplicateValues" dxfId="4" priority="38"/>
  </conditionalFormatting>
  <conditionalFormatting sqref="AA85">
    <cfRule type="colorScale" priority="9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86">
    <cfRule type="colorScale" priority="8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86">
    <cfRule type="colorScale" priority="7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AA104:AA106">
    <cfRule type="colorScale" priority="6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Y14:Z14">
    <cfRule type="colorScale" priority="5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Y51:Z51">
    <cfRule type="colorScale" priority="4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Y55:Z55">
    <cfRule type="colorScale" priority="3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Y57:Z57">
    <cfRule type="colorScale" priority="2">
      <colorScale>
        <cfvo type="num" val="0.7"/>
        <cfvo type="num" val="0.9"/>
        <cfvo type="num" val="1"/>
        <color rgb="FFFF0000"/>
        <color rgb="FFFFEB84"/>
        <color rgb="FF63BE7B"/>
      </colorScale>
    </cfRule>
  </conditionalFormatting>
  <conditionalFormatting sqref="M117:M119 M121 M7 M123:M124 M133:M153">
    <cfRule type="duplicateValues" dxfId="3" priority="39"/>
  </conditionalFormatting>
  <conditionalFormatting sqref="M208">
    <cfRule type="duplicateValues" dxfId="2" priority="1"/>
  </conditionalFormatting>
  <conditionalFormatting sqref="M260:M270">
    <cfRule type="duplicateValues" dxfId="1" priority="40"/>
  </conditionalFormatting>
  <conditionalFormatting sqref="M194:M207 M209:M234">
    <cfRule type="duplicateValues" dxfId="0" priority="41"/>
  </conditionalFormatting>
  <printOptions horizontalCentered="1"/>
  <pageMargins left="0.70866141732283472" right="0.70866141732283472" top="0.74803149606299213" bottom="0.74803149606299213" header="0.31496062992125984" footer="0.31496062992125984"/>
  <pageSetup scale="54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F8A144F15D5949912A1FDFC3310DB0" ma:contentTypeVersion="11" ma:contentTypeDescription="Crear nuevo documento." ma:contentTypeScope="" ma:versionID="29530b3c2e94a02c5dc06d08c095f9ce">
  <xsd:schema xmlns:xsd="http://www.w3.org/2001/XMLSchema" xmlns:xs="http://www.w3.org/2001/XMLSchema" xmlns:p="http://schemas.microsoft.com/office/2006/metadata/properties" xmlns:ns3="7def1c08-a0e2-481c-9fb6-3065d0bd9f15" xmlns:ns4="25a08018-6940-4379-af9d-0aca4b1468f3" targetNamespace="http://schemas.microsoft.com/office/2006/metadata/properties" ma:root="true" ma:fieldsID="192556b35aab26b89a89be41d8f0298b" ns3:_="" ns4:_="">
    <xsd:import namespace="7def1c08-a0e2-481c-9fb6-3065d0bd9f15"/>
    <xsd:import namespace="25a08018-6940-4379-af9d-0aca4b1468f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f1c08-a0e2-481c-9fb6-3065d0bd9f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a08018-6940-4379-af9d-0aca4b1468f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D6506D0-C692-4850-AC6D-FC6C8F5C25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900D1C-6EB4-4010-84FC-2229859F53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def1c08-a0e2-481c-9fb6-3065d0bd9f15"/>
    <ds:schemaRef ds:uri="25a08018-6940-4379-af9d-0aca4b1468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812117-DF24-477E-9C42-246D48B1EFC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Información compilada</vt:lpstr>
      <vt:lpstr>'Información compilada'!_MailAutoSig</vt:lpstr>
      <vt:lpstr>'Información compilada'!Títulos_a_imprimir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Jimenez Buitrago</dc:creator>
  <cp:lastModifiedBy>Paola Andrea Lopez Jaramillo</cp:lastModifiedBy>
  <dcterms:created xsi:type="dcterms:W3CDTF">2020-07-16T15:27:54Z</dcterms:created>
  <dcterms:modified xsi:type="dcterms:W3CDTF">2020-10-25T19:05:41Z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0x01010038F8A144F15D5949912A1FDFC3310DB0</vt:lpwstr>
  </property>
</Properties>
</file>