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172.30.88.29\PerfilesMoviles$\PLOPEZ\Downloads\"/>
    </mc:Choice>
  </mc:AlternateContent>
  <xr:revisionPtr revIDLastSave="0" documentId="14_{CD5AFDC6-9C40-4F4E-AE19-38DAD39BE293}" xr6:coauthVersionLast="47" xr6:coauthVersionMax="47" xr10:uidLastSave="{00000000-0000-0000-0000-000000000000}"/>
  <bookViews>
    <workbookView xWindow="-120" yWindow="-120" windowWidth="20730" windowHeight="11160" activeTab="1" xr2:uid="{00000000-000D-0000-FFFF-FFFF00000000}"/>
  </bookViews>
  <sheets>
    <sheet name="Instructivo" sheetId="3" r:id="rId1"/>
    <sheet name="PAI" sheetId="1" r:id="rId2"/>
    <sheet name="Datos" sheetId="2" state="hidden" r:id="rId3"/>
  </sheets>
  <definedNames>
    <definedName name="_xlnm._FilterDatabase" localSheetId="1" hidden="1">PAI!$A$6:$V$121</definedName>
    <definedName name="Dimensión">Datos!$B$11:$B$15</definedName>
    <definedName name="Iniciativas_Objetivo1">Tabla6[Iniciativas_Objetivo1]</definedName>
    <definedName name="Iniciativas_Objetivo10">Datos!$M$11:$M$11</definedName>
    <definedName name="Iniciativas_Objetivo11">Datos!$N$11:$N$11</definedName>
    <definedName name="Iniciativas_Objetivo12">Datos!$O$11:$O$12</definedName>
    <definedName name="Iniciativas_Objetivo13">Datos!$P$11:$P$11</definedName>
    <definedName name="Iniciativas_Objetivo2">Tabla7[Iniciativas_Objetivo2]</definedName>
    <definedName name="Iniciativas_Objetivo3">Tabla3[Iniciativas_Objetivo3]</definedName>
    <definedName name="Iniciativas_Objetivo4">Tabla4[Iniciativas_Objetivo4]</definedName>
    <definedName name="Iniciativas_Objetivo5">Tabla5[Iniciativas_Objetivo5]</definedName>
    <definedName name="Iniciativas_Objetivo6">Datos!$I$11:$I$12</definedName>
    <definedName name="Iniciativas_Objetivo7">Datos!$J$11:$J$11</definedName>
    <definedName name="Iniciativas_Objetivo8">Datos!$K$11:$K$13</definedName>
    <definedName name="Iniciativas_Objetivo9">Datos!$L$11:$L$14</definedName>
    <definedName name="Objetivos_Estratégicos">Datos!$C$11:$C$23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21" i="1" l="1"/>
  <c r="R73" i="1" l="1"/>
  <c r="R98" i="1" l="1"/>
  <c r="R120" i="1" l="1"/>
  <c r="Q20" i="1" l="1"/>
  <c r="P118" i="1" l="1"/>
  <c r="Q118" i="1"/>
  <c r="P117" i="1"/>
  <c r="Q117" i="1"/>
  <c r="P116" i="1"/>
  <c r="Q116" i="1"/>
  <c r="P115" i="1"/>
  <c r="Q115" i="1"/>
  <c r="R37" i="1"/>
  <c r="R119" i="1"/>
  <c r="R72" i="1"/>
  <c r="R58" i="1" l="1"/>
  <c r="R92" i="1" l="1"/>
  <c r="Q33" i="1" l="1"/>
  <c r="R16" i="1" l="1"/>
  <c r="R28" i="1"/>
  <c r="R23" i="1"/>
  <c r="T28" i="1" l="1"/>
  <c r="T23" i="1"/>
  <c r="T119" i="1"/>
  <c r="R102" i="1"/>
  <c r="T102" i="1" s="1"/>
  <c r="R112" i="1"/>
  <c r="R79" i="1"/>
  <c r="R110" i="1"/>
  <c r="R109" i="1"/>
  <c r="R108" i="1"/>
  <c r="R106" i="1"/>
  <c r="R105" i="1"/>
  <c r="R104" i="1"/>
  <c r="R103" i="1"/>
  <c r="T103" i="1" s="1"/>
  <c r="R100" i="1"/>
  <c r="R99" i="1"/>
  <c r="R83" i="1"/>
  <c r="R82" i="1"/>
  <c r="R78" i="1"/>
  <c r="T78" i="1" s="1"/>
  <c r="R47" i="1"/>
  <c r="T72" i="1"/>
  <c r="R71" i="1"/>
  <c r="R70" i="1"/>
  <c r="T70" i="1" s="1"/>
  <c r="R65" i="1"/>
  <c r="R62" i="1"/>
  <c r="T62" i="1" s="1"/>
  <c r="R14" i="1"/>
  <c r="T14" i="1" s="1"/>
  <c r="R59" i="1"/>
  <c r="T58" i="1"/>
  <c r="R57" i="1"/>
  <c r="R56" i="1"/>
  <c r="R55" i="1"/>
  <c r="R54" i="1"/>
  <c r="R53" i="1"/>
  <c r="R51" i="1"/>
  <c r="R42" i="1"/>
  <c r="T42" i="1" s="1"/>
  <c r="R41" i="1"/>
  <c r="R39" i="1"/>
  <c r="R38" i="1"/>
  <c r="T38" i="1" s="1"/>
  <c r="T37" i="1"/>
  <c r="R36" i="1"/>
  <c r="R35" i="1"/>
  <c r="T35" i="1" s="1"/>
  <c r="R34" i="1"/>
  <c r="T34" i="1" s="1"/>
  <c r="R33" i="1"/>
  <c r="T33" i="1" s="1"/>
  <c r="R32" i="1"/>
  <c r="R31" i="1"/>
  <c r="R30" i="1"/>
  <c r="R29" i="1"/>
  <c r="R27" i="1"/>
  <c r="R26" i="1"/>
  <c r="R25" i="1"/>
  <c r="R22" i="1"/>
  <c r="R21" i="1"/>
  <c r="R20" i="1"/>
  <c r="R19" i="1"/>
  <c r="R17" i="1"/>
  <c r="R63" i="1"/>
  <c r="T63" i="1" s="1"/>
  <c r="R13" i="1"/>
  <c r="R12" i="1"/>
  <c r="R114" i="1"/>
  <c r="R111" i="1"/>
  <c r="R101" i="1"/>
  <c r="R80" i="1"/>
  <c r="R113" i="1"/>
  <c r="R107" i="1"/>
  <c r="R118" i="1"/>
  <c r="R117" i="1"/>
  <c r="T98" i="1"/>
  <c r="R97" i="1"/>
  <c r="T97" i="1" s="1"/>
  <c r="R96" i="1"/>
  <c r="T96" i="1" s="1"/>
  <c r="R95" i="1"/>
  <c r="T95" i="1" s="1"/>
  <c r="R94" i="1"/>
  <c r="T94" i="1" s="1"/>
  <c r="R93" i="1"/>
  <c r="T93" i="1" s="1"/>
  <c r="T92" i="1"/>
  <c r="R91" i="1"/>
  <c r="T91" i="1" s="1"/>
  <c r="R90" i="1"/>
  <c r="T90" i="1" s="1"/>
  <c r="R89" i="1"/>
  <c r="R88" i="1"/>
  <c r="R87" i="1"/>
  <c r="R86" i="1"/>
  <c r="R85" i="1"/>
  <c r="R84" i="1"/>
  <c r="R81" i="1"/>
  <c r="R76" i="1"/>
  <c r="R75" i="1"/>
  <c r="R74" i="1"/>
  <c r="R48" i="1"/>
  <c r="R67" i="1"/>
  <c r="R66" i="1"/>
  <c r="R64" i="1"/>
  <c r="R61" i="1"/>
  <c r="R60" i="1"/>
  <c r="R52" i="1"/>
  <c r="R50" i="1"/>
  <c r="R77" i="1"/>
  <c r="R116" i="1"/>
  <c r="R115" i="1"/>
  <c r="R46" i="1"/>
  <c r="R45" i="1"/>
  <c r="R44" i="1"/>
  <c r="R43" i="1"/>
  <c r="R40" i="1"/>
  <c r="R24" i="1"/>
  <c r="R18" i="1"/>
  <c r="T16" i="1"/>
  <c r="R15" i="1"/>
  <c r="R11" i="1"/>
  <c r="R10" i="1"/>
  <c r="R9" i="1"/>
  <c r="R8" i="1"/>
  <c r="R7" i="1"/>
  <c r="T74" i="1" l="1"/>
  <c r="T83" i="1"/>
  <c r="T7" i="1"/>
  <c r="T8" i="1"/>
  <c r="T9" i="1"/>
  <c r="T10" i="1"/>
  <c r="T11" i="1"/>
  <c r="T15" i="1"/>
  <c r="T18" i="1"/>
  <c r="T24" i="1"/>
  <c r="T40" i="1"/>
  <c r="T43" i="1"/>
  <c r="T44" i="1"/>
  <c r="T45" i="1"/>
  <c r="T46" i="1"/>
  <c r="T115" i="1"/>
  <c r="T116" i="1"/>
  <c r="T77" i="1"/>
  <c r="T50" i="1"/>
  <c r="T52" i="1"/>
  <c r="T60" i="1"/>
  <c r="T61" i="1"/>
  <c r="T64" i="1"/>
  <c r="T66" i="1"/>
  <c r="T67" i="1"/>
  <c r="T48" i="1"/>
  <c r="T73" i="1"/>
  <c r="T75" i="1"/>
  <c r="T76" i="1"/>
  <c r="T81" i="1"/>
  <c r="T84" i="1"/>
  <c r="T85" i="1"/>
  <c r="T86" i="1"/>
  <c r="T87" i="1"/>
  <c r="T88" i="1"/>
  <c r="T89" i="1"/>
  <c r="T117" i="1"/>
  <c r="T118" i="1"/>
  <c r="T107" i="1"/>
  <c r="T113" i="1"/>
  <c r="T80" i="1"/>
  <c r="T101" i="1"/>
  <c r="T111" i="1"/>
  <c r="T114" i="1"/>
  <c r="T12" i="1"/>
  <c r="T13" i="1"/>
  <c r="T17" i="1"/>
  <c r="T19" i="1"/>
  <c r="T20" i="1"/>
  <c r="T21" i="1"/>
  <c r="T22" i="1"/>
  <c r="T25" i="1"/>
  <c r="T26" i="1"/>
  <c r="T27" i="1"/>
  <c r="T29" i="1"/>
  <c r="T30" i="1"/>
  <c r="T31" i="1"/>
  <c r="T32" i="1"/>
  <c r="T36" i="1"/>
  <c r="T39" i="1"/>
  <c r="T41" i="1"/>
  <c r="T51" i="1"/>
  <c r="T53" i="1"/>
  <c r="T54" i="1"/>
  <c r="T55" i="1"/>
  <c r="T56" i="1"/>
  <c r="T57" i="1"/>
  <c r="T59" i="1"/>
  <c r="T65" i="1"/>
  <c r="T71" i="1"/>
  <c r="T47" i="1"/>
  <c r="T82" i="1"/>
  <c r="T99" i="1"/>
  <c r="T100" i="1"/>
  <c r="T104" i="1"/>
  <c r="T105" i="1"/>
  <c r="T106" i="1"/>
  <c r="T108" i="1"/>
  <c r="T109" i="1"/>
  <c r="T110" i="1"/>
  <c r="T79" i="1"/>
  <c r="T112" i="1"/>
  <c r="T120" i="1"/>
  <c r="T121" i="1"/>
  <c r="N49" i="1"/>
  <c r="R49" i="1" s="1"/>
  <c r="N69" i="1"/>
  <c r="R69" i="1" s="1"/>
  <c r="T69" i="1" s="1"/>
  <c r="N68" i="1"/>
  <c r="R68" i="1" s="1"/>
  <c r="T68" i="1" l="1"/>
  <c r="T49" i="1"/>
  <c r="AE9" i="1"/>
  <c r="AE10" i="1"/>
  <c r="AE11" i="1"/>
  <c r="AE12" i="1"/>
  <c r="AE13" i="1"/>
  <c r="AE14" i="1"/>
  <c r="AE15" i="1"/>
  <c r="AE16" i="1"/>
  <c r="AE17" i="1"/>
  <c r="AE18" i="1"/>
  <c r="AE19" i="1"/>
  <c r="AE20" i="1"/>
  <c r="AE21" i="1"/>
  <c r="AE22" i="1"/>
  <c r="AE23" i="1"/>
  <c r="AE24" i="1"/>
  <c r="AE25" i="1"/>
  <c r="AE26" i="1"/>
  <c r="AE27" i="1"/>
  <c r="AE28" i="1"/>
  <c r="AE29" i="1"/>
  <c r="AE30" i="1"/>
  <c r="AE31" i="1"/>
  <c r="AE32" i="1"/>
  <c r="AE33" i="1"/>
  <c r="AE34" i="1"/>
  <c r="AE35" i="1"/>
  <c r="AE36" i="1"/>
  <c r="AE37" i="1"/>
  <c r="AE38" i="1"/>
  <c r="AE39" i="1"/>
  <c r="AE40" i="1"/>
  <c r="AE41" i="1"/>
  <c r="AE42" i="1"/>
  <c r="AE43" i="1"/>
  <c r="AE44" i="1"/>
  <c r="AE45" i="1"/>
  <c r="AE46" i="1"/>
  <c r="AE47" i="1"/>
  <c r="AE48" i="1"/>
  <c r="AE49" i="1"/>
  <c r="AE50" i="1"/>
  <c r="AE51" i="1"/>
  <c r="AE52" i="1"/>
  <c r="AE53" i="1"/>
  <c r="AE54" i="1"/>
  <c r="AE55" i="1"/>
  <c r="AE56" i="1"/>
  <c r="AE57" i="1"/>
  <c r="AE58" i="1"/>
  <c r="AE59" i="1"/>
  <c r="AE60" i="1"/>
  <c r="AE61" i="1"/>
  <c r="AE62" i="1"/>
  <c r="AE63" i="1"/>
  <c r="AE64" i="1"/>
  <c r="AE65" i="1"/>
  <c r="AE66" i="1"/>
  <c r="AE67" i="1"/>
  <c r="AE68" i="1"/>
  <c r="AE69" i="1"/>
  <c r="AE70" i="1"/>
  <c r="AE71" i="1"/>
  <c r="AE72" i="1"/>
  <c r="AE73" i="1"/>
  <c r="AE74" i="1"/>
  <c r="AE75" i="1"/>
  <c r="AE76" i="1"/>
  <c r="AE77" i="1"/>
  <c r="AE78" i="1"/>
  <c r="AE79" i="1"/>
  <c r="AE80" i="1"/>
  <c r="AE81" i="1"/>
  <c r="AE82" i="1"/>
  <c r="AE83" i="1"/>
  <c r="AE84" i="1"/>
  <c r="AE85" i="1"/>
  <c r="AE86" i="1"/>
  <c r="AE87" i="1"/>
  <c r="AE88" i="1"/>
  <c r="AE89" i="1"/>
  <c r="AE90" i="1"/>
  <c r="AE91" i="1"/>
  <c r="AE92" i="1"/>
  <c r="AE93" i="1"/>
  <c r="AE94" i="1"/>
  <c r="AE95" i="1"/>
  <c r="AE96" i="1"/>
  <c r="AE97" i="1"/>
  <c r="AE98" i="1"/>
  <c r="AE99" i="1"/>
  <c r="AE100" i="1"/>
  <c r="AE101" i="1"/>
  <c r="AE102" i="1"/>
  <c r="AE103" i="1"/>
  <c r="AE104" i="1"/>
  <c r="AE105" i="1"/>
  <c r="AE106" i="1"/>
  <c r="AE107" i="1"/>
  <c r="AE108" i="1"/>
  <c r="AE109" i="1"/>
  <c r="AE110" i="1"/>
  <c r="AE111" i="1"/>
  <c r="AE112" i="1"/>
  <c r="AE113" i="1"/>
  <c r="AE114" i="1"/>
  <c r="AE115" i="1"/>
  <c r="AE116" i="1"/>
  <c r="AE117" i="1"/>
  <c r="AE118" i="1"/>
  <c r="AE119" i="1"/>
  <c r="AE120" i="1"/>
  <c r="AE121" i="1"/>
  <c r="AE7" i="1"/>
</calcChain>
</file>

<file path=xl/sharedStrings.xml><?xml version="1.0" encoding="utf-8"?>
<sst xmlns="http://schemas.openxmlformats.org/spreadsheetml/2006/main" count="2040" uniqueCount="832">
  <si>
    <t>FORMATO MEDICIÓN DE PLAN DE ACCIÓN INSTITUCIONAL
PROCESO GOBIERNO Y GESTIÓN DE LA ESTRATEGIA
MACROPROCESO DIRECCIONAMIENTO ESTRATÉGICO</t>
  </si>
  <si>
    <r>
      <t xml:space="preserve">Código: </t>
    </r>
    <r>
      <rPr>
        <sz val="11"/>
        <color theme="1"/>
        <rFont val="Arial"/>
        <family val="2"/>
      </rPr>
      <t>F-DE2-301</t>
    </r>
    <r>
      <rPr>
        <b/>
        <sz val="11"/>
        <color theme="1"/>
        <rFont val="Arial"/>
        <family val="2"/>
      </rPr>
      <t xml:space="preserve">
Versión No.:</t>
    </r>
    <r>
      <rPr>
        <sz val="11"/>
        <color theme="1"/>
        <rFont val="Arial"/>
        <family val="2"/>
      </rPr>
      <t xml:space="preserve"> 03</t>
    </r>
    <r>
      <rPr>
        <b/>
        <sz val="11"/>
        <color theme="1"/>
        <rFont val="Arial"/>
        <family val="2"/>
      </rPr>
      <t xml:space="preserve">
Vigencia desde: </t>
    </r>
    <r>
      <rPr>
        <sz val="11"/>
        <color theme="1"/>
        <rFont val="Arial"/>
        <family val="2"/>
      </rPr>
      <t>29 – 03- 2023</t>
    </r>
  </si>
  <si>
    <t>INSTRUCTIVO MEDICIÓN DE PLAN DE ACCIÓN INSTITUCIONAL (PAI)</t>
  </si>
  <si>
    <t>Pestaña "PAI"</t>
  </si>
  <si>
    <t>Campo</t>
  </si>
  <si>
    <t>Conceptualización o explicación del campo</t>
  </si>
  <si>
    <t>Instrucción de diligenciamiento</t>
  </si>
  <si>
    <t>Dimensión</t>
  </si>
  <si>
    <r>
      <t xml:space="preserve">Las dimensiones del plan de acción corresponden a categorías estratégicas necesarias para el funcionamiento de la estrategia y modelo de operación de SAE para lograr un equilibrio entre los objetivos estratégicos de esta. Estas dimensiones parten de las perspectivas del Balanced Scorecard (BSC) o Cuadro de Mando Integral, herramienta aplicada en entidades públicas, empresas mixtas y privadas para medir su estrategia.
Las dimensiones que se contemplan y adoptan en el PAI de la SAE corresponden a:
</t>
    </r>
    <r>
      <rPr>
        <b/>
        <sz val="11"/>
        <color theme="1"/>
        <rFont val="Arial"/>
        <family val="2"/>
      </rPr>
      <t xml:space="preserve">Dimensión productiva, social y ambiental: </t>
    </r>
    <r>
      <rPr>
        <sz val="11"/>
        <color theme="1"/>
        <rFont val="Arial"/>
        <family val="2"/>
      </rPr>
      <t xml:space="preserve">dimensión creada por la SAE para exaltar sus objetivos estratégicos y compromiso en los ámbitos productivos, sociales y ambientales asociados a su misionalidad y que contribuyen al cumplimiento del Plan Nacional de Desarrollo, al desarrollo territorial de Colombia y a la Paz Total. Esta dimensión favorece a población constitucionalmente protegida, organizaciones sociales y populares (Campesinas y urbanas), cooperativas, asociaciones y organizaciones comunales (ambientales y de mujeres), sujetos de reforma agraria, entre otros grupos de interés priorizados por la SAE. Algunas temáticas que se contemplan en esta dimensión se asocian a la justicia social; la contribución a la reforma agraria; al desarrollo territorial; a la implementación de proyectos estratégicos con enfoque productivo, social y ambiental que permitan la creación de valor; a garantizar la inclusión de comunidades, organizaciones sociales y economías populares en condición de vulnerabilidad en los mecanismos de administración existentes; entre otros.
</t>
    </r>
    <r>
      <rPr>
        <b/>
        <sz val="11"/>
        <color theme="1"/>
        <rFont val="Arial"/>
        <family val="2"/>
      </rPr>
      <t>Dimensión financiera:</t>
    </r>
    <r>
      <rPr>
        <sz val="11"/>
        <color theme="1"/>
        <rFont val="Arial"/>
        <family val="2"/>
      </rPr>
      <t xml:space="preserve"> dimensión que contempla todos los objetivos estratégicos relacionados con el comportamiento financiero de SAE y que son objeto de interés de las entidades que reciben transferencias monetarias, la Junta Directiva de SAE, MinHacienda y de SAE como sociedad. Esta dimensión abarca temáticas como son los ingresos, fuentes de financiación, gastos, ahorros, rentabilidad, rendimientos financieros, utilidades, y en general todas los aspectos asociados al aspecto económico, financiero y presupuestal de SAE.
</t>
    </r>
    <r>
      <rPr>
        <b/>
        <sz val="11"/>
        <color theme="1"/>
        <rFont val="Arial"/>
        <family val="2"/>
      </rPr>
      <t>Dimensión de grupos de interés:</t>
    </r>
    <r>
      <rPr>
        <sz val="11"/>
        <color theme="1"/>
        <rFont val="Arial"/>
        <family val="2"/>
      </rPr>
      <t xml:space="preserve"> dimensión que considera los objetivos estratégicos que pretenden fortalecer la relación que tiene SAE con sus grupos de interés internos y externos, y satisfacer sus necesidades a partir de los servicios que presta en el marco de su misionalidad. En esta dimensión se contemplan temáticas como cobertura del servicio, accesibilidad, posicionamiento de marca, calidad y oportunidad del servicio, transparencia, valor público, nivel de satisfacción del cliente, entre otros factores que miden el relacionamiento con los grupos de interés.
</t>
    </r>
    <r>
      <rPr>
        <b/>
        <sz val="11"/>
        <color theme="1"/>
        <rFont val="Arial"/>
        <family val="2"/>
      </rPr>
      <t xml:space="preserve">Dimensión de procesos: </t>
    </r>
    <r>
      <rPr>
        <sz val="11"/>
        <color theme="1"/>
        <rFont val="Arial"/>
        <family val="2"/>
      </rPr>
      <t xml:space="preserve">dimensión que aborda los objetivos estratégicos asociados al adecuado funcionamiento y mejora del modelo operacional por procesos de SAE en su nivel estratégico, misional, de apoyo y/o de seguimiento y evaluación. Abordar esta dimensión contribuye a la productividad de SAE y satisfacer partes interesadas como son la Junta Directiva, proveedores, clientes externos, entes de control y otros grupos de interés que reciben los servicios de SAE. Algunas temáticas que se pueden abordar desde esta dimensión corresponden a la medición de la eficiencia operacional, la automatización de los procesos, el fortalecimiento de procesos, procesos de innovación, desarrollo de nuevos servicios, la implementación de los sistemas integrados de gestión, tecnología, entre otros. 
</t>
    </r>
    <r>
      <rPr>
        <b/>
        <sz val="11"/>
        <color theme="1"/>
        <rFont val="Arial"/>
        <family val="2"/>
      </rPr>
      <t>Dimensión de aprendizaje y crecimiento:</t>
    </r>
    <r>
      <rPr>
        <sz val="11"/>
        <color theme="1"/>
        <rFont val="Arial"/>
        <family val="2"/>
      </rPr>
      <t xml:space="preserve"> dimensión que incluye los objetivos estratégicos relacionados con el talento humano de SAE y las condiciones que brinda la entidad para su permanencia, crecimiento, desarrollo y bienestar, teniendo en cuenta que son el corazón y la base para ejecutar la estrategia y modelo operacional de SAE. Algunas temáticas que se contemplan en esta dimensión pueden estar asociadas a las competencias del talento humano, al ambiente laboral, la gestión del conocimiento, al desarrollo profesional, a la retención del talento humano, procesos de aprendizaje, entre otros. </t>
    </r>
  </si>
  <si>
    <t>Este campo es netamente informativo y se diligencia al momento de la formulación del Plan de Acción Institucional en el formato F-DE2-118 Formato Plan de acción.
Este campo no es objeto de modificación al realizar el seguimiento al plan de acción, por lo que si desea modificar su contenido deberá solicitarlo a la Oficina Asesora de Planeación en el campo de observaciones junto con la justificación del cambio.</t>
  </si>
  <si>
    <t>Objetivos estratégicos</t>
  </si>
  <si>
    <t>Corresponden a los propósitos o fines que SAE establece en el corto y mediano plazo, en el marco de su visión, misión y estrategia operacional. Estos objetivos se establecen por cada una de las dimensiones estratégicas y deben ser diseñados contemplando que éstos puedan ser medidos, que sean específicos, adecuados, realistas y oportunos de acuerdo con la metodología SMART (George T.Doran).
Estos objetivos estratégicos corresponden a los establecidos en el plan estratégico institucional cuatrienal establecido al interior de la entidad.</t>
  </si>
  <si>
    <t>Iniciativas</t>
  </si>
  <si>
    <t>Corresponden a las tácticas o acciones de nivel táctico que permiten desarrollar y desagregar la estrategia u objetivos estratégicos en metas más pequeñas que permitan su ejecución en el corto plazo. Estas iniciativas o tácticas agrupan una o más actividades de nivel operativo relacionadas, que garantizan el cumplimiento de los objetivos y metas estratégicas de SAE.</t>
  </si>
  <si>
    <t xml:space="preserve">Este campo es netamente informativo y se diligencia al momento de la formulación del Plan de Acción Institucional en el formato F-DE2-118 Formato Plan de acción.
Este campo no es objeto de modificación al realizar el seguimiento al plan de acción, por lo que si desea modificar su contenido deberá solicitarlo a la Oficina Asesora de Planeación en el campo de observaciones junto con la justificación del cambio. </t>
  </si>
  <si>
    <t>Acciones</t>
  </si>
  <si>
    <t>Corresponden a las actividades a realizar en la vigencia por parte de las áreas de SAE a fin de dar cumplimiento a las iniciativas y objetivos estratégicos que conforman la estrategia de SAE para cada periodo de administración.</t>
  </si>
  <si>
    <t>Macroproceso</t>
  </si>
  <si>
    <t>Es un conjunto de procesos que se relacionan entresí y que contribuyen a un objetivo común en el marco del modelo operacional de SAE. Estos se encuentran determinados dentro de la arquitectura empresarial de SAE y se enlistan en el PAI a fin de asociar las actividades que contribuyen a su objetivo e identificar con mayor facilidad los indicadores que contribuyen a medir el desempeño de dicho macroproceso.</t>
  </si>
  <si>
    <t>Proceso</t>
  </si>
  <si>
    <t>Responde a un conjunto de actividades de nivel táctico o procedimientos que secuencialmente se interrelacionan para transformar las entradas de un proceso en resultados o salidas, cumplimiendo el objetivo de cada proceso dentro del modelo de operación de procesos de SAE. Estos se encuentran determinados dentro de la arquitectura empresarial de SAE y se enlistan en el PAI a fin de asociar las actividades que contribuyen a su objetivo e identificar con mayor facilidad los indicadores que contribuyen a medir el desempeño de dicho proceso.</t>
  </si>
  <si>
    <t>Nombre del indicador</t>
  </si>
  <si>
    <t>Es el título o denominación corta y sencilla que permite identificar el objetivo de medición del indicador. Este debe estar correlacionado con la actividad que se realiza en la vigencia y que se desea medir.</t>
  </si>
  <si>
    <t>¿Se toma en cuenta para la evaluación de desempeño?</t>
  </si>
  <si>
    <t>Es un criterio establecido por SAE para determinar cuáles indicadores se tienen en cuenta para evaluar el desempeño o rendimiento de las áreas en función de las actividades desarrolladas en la vigencia.</t>
  </si>
  <si>
    <t>Tipo de indicador</t>
  </si>
  <si>
    <r>
      <t>Corresponde a la categorización de los indicadores de acuerdo con su naturaleza. Para la estructuración del PAI, la SAE emplea las siguientes tipologías o tipos de indicadores:</t>
    </r>
    <r>
      <rPr>
        <b/>
        <sz val="11"/>
        <rFont val="Arial"/>
        <family val="2"/>
      </rPr>
      <t xml:space="preserve">
* Indicadores de calidad:</t>
    </r>
    <r>
      <rPr>
        <sz val="11"/>
        <rFont val="Arial"/>
        <family val="2"/>
      </rPr>
      <t xml:space="preserve"> indicadores que buscan medir aspectos relacionados con la capacidad de SAE para atender a las necesidades y demandas de sus usuarios bajo preceptos de rápidez e inmediatez a la hora de prestar sus bienes o servicios. La SAE enfoca la medición de estos indicadores hacia aspectos como la oportunidad y la percepción de satisfacción de los usuarios.
</t>
    </r>
    <r>
      <rPr>
        <b/>
        <sz val="11"/>
        <rFont val="Arial"/>
        <family val="2"/>
      </rPr>
      <t>* Indicadores de economía:</t>
    </r>
    <r>
      <rPr>
        <sz val="11"/>
        <rFont val="Arial"/>
        <family val="2"/>
      </rPr>
      <t xml:space="preserve"> indicadores que permiten medir la capacidad de SAE para gestionar los recursos disponibles de la forma más conveniente y adecuada. El enfoque de SAE frente a este tipo de indicadores va asociado a la medición del desempeño presupuestal y los posibles ahorros asociados a las actividades del plan de acción.
</t>
    </r>
    <r>
      <rPr>
        <b/>
        <sz val="11"/>
        <rFont val="Arial"/>
        <family val="2"/>
      </rPr>
      <t>* Indicadores de eficacia</t>
    </r>
    <r>
      <rPr>
        <sz val="11"/>
        <rFont val="Arial"/>
        <family val="2"/>
      </rPr>
      <t xml:space="preserve">: indicadores que buscan determinar el cumplimiento de un objetivo o una actividad de acuerdo con la meta establecida. Al interior de SAE los indicadores de eficacia se enfocan principalmente en la medición de factores claves de éxito, puntos críticos, factores de mejora y resultados estratégicos.
</t>
    </r>
    <r>
      <rPr>
        <b/>
        <sz val="11"/>
        <rFont val="Arial"/>
        <family val="2"/>
      </rPr>
      <t xml:space="preserve">* Indicadores de productividad: </t>
    </r>
    <r>
      <rPr>
        <sz val="11"/>
        <rFont val="Arial"/>
        <family val="2"/>
      </rPr>
      <t>indicadores que miden la eficiencia y rendimiento de SAE en función de la rentabilidad del negocio. En SAE estos indicadores se enfocan en la medición de utilidades, ingresos económicos, rendimientos financieros, valor público y rentabilidad social.</t>
    </r>
  </si>
  <si>
    <t xml:space="preserve">Área responsable de la ejecución </t>
  </si>
  <si>
    <t>Pertenece al área que ejecuta cada actividad o acción establecida en el Plan de Acción Institucional.</t>
  </si>
  <si>
    <t>Fórmula para medir el indicador</t>
  </si>
  <si>
    <r>
      <t xml:space="preserve">Corresponde a la descripción, expresión o notación matemática de cómo medir el desempeño del indicador propuesto. Usualmente los indicadores que emplea SAE relacionan fórmulas en términos de fracciones o divisiones de dos cifras, las cuales están relacionadas con la meta y el estado de avance. Para esto usa fórmulas que contienen numeradores y denominadores. 
</t>
    </r>
    <r>
      <rPr>
        <b/>
        <sz val="11"/>
        <rFont val="Arial"/>
        <family val="2"/>
      </rPr>
      <t xml:space="preserve">* Numerador: </t>
    </r>
    <r>
      <rPr>
        <sz val="11"/>
        <rFont val="Arial"/>
        <family val="2"/>
      </rPr>
      <t xml:space="preserve">corresponde a la parte superior de la fracción o fórmula, y responde al resultado esperado de la actividad a realizar.
</t>
    </r>
    <r>
      <rPr>
        <b/>
        <sz val="11"/>
        <rFont val="Arial"/>
        <family val="2"/>
      </rPr>
      <t xml:space="preserve">* Denominador: </t>
    </r>
    <r>
      <rPr>
        <sz val="11"/>
        <rFont val="Arial"/>
        <family val="2"/>
      </rPr>
      <t>es la parte inferior de la fracción o fórmula, y corresponde al universo o meta sobre la cual se realizará la medición del indicador o actividad.</t>
    </r>
  </si>
  <si>
    <t>Descripción del indicador</t>
  </si>
  <si>
    <t>La descripción del indicador es un campo con información cualitativa del indicador que permite su explicación y claridad. Este campo incluye el objetivo de medición del indicador, la explicación del numerador y denominador de la fórmula del indicador en términos cualitativos y de alcance, y también puede contener notas aclaratorias u observaciones para facilitar la medición del indicador.</t>
  </si>
  <si>
    <t>Meta 202(X)</t>
  </si>
  <si>
    <t>Es el resultado que se espera lograr en la vigencia con relación a la medición de la acción o actividad a través de su indicador. Esta meta es anualizada y puede representarse a nivel porcentual o con valor absoluto, según mejor convenga.</t>
  </si>
  <si>
    <t>Periodicidad del reporte</t>
  </si>
  <si>
    <t>Es la frecuencia con la que se realiza el reporte y por tanto el seguimiento al Plan de Acción Institucional de SAE. Según los lineamientos establecidos en la entidad, esta periocidad es trimestral, una vez la Oficina Asesora de Planeación solicite su reporte.</t>
  </si>
  <si>
    <t>Numerador T(X)</t>
  </si>
  <si>
    <t>Corresponde a la parte superior de la fracción o fórmula, y responde al estado de avance del indicador analizado.</t>
  </si>
  <si>
    <r>
      <t xml:space="preserve">Diligencie de manera </t>
    </r>
    <r>
      <rPr>
        <b/>
        <sz val="11"/>
        <color theme="1"/>
        <rFont val="Arial"/>
        <family val="2"/>
      </rPr>
      <t>númerica y acumulada</t>
    </r>
    <r>
      <rPr>
        <sz val="11"/>
        <color theme="1"/>
        <rFont val="Arial"/>
        <family val="2"/>
      </rPr>
      <t xml:space="preserve"> el estado de avance de la actividad de acuerdo con lo descrito en la parte superior de la fórmula (Numerador). 
En caso que no se haya avanzado en la actividad, escriba el número cero y no deje vacío el campo.
Este campo es de</t>
    </r>
    <r>
      <rPr>
        <b/>
        <sz val="11"/>
        <color theme="1"/>
        <rFont val="Arial"/>
        <family val="2"/>
      </rPr>
      <t xml:space="preserve"> obligatorio diligenciamiento</t>
    </r>
    <r>
      <rPr>
        <sz val="11"/>
        <color theme="1"/>
        <rFont val="Arial"/>
        <family val="2"/>
      </rPr>
      <t>.</t>
    </r>
  </si>
  <si>
    <t>Denominador T(X)</t>
  </si>
  <si>
    <t>Es la parte inferior de la fracción o fórmula, y corresponde al universo o meta sobre la cual se realizará la medición del indicador o actividad.</t>
  </si>
  <si>
    <r>
      <t xml:space="preserve">En este espacio diligencie de manera </t>
    </r>
    <r>
      <rPr>
        <b/>
        <sz val="11"/>
        <color theme="1"/>
        <rFont val="Arial"/>
        <family val="2"/>
      </rPr>
      <t>númerica y acumulada</t>
    </r>
    <r>
      <rPr>
        <sz val="11"/>
        <color theme="1"/>
        <rFont val="Arial"/>
        <family val="2"/>
      </rPr>
      <t xml:space="preserve"> la meta anual de la actividad (en caso que sea un valor absoluto) o el valor del universo sobre el cual se realizará la medición de la actividad de acuerdo con lo descrito en la parte inferior de la fórmula (Denominador). 
No deje el campo en vacío. En caso que corresponda a un indicador a demanda y no se haya recibido solicitudes sobre las cuales medir el estado de avance, registre el valor cero.
Este campo es de </t>
    </r>
    <r>
      <rPr>
        <b/>
        <sz val="11"/>
        <color theme="1"/>
        <rFont val="Arial"/>
        <family val="2"/>
      </rPr>
      <t>obligatorio diligenciamiento.</t>
    </r>
  </si>
  <si>
    <t>Cumplimiento del indicador en el año</t>
  </si>
  <si>
    <t>Es el resultado de aplicar la fórmula del indicador, el cual indica a nivel porcentual (%) el grado de avance o cumplimiento acumulado de la actividad en el año, a corte del periodo analizado.</t>
  </si>
  <si>
    <t>Este campo es automático, por lo que no debe diligenciarlo o modificarlo.</t>
  </si>
  <si>
    <t>% Meta T(X)</t>
  </si>
  <si>
    <r>
      <t xml:space="preserve">Pertenece al porcentaje (%) asignado o programado a cada corte de seguimiento trimestral como indicativo del porcentaje esperado en el estado de avance de las actividades formuladas. 
Teniendo en cuenta que cada seguimiento se realiza con una frecuencia trimestral y que en cada año se realizan cuatro (4) seguimientos, se distribuye el 100% esperado para la vigencia en partes iguales del 25%. Como los seguimientos son acumulados, el porcentaje asignado a cada corte de seguimiento trimestral son los siguientes:
* </t>
    </r>
    <r>
      <rPr>
        <b/>
        <sz val="11"/>
        <rFont val="Arial"/>
        <family val="2"/>
      </rPr>
      <t>A corte del trimestre No. 1</t>
    </r>
    <r>
      <rPr>
        <sz val="11"/>
        <rFont val="Arial"/>
        <family val="2"/>
      </rPr>
      <t xml:space="preserve"> </t>
    </r>
    <r>
      <rPr>
        <b/>
        <sz val="11"/>
        <rFont val="Arial"/>
        <family val="2"/>
      </rPr>
      <t>(T1)</t>
    </r>
    <r>
      <rPr>
        <sz val="11"/>
        <rFont val="Arial"/>
        <family val="2"/>
      </rPr>
      <t xml:space="preserve"> comprendido entre enero y marzo </t>
    </r>
    <r>
      <rPr>
        <b/>
        <sz val="11"/>
        <rFont val="Arial"/>
        <family val="2"/>
      </rPr>
      <t>la meta es del 25%.</t>
    </r>
    <r>
      <rPr>
        <sz val="11"/>
        <rFont val="Arial"/>
        <family val="2"/>
      </rPr>
      <t xml:space="preserve">
* </t>
    </r>
    <r>
      <rPr>
        <b/>
        <sz val="11"/>
        <rFont val="Arial"/>
        <family val="2"/>
      </rPr>
      <t xml:space="preserve">A corte del trimestre No. 2 (T2) </t>
    </r>
    <r>
      <rPr>
        <sz val="11"/>
        <rFont val="Arial"/>
        <family val="2"/>
      </rPr>
      <t xml:space="preserve">comprendido entre enero y junio </t>
    </r>
    <r>
      <rPr>
        <b/>
        <sz val="11"/>
        <rFont val="Arial"/>
        <family val="2"/>
      </rPr>
      <t>la meta es del 50%.</t>
    </r>
    <r>
      <rPr>
        <sz val="11"/>
        <rFont val="Arial"/>
        <family val="2"/>
      </rPr>
      <t xml:space="preserve">
* </t>
    </r>
    <r>
      <rPr>
        <b/>
        <sz val="11"/>
        <rFont val="Arial"/>
        <family val="2"/>
      </rPr>
      <t>A corte del trimestre No. 3 (T3)</t>
    </r>
    <r>
      <rPr>
        <sz val="11"/>
        <rFont val="Arial"/>
        <family val="2"/>
      </rPr>
      <t xml:space="preserve"> comprendido entre enero y septiembre </t>
    </r>
    <r>
      <rPr>
        <b/>
        <sz val="11"/>
        <rFont val="Arial"/>
        <family val="2"/>
      </rPr>
      <t>la meta es del 75%.</t>
    </r>
    <r>
      <rPr>
        <sz val="11"/>
        <rFont val="Arial"/>
        <family val="2"/>
      </rPr>
      <t xml:space="preserve">
* </t>
    </r>
    <r>
      <rPr>
        <b/>
        <sz val="11"/>
        <rFont val="Arial"/>
        <family val="2"/>
      </rPr>
      <t>A corte del trimestre No. 4 (T4)</t>
    </r>
    <r>
      <rPr>
        <sz val="11"/>
        <rFont val="Arial"/>
        <family val="2"/>
      </rPr>
      <t xml:space="preserve"> comprendido entre enero y diciembre de cada anualidad </t>
    </r>
    <r>
      <rPr>
        <b/>
        <sz val="11"/>
        <rFont val="Arial"/>
        <family val="2"/>
      </rPr>
      <t>la meta es del 100%.</t>
    </r>
  </si>
  <si>
    <t xml:space="preserve">Este campo está predefinido de acuerdo con el corte de seguimiento, es decir, si es el seguimiento a corte del primer trimestre, este valor será del 25%; si es a corte del segundo trimestre será del 50%; si es a corte del tercer trimestre será del 75% y si a corte del cuarto trimestre este valor será del 100%.  
Este dato será registrado por parte de la Oficina Asesora de Planeación, por lo cual no debe modificar este dato. </t>
  </si>
  <si>
    <t>Cumplimiento del indicador a corte del trimestre evaluado</t>
  </si>
  <si>
    <r>
      <t xml:space="preserve">Compete al cumplimiento del indicador con relación al porcentaje (%) asignado o programado a cada corte trimestral (T1,T2,T3 y T4). Este resultado indica si los resultados de avance obtenidos en cada actividad o indicador tienen un buen o mal comportamiento de rendimiento en función del tiempo, es decir, si hay un atraso con los resultados que debería llevar al corte de seguimiento analizado o si por lo contrario hay resultados oportunos y eficientes en función del tiempo.
Este cumplimiento representa una alerta para saber si se tiene un buen desempeño en función del tiempo así:
* Si el resultado del indicador es </t>
    </r>
    <r>
      <rPr>
        <b/>
        <sz val="11"/>
        <rFont val="Arial"/>
        <family val="2"/>
      </rPr>
      <t>inferior al 70%</t>
    </r>
    <r>
      <rPr>
        <sz val="11"/>
        <rFont val="Arial"/>
        <family val="2"/>
      </rPr>
      <t xml:space="preserve">, el </t>
    </r>
    <r>
      <rPr>
        <b/>
        <sz val="11"/>
        <rFont val="Arial"/>
        <family val="2"/>
      </rPr>
      <t>rendimiento</t>
    </r>
    <r>
      <rPr>
        <sz val="11"/>
        <rFont val="Arial"/>
        <family val="2"/>
      </rPr>
      <t xml:space="preserve"> de los resultados de las actividades </t>
    </r>
    <r>
      <rPr>
        <b/>
        <sz val="11"/>
        <rFont val="Arial"/>
        <family val="2"/>
      </rPr>
      <t>no es óptimo.</t>
    </r>
    <r>
      <rPr>
        <sz val="11"/>
        <rFont val="Arial"/>
        <family val="2"/>
      </rPr>
      <t xml:space="preserve">
* Si el resultado del indicador se encuentra </t>
    </r>
    <r>
      <rPr>
        <b/>
        <sz val="11"/>
        <rFont val="Arial"/>
        <family val="2"/>
      </rPr>
      <t>entre un 70% y 79%</t>
    </r>
    <r>
      <rPr>
        <sz val="11"/>
        <rFont val="Arial"/>
        <family val="2"/>
      </rPr>
      <t xml:space="preserve">, el </t>
    </r>
    <r>
      <rPr>
        <b/>
        <sz val="11"/>
        <rFont val="Arial"/>
        <family val="2"/>
      </rPr>
      <t>rendimiento</t>
    </r>
    <r>
      <rPr>
        <sz val="11"/>
        <rFont val="Arial"/>
        <family val="2"/>
      </rPr>
      <t xml:space="preserve"> de la actividad es </t>
    </r>
    <r>
      <rPr>
        <b/>
        <sz val="11"/>
        <rFont val="Arial"/>
        <family val="2"/>
      </rPr>
      <t>promedio</t>
    </r>
    <r>
      <rPr>
        <sz val="11"/>
        <rFont val="Arial"/>
        <family val="2"/>
      </rPr>
      <t>.
* Si el resultado del indicador es</t>
    </r>
    <r>
      <rPr>
        <b/>
        <sz val="11"/>
        <rFont val="Arial"/>
        <family val="2"/>
      </rPr>
      <t xml:space="preserve"> igual o superior del 80%</t>
    </r>
    <r>
      <rPr>
        <sz val="11"/>
        <rFont val="Arial"/>
        <family val="2"/>
      </rPr>
      <t xml:space="preserve">, el rendimiento de los </t>
    </r>
    <r>
      <rPr>
        <b/>
        <sz val="11"/>
        <rFont val="Arial"/>
        <family val="2"/>
      </rPr>
      <t>resultados</t>
    </r>
    <r>
      <rPr>
        <sz val="11"/>
        <rFont val="Arial"/>
        <family val="2"/>
      </rPr>
      <t xml:space="preserve"> de la actividad son </t>
    </r>
    <r>
      <rPr>
        <b/>
        <sz val="11"/>
        <rFont val="Arial"/>
        <family val="2"/>
      </rPr>
      <t>óptimos</t>
    </r>
    <r>
      <rPr>
        <sz val="11"/>
        <rFont val="Arial"/>
        <family val="2"/>
      </rPr>
      <t>.</t>
    </r>
  </si>
  <si>
    <t>Análisis del indicador</t>
  </si>
  <si>
    <t>Concierne a la explicación de los resultados obtenidos en cada indicador, en donde se expone de manera cualitativa información clave y complementaria para mayor entendimiento del avance de cada actividad, fortalezas o logros obtenidos con la actividad ejecutada, o limitantes que se han tenido para tener un buen desempeño en la ejecución de la actividad, a fin de tomar decisiones preventivas o correctivas a nivel estratégico.</t>
  </si>
  <si>
    <r>
      <t xml:space="preserve">Explique el resultado del indicador de manera cualitativa brindado información clave y complementaria que explique dicho resultado; fortalezas o logros obtenidos con la actividad ejecutada, o limitantes que no han permitido un buen desempeño de la actividad. 
En caso que la actividad no haya iniciado, explique las razones por las cuales no se ha ejecutado la actividad.
Este campo es de </t>
    </r>
    <r>
      <rPr>
        <b/>
        <sz val="11"/>
        <color theme="1"/>
        <rFont val="Arial"/>
        <family val="2"/>
      </rPr>
      <t>obligatorio diligenciamiento.</t>
    </r>
  </si>
  <si>
    <t>Observaciones</t>
  </si>
  <si>
    <t>Es el espacio contemplado para establecer acciones de mejora en los casos que el cumplimiento del indicador a corte del trimestre evaluado sea inferior al 70%, es decir, su rendimiento de resultados en función del tiempo no es óptimo.
También se considera un espacio para realizar solicitudes de modificación o eliminación de indicadores, junto con su justificación y propuesta, en caso de ser necesario.
Estos insumos son socializados al Comité Directivo a fin de que conozcan las razones de indicadores con bajo desempeño y validar y aprobar solicitudes de cambios al Plan de Acción Institucional.</t>
  </si>
  <si>
    <t>Si el indicador a corte del trimestre evaluado (Columna S) presenta un cumplimiento menor al 70% indique las actividades que se realizarán para cumplir la meta establecida y mejorar el desempeño del indicador.
Adicionalmente y en caso de identificar necesidades de modificación o eliminación al indicador, por favor registre la solicitud en este espacio, junto con la respectiva justificación y propuesta en caso de ser necesario.</t>
  </si>
  <si>
    <t>Pestaña "Datos"</t>
  </si>
  <si>
    <t>Esta pestaña es de uso exclusivo de la Oficina Asesora de Planeación para parametrizar los datos asociados a la medición y seguimiento del Plan de Acción Institucional</t>
  </si>
  <si>
    <t>FORMATO MEDICIÓN PLAN DE ACCIÓN INSTITUCIONAL
PROCESO GOBIERNO Y GESTIÓN DE LA ESTRATEGIA
MACROPROCESO DIRECCIONAMIENTO ESTRATÉGICO</t>
  </si>
  <si>
    <r>
      <rPr>
        <b/>
        <sz val="12"/>
        <color theme="1"/>
        <rFont val="Arial"/>
        <family val="2"/>
      </rPr>
      <t xml:space="preserve">Código: </t>
    </r>
    <r>
      <rPr>
        <sz val="12"/>
        <color theme="1"/>
        <rFont val="Arial"/>
        <family val="2"/>
      </rPr>
      <t xml:space="preserve">F-DE2-301
</t>
    </r>
    <r>
      <rPr>
        <b/>
        <sz val="12"/>
        <color theme="1"/>
        <rFont val="Arial"/>
        <family val="2"/>
      </rPr>
      <t>Versión No.:</t>
    </r>
    <r>
      <rPr>
        <sz val="12"/>
        <color theme="1"/>
        <rFont val="Arial"/>
        <family val="2"/>
      </rPr>
      <t xml:space="preserve"> 03
</t>
    </r>
    <r>
      <rPr>
        <b/>
        <sz val="12"/>
        <color theme="1"/>
        <rFont val="Arial"/>
        <family val="2"/>
      </rPr>
      <t xml:space="preserve">Vigencia desde: </t>
    </r>
    <r>
      <rPr>
        <sz val="12"/>
        <color theme="1"/>
        <rFont val="Arial"/>
        <family val="2"/>
      </rPr>
      <t>29 – 03- 2023</t>
    </r>
  </si>
  <si>
    <r>
      <t xml:space="preserve">MEDICIÓN PLAN DE ACCIÓN INSTITUCIONAL (PAI) 2023
</t>
    </r>
    <r>
      <rPr>
        <b/>
        <sz val="12"/>
        <color theme="0"/>
        <rFont val="Arial"/>
        <family val="2"/>
      </rPr>
      <t>SOCIEDAD DE ACTIVOS ESPECIALES S.A.S.</t>
    </r>
  </si>
  <si>
    <t>Comportamiento del indicador</t>
  </si>
  <si>
    <t>Meta 2023</t>
  </si>
  <si>
    <t>Numerador T2</t>
  </si>
  <si>
    <t>Denominador T2</t>
  </si>
  <si>
    <t>% Meta T2</t>
  </si>
  <si>
    <t>Productiva, social y ambiental</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</si>
  <si>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t>
  </si>
  <si>
    <t>Adelantar destinaciones especiales priorizando los procesos productivos, sociales, ambientales, así como la atención ante emergencias y desastres producto de fenómenos de variabilidad climática</t>
  </si>
  <si>
    <t>Presentar casos de  destinación temporal de inmuebles rurales dirigidos a población de especial protección constitucional o entidades públicas que desarrollaran proyectos con esta población</t>
  </si>
  <si>
    <t>Disposición Temporal</t>
  </si>
  <si>
    <t>Administración de destinación provisional</t>
  </si>
  <si>
    <t>Destinaciones provisionales de Inmuebles Rurales</t>
  </si>
  <si>
    <t>SÍ</t>
  </si>
  <si>
    <t>Eficacia</t>
  </si>
  <si>
    <t>Demanda</t>
  </si>
  <si>
    <t xml:space="preserve">Gerencia de Bienes Inmuebles Rurales </t>
  </si>
  <si>
    <t>(Número de destinaciones Provisionales de Inmuebles rurales presentados a Comité/ Solicitudes de destinaciones provisionales viables) *100%</t>
  </si>
  <si>
    <r>
      <rPr>
        <b/>
        <sz val="11"/>
        <color indexed="8"/>
        <rFont val="Arial"/>
        <family val="2"/>
      </rPr>
      <t>Objetivo del indicador:</t>
    </r>
    <r>
      <rPr>
        <sz val="11"/>
        <color indexed="8"/>
        <rFont val="Arial"/>
        <family val="2"/>
      </rPr>
      <t xml:space="preserve"> medir la presentación de activos para destinación temporal de inmuebles rurales ante el Comité de Depositarios, Destinatarios, Mandatarios y Liquidadores, para determinar su favorabilidad o no.
</t>
    </r>
    <r>
      <rPr>
        <b/>
        <sz val="11"/>
        <color indexed="8"/>
        <rFont val="Arial"/>
        <family val="2"/>
      </rPr>
      <t>Numerador</t>
    </r>
    <r>
      <rPr>
        <sz val="11"/>
        <color indexed="8"/>
        <rFont val="Arial"/>
        <family val="2"/>
      </rPr>
      <t xml:space="preserve">: total de destinaciones provisionales presentadas al Comité de Depositarios, Destinatarios, Mandatarios y Liquidadores en ficha técnica de acuerdo con lineamientos técnicos. 
</t>
    </r>
    <r>
      <rPr>
        <b/>
        <sz val="11"/>
        <color indexed="8"/>
        <rFont val="Arial"/>
        <family val="2"/>
      </rPr>
      <t xml:space="preserve">
Denominador:</t>
    </r>
    <r>
      <rPr>
        <sz val="11"/>
        <color indexed="8"/>
        <rFont val="Arial"/>
        <family val="2"/>
      </rPr>
      <t xml:space="preserve"> las solicitudes para destinación provisional de inmuebles rurales se consideran viables cuando la documentación se encuentra completa de acuerdo con metodología, cuando el inmueble demuestra baja productividad o comercialización, y cuando el solicitante corresponde a población de especial protección constitucional o entidades públicas que desarrollaran proyectos con esta población. 
</t>
    </r>
    <r>
      <rPr>
        <b/>
        <sz val="11"/>
        <color indexed="8"/>
        <rFont val="Arial"/>
        <family val="2"/>
      </rPr>
      <t xml:space="preserve">Observación: </t>
    </r>
    <r>
      <rPr>
        <sz val="11"/>
        <color indexed="8"/>
        <rFont val="Arial"/>
        <family val="2"/>
      </rPr>
      <t>se hace necesario indicar en el análisis del indicador, las destinaciones temporales aprobadas como insumo para la medición de la macrometa estratégica "Destinaciones de inmuebles al fomento de la economía popular"</t>
    </r>
  </si>
  <si>
    <t>100%</t>
  </si>
  <si>
    <t>Trimestral</t>
  </si>
  <si>
    <t xml:space="preserve"> Realizar procesos de destinación definitiva de inmuebles rurales dirigidos a población de especial protección constitucional o entidades públicas que desarrollaran proyectos con esta población</t>
  </si>
  <si>
    <t>Disposición Final</t>
  </si>
  <si>
    <t>Otras modalidades de disposición final</t>
  </si>
  <si>
    <t>Destinaciones definitivas de Inmuebles Rurales</t>
  </si>
  <si>
    <t>(Número de destinaciones definitivas de Inmuebles rurales realizadas/ Solicitudes de destinaciones definitivas viables) *100%</t>
  </si>
  <si>
    <r>
      <rPr>
        <b/>
        <sz val="11"/>
        <color indexed="8"/>
        <rFont val="Arial"/>
        <family val="2"/>
      </rPr>
      <t>Objetivo del indicador:</t>
    </r>
    <r>
      <rPr>
        <sz val="11"/>
        <color indexed="8"/>
        <rFont val="Arial"/>
        <family val="2"/>
      </rPr>
      <t xml:space="preserve"> medir las destinaciones definitivas realizadas con la ANT, ART, URT, entidades adscritas a MinDefensa u otras que determine la Ley. 
</t>
    </r>
    <r>
      <rPr>
        <b/>
        <sz val="11"/>
        <color indexed="8"/>
        <rFont val="Arial"/>
        <family val="2"/>
      </rPr>
      <t>Numerador</t>
    </r>
    <r>
      <rPr>
        <sz val="11"/>
        <color indexed="8"/>
        <rFont val="Arial"/>
        <family val="2"/>
      </rPr>
      <t xml:space="preserve">: total de destinaciones definitivas presentadas a la ANT, ART, URT, entidades adscritas a MinDefensa u otras que determine la Ley. 
</t>
    </r>
    <r>
      <rPr>
        <b/>
        <sz val="11"/>
        <color indexed="8"/>
        <rFont val="Arial"/>
        <family val="2"/>
      </rPr>
      <t xml:space="preserve">
Denominador:</t>
    </r>
    <r>
      <rPr>
        <sz val="11"/>
        <color indexed="8"/>
        <rFont val="Arial"/>
        <family val="2"/>
      </rPr>
      <t xml:space="preserve"> Las solicitudes de destinación definitiva de inmuebles rurales se considera viable cuando el inmueble tenga viabilidad técnica y jurídica para su destinación.
</t>
    </r>
    <r>
      <rPr>
        <b/>
        <sz val="11"/>
        <color indexed="8"/>
        <rFont val="Arial"/>
        <family val="2"/>
      </rPr>
      <t xml:space="preserve">Observación: </t>
    </r>
    <r>
      <rPr>
        <sz val="11"/>
        <color indexed="8"/>
        <rFont val="Arial"/>
        <family val="2"/>
      </rPr>
      <t>se hace necesario indicar en el análisis del indicador, las destinaciones definitivas aprobadas como insumo para la medición de la macrometa estratégica "Destinaciones de inmuebles al fomento de la economía popular"</t>
    </r>
  </si>
  <si>
    <t>Realizar diagnóstico técnico de Inmuebles Rurales para procesos de disposición final gratuita con enfoque social y productivo</t>
  </si>
  <si>
    <t>Diagnóstico y Alistamiento</t>
  </si>
  <si>
    <t>Diagnóstico de Activos</t>
  </si>
  <si>
    <t>Diagnóstico Técnico de Inmuebles Rurales para procesos de disposición final gratuita con enfoque social y productivo</t>
  </si>
  <si>
    <t>(Inmuebles rurales con diagnóstico técnico entregados a la gerencia técnica/ Inmuebles rurales con viabilidad jurídica positiva para transferencia) *100%</t>
  </si>
  <si>
    <r>
      <rPr>
        <b/>
        <sz val="11"/>
        <color indexed="8"/>
        <rFont val="Arial"/>
        <family val="2"/>
      </rPr>
      <t>Objetivo del indicador:</t>
    </r>
    <r>
      <rPr>
        <sz val="11"/>
        <color indexed="8"/>
        <rFont val="Arial"/>
        <family val="2"/>
      </rPr>
      <t xml:space="preserve"> medir el diagnóstico técnico de inmuebles rurales para disponerlos de manera definitiva y gratuita a entidades públicas o a poblaciones priorizadas y constitucionalmente protegidas.
</t>
    </r>
    <r>
      <rPr>
        <b/>
        <sz val="11"/>
        <color indexed="8"/>
        <rFont val="Arial"/>
        <family val="2"/>
      </rPr>
      <t xml:space="preserve">Numerador: </t>
    </r>
    <r>
      <rPr>
        <sz val="11"/>
        <color indexed="8"/>
        <rFont val="Arial"/>
        <family val="2"/>
      </rPr>
      <t xml:space="preserve">se considera que un inmueble rural cuenta con diagnostico técnico cuando se ha determinado: 
Vocación del bien; estado del inmueble; necesidades de saneamiento requeridos  y su entrega a la Gerencia Técnica.
</t>
    </r>
    <r>
      <rPr>
        <b/>
        <sz val="11"/>
        <color indexed="8"/>
        <rFont val="Arial"/>
        <family val="2"/>
      </rPr>
      <t>Denominador:</t>
    </r>
    <r>
      <rPr>
        <sz val="11"/>
        <color indexed="8"/>
        <rFont val="Arial"/>
        <family val="2"/>
      </rPr>
      <t xml:space="preserve"> corresponde a las viabilidades jurídicas que la Gerencia de Asuntos Legales determina como viables para la transferencia definitiva gratuita de inmuebles a entidades públicas o a poblaciones priorizadas y constitucionalmente protegidas.</t>
    </r>
  </si>
  <si>
    <t>Atender las solicitudes de destinación provisional y definitiva de inmuebles urbanos</t>
  </si>
  <si>
    <t xml:space="preserve">Administración de Destinación Provisional </t>
  </si>
  <si>
    <t>Trámite de solicitudes de destinación provisional y definitivas</t>
  </si>
  <si>
    <t xml:space="preserve">Gerencia de Bienes Inmuebles Urbanos </t>
  </si>
  <si>
    <t>(Solicitudes de destinación provisional y definitiva de inmuebles urbanos atendidas/ Solicitudes de destinación provisional y definitiva de inmuebles recibidas)*100%</t>
  </si>
  <si>
    <r>
      <rPr>
        <b/>
        <sz val="11"/>
        <color indexed="8"/>
        <rFont val="Arial"/>
        <family val="2"/>
      </rPr>
      <t>Objetivo del indicador:</t>
    </r>
    <r>
      <rPr>
        <sz val="11"/>
        <color indexed="8"/>
        <rFont val="Arial"/>
        <family val="2"/>
      </rPr>
      <t xml:space="preserve"> medir la atención de las solicitudes recibidas por entidades públicas, privadas y personas naturales de destinación provisional y definitivas de inmuebles urbanos.
</t>
    </r>
    <r>
      <rPr>
        <b/>
        <sz val="11"/>
        <color indexed="8"/>
        <rFont val="Arial"/>
        <family val="2"/>
      </rPr>
      <t>Numerador:</t>
    </r>
    <r>
      <rPr>
        <sz val="11"/>
        <color indexed="8"/>
        <rFont val="Arial"/>
        <family val="2"/>
      </rPr>
      <t xml:space="preserve"> las solicitudes atendidas hacen referencia a la contestación de viabilidad de destinación provisional o definitiva al solicitante.
</t>
    </r>
    <r>
      <rPr>
        <b/>
        <sz val="11"/>
        <color indexed="8"/>
        <rFont val="Arial"/>
        <family val="2"/>
      </rPr>
      <t xml:space="preserve">Denominador: </t>
    </r>
    <r>
      <rPr>
        <sz val="11"/>
        <color indexed="8"/>
        <rFont val="Arial"/>
        <family val="2"/>
      </rPr>
      <t>corresponde a las solicitudes de destinación provisional o definitiva de inmuebles urbanas allegadas por los canales oficiales de comunicación de SAE.</t>
    </r>
  </si>
  <si>
    <t>Adelantar destinaciones especiales temporales y definitivas, priorizando los procesos productivos, sociales, ambientales, así como la atención ante emergencias y desastres producto de fenómenos de variabilidad climática</t>
  </si>
  <si>
    <t xml:space="preserve">Atender las solicitudes de daciones en pago y cruce de cuentas, diversificando el acceso para el desarrollo territorial y productivo. </t>
  </si>
  <si>
    <t>Otras Modalidades de Disposición Final</t>
  </si>
  <si>
    <t>Daciones en pago o cruce de cuentas</t>
  </si>
  <si>
    <t>Gerencia Comercial</t>
  </si>
  <si>
    <t>(Daciones en pago o cruce de cuentas atendidas efectivamente/ Solicitudes de daciones en pago o cruce de cuentas)*100%</t>
  </si>
  <si>
    <r>
      <rPr>
        <b/>
        <sz val="11"/>
        <color indexed="8"/>
        <rFont val="Arial"/>
        <family val="2"/>
      </rPr>
      <t>Objetivo del indicador:</t>
    </r>
    <r>
      <rPr>
        <sz val="11"/>
        <color indexed="8"/>
        <rFont val="Arial"/>
        <family val="2"/>
      </rPr>
      <t xml:space="preserve"> medir la efectividad de la dación de pagos o cruce de cuentas respecto a las solicitudes efectuadas.
</t>
    </r>
    <r>
      <rPr>
        <b/>
        <sz val="11"/>
        <color indexed="8"/>
        <rFont val="Arial"/>
        <family val="2"/>
      </rPr>
      <t xml:space="preserve">Numerador: </t>
    </r>
    <r>
      <rPr>
        <sz val="11"/>
        <color indexed="8"/>
        <rFont val="Arial"/>
        <family val="2"/>
      </rPr>
      <t xml:space="preserve">la atención efectiva de dación de pagos o cruce de cuentas corresponde al número de negocios cerrados con entidades públicas y privadas.
</t>
    </r>
    <r>
      <rPr>
        <b/>
        <sz val="11"/>
        <color indexed="8"/>
        <rFont val="Arial"/>
        <family val="2"/>
      </rPr>
      <t>Denominador:</t>
    </r>
    <r>
      <rPr>
        <sz val="11"/>
        <color indexed="8"/>
        <rFont val="Arial"/>
        <family val="2"/>
      </rPr>
      <t xml:space="preserve"> corresponde al total de solicitudes acumuladas en la vigencia relacionadas con daciones en pago o cruce de cuentas.</t>
    </r>
  </si>
  <si>
    <t>Realizar destinaciones y donaciones de bienes muebles priorizando procesos productos, sociales o ambientales</t>
  </si>
  <si>
    <t>Disposición Temporal
Disposición Final</t>
  </si>
  <si>
    <t>Administración de destinación provisional
Otras modalidades de disposición final</t>
  </si>
  <si>
    <t>Destinación y donación de bienes muebles</t>
  </si>
  <si>
    <t>Programación</t>
  </si>
  <si>
    <t>Gerencia de Bienes Muebles</t>
  </si>
  <si>
    <t xml:space="preserve">(Número de bienes muebles destinados y donados/ Número de bienes muebles programados para destinación y donación)*100% </t>
  </si>
  <si>
    <r>
      <rPr>
        <b/>
        <sz val="11"/>
        <color indexed="8"/>
        <rFont val="Arial"/>
        <family val="2"/>
      </rPr>
      <t xml:space="preserve">Objetivo del indicador: </t>
    </r>
    <r>
      <rPr>
        <sz val="11"/>
        <color indexed="8"/>
        <rFont val="Arial"/>
        <family val="2"/>
      </rPr>
      <t xml:space="preserve">medir el número de bienes que se destinan provisional o definitivamente y  donan por parte de la Gerencia de Muebles, según inventario. 
</t>
    </r>
    <r>
      <rPr>
        <b/>
        <sz val="11"/>
        <color indexed="8"/>
        <rFont val="Arial"/>
        <family val="2"/>
      </rPr>
      <t>Numerador:</t>
    </r>
    <r>
      <rPr>
        <sz val="11"/>
        <color indexed="8"/>
        <rFont val="Arial"/>
        <family val="2"/>
      </rPr>
      <t xml:space="preserve"> corresponde al número de bienes que se destinan provisional o definitivamente para procesos productivos, sociales o ambientales. 
</t>
    </r>
    <r>
      <rPr>
        <b/>
        <sz val="11"/>
        <color indexed="8"/>
        <rFont val="Arial"/>
        <family val="2"/>
      </rPr>
      <t>Denominador:</t>
    </r>
    <r>
      <rPr>
        <sz val="11"/>
        <color indexed="8"/>
        <rFont val="Arial"/>
        <family val="2"/>
      </rPr>
      <t xml:space="preserve"> corresponde al número de bienes que se tienen programados para destinación provisional o definitiva o para donación. </t>
    </r>
  </si>
  <si>
    <t>250</t>
  </si>
  <si>
    <t>Garantizar la inclusión de comunidades, organizaciones sociales y economías populares en condición de vulnerabilidad en los mecanismos de administración existentes</t>
  </si>
  <si>
    <t>Permitir la inclusión de organizaciones comunitarias en el gerenciamiento de Sociedades Activas y/o establecimientos de comercio.</t>
  </si>
  <si>
    <t>Administración de Depósitos Provisionales</t>
  </si>
  <si>
    <t>Gerencias populares en Sociedades Activas y/o establecimientos de comercio.</t>
  </si>
  <si>
    <t>Gerencia Sociedades Activas</t>
  </si>
  <si>
    <t>(Sociedades Activas y/o establecimientos de comercio con gerencias populares/Sociedades Activas y/o establecimientos de comercio priorizados para el gerenciamiento de organizaciones populares)*100%</t>
  </si>
  <si>
    <r>
      <rPr>
        <b/>
        <sz val="11"/>
        <rFont val="Arial"/>
        <family val="2"/>
      </rPr>
      <t>Objetivo del indicador:</t>
    </r>
    <r>
      <rPr>
        <sz val="11"/>
        <rFont val="Arial"/>
        <family val="2"/>
      </rPr>
      <t xml:space="preserve"> medir la inclusión de organizaciones comunitarias en el gerenciamiento de Sociedades Activas y/o establecimientos de comercio.
</t>
    </r>
    <r>
      <rPr>
        <b/>
        <sz val="11"/>
        <rFont val="Arial"/>
        <family val="2"/>
      </rPr>
      <t xml:space="preserve">Numerador: </t>
    </r>
    <r>
      <rPr>
        <sz val="11"/>
        <rFont val="Arial"/>
        <family val="2"/>
      </rPr>
      <t xml:space="preserve">corresponde al número de Sociedades Activas y/o establecimientos de comercio con gerenciamiento de organizaciones populares y/o comunitarias. 
</t>
    </r>
    <r>
      <rPr>
        <b/>
        <sz val="11"/>
        <rFont val="Arial"/>
        <family val="2"/>
      </rPr>
      <t xml:space="preserve">Denominador: </t>
    </r>
    <r>
      <rPr>
        <sz val="11"/>
        <rFont val="Arial"/>
        <family val="2"/>
      </rPr>
      <t xml:space="preserve">son las Sociedades Activas y/o establecimientos de comercio priorizados por la Gerencia de Sociedades Activas para el gerenciamiento popular. </t>
    </r>
  </si>
  <si>
    <t>10</t>
  </si>
  <si>
    <t>Promover la participación de organizaciones comunitarias en las convocatorias de registro en el Banco de depositarios provisionales</t>
  </si>
  <si>
    <t xml:space="preserve">Recepción y Registro </t>
  </si>
  <si>
    <t>Administración del Registro de Depositarios Provisionales y Liquidadores del FRISCO</t>
  </si>
  <si>
    <t>Organizaciones comunitarias registradas como Depositarios Provisionales</t>
  </si>
  <si>
    <t>GIT Depositarios Provisionales</t>
  </si>
  <si>
    <t xml:space="preserve">(Organizaciones comunitarias registradas como Depositarios Provisionales/ Meta estimada de organizaciones comunitarias en el registro de Depositarios Provisionales)*100% </t>
  </si>
  <si>
    <r>
      <rPr>
        <b/>
        <sz val="11"/>
        <color indexed="8"/>
        <rFont val="Arial"/>
        <family val="2"/>
      </rPr>
      <t>Objetivo del indicador</t>
    </r>
    <r>
      <rPr>
        <sz val="11"/>
        <color indexed="8"/>
        <rFont val="Arial"/>
        <family val="2"/>
      </rPr>
      <t xml:space="preserve">: medir la inclusión de organizaciones comunitarias en el registro en el Banco de depositarios provisionales.
</t>
    </r>
    <r>
      <rPr>
        <b/>
        <sz val="11"/>
        <color indexed="8"/>
        <rFont val="Arial"/>
        <family val="2"/>
      </rPr>
      <t xml:space="preserve">Numerador: </t>
    </r>
    <r>
      <rPr>
        <sz val="11"/>
        <color indexed="8"/>
        <rFont val="Arial"/>
        <family val="2"/>
      </rPr>
      <t xml:space="preserve">corresponde a las organizaciones comunitarias evaluadas y registradas en el Banco de Depositarios 2023.
</t>
    </r>
    <r>
      <rPr>
        <b/>
        <sz val="11"/>
        <color indexed="8"/>
        <rFont val="Arial"/>
        <family val="2"/>
      </rPr>
      <t xml:space="preserve">Denominador: </t>
    </r>
    <r>
      <rPr>
        <sz val="11"/>
        <color indexed="8"/>
        <rFont val="Arial"/>
        <family val="2"/>
      </rPr>
      <t>corresponde a la estimación de organizaciones comunitarias incluidas dentro del Banco de Depositarios. Para el 2023 se estima la inclusión de al menos dos (2) organizaciones comunitarias en el Banco de Depositarios.</t>
    </r>
  </si>
  <si>
    <t>02. Fomentar las economías populares y comunitarias a partir de proyectos estratégicos que generen valor público, social y ambiental.</t>
  </si>
  <si>
    <t xml:space="preserve">Implementar proyectos estratégicos con enfoque productivo, social y ambiental que permitan la creación de valor. </t>
  </si>
  <si>
    <t>Promover la creación de sinergias internas y externas con sociedades activas</t>
  </si>
  <si>
    <t>Administración directa</t>
  </si>
  <si>
    <t>Sinergias con Sociedades Activas</t>
  </si>
  <si>
    <t>(Número de Sociedades Activas participando en sinergias comerciales /Sociedades Activas priorizadas para participar en sinergias)*100%</t>
  </si>
  <si>
    <r>
      <rPr>
        <b/>
        <sz val="11"/>
        <color indexed="8"/>
        <rFont val="Arial"/>
        <family val="2"/>
      </rPr>
      <t xml:space="preserve">Objetivo del indicador: </t>
    </r>
    <r>
      <rPr>
        <sz val="11"/>
        <color indexed="8"/>
        <rFont val="Arial"/>
        <family val="2"/>
      </rPr>
      <t xml:space="preserve">medir la participación de las Sociedades Activas en sinergias comerciales tendientes al aumento de la productividad. 
</t>
    </r>
    <r>
      <rPr>
        <b/>
        <sz val="11"/>
        <color indexed="8"/>
        <rFont val="Arial"/>
        <family val="2"/>
      </rPr>
      <t xml:space="preserve">Numerador: </t>
    </r>
    <r>
      <rPr>
        <sz val="11"/>
        <color indexed="8"/>
        <rFont val="Arial"/>
        <family val="2"/>
      </rPr>
      <t xml:space="preserve">corresponde a las Sociedades Activas participando de las sinergias establecidas.  
</t>
    </r>
    <r>
      <rPr>
        <b/>
        <sz val="11"/>
        <color indexed="8"/>
        <rFont val="Arial"/>
        <family val="2"/>
      </rPr>
      <t xml:space="preserve">Denominador: </t>
    </r>
    <r>
      <rPr>
        <sz val="11"/>
        <color indexed="8"/>
        <rFont val="Arial"/>
        <family val="2"/>
      </rPr>
      <t xml:space="preserve">son las Sociedades Activas priorizadas para participar en sinergias comerciales. Los criterios son definidos por la Gerencia de Sociedades Activas. </t>
    </r>
    <r>
      <rPr>
        <b/>
        <sz val="11"/>
        <color indexed="8"/>
        <rFont val="Arial"/>
        <family val="2"/>
      </rPr>
      <t xml:space="preserve"> </t>
    </r>
  </si>
  <si>
    <t>Acompañar la estructuración y/o viabilización de proyectos de desarrollo territorial y/o de construcción de paz.</t>
  </si>
  <si>
    <t>Direccionamiento Estratégico</t>
  </si>
  <si>
    <t>Gobierno y Gestión de la Estrategia</t>
  </si>
  <si>
    <t>Acompañamiento a estructuración y/o evaluación de proyectos de desarrollo territorial y/o de construcción de paz.</t>
  </si>
  <si>
    <t>Gerencia de Proyectos Especiales</t>
  </si>
  <si>
    <t xml:space="preserve">(Proyectos de desarrollo territorial estructurados y/o viabilizados por parte de la Gerencia/ Solicitudes de estructuración o viabilización de proyectos por parte de áreas misionales sobre activos con ideas de negocio aprobadas) *100% </t>
  </si>
  <si>
    <t>50%</t>
  </si>
  <si>
    <t>Financiera</t>
  </si>
  <si>
    <t>04. Generar rentabilidad económica a partir de la diversificación de ingresos, para la inversión social y la lucha contra el crimen organizado.</t>
  </si>
  <si>
    <t>Diseñar y/o implementar  estrategias de ahorro en la administración de activos.</t>
  </si>
  <si>
    <t>Realizar la chatarrización de bienes muebles generando ahorros para la Entidad</t>
  </si>
  <si>
    <t xml:space="preserve">Disposición Final </t>
  </si>
  <si>
    <t>Chatarrizaciones realizadas</t>
  </si>
  <si>
    <t>Economía</t>
  </si>
  <si>
    <t xml:space="preserve">(Número de bienes entregados a la desintegradora para chatarrizar / Número de bienes programados para chatarrización) *100% </t>
  </si>
  <si>
    <r>
      <rPr>
        <b/>
        <sz val="11"/>
        <color indexed="8"/>
        <rFont val="Arial"/>
        <family val="2"/>
      </rPr>
      <t>Objetivo del indicador:</t>
    </r>
    <r>
      <rPr>
        <sz val="11"/>
        <color indexed="8"/>
        <rFont val="Arial"/>
        <family val="2"/>
      </rPr>
      <t xml:space="preserve"> medir la chatarrización de los bienes muebles. 
</t>
    </r>
    <r>
      <rPr>
        <b/>
        <sz val="11"/>
        <color indexed="8"/>
        <rFont val="Arial"/>
        <family val="2"/>
      </rPr>
      <t xml:space="preserve">Numerador: </t>
    </r>
    <r>
      <rPr>
        <sz val="11"/>
        <color indexed="8"/>
        <rFont val="Arial"/>
        <family val="2"/>
      </rPr>
      <t xml:space="preserve">bienes muebles entregados a la desintegradora. 
</t>
    </r>
    <r>
      <rPr>
        <b/>
        <sz val="11"/>
        <color indexed="8"/>
        <rFont val="Arial"/>
        <family val="2"/>
      </rPr>
      <t xml:space="preserve">Denominador: </t>
    </r>
    <r>
      <rPr>
        <sz val="11"/>
        <color indexed="8"/>
        <rFont val="Arial"/>
        <family val="2"/>
      </rPr>
      <t>corresponde al número de bienes programados para chatarrización como los medios de transporte de material ferroso con concepto favorable para chatarrizar.</t>
    </r>
  </si>
  <si>
    <t>200</t>
  </si>
  <si>
    <t>03. Garantizar la efectiva transferencia de recursos a la Nación, en concordancia con lo establecido en la ley y contribuyendo a los propósitos del Plan Nacional de Desarrollo.</t>
  </si>
  <si>
    <t>Cumplimiento de transferencias de recursos a la Nación establecidas en la ley .</t>
  </si>
  <si>
    <t>Gestionar la monetización de divisas y el recaudo de moneda nacional</t>
  </si>
  <si>
    <t>Transferencias realizadas a la Nación a través de divisas monetizadas y moneda nacional</t>
  </si>
  <si>
    <t>(Valor monetizado y recaudado / Valor programado de divisas a monetizar y moneda nacional a recaudar)* 100%</t>
  </si>
  <si>
    <r>
      <rPr>
        <b/>
        <sz val="11"/>
        <color indexed="8"/>
        <rFont val="Arial"/>
        <family val="2"/>
      </rPr>
      <t xml:space="preserve">Objetivo del indicador: </t>
    </r>
    <r>
      <rPr>
        <sz val="11"/>
        <color indexed="8"/>
        <rFont val="Arial"/>
        <family val="2"/>
      </rPr>
      <t>medir las transferencias realizadas a la Nación a través de</t>
    </r>
    <r>
      <rPr>
        <b/>
        <sz val="11"/>
        <color indexed="8"/>
        <rFont val="Arial"/>
        <family val="2"/>
      </rPr>
      <t xml:space="preserve"> divisas monetizadas </t>
    </r>
    <r>
      <rPr>
        <sz val="11"/>
        <color indexed="8"/>
        <rFont val="Arial"/>
        <family val="2"/>
      </rPr>
      <t xml:space="preserve">y recaudo de moneda nacional identificada. 
</t>
    </r>
    <r>
      <rPr>
        <b/>
        <sz val="11"/>
        <color indexed="8"/>
        <rFont val="Arial"/>
        <family val="2"/>
      </rPr>
      <t>Numerador:</t>
    </r>
    <r>
      <rPr>
        <sz val="11"/>
        <color indexed="8"/>
        <rFont val="Arial"/>
        <family val="2"/>
      </rPr>
      <t xml:space="preserve"> corresponde al valor monetizado de divisas a través del Banco de la República o de los intermediarios del mercado cambiario y a la moneda nacional recibida e identificada para su registro en el inventario de activos.
</t>
    </r>
    <r>
      <rPr>
        <b/>
        <sz val="11"/>
        <color indexed="8"/>
        <rFont val="Arial"/>
        <family val="2"/>
      </rPr>
      <t>Denominador</t>
    </r>
    <r>
      <rPr>
        <sz val="11"/>
        <color indexed="8"/>
        <rFont val="Arial"/>
        <family val="2"/>
      </rPr>
      <t xml:space="preserve">: 
El </t>
    </r>
    <r>
      <rPr>
        <b/>
        <sz val="11"/>
        <color indexed="8"/>
        <rFont val="Arial"/>
        <family val="2"/>
      </rPr>
      <t>valor programado de divisas a monetizar</t>
    </r>
    <r>
      <rPr>
        <sz val="11"/>
        <color indexed="8"/>
        <rFont val="Arial"/>
        <family val="2"/>
      </rPr>
      <t xml:space="preserve"> se refiere al valor de divisas (moneda extranjera) recibidas por SAE hasta el mes de septiembre del 2023.
El </t>
    </r>
    <r>
      <rPr>
        <b/>
        <sz val="11"/>
        <color indexed="8"/>
        <rFont val="Arial"/>
        <family val="2"/>
      </rPr>
      <t>valor de moneda nacional a recaudar</t>
    </r>
    <r>
      <rPr>
        <sz val="11"/>
        <color indexed="8"/>
        <rFont val="Arial"/>
        <family val="2"/>
      </rPr>
      <t xml:space="preserve"> corresponde al valor de la moneda en pesos colombianos entregada por parte la autoridad competente.</t>
    </r>
  </si>
  <si>
    <t>Realizar las transferencias a la Nación y destinaciones específicas en recursos líquidos</t>
  </si>
  <si>
    <t>Gestión Financiera</t>
  </si>
  <si>
    <t>Tesorería</t>
  </si>
  <si>
    <t>Transferencias a la Nación y destinaciones específicas en recursos líquidos</t>
  </si>
  <si>
    <t>Gerencia Financiera</t>
  </si>
  <si>
    <t xml:space="preserve">(Sumatoria de los valores de las transferencias a favor de la nación y destinaciones específicas en recursos líquidos/ Meta de transferencias a favor de la Nación y destinaciones específicas en recursos líquidos) *100% </t>
  </si>
  <si>
    <r>
      <rPr>
        <b/>
        <sz val="11"/>
        <color indexed="8"/>
        <rFont val="Arial"/>
        <family val="2"/>
      </rPr>
      <t>Objetivo del indicador:</t>
    </r>
    <r>
      <rPr>
        <sz val="11"/>
        <color indexed="8"/>
        <rFont val="Arial"/>
        <family val="2"/>
      </rPr>
      <t xml:space="preserve"> medir las transferencias realizadas a la nación y destinaciones específicas en recursos  líquidos. Este  indicador se encuentra globalizado centralizado por la Gerencia Financiera con base en los ingresos producidos al interior de la entidad.
</t>
    </r>
    <r>
      <rPr>
        <b/>
        <sz val="11"/>
        <color indexed="8"/>
        <rFont val="Arial"/>
        <family val="2"/>
      </rPr>
      <t>Numerador:</t>
    </r>
    <r>
      <rPr>
        <sz val="11"/>
        <color indexed="8"/>
        <rFont val="Arial"/>
        <family val="2"/>
      </rPr>
      <t xml:space="preserve"> corresponde a la sumatoria de valores transferidos y destinados oficialmente a las entidades beneficiarias establecidas en la Ley.
</t>
    </r>
    <r>
      <rPr>
        <b/>
        <sz val="11"/>
        <color indexed="8"/>
        <rFont val="Arial"/>
        <family val="2"/>
      </rPr>
      <t xml:space="preserve">Denominador: </t>
    </r>
    <r>
      <rPr>
        <sz val="11"/>
        <color indexed="8"/>
        <rFont val="Arial"/>
        <family val="2"/>
      </rPr>
      <t>corresponde a la meta establecida en el presupuesto aprobado por el Consejo Nacional de Estupefacientes. Para el 2023 la meta establecida es de $264.264.260.812.</t>
    </r>
  </si>
  <si>
    <t>$264.264.260.812</t>
  </si>
  <si>
    <t xml:space="preserve">Adelantar procesos de comercialización y venta de activos </t>
  </si>
  <si>
    <t>Gestionar el recaudo de ventas de inmuebles sociales y no sociales comercializados a través de la Gerencia Comercial</t>
  </si>
  <si>
    <t>Comercialización de Activos</t>
  </si>
  <si>
    <t>Recaudo por venta de inmuebles</t>
  </si>
  <si>
    <t>(Valor de recaudo por ventas de inmuebles / Valor de recaudo de ventas de inmuebles proyectado para la vigencia)*100%</t>
  </si>
  <si>
    <r>
      <rPr>
        <b/>
        <sz val="11"/>
        <color indexed="8"/>
        <rFont val="Arial"/>
        <family val="2"/>
      </rPr>
      <t>Objetivo del indicador</t>
    </r>
    <r>
      <rPr>
        <sz val="11"/>
        <color indexed="8"/>
        <rFont val="Arial"/>
        <family val="2"/>
      </rPr>
      <t xml:space="preserve">: medir el recaudo por la venta de inmuebles sociales y no sociales comercializados a través de la G. Comercial. 
</t>
    </r>
    <r>
      <rPr>
        <b/>
        <sz val="11"/>
        <color indexed="8"/>
        <rFont val="Arial"/>
        <family val="2"/>
      </rPr>
      <t>Numerador</t>
    </r>
    <r>
      <rPr>
        <sz val="11"/>
        <color indexed="8"/>
        <rFont val="Arial"/>
        <family val="2"/>
      </rPr>
      <t xml:space="preserve">: es el valor de recaudo por ventas de inmuebles sociales y no sociales comercializados a través de la G. Comercial. Este recaudo es producto de ventas directas, cuotas partes, ventas masivas y ventas a través del operador comercial.
</t>
    </r>
    <r>
      <rPr>
        <b/>
        <sz val="11"/>
        <color indexed="8"/>
        <rFont val="Arial"/>
        <family val="2"/>
      </rPr>
      <t>Denominador:</t>
    </r>
    <r>
      <rPr>
        <sz val="11"/>
        <color indexed="8"/>
        <rFont val="Arial"/>
        <family val="2"/>
      </rPr>
      <t xml:space="preserve"> corresponde al recaudo de ingresos por venta programados para la vigencia.</t>
    </r>
  </si>
  <si>
    <t xml:space="preserve">Gestionar la generación de ingresos a partir de la disposición de bienes muebles </t>
  </si>
  <si>
    <t xml:space="preserve">Ingresos por disposición final de bienes muebles </t>
  </si>
  <si>
    <t>(Valor total de ingresos recibidos por disposición final de bienes muebles / Valor total presupuestado por concepto de ingresos por disposición final de bienes muebles) *100%</t>
  </si>
  <si>
    <r>
      <rPr>
        <b/>
        <sz val="11"/>
        <color indexed="8"/>
        <rFont val="Arial"/>
        <family val="2"/>
      </rPr>
      <t>Objetivo del indicador:</t>
    </r>
    <r>
      <rPr>
        <sz val="11"/>
        <color indexed="8"/>
        <rFont val="Arial"/>
        <family val="2"/>
      </rPr>
      <t xml:space="preserve"> medir la generación de ingresos por disposición final de bienes muebles.
</t>
    </r>
    <r>
      <rPr>
        <b/>
        <sz val="11"/>
        <color indexed="8"/>
        <rFont val="Arial"/>
        <family val="2"/>
      </rPr>
      <t xml:space="preserve">
Numerador: </t>
    </r>
    <r>
      <rPr>
        <sz val="11"/>
        <color indexed="8"/>
        <rFont val="Arial"/>
        <family val="2"/>
      </rPr>
      <t xml:space="preserve">corresponde a los ingresos por concepto de venta, chatarrización, siniestro, entre otras modalidades de disposición final. El tipo de muebles a disponer finalmente pueden ser:
</t>
    </r>
    <r>
      <rPr>
        <b/>
        <sz val="11"/>
        <color indexed="8"/>
        <rFont val="Arial"/>
        <family val="2"/>
      </rPr>
      <t xml:space="preserve"> * </t>
    </r>
    <r>
      <rPr>
        <sz val="11"/>
        <color indexed="8"/>
        <rFont val="Arial"/>
        <family val="2"/>
      </rPr>
      <t xml:space="preserve">Semovientes
 * Muebles y enseres
 * Medios de transporte
 * Oro
 * Obras de arte. 
*  Sustancias químicas
* Joyas
</t>
    </r>
    <r>
      <rPr>
        <b/>
        <sz val="11"/>
        <color indexed="8"/>
        <rFont val="Arial"/>
        <family val="2"/>
      </rPr>
      <t xml:space="preserve">Denominador: </t>
    </r>
    <r>
      <rPr>
        <sz val="11"/>
        <color indexed="8"/>
        <rFont val="Arial"/>
        <family val="2"/>
      </rPr>
      <t>el valor presupuestado de ingresos corresponde al valor de venta de los bienes muebles valorados como comerciales a partir del precio mínimo de ventas; al valor proyectado de ingresos por chatarrización, y al valor de ingresos por siniestro producto de reclamaciones a las aseguradoras, entre otros.</t>
    </r>
  </si>
  <si>
    <t>Entrega de remanentes de sociedades en liquidación</t>
  </si>
  <si>
    <t xml:space="preserve"> Entrega de remanentes por liquidación de Sociedades</t>
  </si>
  <si>
    <t>Gerencia Sociedades En Liquidación</t>
  </si>
  <si>
    <t>(Remanentes entregados por liquidación de sociedades / Remanentes de sociedades en liquidación estimados para entrega) *100%</t>
  </si>
  <si>
    <r>
      <rPr>
        <b/>
        <sz val="11"/>
        <color indexed="8"/>
        <rFont val="Arial"/>
        <family val="2"/>
      </rPr>
      <t>Objetivo del indicador:</t>
    </r>
    <r>
      <rPr>
        <sz val="11"/>
        <color indexed="8"/>
        <rFont val="Arial"/>
        <family val="2"/>
      </rPr>
      <t xml:space="preserve"> medir la entrega de recursos realizada a la Nación por liquidación de Sociedades. 
</t>
    </r>
    <r>
      <rPr>
        <b/>
        <sz val="11"/>
        <color indexed="8"/>
        <rFont val="Arial"/>
        <family val="2"/>
      </rPr>
      <t xml:space="preserve">Numerador: </t>
    </r>
    <r>
      <rPr>
        <sz val="11"/>
        <color indexed="8"/>
        <rFont val="Arial"/>
        <family val="2"/>
      </rPr>
      <t>los remanentes incluyen</t>
    </r>
    <r>
      <rPr>
        <b/>
        <sz val="11"/>
        <color indexed="8"/>
        <rFont val="Arial"/>
        <family val="2"/>
      </rPr>
      <t xml:space="preserve"> </t>
    </r>
    <r>
      <rPr>
        <sz val="11"/>
        <color indexed="8"/>
        <rFont val="Arial"/>
        <family val="2"/>
      </rPr>
      <t xml:space="preserve">activos sociales extintos sin distinción de su tipología entregados al FRISCO.
</t>
    </r>
    <r>
      <rPr>
        <b/>
        <sz val="11"/>
        <color indexed="8"/>
        <rFont val="Arial"/>
        <family val="2"/>
      </rPr>
      <t>Denominador</t>
    </r>
    <r>
      <rPr>
        <sz val="11"/>
        <color indexed="8"/>
        <rFont val="Arial"/>
        <family val="2"/>
      </rPr>
      <t>: la estimación de los remanentes se realiza con base en la valoración patrimonial de las sociedades extintas priorizadas para la vigencia.</t>
    </r>
  </si>
  <si>
    <t>$ 74.684.780.832</t>
  </si>
  <si>
    <t xml:space="preserve">Generar ingresos a partir de procesos de comercialización de activos entregados por las extintas FARC </t>
  </si>
  <si>
    <t>Comercialización de Activos
Otras Modalidades de Disposición Final</t>
  </si>
  <si>
    <t>Ingresos generados por comercialización de activos entregados por las extintas FARC</t>
  </si>
  <si>
    <t>(Ingresos recibidos por venta de activos entregados por las extintas FARC / Valor total de ingresos estimados por la comercialización de activos entregados por las extintas FARC) * 100%</t>
  </si>
  <si>
    <r>
      <rPr>
        <b/>
        <sz val="11"/>
        <color indexed="8"/>
        <rFont val="Arial"/>
        <family val="2"/>
      </rPr>
      <t>Objetivo del indicador:</t>
    </r>
    <r>
      <rPr>
        <sz val="11"/>
        <color indexed="8"/>
        <rFont val="Arial"/>
        <family val="2"/>
      </rPr>
      <t xml:space="preserve"> medir los ingresos recibidos por la venta de activos entregados por las extintas FARC y administrados por SAE.
</t>
    </r>
    <r>
      <rPr>
        <b/>
        <sz val="11"/>
        <color indexed="8"/>
        <rFont val="Arial"/>
        <family val="2"/>
      </rPr>
      <t xml:space="preserve">Numerador: </t>
    </r>
    <r>
      <rPr>
        <sz val="11"/>
        <color indexed="8"/>
        <rFont val="Arial"/>
        <family val="2"/>
      </rPr>
      <t xml:space="preserve">corresponden a los ingresos recibidos por el operador comercial producto de la venta de activos entregados por las extintas FARC. Este valor incluye la venta de todos los activos comercializados como vehículos, joyas, muebles y enseres.
</t>
    </r>
    <r>
      <rPr>
        <b/>
        <sz val="11"/>
        <color indexed="8"/>
        <rFont val="Arial"/>
        <family val="2"/>
      </rPr>
      <t xml:space="preserve">
Denominador: </t>
    </r>
    <r>
      <rPr>
        <sz val="11"/>
        <color indexed="8"/>
        <rFont val="Arial"/>
        <family val="2"/>
      </rPr>
      <t>el valor total de ingresos estimados a recibir producto de la comercialización de activos. Para el 2023, se contempla como referencia de ingresos la sumatoria de los avalúos comerciales de las joyas.</t>
    </r>
  </si>
  <si>
    <t>$ 357.530.300</t>
  </si>
  <si>
    <t>Reducir los inventarios de bienes muebles que implican un impacto  ambiental</t>
  </si>
  <si>
    <t>Reducción de bienes muebles que puedan generar un impacto ambiental</t>
  </si>
  <si>
    <t>(Número de bienes muebles destruidos o dispuestos para su reutilización / Total de bienes muebles objeto a destruir o disponibles para su reutilización) *100%</t>
  </si>
  <si>
    <r>
      <rPr>
        <b/>
        <sz val="11"/>
        <color indexed="8"/>
        <rFont val="Arial"/>
        <family val="2"/>
      </rPr>
      <t xml:space="preserve">Objetivo del indicador: </t>
    </r>
    <r>
      <rPr>
        <sz val="11"/>
        <color indexed="8"/>
        <rFont val="Arial"/>
        <family val="2"/>
      </rPr>
      <t xml:space="preserve">medir la destrucción o disposición de bienes muebles para su reutilización por terceros. 
</t>
    </r>
    <r>
      <rPr>
        <b/>
        <sz val="11"/>
        <color indexed="8"/>
        <rFont val="Arial"/>
        <family val="2"/>
      </rPr>
      <t>Numerador:</t>
    </r>
    <r>
      <rPr>
        <sz val="11"/>
        <color indexed="8"/>
        <rFont val="Arial"/>
        <family val="2"/>
      </rPr>
      <t xml:space="preserve"> corresponde a los bienes muebles que puedan generar un impacto ambiental, destruidos o dispuestos a terceros para su reutilización (Ej. Recicladores).
</t>
    </r>
    <r>
      <rPr>
        <b/>
        <sz val="11"/>
        <color indexed="8"/>
        <rFont val="Arial"/>
        <family val="2"/>
      </rPr>
      <t>El denominador:</t>
    </r>
    <r>
      <rPr>
        <sz val="11"/>
        <color indexed="8"/>
        <rFont val="Arial"/>
        <family val="2"/>
      </rPr>
      <t xml:space="preserve"> corresponde al total de bienes muebles que puedan generar un impacto ambiental que deben ser destruidos (sustancias químicas, minerales y los muebles y enseres que tengan conceptos técnicos de destrucción) y a los bienes muebles que pueden ser dispuestos a terceros para su reutilización. </t>
    </r>
  </si>
  <si>
    <t>Generar ahorros producto de la implementación de esquemas de disposición temporal o definitiva de los bienes muebles</t>
  </si>
  <si>
    <t xml:space="preserve">Ahorro por disposición temporal o definitiva de bienes muebles. </t>
  </si>
  <si>
    <t>( Valor de ahorro de bienes muebles por disposición temporal y final/ Valor proyectado de ahorro para la vigencia de bienes muebles a disponer temporal o definitivamente)*100%</t>
  </si>
  <si>
    <r>
      <rPr>
        <b/>
        <sz val="11"/>
        <color indexed="8"/>
        <rFont val="Arial"/>
        <family val="2"/>
      </rPr>
      <t>Objetivo del indicador:</t>
    </r>
    <r>
      <rPr>
        <sz val="11"/>
        <color indexed="8"/>
        <rFont val="Arial"/>
        <family val="2"/>
      </rPr>
      <t xml:space="preserve"> medir el valor del ahorro en la vigencia, generado por la disposición temporal o definitiva de bienes muebles. 
</t>
    </r>
    <r>
      <rPr>
        <b/>
        <sz val="11"/>
        <color indexed="8"/>
        <rFont val="Arial"/>
        <family val="2"/>
      </rPr>
      <t xml:space="preserve">Numerador: </t>
    </r>
    <r>
      <rPr>
        <sz val="11"/>
        <color indexed="8"/>
        <rFont val="Arial"/>
        <family val="2"/>
      </rPr>
      <t xml:space="preserve">corresponde al valor económico ahorrado en la vigencia por disposición temporal o definitiva de bienes muebles. 
</t>
    </r>
    <r>
      <rPr>
        <b/>
        <sz val="11"/>
        <color indexed="8"/>
        <rFont val="Arial"/>
        <family val="2"/>
      </rPr>
      <t xml:space="preserve">Denominador: </t>
    </r>
    <r>
      <rPr>
        <sz val="11"/>
        <color indexed="8"/>
        <rFont val="Arial"/>
        <family val="2"/>
      </rPr>
      <t xml:space="preserve">corresponde al valor proyectado de ahorro (costos directos por almacenamiento y bodegaje) desde la fecha de entrega de disposición temporal o definitiva hasta el cierre de la vigencia. </t>
    </r>
  </si>
  <si>
    <t>Reducir el inventario de las sociedades en liquidación con activos</t>
  </si>
  <si>
    <t>Liquidación de sociedades con activos</t>
  </si>
  <si>
    <t>8</t>
  </si>
  <si>
    <t>Reducir el inventario de las sociedades en liquidación sin activos y cancelar matrículas de establecimientos de comercio</t>
  </si>
  <si>
    <t>Liquidación de sociedades sin activos y cancelación de matrículas de establecimientos de comercio</t>
  </si>
  <si>
    <t>60</t>
  </si>
  <si>
    <t>Disponer de manera definitiva los activos entregados por las extintas FARC que no cuenten con potencial de comercialización</t>
  </si>
  <si>
    <t xml:space="preserve">Disposición Final de activos entregados por las extintas FARC </t>
  </si>
  <si>
    <t>(Activos entregados por las extintas FARC dispuestos de manera definitiva/Activos programados a disponer de manera definitiva)*100%</t>
  </si>
  <si>
    <r>
      <rPr>
        <b/>
        <sz val="11"/>
        <color indexed="8"/>
        <rFont val="Arial"/>
        <family val="2"/>
      </rPr>
      <t>Objetivo del indicador:</t>
    </r>
    <r>
      <rPr>
        <sz val="11"/>
        <color indexed="8"/>
        <rFont val="Arial"/>
        <family val="2"/>
      </rPr>
      <t xml:space="preserve"> medir la disposición final de los activos entregados por las extintas FARC que no cuenten con potencial de comercialización
</t>
    </r>
    <r>
      <rPr>
        <b/>
        <sz val="11"/>
        <color indexed="8"/>
        <rFont val="Arial"/>
        <family val="2"/>
      </rPr>
      <t xml:space="preserve">Numerador: </t>
    </r>
    <r>
      <rPr>
        <sz val="11"/>
        <color indexed="8"/>
        <rFont val="Arial"/>
        <family val="2"/>
      </rPr>
      <t xml:space="preserve">activos entregados por las extintas FARC, dispuestos de manera definitiva por mecanismos de chatarrización, destrucción o donación. 
</t>
    </r>
    <r>
      <rPr>
        <b/>
        <sz val="11"/>
        <color indexed="8"/>
        <rFont val="Arial"/>
        <family val="2"/>
      </rPr>
      <t>Denominador:</t>
    </r>
    <r>
      <rPr>
        <sz val="11"/>
        <color indexed="8"/>
        <rFont val="Arial"/>
        <family val="2"/>
      </rPr>
      <t xml:space="preserve"> los activos programados a disponer de manera definitiva corresponden a los bienes a chatarrizar, destruir o donar, que no fueron objeto de interés en los procesos de comercialización . Esta meta es variable conforme al comportamiento de la comercialización de activos. </t>
    </r>
  </si>
  <si>
    <t>Diversificar y fortalecer el portafolio de inversiones de la SAE.</t>
  </si>
  <si>
    <t>Realizar inversiones de recursos líquidos de acuerdo con el Decreto 1525 del 2008 mediante estrategias de inversión que permitan aumentar la rentabilidad.</t>
  </si>
  <si>
    <t>Valor total de rendimientos de inversión con recursos líquidos extintos y en proceso</t>
  </si>
  <si>
    <t>(Valor total de rendimientos obtenidos de inversiones con recursos líquidos extintos y en proceso / Meta de rendimientos financieros esperados con inversiones realizadas) *100%</t>
  </si>
  <si>
    <r>
      <rPr>
        <b/>
        <sz val="11"/>
        <color indexed="8"/>
        <rFont val="Arial"/>
        <family val="2"/>
      </rPr>
      <t>Objetivo del indicador:</t>
    </r>
    <r>
      <rPr>
        <sz val="11"/>
        <color indexed="8"/>
        <rFont val="Arial"/>
        <family val="2"/>
      </rPr>
      <t xml:space="preserve"> medir la obtención del valor total de los rendimientos esperados de la inversión de recursos líquidos extintos y en proceso. 
</t>
    </r>
    <r>
      <rPr>
        <b/>
        <sz val="11"/>
        <color indexed="8"/>
        <rFont val="Arial"/>
        <family val="2"/>
      </rPr>
      <t>Numerador:</t>
    </r>
    <r>
      <rPr>
        <sz val="11"/>
        <color indexed="8"/>
        <rFont val="Arial"/>
        <family val="2"/>
      </rPr>
      <t xml:space="preserve"> corresponde al valor recibido producto de las inversiones en CDTs, TES, fondos de inversión u otros permitidos en la Ley, de acuerdo con la periodicidad de la inversión.
</t>
    </r>
    <r>
      <rPr>
        <b/>
        <sz val="11"/>
        <color indexed="8"/>
        <rFont val="Arial"/>
        <family val="2"/>
      </rPr>
      <t>Denominador</t>
    </r>
    <r>
      <rPr>
        <sz val="11"/>
        <color indexed="8"/>
        <rFont val="Arial"/>
        <family val="2"/>
      </rPr>
      <t>: corresponde al valor presupuestado de rendimientos por inversión en la vigencia. El valor correspondiente para la vigencia 2023 es de $27.000.000.000.</t>
    </r>
  </si>
  <si>
    <t>Fortalecer el modelo de seguimiento y control de los recursos económicos</t>
  </si>
  <si>
    <t xml:space="preserve">Realizar el seguimiento y control de la ejecución presupuestal de gasto de SAE </t>
  </si>
  <si>
    <t>Presupuesto</t>
  </si>
  <si>
    <t>Ejecución presupuestal de gasto de SAE</t>
  </si>
  <si>
    <t>NO</t>
  </si>
  <si>
    <t>(Valor del presupuesto de gasto ejecutado en SAE / Valor del Presupuesto de gasto SAE aprobado  ) *100%</t>
  </si>
  <si>
    <r>
      <rPr>
        <b/>
        <sz val="11"/>
        <color indexed="8"/>
        <rFont val="Arial"/>
        <family val="2"/>
      </rPr>
      <t>Objetivo del indicador:</t>
    </r>
    <r>
      <rPr>
        <sz val="11"/>
        <color indexed="8"/>
        <rFont val="Arial"/>
        <family val="2"/>
      </rPr>
      <t xml:space="preserve"> medir la ejecución presupuestal de gastos de SAE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SAE programado corresponde al aprobado por la Junta Directiva. Para la vigencia 2023, el valor aprobado para S</t>
    </r>
    <r>
      <rPr>
        <sz val="11"/>
        <rFont val="Arial"/>
        <family val="2"/>
      </rPr>
      <t xml:space="preserve">AE es de $64.930 millones. </t>
    </r>
    <r>
      <rPr>
        <sz val="11"/>
        <color indexed="8"/>
        <rFont val="Arial"/>
        <family val="2"/>
      </rPr>
      <t xml:space="preserve">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</si>
  <si>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t>Realizar el seguimiento y control de la ejecución presupuestal de gasto de FRISCO</t>
  </si>
  <si>
    <t>Ejecución presupuestal de gasto de FRISCO</t>
  </si>
  <si>
    <t>(Valor del presupuesto de gasto ejecutado en  FRISCO / Valor del Presupuesto de gasto FRISCO aprobado) *100%</t>
  </si>
  <si>
    <r>
      <rPr>
        <b/>
        <sz val="11"/>
        <color indexed="8"/>
        <rFont val="Arial"/>
        <family val="2"/>
      </rPr>
      <t>Objetivo del indicador:</t>
    </r>
    <r>
      <rPr>
        <sz val="11"/>
        <color indexed="8"/>
        <rFont val="Arial"/>
        <family val="2"/>
      </rPr>
      <t xml:space="preserve"> medir la ejecución presupuestal de gastos de FRISCO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FRISCO programado corresponde al aprobado por el Consejo Nacional de Estupefacientes. Para la vigencia 2023, el valor aprobado para FRISCO es de $ 494.335 millones.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</si>
  <si>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t>Generar ingresos producto de la administración o disposición temporal de activos</t>
  </si>
  <si>
    <t>Recaudar ingresos producto de contratos suscritos bajo el esquema de administración temporal</t>
  </si>
  <si>
    <t>Administración Directa</t>
  </si>
  <si>
    <t>Recaudo de Contratos</t>
  </si>
  <si>
    <t xml:space="preserve">Gerencia Regional Centro Oriente </t>
  </si>
  <si>
    <t>(Valor recaudado/ Meta de recaudo esperado producto de contratos bajo esquemas de administración temporal)*100%</t>
  </si>
  <si>
    <r>
      <rPr>
        <b/>
        <sz val="11"/>
        <color indexed="8"/>
        <rFont val="Arial"/>
        <family val="2"/>
      </rPr>
      <t>Objetivo del indicador:</t>
    </r>
    <r>
      <rPr>
        <sz val="11"/>
        <color indexed="8"/>
        <rFont val="Arial"/>
        <family val="2"/>
      </rPr>
      <t xml:space="preserve"> medir el recaudo realizado producto de contratos bajo esquemas de administración temporal. 
</t>
    </r>
    <r>
      <rPr>
        <b/>
        <sz val="11"/>
        <color indexed="8"/>
        <rFont val="Arial"/>
        <family val="2"/>
      </rPr>
      <t xml:space="preserve">Numerador: </t>
    </r>
    <r>
      <rPr>
        <sz val="11"/>
        <color indexed="8"/>
        <rFont val="Arial"/>
        <family val="2"/>
      </rPr>
      <t xml:space="preserve">corresponde al valor recaudado producto de contratos de arrendamiento, de transacción, de legalización o saneamiento (reconocimiento de contratos de arrendamiento de bienes inmuebles).
</t>
    </r>
    <r>
      <rPr>
        <b/>
        <sz val="11"/>
        <color indexed="8"/>
        <rFont val="Arial"/>
        <family val="2"/>
      </rPr>
      <t>Denominador:</t>
    </r>
    <r>
      <rPr>
        <sz val="11"/>
        <color indexed="8"/>
        <rFont val="Arial"/>
        <family val="2"/>
      </rPr>
      <t xml:space="preserve"> corresponde al valor económico de recaudo establecido como meta para la anualidad. </t>
    </r>
  </si>
  <si>
    <t>20,841,506,351</t>
  </si>
  <si>
    <t>Gerencia Regional Norte</t>
  </si>
  <si>
    <t>Gerencia Regional Occidente</t>
  </si>
  <si>
    <t>Gerencia Regional Sur Occidente</t>
  </si>
  <si>
    <t>Distribuir las utilidades generadas por sociedades activas al FRISCO</t>
  </si>
  <si>
    <t>Distribución de utilidades generadas por sociedades activas al FRISCO</t>
  </si>
  <si>
    <t>(Utilidades generadas por sociedades distribuidas al FRISCO en el periodo / Utilidades estimadas a distribuir al FRISCO)*100%</t>
  </si>
  <si>
    <r>
      <rPr>
        <b/>
        <sz val="11"/>
        <color indexed="8"/>
        <rFont val="Arial"/>
        <family val="2"/>
      </rPr>
      <t xml:space="preserve">Objetivo del indicador: </t>
    </r>
    <r>
      <rPr>
        <sz val="11"/>
        <color indexed="8"/>
        <rFont val="Arial"/>
        <family val="2"/>
      </rPr>
      <t xml:space="preserve">medir la distribución de utilidades generadas por las Sociedades Activas.
</t>
    </r>
    <r>
      <rPr>
        <b/>
        <sz val="11"/>
        <color indexed="8"/>
        <rFont val="Arial"/>
        <family val="2"/>
      </rPr>
      <t>Numerador:</t>
    </r>
    <r>
      <rPr>
        <sz val="11"/>
        <color indexed="8"/>
        <rFont val="Arial"/>
        <family val="2"/>
      </rPr>
      <t xml:space="preserve"> corresponde a las utilidades distribuidas al FRISCO después de pago de pasivos de las sociedades.
</t>
    </r>
    <r>
      <rPr>
        <b/>
        <sz val="11"/>
        <color indexed="8"/>
        <rFont val="Arial"/>
        <family val="2"/>
      </rPr>
      <t>Denominador:</t>
    </r>
    <r>
      <rPr>
        <sz val="11"/>
        <color indexed="8"/>
        <rFont val="Arial"/>
        <family val="2"/>
      </rPr>
      <t xml:space="preserve"> corresponde a las utilidades estimadas a distribuir por sociedades. La estimación prevista para el 2023 se toma con base en estudio realizado por consultora externa.</t>
    </r>
  </si>
  <si>
    <t>05. Garantizar la recuperación de cartera por procesos de cobro persuasivo y judicialización.</t>
  </si>
  <si>
    <t>Gestionar la recuperación de cartera producto de la administración de activos.</t>
  </si>
  <si>
    <t>Recuperar obligaciones vencidas a través de CISA</t>
  </si>
  <si>
    <t xml:space="preserve">Disposición Temporal </t>
  </si>
  <si>
    <t>Cartera recuperada por cobro persuasivo</t>
  </si>
  <si>
    <t xml:space="preserve"> (Valor recaudado por el gestor de cobranza / Saldo de cartera asignado al operador a corte del trimestre evaluado) *100%</t>
  </si>
  <si>
    <r>
      <rPr>
        <b/>
        <sz val="11"/>
        <color indexed="8"/>
        <rFont val="Arial"/>
        <family val="2"/>
      </rPr>
      <t>Objetivo del indicador:</t>
    </r>
    <r>
      <rPr>
        <sz val="11"/>
        <color indexed="8"/>
        <rFont val="Arial"/>
        <family val="2"/>
      </rPr>
      <t xml:space="preserve"> medir la recuperación de la cartera por cobro persuasivo. 
</t>
    </r>
    <r>
      <rPr>
        <b/>
        <sz val="11"/>
        <color indexed="8"/>
        <rFont val="Arial"/>
        <family val="2"/>
      </rPr>
      <t>Numerador:</t>
    </r>
    <r>
      <rPr>
        <sz val="11"/>
        <color indexed="8"/>
        <rFont val="Arial"/>
        <family val="2"/>
      </rPr>
      <t xml:space="preserve"> es el valor del recaudo de cartera, es decir, el valor recaudado por SAE. Estos datos son acumulados a corte del trimestre evaluado.
</t>
    </r>
    <r>
      <rPr>
        <b/>
        <sz val="11"/>
        <color indexed="8"/>
        <rFont val="Arial"/>
        <family val="2"/>
      </rPr>
      <t>Denominador:</t>
    </r>
    <r>
      <rPr>
        <sz val="11"/>
        <color indexed="8"/>
        <rFont val="Arial"/>
        <family val="2"/>
      </rPr>
      <t xml:space="preserve"> corresponde a la meta de recaudo de la cartera asignada a corte del trimestre evaluado, la cual es variable de acuerdo con asignación. La meta mensual mínima de recuperación de cartera es del 7%, por lo que la meta asignada anualmente, corresponde a la sumatoria del 7% asignado mes a mes en la vigencia. </t>
    </r>
  </si>
  <si>
    <t>84%</t>
  </si>
  <si>
    <t>Recuperar las obligaciones vencidas superiores a 180 días identificadas para judicialización</t>
  </si>
  <si>
    <t>Gestión Jurídica</t>
  </si>
  <si>
    <t>Defensa Judicial</t>
  </si>
  <si>
    <t>Cartera recuperada por judicialización</t>
  </si>
  <si>
    <t>Gerencia de Asuntos Legales</t>
  </si>
  <si>
    <t xml:space="preserve"> (Valor de cartera recuperada/
Valor de la cartera programada a recuperar en la vigencia) * 100%</t>
  </si>
  <si>
    <r>
      <rPr>
        <b/>
        <sz val="11"/>
        <color indexed="8"/>
        <rFont val="Arial"/>
        <family val="2"/>
      </rPr>
      <t>Objetivo del indicador:</t>
    </r>
    <r>
      <rPr>
        <sz val="11"/>
        <color indexed="8"/>
        <rFont val="Arial"/>
        <family val="2"/>
      </rPr>
      <t xml:space="preserve"> medir la recuperación de la cartera por judicialización. 
</t>
    </r>
    <r>
      <rPr>
        <b/>
        <sz val="11"/>
        <color indexed="8"/>
        <rFont val="Arial"/>
        <family val="2"/>
      </rPr>
      <t>Numerador</t>
    </r>
    <r>
      <rPr>
        <sz val="11"/>
        <color indexed="8"/>
        <rFont val="Arial"/>
        <family val="2"/>
      </rPr>
      <t xml:space="preserve">:  es el valor recaudado de cartera por SAE. Esta cartera incluye carteras provenientes de vigencias pasadas y que fueron programadas para recuperar en la vigencia actual.
</t>
    </r>
    <r>
      <rPr>
        <b/>
        <sz val="11"/>
        <color indexed="8"/>
        <rFont val="Arial"/>
        <family val="2"/>
      </rPr>
      <t>Denominador:</t>
    </r>
    <r>
      <rPr>
        <sz val="11"/>
        <color indexed="8"/>
        <rFont val="Arial"/>
        <family val="2"/>
      </rPr>
      <t xml:space="preserve"> la programación de cartera a recuperar en la vigencia corresponde al valor castigado jurídicamente a corte de la vigencia. El valor a programar para la vigencia es de </t>
    </r>
    <r>
      <rPr>
        <b/>
        <sz val="11"/>
        <color indexed="8"/>
        <rFont val="Arial"/>
        <family val="2"/>
      </rPr>
      <t xml:space="preserve">1800 millones de pesos.
</t>
    </r>
    <r>
      <rPr>
        <sz val="11"/>
        <color indexed="8"/>
        <rFont val="Arial"/>
        <family val="2"/>
      </rPr>
      <t xml:space="preserve">
</t>
    </r>
    <r>
      <rPr>
        <b/>
        <sz val="11"/>
        <color indexed="8"/>
        <rFont val="Arial"/>
        <family val="2"/>
      </rPr>
      <t xml:space="preserve">Nota: </t>
    </r>
    <r>
      <rPr>
        <sz val="11"/>
        <color indexed="8"/>
        <rFont val="Arial"/>
        <family val="2"/>
      </rPr>
      <t xml:space="preserve">los datos de recaudo y metas son acumulados. </t>
    </r>
  </si>
  <si>
    <t xml:space="preserve">
\\fileserver.saesas.gov.co\publica\3 - Gerencia Jurídica\1. DEFENSA JUDICIAL -G.A.L\12. SOPORTE DE INDICADORES\REPORTES 2023\II TRIMESTRE</t>
  </si>
  <si>
    <t>Grupos de Interés</t>
  </si>
  <si>
    <t>06. Garantizar el acceso a la información pública, la participación ciudadana y el diálogo social entre la SAE y poblaciones constitucionalmente protegidas y demás grupos de interés, con principios de inclusión, transparencia, calidad y consistencia.</t>
  </si>
  <si>
    <t>Diversificar estrategias y canales de información pública dirigidos a la ciudadanía</t>
  </si>
  <si>
    <t>Promover el portafolio social y comercial de la SAE en los diferentes grupos de interés</t>
  </si>
  <si>
    <t>Comunicación y Atención de Requerimientos</t>
  </si>
  <si>
    <t>Comunicación Organizacional</t>
  </si>
  <si>
    <t>Promoción de portafolio social y comercial de la SAE</t>
  </si>
  <si>
    <t>Oficina de Comunicaciones y Atención al Ciudadano</t>
  </si>
  <si>
    <t>(Número de estrategias asociadas al portafolio social y comercial de SAE implementadas / Número de estrategias asociadas al portafolio social y comercial de SAE programadas)*100%</t>
  </si>
  <si>
    <r>
      <rPr>
        <b/>
        <sz val="11"/>
        <rFont val="Arial"/>
        <family val="2"/>
      </rPr>
      <t>Objetivo del indicador:</t>
    </r>
    <r>
      <rPr>
        <sz val="11"/>
        <rFont val="Arial"/>
        <family val="2"/>
      </rPr>
      <t xml:space="preserve"> medir la implementación de las estrategias de comunicación asociadas al portafolio social y comercial de SAE en medios digitales.
</t>
    </r>
    <r>
      <rPr>
        <b/>
        <sz val="11"/>
        <rFont val="Arial"/>
        <family val="2"/>
      </rPr>
      <t xml:space="preserve">Numerador: </t>
    </r>
    <r>
      <rPr>
        <sz val="11"/>
        <rFont val="Arial"/>
        <family val="2"/>
      </rPr>
      <t xml:space="preserve">corresponde a las estrategias de comunicación asociadas al portafolio social y comercial implementadas en redes sociales y/o página web institucional.
</t>
    </r>
    <r>
      <rPr>
        <b/>
        <sz val="11"/>
        <rFont val="Arial"/>
        <family val="2"/>
      </rPr>
      <t xml:space="preserve">Denominador: </t>
    </r>
    <r>
      <rPr>
        <sz val="11"/>
        <rFont val="Arial"/>
        <family val="2"/>
      </rPr>
      <t>corresponde a las estrategias programadas por la Oficina de Comunicaciones y Atención al Ciudadano relacionadas con la divulgación del portafolio social y comercial de SAE . El portafolio social corresponde a sociedades y el comercial a las otras tipologías de activos.</t>
    </r>
  </si>
  <si>
    <t xml:space="preserve">Generar espacios de participación ciudadana y diálogo social con los grupos de interés de SAE </t>
  </si>
  <si>
    <t>Contribuir a la emisión de respuestas oportunas por concepto de derechos de petición y PQRS</t>
  </si>
  <si>
    <t>Atención al Usuario</t>
  </si>
  <si>
    <t>Gestión de derechos de petición y PQRS</t>
  </si>
  <si>
    <t>No</t>
  </si>
  <si>
    <t>Calidad</t>
  </si>
  <si>
    <t>(Cantidad de Derechos de Petición y PQRS con respuesta oportuna / Cantidad de Derechos de Petición y PQRS allegados a la entidad)*100%</t>
  </si>
  <si>
    <t>07. Promover la creación de alianzas público populares, comunitarias, cooperativas, corporativas y de cooperación internacional, que permitan el uso y el goce de bienes y servicios de la SAE por parte de sus grupos de interés, así como su fortalecimiento institucional.</t>
  </si>
  <si>
    <t>Generar alianzas estratégicas para el cumplimiento de los objetivos institucionales de SAE</t>
  </si>
  <si>
    <t>Generar espacios de interacción con la población beneficiaria</t>
  </si>
  <si>
    <t>Espacios de interacción con la población beneficiaria</t>
  </si>
  <si>
    <t>(Espacios de interacción con la población beneficiaria ejecutados/ Meta de espacios de interacción con la población beneficiaria)*100%</t>
  </si>
  <si>
    <r>
      <rPr>
        <b/>
        <sz val="11"/>
        <color indexed="8"/>
        <rFont val="Arial"/>
        <family val="2"/>
      </rPr>
      <t>Objetivo del indicador</t>
    </r>
    <r>
      <rPr>
        <sz val="11"/>
        <color indexed="8"/>
        <rFont val="Arial"/>
        <family val="2"/>
      </rPr>
      <t xml:space="preserve">: medir la generación de espacios de interacción con población beneficiaria. Estos espacios tendrán como objetivo brindar herramientas comunicativas a la población beneficiaria a través de talleres dirigidos .
</t>
    </r>
    <r>
      <rPr>
        <b/>
        <sz val="11"/>
        <color indexed="8"/>
        <rFont val="Arial"/>
        <family val="2"/>
      </rPr>
      <t xml:space="preserve">Numerador: </t>
    </r>
    <r>
      <rPr>
        <sz val="11"/>
        <color indexed="8"/>
        <rFont val="Arial"/>
        <family val="2"/>
      </rPr>
      <t xml:space="preserve">corresponde a el número de espacios de interacción con población beneficiaria que han sido culminados exitosamente y cuentan con las respectivas evidencias.                                                                                                                                                                </t>
    </r>
    <r>
      <rPr>
        <b/>
        <sz val="11"/>
        <color indexed="8"/>
        <rFont val="Arial"/>
        <family val="2"/>
      </rPr>
      <t>Denominador:</t>
    </r>
    <r>
      <rPr>
        <sz val="11"/>
        <color indexed="8"/>
        <rFont val="Arial"/>
        <family val="2"/>
      </rPr>
      <t xml:space="preserve"> corresponde al número de espacios de interacción con población beneficiaria programadas para la vigencia.</t>
    </r>
  </si>
  <si>
    <t>Realizar la estructuración de proyectos de cooperación nacional e internacional</t>
  </si>
  <si>
    <t>Estructuración de proyectos de cooperación nacional e internacional</t>
  </si>
  <si>
    <t>(Proyectos de cooperación viabilizados /  Proyectos de cooperación estructurados)*100%</t>
  </si>
  <si>
    <r>
      <rPr>
        <b/>
        <sz val="11"/>
        <color indexed="8"/>
        <rFont val="Arial"/>
        <family val="2"/>
      </rPr>
      <t>Objetivo del indicador:</t>
    </r>
    <r>
      <rPr>
        <sz val="11"/>
        <color indexed="8"/>
        <rFont val="Arial"/>
        <family val="2"/>
      </rPr>
      <t xml:space="preserve"> medir la estructuración realizada de proyectos de cooperación nacional e internacional. 
</t>
    </r>
    <r>
      <rPr>
        <b/>
        <sz val="11"/>
        <color indexed="8"/>
        <rFont val="Arial"/>
        <family val="2"/>
      </rPr>
      <t>El numerador:</t>
    </r>
    <r>
      <rPr>
        <sz val="11"/>
        <color indexed="8"/>
        <rFont val="Arial"/>
        <family val="2"/>
      </rPr>
      <t xml:space="preserve"> son los proyectos de </t>
    </r>
    <r>
      <rPr>
        <b/>
        <sz val="11"/>
        <color indexed="8"/>
        <rFont val="Arial"/>
        <family val="2"/>
      </rPr>
      <t>cooperación viabilizados</t>
    </r>
    <r>
      <rPr>
        <sz val="11"/>
        <color indexed="8"/>
        <rFont val="Arial"/>
        <family val="2"/>
      </rPr>
      <t xml:space="preserve">,  hace referencia a los proyectos aprobados.
</t>
    </r>
    <r>
      <rPr>
        <b/>
        <sz val="11"/>
        <color indexed="8"/>
        <rFont val="Arial"/>
        <family val="2"/>
      </rPr>
      <t>El denominador:</t>
    </r>
    <r>
      <rPr>
        <sz val="11"/>
        <color indexed="8"/>
        <rFont val="Arial"/>
        <family val="2"/>
      </rPr>
      <t xml:space="preserve"> es el número de proyectos de cooperación </t>
    </r>
    <r>
      <rPr>
        <b/>
        <sz val="11"/>
        <color indexed="8"/>
        <rFont val="Arial"/>
        <family val="2"/>
      </rPr>
      <t>estructurados,</t>
    </r>
    <r>
      <rPr>
        <sz val="11"/>
        <color indexed="8"/>
        <rFont val="Arial"/>
        <family val="2"/>
      </rPr>
      <t xml:space="preserve"> hace referencia a los proyectos a los que se han presentado la propuesta a la espera de aprobación.</t>
    </r>
  </si>
  <si>
    <t>08. Posicionar a la SAE como una entidad líder en la administración transparente de activos a nivel local, nacional e internacional con enfoque social, ambiental y productivo</t>
  </si>
  <si>
    <t>Diseñar estrategias de medición de percepción de calidad y/o oportunidad del servicio ofrecido por SAE a nivel externo e interno</t>
  </si>
  <si>
    <t>Elaborar oportunamente los actos administrativos de destinación definitiva</t>
  </si>
  <si>
    <t>Orientación Jurídica</t>
  </si>
  <si>
    <t>Oportunidad en la elaboración de actos administración de destinación definitiva</t>
  </si>
  <si>
    <t>( Actos administrativos de destinación definitiva elaborados oportunamente/ Solicitudes de elaboración de actos administrativos de destinación definitiva)*100%</t>
  </si>
  <si>
    <r>
      <rPr>
        <b/>
        <sz val="11"/>
        <rFont val="Arial"/>
        <family val="2"/>
      </rPr>
      <t>Objetivo del indicador:</t>
    </r>
    <r>
      <rPr>
        <sz val="11"/>
        <rFont val="Arial"/>
        <family val="2"/>
      </rPr>
      <t xml:space="preserve"> medir la oportunidad de la elaboración de actos administrativos de destinación definitiva.
</t>
    </r>
    <r>
      <rPr>
        <b/>
        <sz val="11"/>
        <rFont val="Arial"/>
        <family val="2"/>
      </rPr>
      <t>Numerador:</t>
    </r>
    <r>
      <rPr>
        <sz val="11"/>
        <rFont val="Arial"/>
        <family val="2"/>
      </rPr>
      <t xml:space="preserve"> la oportunidad de elaboración de actos administrativos se mide a partir de la solicitud efectuada conforme al término dispuesto en el procedimiento (10 días).
</t>
    </r>
    <r>
      <rPr>
        <b/>
        <sz val="11"/>
        <rFont val="Arial"/>
        <family val="2"/>
      </rPr>
      <t>Denominador:</t>
    </r>
    <r>
      <rPr>
        <sz val="11"/>
        <rFont val="Arial"/>
        <family val="2"/>
      </rPr>
      <t xml:space="preserve"> corresponde a las solicitudes de destinación definitiva de activos realizadas por las áreas misionales y que se encuentran establecidas en la ley. </t>
    </r>
  </si>
  <si>
    <t>DESTINACIONES DEFINITIVAS:
"Se recibieron en total 8 solicitudes de elaboración de actos administrativos para destinación definitiva de inmuebles; se elaboraron 8 actos administrativos de destinación definitiva"
"Se recibieron en total 520 solicitudes de elaboración de viabilidades jurídicas para destinación definitiva; se elaboraron 416 viabilidades jurídica de destinación definitiva"</t>
  </si>
  <si>
    <t xml:space="preserve">Responder las solicitudes contractuales oportunamente </t>
  </si>
  <si>
    <t>Adquisición de Bienes y Servicios</t>
  </si>
  <si>
    <t xml:space="preserve">Planeación Contractual
Contratación 
</t>
  </si>
  <si>
    <t>Oportunidad en el trámite de solicitudes contractuales</t>
  </si>
  <si>
    <t>Gerencia de Contratos</t>
  </si>
  <si>
    <t>(Solicitudes contractuales atendidas oportunamente de acuerdo con los tiempos establecidos / Total de solicitudes contractuales realizadas por las áreas) * 100%</t>
  </si>
  <si>
    <r>
      <rPr>
        <b/>
        <sz val="11"/>
        <color indexed="8"/>
        <rFont val="Arial"/>
        <family val="2"/>
      </rPr>
      <t xml:space="preserve">Objetivo del indicador: </t>
    </r>
    <r>
      <rPr>
        <sz val="11"/>
        <color indexed="8"/>
        <rFont val="Arial"/>
        <family val="2"/>
      </rPr>
      <t xml:space="preserve">medir la oportunidad del trámite de las solicitudes contractuales. 
</t>
    </r>
    <r>
      <rPr>
        <b/>
        <sz val="11"/>
        <color indexed="8"/>
        <rFont val="Arial"/>
        <family val="2"/>
      </rPr>
      <t>Numerador:</t>
    </r>
    <r>
      <rPr>
        <sz val="11"/>
        <color indexed="8"/>
        <rFont val="Arial"/>
        <family val="2"/>
      </rPr>
      <t xml:space="preserve"> corresponde a las solicitudes contractuales atendidas oportunamente de acuerdo con los tiempos establecidos. La solicitud de contratación atendida implica una respuesta oportuna del acta de observaciones contractuales, ya sea favorable o desfavorable en términos de contratación, a partir de la recepción de la solicitud.
El término de oportunidad se medirá de acuerdo con los siguientes Acuerdos de Niveles de Servicio: </t>
    </r>
    <r>
      <rPr>
        <sz val="11"/>
        <color indexed="10"/>
        <rFont val="Arial"/>
        <family val="2"/>
      </rPr>
      <t xml:space="preserve">
</t>
    </r>
    <r>
      <rPr>
        <b/>
        <sz val="11"/>
        <color indexed="8"/>
        <rFont val="Arial"/>
        <family val="2"/>
      </rPr>
      <t xml:space="preserve">* Complejidad baja: </t>
    </r>
    <r>
      <rPr>
        <sz val="11"/>
        <color indexed="8"/>
        <rFont val="Arial"/>
        <family val="2"/>
      </rPr>
      <t xml:space="preserve">contempla adiciones, prórrogas o contratación nueva con cuantías </t>
    </r>
    <r>
      <rPr>
        <b/>
        <sz val="11"/>
        <color indexed="8"/>
        <rFont val="Arial"/>
        <family val="2"/>
      </rPr>
      <t>hasta 100 SMMLV.</t>
    </r>
    <r>
      <rPr>
        <sz val="11"/>
        <color indexed="8"/>
        <rFont val="Arial"/>
        <family val="2"/>
      </rPr>
      <t xml:space="preserve"> El término de respuesta es de </t>
    </r>
    <r>
      <rPr>
        <b/>
        <sz val="11"/>
        <color indexed="8"/>
        <rFont val="Arial"/>
        <family val="2"/>
      </rPr>
      <t>7 días hábiles</t>
    </r>
    <r>
      <rPr>
        <sz val="11"/>
        <color indexed="8"/>
        <rFont val="Arial"/>
        <family val="2"/>
      </rPr>
      <t xml:space="preserve"> a partir de la recepción de la solicitud a la G. Contratos.
</t>
    </r>
    <r>
      <rPr>
        <b/>
        <sz val="11"/>
        <color indexed="8"/>
        <rFont val="Arial"/>
        <family val="2"/>
      </rPr>
      <t>* Compleja media:</t>
    </r>
    <r>
      <rPr>
        <sz val="11"/>
        <color indexed="8"/>
        <rFont val="Arial"/>
        <family val="2"/>
      </rPr>
      <t xml:space="preserve"> contempla adiciones, prórrogas o contratación nueva con </t>
    </r>
    <r>
      <rPr>
        <b/>
        <sz val="11"/>
        <color indexed="8"/>
        <rFont val="Arial"/>
        <family val="2"/>
      </rPr>
      <t>cuantías superiores a 100 SMMLV hasta 500 SMMLV</t>
    </r>
    <r>
      <rPr>
        <sz val="11"/>
        <color indexed="8"/>
        <rFont val="Arial"/>
        <family val="2"/>
      </rPr>
      <t xml:space="preserve">. El término de respuesta es de </t>
    </r>
    <r>
      <rPr>
        <b/>
        <sz val="11"/>
        <color indexed="8"/>
        <rFont val="Arial"/>
        <family val="2"/>
      </rPr>
      <t>10 días hábiles</t>
    </r>
    <r>
      <rPr>
        <sz val="11"/>
        <color indexed="8"/>
        <rFont val="Arial"/>
        <family val="2"/>
      </rPr>
      <t xml:space="preserve"> a partir de la recepción de la solicitud a la G. Contratos.
</t>
    </r>
    <r>
      <rPr>
        <b/>
        <sz val="11"/>
        <color indexed="8"/>
        <rFont val="Arial"/>
        <family val="2"/>
      </rPr>
      <t>* Complejidad alta:</t>
    </r>
    <r>
      <rPr>
        <sz val="11"/>
        <color indexed="8"/>
        <rFont val="Arial"/>
        <family val="2"/>
      </rPr>
      <t xml:space="preserve"> contempla adiciones, prórrogas o contratación nueva con cuantías superiores a </t>
    </r>
    <r>
      <rPr>
        <b/>
        <sz val="11"/>
        <color indexed="8"/>
        <rFont val="Arial"/>
        <family val="2"/>
      </rPr>
      <t>500 SMML</t>
    </r>
    <r>
      <rPr>
        <sz val="11"/>
        <color indexed="8"/>
        <rFont val="Arial"/>
        <family val="2"/>
      </rPr>
      <t xml:space="preserve">. El término de respuesta es de </t>
    </r>
    <r>
      <rPr>
        <b/>
        <sz val="11"/>
        <color indexed="8"/>
        <rFont val="Arial"/>
        <family val="2"/>
      </rPr>
      <t>15 días hábiles</t>
    </r>
    <r>
      <rPr>
        <sz val="11"/>
        <color indexed="8"/>
        <rFont val="Arial"/>
        <family val="2"/>
      </rPr>
      <t xml:space="preserve"> a partir de la recepción de la solicitud a la G. Contratos.
</t>
    </r>
    <r>
      <rPr>
        <b/>
        <sz val="11"/>
        <color indexed="8"/>
        <rFont val="Arial"/>
        <family val="2"/>
      </rPr>
      <t xml:space="preserve">Denominador: </t>
    </r>
    <r>
      <rPr>
        <sz val="11"/>
        <color indexed="8"/>
        <rFont val="Arial"/>
        <family val="2"/>
      </rPr>
      <t xml:space="preserve">corresponde a solicitudes contractuales radicadas hasta el 30 de noviembre de la vigencia.
* </t>
    </r>
    <r>
      <rPr>
        <b/>
        <sz val="11"/>
        <color indexed="8"/>
        <rFont val="Arial"/>
        <family val="2"/>
      </rPr>
      <t>Para adiciones y prorrogas</t>
    </r>
    <r>
      <rPr>
        <sz val="11"/>
        <color indexed="8"/>
        <rFont val="Arial"/>
        <family val="2"/>
      </rPr>
      <t xml:space="preserve"> el área responsable deberá remitir la solicitud contractual con </t>
    </r>
    <r>
      <rPr>
        <b/>
        <sz val="11"/>
        <color indexed="8"/>
        <rFont val="Arial"/>
        <family val="2"/>
      </rPr>
      <t xml:space="preserve">mínimo veinte (20) días hábiles de antelación </t>
    </r>
    <r>
      <rPr>
        <sz val="11"/>
        <color indexed="8"/>
        <rFont val="Arial"/>
        <family val="2"/>
      </rPr>
      <t xml:space="preserve">a la fecha de vencimiento del contrato.
</t>
    </r>
  </si>
  <si>
    <t>Atender de manera oportuna los conceptos contractuales requeridos</t>
  </si>
  <si>
    <t>Contratación 
Supervisión y liquidación</t>
  </si>
  <si>
    <t>Oportunidad de emisión de conceptos contractuales</t>
  </si>
  <si>
    <t>(Conceptos contractuales atendidos oportunamente de acuerdo con los tiempos establecidos / Total de solicitudes de conceptos contractuales realizadas por las áreas) * 100%</t>
  </si>
  <si>
    <r>
      <rPr>
        <b/>
        <sz val="11"/>
        <color indexed="8"/>
        <rFont val="Arial"/>
        <family val="2"/>
      </rPr>
      <t>Objetivo del indicador:</t>
    </r>
    <r>
      <rPr>
        <sz val="11"/>
        <color indexed="8"/>
        <rFont val="Arial"/>
        <family val="2"/>
      </rPr>
      <t xml:space="preserve"> realizar la medición de la oportunidad de emisión de conceptos contractuales.
</t>
    </r>
    <r>
      <rPr>
        <b/>
        <sz val="11"/>
        <color indexed="8"/>
        <rFont val="Arial"/>
        <family val="2"/>
      </rPr>
      <t>Numerador:</t>
    </r>
    <r>
      <rPr>
        <sz val="11"/>
        <color indexed="8"/>
        <rFont val="Arial"/>
        <family val="2"/>
      </rPr>
      <t xml:space="preserve"> los conceptos contractuales atendidos oportunamente corresponden a los atendidos dentro de los treinta (30) días hábiles a partir de la recepción de la solicitud del concepto.
</t>
    </r>
    <r>
      <rPr>
        <b/>
        <sz val="11"/>
        <color indexed="8"/>
        <rFont val="Arial"/>
        <family val="2"/>
      </rPr>
      <t>Denominador:</t>
    </r>
    <r>
      <rPr>
        <sz val="11"/>
        <color indexed="8"/>
        <rFont val="Arial"/>
        <family val="2"/>
      </rPr>
      <t xml:space="preserve"> los conceptos contractuales solicitados podrán corresponder a conceptos jurídicos relacionados con contratación, minutas de contratos, revisión de negocios, incumplimientos contractuales, validación de suspensiones y cesiones de contratos, solicitados por las áreas.</t>
    </r>
  </si>
  <si>
    <t>Emitir conceptos técnicos de manera oportuna</t>
  </si>
  <si>
    <t xml:space="preserve">Diagnóstico y Alistamiento </t>
  </si>
  <si>
    <t xml:space="preserve">Diagnóstico de Activos </t>
  </si>
  <si>
    <t xml:space="preserve">Oportunidad de conceptos técnicos </t>
  </si>
  <si>
    <t>Gerencia Técnica</t>
  </si>
  <si>
    <t>(Conceptos técnicos realizados de manera oportuna / Número de conceptos técnicos solicitados) *100%</t>
  </si>
  <si>
    <r>
      <rPr>
        <b/>
        <sz val="11"/>
        <color indexed="8"/>
        <rFont val="Arial"/>
        <family val="2"/>
      </rPr>
      <t>Objetivo del indicador:</t>
    </r>
    <r>
      <rPr>
        <sz val="11"/>
        <color indexed="8"/>
        <rFont val="Arial"/>
        <family val="2"/>
      </rPr>
      <t xml:space="preserve"> medir la oportunidad con la que se generan los conceptos técnicos emitidos.
</t>
    </r>
    <r>
      <rPr>
        <b/>
        <sz val="11"/>
        <color indexed="8"/>
        <rFont val="Arial"/>
        <family val="2"/>
      </rPr>
      <t xml:space="preserve">Numerador: </t>
    </r>
    <r>
      <rPr>
        <sz val="11"/>
        <color indexed="8"/>
        <rFont val="Arial"/>
        <family val="2"/>
      </rPr>
      <t xml:space="preserve">se considera que un concepto técnico es oportuno, cuando éste cumple con los siguientes Acuerdos de Nivel de Servicio:
</t>
    </r>
    <r>
      <rPr>
        <b/>
        <sz val="11"/>
        <color indexed="8"/>
        <rFont val="Arial"/>
        <family val="2"/>
      </rPr>
      <t>* Complejidad alta:</t>
    </r>
    <r>
      <rPr>
        <sz val="11"/>
        <color indexed="8"/>
        <rFont val="Arial"/>
        <family val="2"/>
      </rPr>
      <t xml:space="preserve"> corresponde a conceptos técnicos que requieren de recopilación de información de entidades o actores externos. El tiempo para atender de manera oportuna este tipo de conceptos es de 15 a 30 días.
</t>
    </r>
    <r>
      <rPr>
        <b/>
        <sz val="11"/>
        <color indexed="8"/>
        <rFont val="Arial"/>
        <family val="2"/>
      </rPr>
      <t xml:space="preserve">* Complejidad media: </t>
    </r>
    <r>
      <rPr>
        <sz val="11"/>
        <color indexed="8"/>
        <rFont val="Arial"/>
        <family val="2"/>
      </rPr>
      <t xml:space="preserve">corresponde a conceptos técnicos que requieren de recopilación de información con otras áreas o de consulta de información secundaria. El tiempo para atender de manera oportuna este tipo de conceptos es de 5 a 15 días.
</t>
    </r>
    <r>
      <rPr>
        <b/>
        <sz val="11"/>
        <color indexed="8"/>
        <rFont val="Arial"/>
        <family val="2"/>
      </rPr>
      <t>* Complejidad baja:</t>
    </r>
    <r>
      <rPr>
        <sz val="11"/>
        <color indexed="8"/>
        <rFont val="Arial"/>
        <family val="2"/>
      </rPr>
      <t xml:space="preserve"> corresponde a conceptos técnicos que se responden con información o conocimiento técnico que tiene la G. Técnica; ejemplo; los conceptos relacionados con nuevos modelos de negocio. El tiempo para atender de manera oportuna este tipo de conceptos es de 1 a 5 días.
</t>
    </r>
    <r>
      <rPr>
        <b/>
        <sz val="11"/>
        <color indexed="8"/>
        <rFont val="Arial"/>
        <family val="2"/>
      </rPr>
      <t>Denominador:</t>
    </r>
    <r>
      <rPr>
        <sz val="11"/>
        <color indexed="8"/>
        <rFont val="Arial"/>
        <family val="2"/>
      </rPr>
      <t xml:space="preserve">  los conceptos técnicos solicitados por parte de las áreas corresponden a conceptos relacionados con viabilidad de nuevos negocios, valoración de activos, normatividad relacionada con ordenamiento territorial, arrendamientos, entre otros.</t>
    </r>
  </si>
  <si>
    <t xml:space="preserve">Atender oportunamente requerimientos administrativos de las áreas </t>
  </si>
  <si>
    <t>Administración de Bienes de Funcionamiento</t>
  </si>
  <si>
    <t>Gestión Administrativa 
Administración de Activos Fijos y Bienes de Consumo</t>
  </si>
  <si>
    <t>Oportunidad de atención a requerimientos administrativos</t>
  </si>
  <si>
    <t>GIT. Servicios Administrativos</t>
  </si>
  <si>
    <t>(Solicitudes administrativas atendidas en el tiempo oportuno / Solicitudes administrativas requeridas por las áreas) *100%</t>
  </si>
  <si>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requerimientos administrativos.
</t>
    </r>
    <r>
      <rPr>
        <b/>
        <sz val="11"/>
        <color indexed="8"/>
        <rFont val="Arial"/>
        <family val="2"/>
      </rPr>
      <t>Numerador:</t>
    </r>
    <r>
      <rPr>
        <sz val="11"/>
        <color indexed="8"/>
        <rFont val="Arial"/>
        <family val="2"/>
      </rPr>
      <t xml:space="preserve"> corresponde a las solicitudes administrativas gestionada como máximo dentro de los dos (2) días siguientes a la solicitud.</t>
    </r>
    <r>
      <rPr>
        <b/>
        <sz val="11"/>
        <color indexed="8"/>
        <rFont val="Arial"/>
        <family val="2"/>
      </rPr>
      <t xml:space="preserve">
</t>
    </r>
    <r>
      <rPr>
        <sz val="11"/>
        <color indexed="8"/>
        <rFont val="Arial"/>
        <family val="2"/>
      </rPr>
      <t xml:space="preserve">
</t>
    </r>
    <r>
      <rPr>
        <b/>
        <sz val="11"/>
        <color indexed="8"/>
        <rFont val="Arial"/>
        <family val="2"/>
      </rPr>
      <t xml:space="preserve">Denominador: </t>
    </r>
    <r>
      <rPr>
        <sz val="11"/>
        <color indexed="8"/>
        <rFont val="Arial"/>
        <family val="2"/>
      </rPr>
      <t>corresponde a las solicitudes administrativas de logística de eventos, gestión de recursos (físicos, tecnológicos, instalaciones, entre otros), envío de elementos, entre otros, realizadas por parte del área de manera verbal o escrita. Estas solicitudes se registra en el F-AB1-294 Formato Seguimiento Servicios atendidos a las áreas.</t>
    </r>
  </si>
  <si>
    <t>Suministrar oportunamente los elementos de consumo solicitados por las áreas</t>
  </si>
  <si>
    <t>Administración de Activos Fijos y Bienes de Consumo</t>
  </si>
  <si>
    <t>Oportunidad de suministro de elementos de consumo</t>
  </si>
  <si>
    <t xml:space="preserve">(Número de solicitudes gestionadas oportunamente /Número de solicitudes recibidas) *100% </t>
  </si>
  <si>
    <r>
      <rPr>
        <b/>
        <sz val="11"/>
        <color indexed="8"/>
        <rFont val="Arial"/>
        <family val="2"/>
      </rPr>
      <t>Objetivo del indicador:</t>
    </r>
    <r>
      <rPr>
        <sz val="11"/>
        <color indexed="8"/>
        <rFont val="Arial"/>
        <family val="2"/>
      </rPr>
      <t xml:space="preserve"> medir la entrega oportuna de los elementos de consumo requeridos por las áreas.</t>
    </r>
    <r>
      <rPr>
        <b/>
        <sz val="11"/>
        <color indexed="8"/>
        <rFont val="Arial"/>
        <family val="2"/>
      </rPr>
      <t xml:space="preserve"> 
Numerador: </t>
    </r>
    <r>
      <rPr>
        <sz val="11"/>
        <color indexed="8"/>
        <rFont val="Arial"/>
        <family val="2"/>
      </rPr>
      <t xml:space="preserve">una entrega de elementos de consumo se considera oportuna cuando ésta se entrega dentro de los cinco (5) días hábiles a partir de la solicitud.
</t>
    </r>
    <r>
      <rPr>
        <b/>
        <sz val="11"/>
        <color indexed="8"/>
        <rFont val="Arial"/>
        <family val="2"/>
      </rPr>
      <t>Denominador:</t>
    </r>
    <r>
      <rPr>
        <sz val="11"/>
        <color indexed="8"/>
        <rFont val="Arial"/>
        <family val="2"/>
      </rPr>
      <t xml:space="preserve"> las solicitudes de elementos de consumo se realizan a través de Seven ERP o correo electrónico.</t>
    </r>
  </si>
  <si>
    <t>Distribuir las comunicaciones de entrada y salida oportunamente</t>
  </si>
  <si>
    <t>Gestión Documental</t>
  </si>
  <si>
    <t>Gestión y Trámite</t>
  </si>
  <si>
    <t xml:space="preserve">Oportunidad de distribución de comunicaciones de entrada y salida </t>
  </si>
  <si>
    <t>GIT. Archivo y Correspondencia</t>
  </si>
  <si>
    <t>(Comunicaciones de entrada y salida distribuidas de manera oportuna  /  Comunicaciones de entrada y salida a ser distribuidas) *100%</t>
  </si>
  <si>
    <r>
      <rPr>
        <b/>
        <sz val="11"/>
        <color indexed="8"/>
        <rFont val="Arial"/>
        <family val="2"/>
      </rPr>
      <t xml:space="preserve">Objetivo del indicador: </t>
    </r>
    <r>
      <rPr>
        <sz val="11"/>
        <color indexed="8"/>
        <rFont val="Arial"/>
        <family val="2"/>
      </rPr>
      <t>medir la distribución oportuna de las comunicaciones de entrada y salida.</t>
    </r>
    <r>
      <rPr>
        <b/>
        <sz val="11"/>
        <color indexed="8"/>
        <rFont val="Arial"/>
        <family val="2"/>
      </rPr>
      <t xml:space="preserve">
Numerador: </t>
    </r>
    <r>
      <rPr>
        <sz val="11"/>
        <color indexed="8"/>
        <rFont val="Arial"/>
        <family val="2"/>
      </rPr>
      <t>corresponde a las comunicaciones distribuidas oportunamente de acuerdo con los siguientes Acuerdos de Niveles de Servicio:</t>
    </r>
    <r>
      <rPr>
        <b/>
        <sz val="11"/>
        <color indexed="8"/>
        <rFont val="Arial"/>
        <family val="2"/>
      </rPr>
      <t xml:space="preserve">
</t>
    </r>
    <r>
      <rPr>
        <sz val="11"/>
        <color indexed="8"/>
        <rFont val="Arial"/>
        <family val="2"/>
      </rPr>
      <t xml:space="preserve">* Para comunicaciones de salida: 1 día
* Para comunicaciones de entrada: 2 días
</t>
    </r>
    <r>
      <rPr>
        <b/>
        <sz val="11"/>
        <color indexed="8"/>
        <rFont val="Arial"/>
        <family val="2"/>
      </rPr>
      <t>Denominador:</t>
    </r>
    <r>
      <rPr>
        <sz val="11"/>
        <color indexed="8"/>
        <rFont val="Arial"/>
        <family val="2"/>
      </rPr>
      <t xml:space="preserve"> las comunicaciones de salida a ser distribuidas son aquellas que se reciben en el buzón de despacho y las comunicaciones de entrada a ser distribuidas corresponden a las allegadas de manera física o digital por cualquier canal de comunicación.
</t>
    </r>
    <r>
      <rPr>
        <b/>
        <sz val="11"/>
        <color indexed="8"/>
        <rFont val="Arial"/>
        <family val="2"/>
      </rPr>
      <t>Observaciones:</t>
    </r>
    <r>
      <rPr>
        <sz val="11"/>
        <color indexed="8"/>
        <rFont val="Arial"/>
        <family val="2"/>
      </rPr>
      <t xml:space="preserve">
</t>
    </r>
    <r>
      <rPr>
        <b/>
        <sz val="11"/>
        <color indexed="8"/>
        <rFont val="Arial"/>
        <family val="2"/>
      </rPr>
      <t>* Comunicación de entrada:</t>
    </r>
    <r>
      <rPr>
        <sz val="11"/>
        <color indexed="8"/>
        <rFont val="Arial"/>
        <family val="2"/>
      </rPr>
      <t xml:space="preserve"> distribución interna de la correspondencia recibida por externos que llega a la entidad
</t>
    </r>
    <r>
      <rPr>
        <b/>
        <sz val="11"/>
        <color indexed="8"/>
        <rFont val="Arial"/>
        <family val="2"/>
      </rPr>
      <t>* Comunicación de salida</t>
    </r>
    <r>
      <rPr>
        <sz val="11"/>
        <color indexed="8"/>
        <rFont val="Arial"/>
        <family val="2"/>
      </rPr>
      <t xml:space="preserve">: comunicación elaborada por la entidad a ser distribuidas a terceros
</t>
    </r>
  </si>
  <si>
    <t>Medir la oportunidad en la atención de solicitudes de comisión o desplazamientos de viajes</t>
  </si>
  <si>
    <t>Gestión de viáticos y comisiones</t>
  </si>
  <si>
    <t>Administración de viáticos y comisiones</t>
  </si>
  <si>
    <t>Oportunidad de atención de solicitudes de comisión o desplazamiento de viajes</t>
  </si>
  <si>
    <t>GIT. Viáticos y Comisiones</t>
  </si>
  <si>
    <t>(Solicitud de comisión o desplazamiento de viaje atendida oportunamente/ Solicitudes de comisión o desplazamiento de viajes realizadas por las áreas)*100%</t>
  </si>
  <si>
    <r>
      <rPr>
        <b/>
        <sz val="11"/>
        <color indexed="8"/>
        <rFont val="Arial"/>
        <family val="2"/>
      </rPr>
      <t>Objetivo del indicador:</t>
    </r>
    <r>
      <rPr>
        <sz val="11"/>
        <color indexed="8"/>
        <rFont val="Arial"/>
        <family val="2"/>
      </rPr>
      <t xml:space="preserve"> medir el trámite oportuno de las solicitudes de comisión o desplazamiento de viaje.
</t>
    </r>
    <r>
      <rPr>
        <b/>
        <sz val="11"/>
        <color indexed="8"/>
        <rFont val="Arial"/>
        <family val="2"/>
      </rPr>
      <t>Numerador:</t>
    </r>
    <r>
      <rPr>
        <sz val="11"/>
        <color indexed="8"/>
        <rFont val="Arial"/>
        <family val="2"/>
      </rPr>
      <t xml:space="preserve"> la atención de la solicitud de comisión o desplazamiento de viaje por el GIT de Viáticos y Comisiones contempla el trámite de compra de tiquetes, reserva de hoteles o trámites de cancelaciones requeridas. Se considera atendida oportunamente una comisión o desplazamiento El tiempo oportuno de atención del trámite es de dos (2) días hábiles a partir de la solicitud de comisión o desplazamiento aprobada por el líder del proceso.
</t>
    </r>
    <r>
      <rPr>
        <b/>
        <sz val="11"/>
        <color indexed="8"/>
        <rFont val="Arial"/>
        <family val="2"/>
      </rPr>
      <t xml:space="preserve">Denominador: </t>
    </r>
    <r>
      <rPr>
        <sz val="11"/>
        <color indexed="8"/>
        <rFont val="Arial"/>
        <family val="2"/>
      </rPr>
      <t>corresponde a las solicitudes de comisión o desplazamiento aprobadas por parte del líder del proceso, diligenciadas adecuadamente.</t>
    </r>
  </si>
  <si>
    <t xml:space="preserve">Medir la percepción y satisfacción que tienen el público externo frente a SAE
</t>
  </si>
  <si>
    <t>Mediciones de satisfacción y/o percepción a nivel externo</t>
  </si>
  <si>
    <t>(Número de mediciones externas realizadas / Número de mediciones externas programadas) 100%</t>
  </si>
  <si>
    <r>
      <rPr>
        <b/>
        <sz val="11"/>
        <color indexed="8"/>
        <rFont val="Arial"/>
        <family val="2"/>
      </rPr>
      <t>Objetivo del indicador:</t>
    </r>
    <r>
      <rPr>
        <sz val="11"/>
        <color indexed="8"/>
        <rFont val="Arial"/>
        <family val="2"/>
      </rPr>
      <t xml:space="preserve"> medir la realización de las mediciones externas de manera virtual con público de interés en  la SAE como compradores, arrendatarios, entre otros. 
</t>
    </r>
    <r>
      <rPr>
        <b/>
        <sz val="11"/>
        <color indexed="8"/>
        <rFont val="Arial"/>
        <family val="2"/>
      </rPr>
      <t xml:space="preserve">Numerador: </t>
    </r>
    <r>
      <rPr>
        <sz val="11"/>
        <color indexed="8"/>
        <rFont val="Arial"/>
        <family val="2"/>
      </rPr>
      <t xml:space="preserve">corresponde al número de mediciones realizadas a nivel externo a través de los canales dispuestos para tal fin. La medición de satisfacción se considera como finalizada cuando se realiza el informe trimestral de los resultados de la encuesta  de satisfacción publicada en la página web. La medición de percepción se considera como finalizada cuando se obtienen los resultados de la encuesta a nivel semestral. 
</t>
    </r>
    <r>
      <rPr>
        <b/>
        <sz val="11"/>
        <color indexed="8"/>
        <rFont val="Arial"/>
        <family val="2"/>
      </rPr>
      <t xml:space="preserve">Denominador: </t>
    </r>
    <r>
      <rPr>
        <sz val="11"/>
        <color indexed="8"/>
        <rFont val="Arial"/>
        <family val="2"/>
      </rPr>
      <t xml:space="preserve">corresponde al número de mediciones programadas de satisfacción y percepción de la gestión de SAE. Para la vigencia se tiene previsto 6 mediciones distribuidas de la siguiente forma: 
*Medición de satisfacción: 4 mediciones publicadas en página web sobre la calidad del servicio. El cuestionario se encuentra disponible de manera permanente en la página web y su medición se hará con corte trimestral. 
* Medición de percepción: 2 mediciones a grupos de interés dirigida a personal que registre en base de datos de  compradores, arrendatarios, destinatarios, entre otros. </t>
    </r>
  </si>
  <si>
    <t>6</t>
  </si>
  <si>
    <t>Gestionar las solicitudes de Mesa de ayuda de manera oportuna según los ANS establecidos en el catálogo de servicio</t>
  </si>
  <si>
    <t>Tecnología</t>
  </si>
  <si>
    <t>Gestión de Infraestructura Tecnológica
Mantenimiento y Soporte de Aplicaciones</t>
  </si>
  <si>
    <t>Oportunidad de atención de Mesa de ayuda</t>
  </si>
  <si>
    <t>Oficina de Gestión de la Información</t>
  </si>
  <si>
    <t>(N.º de tickets resueltos oportunamente  / N.º de tickets radicados en Mesa de ayuda) *100%</t>
  </si>
  <si>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tickets que radican las áreas en la Mesa de ayuda.
</t>
    </r>
    <r>
      <rPr>
        <b/>
        <sz val="11"/>
        <color indexed="8"/>
        <rFont val="Arial"/>
        <family val="2"/>
      </rPr>
      <t xml:space="preserve">Numerador: </t>
    </r>
    <r>
      <rPr>
        <sz val="11"/>
        <color indexed="8"/>
        <rFont val="Arial"/>
        <family val="2"/>
      </rPr>
      <t xml:space="preserve">corresponde a las solicitudes resueltas cuando en el Sistema de Mesa de Ayuda les asigna el estado de "resuelto". 
</t>
    </r>
    <r>
      <rPr>
        <b/>
        <sz val="11"/>
        <color indexed="8"/>
        <rFont val="Arial"/>
        <family val="2"/>
      </rPr>
      <t xml:space="preserve">Denominador: </t>
    </r>
    <r>
      <rPr>
        <sz val="11"/>
        <color indexed="8"/>
        <rFont val="Arial"/>
        <family val="2"/>
      </rPr>
      <t xml:space="preserve">los tickets radicados en Mesa de Ayuda corresponden a las solicitudes creadas por los usuarios dentro de la vigencia. 
</t>
    </r>
    <r>
      <rPr>
        <b/>
        <sz val="11"/>
        <color indexed="8"/>
        <rFont val="Arial"/>
        <family val="2"/>
      </rPr>
      <t xml:space="preserve">
</t>
    </r>
    <r>
      <rPr>
        <sz val="11"/>
        <color indexed="8"/>
        <rFont val="Arial"/>
        <family val="2"/>
      </rPr>
      <t xml:space="preserve">Para que sea oportuno el servicio se tienen en cuenta los tiempos </t>
    </r>
    <r>
      <rPr>
        <b/>
        <sz val="11"/>
        <color indexed="8"/>
        <rFont val="Arial"/>
        <family val="2"/>
      </rPr>
      <t xml:space="preserve">(ANS), </t>
    </r>
    <r>
      <rPr>
        <sz val="11"/>
        <color indexed="8"/>
        <rFont val="Arial"/>
        <family val="2"/>
      </rPr>
      <t>de acuerdo con el tipo de servicio (catálogo de servicios NT1-061)</t>
    </r>
  </si>
  <si>
    <t>95%</t>
  </si>
  <si>
    <t>Implementar estrategias de comunicación y posicionamiento de SAE desde un enfoque productivo, social y ambiental</t>
  </si>
  <si>
    <t>Desarrollar estrategias de posicionamiento de la gestión de SAE a nivel interno y externo</t>
  </si>
  <si>
    <t>Estrategias de posicionamiento sobre la gestión de SAE</t>
  </si>
  <si>
    <t>(Número de estrategias de comunicación realizadas / Número de estrategias de comunicación programadas)*100%</t>
  </si>
  <si>
    <r>
      <rPr>
        <b/>
        <sz val="11"/>
        <color indexed="8"/>
        <rFont val="Arial"/>
        <family val="2"/>
      </rPr>
      <t>Objetivo del indicador:</t>
    </r>
    <r>
      <rPr>
        <sz val="11"/>
        <color indexed="8"/>
        <rFont val="Arial"/>
        <family val="2"/>
      </rPr>
      <t xml:space="preserve"> medir las estrategias de comunicación realizadas sobre la gestión de SAE, con el fin de informar a públicos de interés sobre la administración de activos especiales. 
</t>
    </r>
    <r>
      <rPr>
        <b/>
        <sz val="11"/>
        <color indexed="8"/>
        <rFont val="Arial"/>
        <family val="2"/>
      </rPr>
      <t xml:space="preserve">
Numerador: </t>
    </r>
    <r>
      <rPr>
        <sz val="11"/>
        <color indexed="8"/>
        <rFont val="Arial"/>
        <family val="2"/>
      </rPr>
      <t xml:space="preserve">hace alusión al número de estrategias de comunicación realizadas con sus respectivas evidencias. 
</t>
    </r>
    <r>
      <rPr>
        <b/>
        <sz val="11"/>
        <color indexed="8"/>
        <rFont val="Arial"/>
        <family val="2"/>
      </rPr>
      <t xml:space="preserve">Denominador: </t>
    </r>
    <r>
      <rPr>
        <sz val="11"/>
        <color indexed="8"/>
        <rFont val="Arial"/>
        <family val="2"/>
      </rPr>
      <t xml:space="preserve">corresponde al número de estrategias programadas para posicionamiento a nivel interno y externo.       A nivel interno se tiene previsto hacer uso de: noticiero quincenal (video clips sobre gestión de SAE), canales internos como cartelera de comunicaciones y correo electrónico o WhatsApp
A nivel externo se tiene previsto hacer uso de: boletín institucional en  canales externos como la página web. 
Para la vigencia se han fijado 12 estrategias de comunicación (6 internas y 6 externas). </t>
    </r>
  </si>
  <si>
    <t>12</t>
  </si>
  <si>
    <t>Diseño de estrategias de comunicación y socialización de nuevo modelo de operación SAE</t>
  </si>
  <si>
    <t>Productos pedagógicos del nuevo modelo de operación</t>
  </si>
  <si>
    <t>(Número de productos pedagógicos realizados/Número de productos pedagógicos programados)*100%</t>
  </si>
  <si>
    <r>
      <rPr>
        <b/>
        <sz val="11"/>
        <color indexed="8"/>
        <rFont val="Arial"/>
        <family val="2"/>
      </rPr>
      <t>Objetivo del indicador:</t>
    </r>
    <r>
      <rPr>
        <sz val="11"/>
        <color indexed="8"/>
        <rFont val="Arial"/>
        <family val="2"/>
      </rPr>
      <t xml:space="preserve"> medir la creación de productos pedagógicos que permitan la comunicación y socialización del nuevo modelo de operación de la SAE. 
</t>
    </r>
    <r>
      <rPr>
        <b/>
        <sz val="11"/>
        <color indexed="8"/>
        <rFont val="Arial"/>
        <family val="2"/>
      </rPr>
      <t xml:space="preserve">Numerador: </t>
    </r>
    <r>
      <rPr>
        <sz val="11"/>
        <color indexed="8"/>
        <rFont val="Arial"/>
        <family val="2"/>
      </rPr>
      <t xml:space="preserve">corresponde al número de productos pedagógicos creados y socializados. Los productos pedagógicos se consideran culminados cuando han sido difundidos por los canales oficiales de la SAE dispuestos para tal fin.                           
</t>
    </r>
    <r>
      <rPr>
        <b/>
        <sz val="11"/>
        <color indexed="8"/>
        <rFont val="Arial"/>
        <family val="2"/>
      </rPr>
      <t xml:space="preserve">Denominador: </t>
    </r>
    <r>
      <rPr>
        <sz val="11"/>
        <color indexed="8"/>
        <rFont val="Arial"/>
        <family val="2"/>
      </rPr>
      <t xml:space="preserve">corresponde al número de productos pedagógicos programados para comunicación y socialización en la vigencia. Para esta vigencia se tienen programados 12 productos. </t>
    </r>
  </si>
  <si>
    <t>Promocionar en medios comunitarios, regionales, alternativos y digitales la información institucional dentro de los públicos de interés</t>
  </si>
  <si>
    <t>Promoción de información institucional en medios alternativos y digitales</t>
  </si>
  <si>
    <t xml:space="preserve">(Campañas de promoción y pauta implementadas/ Campañas de promoción y pauta programadas)*100%
</t>
  </si>
  <si>
    <r>
      <rPr>
        <b/>
        <sz val="11"/>
        <color indexed="8"/>
        <rFont val="Arial"/>
        <family val="2"/>
      </rPr>
      <t xml:space="preserve">Objetivo del indicador: </t>
    </r>
    <r>
      <rPr>
        <sz val="11"/>
        <color indexed="8"/>
        <rFont val="Arial"/>
        <family val="2"/>
      </rPr>
      <t xml:space="preserve">medir la implementación de campañas de promoción y pauta de la SAE en medios alternativos y digitales. 
</t>
    </r>
    <r>
      <rPr>
        <b/>
        <sz val="11"/>
        <color indexed="8"/>
        <rFont val="Arial"/>
        <family val="2"/>
      </rPr>
      <t>Numerador:</t>
    </r>
    <r>
      <rPr>
        <sz val="11"/>
        <color indexed="8"/>
        <rFont val="Arial"/>
        <family val="2"/>
      </rPr>
      <t xml:space="preserve"> corresponde al número de campañas de promoción y pauta implementadas por la Oficina de Comunicaciones y Atención al Ciudadano. 
</t>
    </r>
    <r>
      <rPr>
        <b/>
        <sz val="11"/>
        <color indexed="8"/>
        <rFont val="Arial"/>
        <family val="2"/>
      </rPr>
      <t>Denominador</t>
    </r>
    <r>
      <rPr>
        <sz val="11"/>
        <color indexed="8"/>
        <rFont val="Arial"/>
        <family val="2"/>
      </rPr>
      <t xml:space="preserve"> corresponde al número de campañas programadas para la vigencia en medios digitales y alternativos. Para esta vigencia se tiene programado la implementación de 4 campañas de promoción y pauta. </t>
    </r>
  </si>
  <si>
    <t>4</t>
  </si>
  <si>
    <t>Realizar el cambio de imagen  institucional de SAE</t>
  </si>
  <si>
    <t>Cambio de Imagen Institucional</t>
  </si>
  <si>
    <t>(Actividades ejecutadas/ Actividades programadas para el cambio de imagen institucional)*100%</t>
  </si>
  <si>
    <r>
      <rPr>
        <b/>
        <sz val="11"/>
        <color indexed="8"/>
        <rFont val="Arial"/>
        <family val="2"/>
      </rPr>
      <t>Objetivo del indicador:</t>
    </r>
    <r>
      <rPr>
        <sz val="11"/>
        <color indexed="8"/>
        <rFont val="Arial"/>
        <family val="2"/>
      </rPr>
      <t xml:space="preserve"> medir el grado de avance de las actividades relacionadas con el cambio de imagen institucional de SAE.
</t>
    </r>
    <r>
      <rPr>
        <b/>
        <sz val="11"/>
        <color indexed="8"/>
        <rFont val="Arial"/>
        <family val="2"/>
      </rPr>
      <t xml:space="preserve">Numerador: </t>
    </r>
    <r>
      <rPr>
        <sz val="11"/>
        <color indexed="8"/>
        <rFont val="Arial"/>
        <family val="2"/>
      </rPr>
      <t xml:space="preserve">corresponde a las actividades del plan de trabajo ejecutadas al 100%.
</t>
    </r>
    <r>
      <rPr>
        <b/>
        <sz val="11"/>
        <color indexed="8"/>
        <rFont val="Arial"/>
        <family val="2"/>
      </rPr>
      <t>Denominador:</t>
    </r>
    <r>
      <rPr>
        <sz val="11"/>
        <color indexed="8"/>
        <rFont val="Arial"/>
        <family val="2"/>
      </rPr>
      <t xml:space="preserve"> corresponde a las actividades programadas para el cambio de imagen institucional, como por ejemplo, cambios de logos, actualizaciones en página web institucional, entre otras.
</t>
    </r>
  </si>
  <si>
    <t>Realizar y participar en eventos comerciales, corporativos, académicos o estratégicos para el buen posicionamiento de SAE</t>
  </si>
  <si>
    <t>Desarrollar espacios virtuales  con los diferentes grupos de interés para promover la productividad
 de los bienes que administra la Entidad. 
Realizar foros especializados focalizados a población priorizada</t>
  </si>
  <si>
    <t>Espacios virtuales a grupos de interés</t>
  </si>
  <si>
    <t>(Cantidad de espacios virtuales realizados / Cantidad de espacios virtuales programados) *100%</t>
  </si>
  <si>
    <t>Participar en eventos estratégicos a nivel nacional e internacional</t>
  </si>
  <si>
    <t>Participación de eventos estratégicos a nivel nacional e internacional</t>
  </si>
  <si>
    <t>(Eventos o reuniones estratégicos con participación de SAE / Eventos o reuniones estratégicas programadas)*100%</t>
  </si>
  <si>
    <r>
      <rPr>
        <b/>
        <sz val="11"/>
        <color indexed="8"/>
        <rFont val="Arial"/>
        <family val="2"/>
      </rPr>
      <t>Objetivo del indicador:</t>
    </r>
    <r>
      <rPr>
        <sz val="11"/>
        <color indexed="8"/>
        <rFont val="Arial"/>
        <family val="2"/>
      </rPr>
      <t xml:space="preserve"> medir la participación de </t>
    </r>
    <r>
      <rPr>
        <b/>
        <sz val="11"/>
        <color indexed="8"/>
        <rFont val="Arial"/>
        <family val="2"/>
      </rPr>
      <t>eventos o reuniones</t>
    </r>
    <r>
      <rPr>
        <sz val="11"/>
        <color indexed="8"/>
        <rFont val="Arial"/>
        <family val="2"/>
      </rPr>
      <t xml:space="preserve"> estratégicos a nivel nacional e internacional para posicionar a SAE en el campo bilateral y multilateral.           
</t>
    </r>
    <r>
      <rPr>
        <b/>
        <sz val="11"/>
        <color indexed="8"/>
        <rFont val="Arial"/>
        <family val="2"/>
      </rPr>
      <t xml:space="preserve">
Numerador: </t>
    </r>
    <r>
      <rPr>
        <sz val="11"/>
        <color indexed="8"/>
        <rFont val="Arial"/>
        <family val="2"/>
      </rPr>
      <t xml:space="preserve">son los eventos o reuniones estratégicas en los que participa la SAE a nivel nacional e internacional.
</t>
    </r>
    <r>
      <rPr>
        <b/>
        <sz val="11"/>
        <color indexed="8"/>
        <rFont val="Arial"/>
        <family val="2"/>
      </rPr>
      <t>Denominador</t>
    </r>
    <r>
      <rPr>
        <sz val="11"/>
        <color indexed="8"/>
        <rFont val="Arial"/>
        <family val="2"/>
      </rPr>
      <t>: son los eventos o reuniones estratégicas programadas que varían de acuerdo a demanda u oferta del entorno.</t>
    </r>
  </si>
  <si>
    <t>Procesos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</si>
  <si>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</si>
  <si>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Estandarizar, optimizar y automatizar procesos de SAE de acuerdo a nuevo modelo operacional</t>
  </si>
  <si>
    <t>Realizar y revisar estimados de renta en las regionales</t>
  </si>
  <si>
    <t>Alistamiento de Activos</t>
  </si>
  <si>
    <t>Estimados de renta gerencias regionales</t>
  </si>
  <si>
    <t>(Cantidad de estimados de renta elaborados y revisados /Cantidad de estimados de renta definidos en la meta)*100%</t>
  </si>
  <si>
    <r>
      <rPr>
        <b/>
        <sz val="11"/>
        <color indexed="8"/>
        <rFont val="Arial"/>
        <family val="2"/>
      </rPr>
      <t>Objetivo del indicador:</t>
    </r>
    <r>
      <rPr>
        <sz val="11"/>
        <color indexed="8"/>
        <rFont val="Arial"/>
        <family val="2"/>
      </rPr>
      <t xml:space="preserve"> medir la elaboración y revisión de los estimados de renta en las gerencias regionales.
</t>
    </r>
    <r>
      <rPr>
        <b/>
        <sz val="11"/>
        <color indexed="8"/>
        <rFont val="Arial"/>
        <family val="2"/>
      </rPr>
      <t>Numerador:</t>
    </r>
    <r>
      <rPr>
        <sz val="11"/>
        <color indexed="8"/>
        <rFont val="Arial"/>
        <family val="2"/>
      </rPr>
      <t xml:space="preserve"> corresponde a los estimados de renta elaborados conforme al procedimiento de elaboración de estimados de renta (P-DP2-046) por las Gerencias Regionales, así como los estimados de renta revisados y elaborados por parte de los depositarios provisionales.
</t>
    </r>
    <r>
      <rPr>
        <b/>
        <sz val="11"/>
        <color indexed="8"/>
        <rFont val="Arial"/>
        <family val="2"/>
      </rPr>
      <t>Denominador:</t>
    </r>
    <r>
      <rPr>
        <sz val="11"/>
        <color indexed="8"/>
        <rFont val="Arial"/>
        <family val="2"/>
      </rPr>
      <t xml:space="preserve"> corresponde a la meta programada de estimados de renta a elaborar en la vigencia. Estas solicitudes pueden provenir de solicitudes de depositarios, de áreas misionales o las identificadas directamente por parte de la Gerencia Regional con base en necesidades.</t>
    </r>
  </si>
  <si>
    <t>Crear espacios de innovación y mejora que coadyuven a los objetivos estratégicos de SAE</t>
  </si>
  <si>
    <t>Implementar el esquema de gobierno corporativo en las Sociedades Activas priorizadas</t>
  </si>
  <si>
    <t>Implementación de Gobierno Corporativo en Sociedades Activas</t>
  </si>
  <si>
    <t>(Sociedades Activas con implementación de gobierno corporativo / Sociedades Activas priorizadas para implementación de gobierno corporativo en la vigencia) *100%</t>
  </si>
  <si>
    <r>
      <rPr>
        <b/>
        <sz val="11"/>
        <color indexed="8"/>
        <rFont val="Arial"/>
        <family val="2"/>
      </rPr>
      <t>Objetivo del indicador:</t>
    </r>
    <r>
      <rPr>
        <sz val="11"/>
        <color indexed="8"/>
        <rFont val="Arial"/>
        <family val="2"/>
      </rPr>
      <t xml:space="preserve"> medir la implementación del Gobierno Corporativo en Sociedades Activas priorizadas. 
</t>
    </r>
    <r>
      <rPr>
        <b/>
        <sz val="11"/>
        <color indexed="8"/>
        <rFont val="Arial"/>
        <family val="2"/>
      </rPr>
      <t xml:space="preserve">Numerador: </t>
    </r>
    <r>
      <rPr>
        <sz val="11"/>
        <color indexed="8"/>
        <rFont val="Arial"/>
        <family val="2"/>
      </rPr>
      <t xml:space="preserve">corresponde a las sociedades con implementación de gobierno corporativo de acuerdo con lineamientos establecidos.
</t>
    </r>
    <r>
      <rPr>
        <b/>
        <sz val="11"/>
        <color indexed="8"/>
        <rFont val="Arial"/>
        <family val="2"/>
      </rPr>
      <t>Denominador:</t>
    </r>
    <r>
      <rPr>
        <sz val="11"/>
        <color indexed="8"/>
        <rFont val="Arial"/>
        <family val="2"/>
      </rPr>
      <t xml:space="preserve"> son las Sociedades priorizadas programadas para implementar su gobierno corporativo. Los criterios para priorizar las Sociedades son los siguientes:
* </t>
    </r>
    <r>
      <rPr>
        <b/>
        <sz val="11"/>
        <color indexed="8"/>
        <rFont val="Arial"/>
        <family val="2"/>
      </rPr>
      <t>Financiero</t>
    </r>
    <r>
      <rPr>
        <sz val="11"/>
        <color indexed="8"/>
        <rFont val="Arial"/>
        <family val="2"/>
      </rPr>
      <t xml:space="preserve">: sociedades con ventas mayores a 2.000 millones de pesos. 
* </t>
    </r>
    <r>
      <rPr>
        <b/>
        <sz val="11"/>
        <color indexed="8"/>
        <rFont val="Arial"/>
        <family val="2"/>
      </rPr>
      <t>Cualitativo</t>
    </r>
    <r>
      <rPr>
        <sz val="11"/>
        <color indexed="8"/>
        <rFont val="Arial"/>
        <family val="2"/>
      </rPr>
      <t xml:space="preserve">: cuando las actividades económicas de las sociedades requieran un nivel de especialidad y complejidad.  
* </t>
    </r>
    <r>
      <rPr>
        <b/>
        <sz val="11"/>
        <color indexed="8"/>
        <rFont val="Arial"/>
        <family val="2"/>
      </rPr>
      <t>Uso del Gobierno Corporativo</t>
    </r>
    <r>
      <rPr>
        <sz val="11"/>
        <color indexed="8"/>
        <rFont val="Arial"/>
        <family val="2"/>
      </rPr>
      <t>: en los casos en que este instituido el gobierno corporativo, será necesaria la participación de los miembros de la Junta Directiva respecto al estudio de selección.</t>
    </r>
  </si>
  <si>
    <t>Realizar las fichas técnicas de caracterización Inmuebles Rurales para su comercialización</t>
  </si>
  <si>
    <t>Fichas técnicas de caracterización de Inmuebles Rurales entregadas a Gerencia Técnica para comercialización</t>
  </si>
  <si>
    <t>(Fichas técnicas de caracterización de inmuebles rurales para comercialización entregadas a Gerencia Técnica/ Fichas técnicas de caracterización de Inmuebles rurales solicitados para comercialización) *100%</t>
  </si>
  <si>
    <r>
      <rPr>
        <b/>
        <sz val="11"/>
        <color indexed="8"/>
        <rFont val="Arial"/>
        <family val="2"/>
      </rPr>
      <t>Objetivo del indicador:</t>
    </r>
    <r>
      <rPr>
        <sz val="11"/>
        <color indexed="8"/>
        <rFont val="Arial"/>
        <family val="2"/>
      </rPr>
      <t xml:space="preserve"> medir las fichas técnicas de caracterización de Inmuebles Rurales para disponerlos de manera definitiva a través de procesos de comercialización.
</t>
    </r>
    <r>
      <rPr>
        <b/>
        <sz val="11"/>
        <color indexed="8"/>
        <rFont val="Arial"/>
        <family val="2"/>
      </rPr>
      <t xml:space="preserve">Numerador: </t>
    </r>
    <r>
      <rPr>
        <sz val="11"/>
        <color indexed="8"/>
        <rFont val="Arial"/>
        <family val="2"/>
      </rPr>
      <t xml:space="preserve">se considera que un inmueble rural cuenta con ficha técnica de caracterización cuando se ha determinado: Vocación del bien; Estado del inmueble; Necesidades de saneamiento requeridos y estimación del valor del estimado de renta.
</t>
    </r>
    <r>
      <rPr>
        <b/>
        <sz val="11"/>
        <color indexed="8"/>
        <rFont val="Arial"/>
        <family val="2"/>
      </rPr>
      <t>Denominador:</t>
    </r>
    <r>
      <rPr>
        <sz val="11"/>
        <color indexed="8"/>
        <rFont val="Arial"/>
        <family val="2"/>
      </rPr>
      <t xml:space="preserve"> corresponde a las solicitudes de ficha técnica de caracterización de los inmuebles rurales por parte de las G. Regionales para su comercialización. </t>
    </r>
  </si>
  <si>
    <t>Actualizar el modelo operacional del esquema de administración por depósitos provisionales</t>
  </si>
  <si>
    <t xml:space="preserve">Actualización Esquema de Administración Depósitos Provisionales </t>
  </si>
  <si>
    <t xml:space="preserve"> GIT Depositarios Provisionales</t>
  </si>
  <si>
    <t>(Documentos actualizados o creados asociados al esquema de administración de depósitos provisionales / Documentos programados asociados al esquema de administración de depósitos provisionales)*100%</t>
  </si>
  <si>
    <r>
      <rPr>
        <b/>
        <sz val="11"/>
        <color indexed="8"/>
        <rFont val="Arial"/>
        <family val="2"/>
      </rPr>
      <t xml:space="preserve">Objetivo del indicador: </t>
    </r>
    <r>
      <rPr>
        <sz val="11"/>
        <color indexed="8"/>
        <rFont val="Arial"/>
        <family val="2"/>
      </rPr>
      <t xml:space="preserve">medir el grado de avance en la actualización del modelo operacional del esquema de administración por depósitos provisionales.
</t>
    </r>
    <r>
      <rPr>
        <b/>
        <sz val="11"/>
        <color indexed="8"/>
        <rFont val="Arial"/>
        <family val="2"/>
      </rPr>
      <t>Numerador:</t>
    </r>
    <r>
      <rPr>
        <sz val="11"/>
        <color indexed="8"/>
        <rFont val="Arial"/>
        <family val="2"/>
      </rPr>
      <t xml:space="preserve"> corresponde a la elaboración y/o actualización de documentos asociados al esquema operacional de depositarios como procedimientos, instructivos, formatos, entre otros que se requieran.
</t>
    </r>
    <r>
      <rPr>
        <b/>
        <sz val="11"/>
        <color indexed="8"/>
        <rFont val="Arial"/>
        <family val="2"/>
      </rPr>
      <t>Denominador:</t>
    </r>
    <r>
      <rPr>
        <sz val="11"/>
        <color indexed="8"/>
        <rFont val="Arial"/>
        <family val="2"/>
      </rPr>
      <t xml:space="preserve"> corresponde a los documentos operacionales identificados por crear o actualizar en el esquema de depósitos provisionales. Para el 2023 se tienen estimados siete (7) documentos.</t>
    </r>
  </si>
  <si>
    <t>Programar convocatorias para el registro de depositarios priorizando la inclusión de economías populares, comunitarias y otras comunidades con especial protección constitucional.</t>
  </si>
  <si>
    <t>Programación de Convocatorias para registro de Depositarios</t>
  </si>
  <si>
    <t xml:space="preserve"> (Número de convocatorias realizadas /  Número De convocatorias programadas) *100% </t>
  </si>
  <si>
    <r>
      <rPr>
        <b/>
        <sz val="11"/>
        <color indexed="8"/>
        <rFont val="Arial"/>
        <family val="2"/>
      </rPr>
      <t>Objetivo del indicador</t>
    </r>
    <r>
      <rPr>
        <sz val="11"/>
        <color indexed="8"/>
        <rFont val="Arial"/>
        <family val="2"/>
      </rPr>
      <t xml:space="preserve">: medir las convocatorias realizadas para el registro de depositarios.
</t>
    </r>
    <r>
      <rPr>
        <b/>
        <sz val="11"/>
        <color indexed="8"/>
        <rFont val="Arial"/>
        <family val="2"/>
      </rPr>
      <t xml:space="preserve">Numerador: </t>
    </r>
    <r>
      <rPr>
        <sz val="11"/>
        <color indexed="8"/>
        <rFont val="Arial"/>
        <family val="2"/>
      </rPr>
      <t xml:space="preserve">la programación de convocatorias para el registro de depositarios se realizará priorizando la inclusión de economías populares, comunitarias y otras comunidades con especial protección constitucional.
</t>
    </r>
    <r>
      <rPr>
        <b/>
        <sz val="11"/>
        <color indexed="8"/>
        <rFont val="Arial"/>
        <family val="2"/>
      </rPr>
      <t>Denominador:</t>
    </r>
    <r>
      <rPr>
        <sz val="11"/>
        <color indexed="8"/>
        <rFont val="Arial"/>
        <family val="2"/>
      </rPr>
      <t xml:space="preserve"> las convocatorias programadas para el 2023 corresponden a 2 convocatorias.</t>
    </r>
  </si>
  <si>
    <t xml:space="preserve">Realizar el mantenimiento de las matrices de riesgos institucionales </t>
  </si>
  <si>
    <t>Mantenimiento Matrices de Riesgos Institucionales</t>
  </si>
  <si>
    <t>Gerencia de Riesgos, Ética y Cumplimiento</t>
  </si>
  <si>
    <t>(No. Riesgos creados y actualizados/ No. riesgos priorizados para creación y/o actualización en las diferentes matrices de riesgos) *100</t>
  </si>
  <si>
    <r>
      <rPr>
        <b/>
        <sz val="11"/>
        <color theme="1"/>
        <rFont val="Arial"/>
        <family val="2"/>
      </rPr>
      <t>Objetivo del indicador:</t>
    </r>
    <r>
      <rPr>
        <sz val="11"/>
        <color theme="1"/>
        <rFont val="Arial"/>
        <family val="2"/>
      </rPr>
      <t xml:space="preserve"> medir el estado de avance de la creación, actualización o eliminación de riesgos institucionales en las matrices de riesgos.
</t>
    </r>
    <r>
      <rPr>
        <b/>
        <sz val="11"/>
        <color theme="1"/>
        <rFont val="Arial"/>
        <family val="2"/>
      </rPr>
      <t xml:space="preserve">Numerador: </t>
    </r>
    <r>
      <rPr>
        <sz val="11"/>
        <color theme="1"/>
        <rFont val="Arial"/>
        <family val="2"/>
      </rPr>
      <t xml:space="preserve">corresponde al número de riesgos creados o actualizados en las matrices de riesgos institucionales.
</t>
    </r>
    <r>
      <rPr>
        <b/>
        <sz val="11"/>
        <color theme="1"/>
        <rFont val="Arial"/>
        <family val="2"/>
      </rPr>
      <t>Denominador:</t>
    </r>
    <r>
      <rPr>
        <sz val="11"/>
        <color theme="1"/>
        <rFont val="Arial"/>
        <family val="2"/>
      </rPr>
      <t xml:space="preserve"> corresponde al número de riesgos priorizados para creación y/o actualización en las diferentes matrices de riesgos</t>
    </r>
  </si>
  <si>
    <t xml:space="preserve">Documentar diagnósticos y lineamientos asociados a la misionalidad y operatividad de la GREC </t>
  </si>
  <si>
    <t>Diagnósticos y Lineamientos GREC</t>
  </si>
  <si>
    <t>(Cantidad de documentos asociados a la misionalidad y operatividad de la GREC elaborados y /o actualizados, presentados al área correspondiente / Cantidad de documentos asociados a la misionalidad y operatividad de la GREC programados) *100%</t>
  </si>
  <si>
    <r>
      <rPr>
        <b/>
        <sz val="11"/>
        <color indexed="8"/>
        <rFont val="Arial"/>
        <family val="2"/>
      </rPr>
      <t xml:space="preserve">Objetivo del indicador: </t>
    </r>
    <r>
      <rPr>
        <sz val="11"/>
        <color indexed="8"/>
        <rFont val="Arial"/>
        <family val="2"/>
      </rPr>
      <t xml:space="preserve">medir la documentación requerida para implementar la misionalidad y operatividad de la GREC.
</t>
    </r>
    <r>
      <rPr>
        <b/>
        <sz val="11"/>
        <color indexed="8"/>
        <rFont val="Arial"/>
        <family val="2"/>
      </rPr>
      <t xml:space="preserve">Numerador: </t>
    </r>
    <r>
      <rPr>
        <sz val="11"/>
        <color indexed="8"/>
        <rFont val="Arial"/>
        <family val="2"/>
      </rPr>
      <t xml:space="preserve">corresponde a la documentación elaborada y/o actualizada por la GREC requerida para implementar la misionalidad y operatividad, presentados al área correspondiente para su formalización.
</t>
    </r>
    <r>
      <rPr>
        <b/>
        <sz val="11"/>
        <color indexed="8"/>
        <rFont val="Arial"/>
        <family val="2"/>
      </rPr>
      <t>Denominador:</t>
    </r>
    <r>
      <rPr>
        <sz val="11"/>
        <color indexed="8"/>
        <rFont val="Arial"/>
        <family val="2"/>
      </rPr>
      <t xml:space="preserve"> corresponde a la documentación identificada por la GREC para su adecuado funcionamiento. La programación de la documentación es variable conforme a las necesidades identificadas. </t>
    </r>
  </si>
  <si>
    <t>Realizar estudios de viabilidad jurídica</t>
  </si>
  <si>
    <t>Estudios de viabilidades jurídicas elaboradas</t>
  </si>
  <si>
    <t>(Estudios de viabilidades jurídicas elaboradas/ Viabilidades jurídicas solicitadas) *100%</t>
  </si>
  <si>
    <r>
      <rPr>
        <b/>
        <sz val="11"/>
        <color indexed="8"/>
        <rFont val="Arial"/>
        <family val="2"/>
      </rPr>
      <t>Objetivo del indicador:</t>
    </r>
    <r>
      <rPr>
        <sz val="11"/>
        <color rgb="FF000000"/>
        <rFont val="Arial"/>
        <family val="2"/>
      </rPr>
      <t xml:space="preserve"> medir el estudio de las viabilidades jurídicas de acuerdo con las solicitadas.</t>
    </r>
    <r>
      <rPr>
        <b/>
        <sz val="11"/>
        <color indexed="8"/>
        <rFont val="Arial"/>
        <family val="2"/>
      </rPr>
      <t xml:space="preserve">
Numerador:</t>
    </r>
    <r>
      <rPr>
        <sz val="11"/>
        <color rgb="FF000000"/>
        <rFont val="Arial"/>
        <family val="2"/>
      </rPr>
      <t xml:space="preserve"> los estudios de viabilidades jurídicas se elaboran para el mecanismo de administración de los activos y/o bienes del FRISCO de enajenación y de destinación definitiva. El estudio de viabilidad jurídica se puede evidenciar en la expedición de actos administrativos, informes de viabilidad jurídica, memorandos o correos electrónicos que visualicen el concepto positivo o negativo de la solicitud.</t>
    </r>
    <r>
      <rPr>
        <b/>
        <sz val="11"/>
        <color indexed="8"/>
        <rFont val="Arial"/>
        <family val="2"/>
      </rPr>
      <t xml:space="preserve">
Denominador: </t>
    </r>
    <r>
      <rPr>
        <sz val="11"/>
        <color rgb="FF000000"/>
        <rFont val="Arial"/>
        <family val="2"/>
      </rPr>
      <t>las solicitudes de viabilidad jurídica proceden de los requerimientos efectuados por parte de las áreas de SAE y corresponden a procesos de enajenación y de destinación definitiva.</t>
    </r>
  </si>
  <si>
    <t>ASREC
DESALOJOS (FUNCIÓN DE POLICIA ADMINSITRATIVA):
"Se recibieron en total de 152 solicitudes de expedición de AA de función de policía administrativa; se elaboraron 130 viabilidades y/o actos administrativos de función de policía administrativa"
DEVOLUCIONES: 
"Se recibieron un total de 861 solicitudes de activos para devolución; se realizó el estudio respecto de 643 activos"
COMUNICACIONES:
"Se recibieron un total de 301 resoluciones para numerar y comunicar; de las cuales 301 fueron numeradas y 247 comunicadas"
VALIDACIÓN DE AA:
"Se recibieron un total de 303 resoluciones para realizar validación jurídica; de las cuales se validaron en tiempo 225 actos administrativos"
validaciones jurídicas elaboradas: 1661
validaciones jurídicas solicitadas: 2137
INGESA
La cifra proviene de la identificación de solicitudes de las áreas para realizar el alistamiento para venta de los activos en administración, encontrando que a la fecha se identifican 45 alistamientos en proceso de estudio.
validaciones jurídicas elaboradas: 2368
validaciones jurídicas solicitadas: 2413</t>
  </si>
  <si>
    <t>Revisar las fichas de enajenación temprana de inmuebles</t>
  </si>
  <si>
    <t>(Fichas de enajenación temprana de bienes inmuebles urbanos revisadas para viabilización / Fichas de enajenación recibidas)*100%</t>
  </si>
  <si>
    <r>
      <rPr>
        <b/>
        <sz val="11"/>
        <color indexed="8"/>
        <rFont val="Arial"/>
        <family val="2"/>
      </rPr>
      <t>Objetivo del indicador:</t>
    </r>
    <r>
      <rPr>
        <sz val="11"/>
        <color indexed="8"/>
        <rFont val="Arial"/>
        <family val="2"/>
      </rPr>
      <t xml:space="preserve"> medir la revisión de las Fichas de enajenación temprana de inmuebles urbanos remitidas por las gerencias Regionales.
</t>
    </r>
    <r>
      <rPr>
        <b/>
        <sz val="11"/>
        <color indexed="8"/>
        <rFont val="Arial"/>
        <family val="2"/>
      </rPr>
      <t>Numerador:</t>
    </r>
    <r>
      <rPr>
        <sz val="11"/>
        <color indexed="8"/>
        <rFont val="Arial"/>
        <family val="2"/>
      </rPr>
      <t xml:space="preserve"> la revisión de fichas de enajenación temprana aborda la revisión de la existencia de las viabilidades jurídicas, técnicas y administrativas, junto con la justificación de causal de enajenación temprana.
</t>
    </r>
    <r>
      <rPr>
        <b/>
        <sz val="11"/>
        <color indexed="8"/>
        <rFont val="Arial"/>
        <family val="2"/>
      </rPr>
      <t>Denominador:</t>
    </r>
    <r>
      <rPr>
        <sz val="11"/>
        <color indexed="8"/>
        <rFont val="Arial"/>
        <family val="2"/>
      </rPr>
      <t xml:space="preserve"> las fichas de enajenación temprana para revisión corresponden a las elaboradas y remitidas por parte de las gerencias regionales.</t>
    </r>
  </si>
  <si>
    <t xml:space="preserve">Realizar alistamiento de Sociedades Activas para comercialización </t>
  </si>
  <si>
    <t xml:space="preserve">Sociedades activas con alistamiento para comercialización </t>
  </si>
  <si>
    <t>(Sociedades con proceso completo de alistamiento para venta / Sociedades programadas para alistamiento) *100%</t>
  </si>
  <si>
    <r>
      <rPr>
        <b/>
        <sz val="11"/>
        <color indexed="8"/>
        <rFont val="Arial"/>
        <family val="2"/>
      </rPr>
      <t xml:space="preserve">Objetivo del indicador: </t>
    </r>
    <r>
      <rPr>
        <sz val="11"/>
        <color indexed="8"/>
        <rFont val="Arial"/>
        <family val="2"/>
      </rPr>
      <t xml:space="preserve">medir el alistamiento completo de las Sociedades Activas para proceder a su comercialización. 
</t>
    </r>
    <r>
      <rPr>
        <b/>
        <sz val="11"/>
        <color indexed="8"/>
        <rFont val="Arial"/>
        <family val="2"/>
      </rPr>
      <t>Numerador:</t>
    </r>
    <r>
      <rPr>
        <sz val="11"/>
        <color indexed="8"/>
        <rFont val="Arial"/>
        <family val="2"/>
      </rPr>
      <t xml:space="preserve"> corresponde a las sociedades con proceso completo de alistamiento para venta, es decir, que tengan viabilidad jurídica y cuenten con valoración comercial. 
</t>
    </r>
    <r>
      <rPr>
        <b/>
        <sz val="11"/>
        <color indexed="8"/>
        <rFont val="Arial"/>
        <family val="2"/>
      </rPr>
      <t xml:space="preserve">Denominador: </t>
    </r>
    <r>
      <rPr>
        <sz val="11"/>
        <color indexed="8"/>
        <rFont val="Arial"/>
        <family val="2"/>
      </rPr>
      <t>corresponde a las sociedades aprobadas para comercialización, priorizadas para la vigencia.</t>
    </r>
  </si>
  <si>
    <t xml:space="preserve">Implementar el Plan Estratégico de Talento Humano </t>
  </si>
  <si>
    <t xml:space="preserve">Gestión de Talento Humano </t>
  </si>
  <si>
    <t xml:space="preserve">Administración del Talento Humano
Evaluación y Desarrollo
Bienestar, Seguridad y Salud en el Trabajo
Compensación 
</t>
  </si>
  <si>
    <t xml:space="preserve">Cumplimiento del Plan Estratégico de Talento Humano </t>
  </si>
  <si>
    <t>Gerencia Talento Humano</t>
  </si>
  <si>
    <t>(Actividades ejecutadas de los diferentes planes de Gestión de Talento Humano / Actividades programadas en planes de gestión de Talento Humano ) * 100%</t>
  </si>
  <si>
    <r>
      <rPr>
        <b/>
        <sz val="11"/>
        <color indexed="8"/>
        <rFont val="Arial"/>
        <family val="2"/>
      </rPr>
      <t>Objetivo del indicador:</t>
    </r>
    <r>
      <rPr>
        <sz val="11"/>
        <color indexed="8"/>
        <rFont val="Arial"/>
        <family val="2"/>
      </rPr>
      <t xml:space="preserve"> medir el cumplimiento al </t>
    </r>
    <r>
      <rPr>
        <b/>
        <sz val="11"/>
        <color indexed="8"/>
        <rFont val="Arial"/>
        <family val="2"/>
      </rPr>
      <t xml:space="preserve">Plan Estratégico de Gestión de Talento Humano:
</t>
    </r>
    <r>
      <rPr>
        <sz val="11"/>
        <color indexed="8"/>
        <rFont val="Arial"/>
        <family val="2"/>
      </rPr>
      <t xml:space="preserve">
</t>
    </r>
    <r>
      <rPr>
        <b/>
        <sz val="11"/>
        <color indexed="8"/>
        <rFont val="Arial"/>
        <family val="2"/>
      </rPr>
      <t>Numerador</t>
    </r>
    <r>
      <rPr>
        <sz val="11"/>
        <color indexed="8"/>
        <rFont val="Arial"/>
        <family val="2"/>
      </rPr>
      <t xml:space="preserve">: corresponde a las actividades ejecutadas en los planes que componen el Plan Estratégico de Gestión de Talento Humano. 
</t>
    </r>
    <r>
      <rPr>
        <b/>
        <sz val="11"/>
        <color indexed="8"/>
        <rFont val="Arial"/>
        <family val="2"/>
      </rPr>
      <t>Denominador:</t>
    </r>
    <r>
      <rPr>
        <sz val="11"/>
        <color indexed="8"/>
        <rFont val="Arial"/>
        <family val="2"/>
      </rPr>
      <t xml:space="preserve"> corresponde a las actividades programadas en cada uno de los planes que componen el Plan Estratégico de Gestión de Talento Humano. Los planes son los siguientes:
</t>
    </r>
    <r>
      <rPr>
        <b/>
        <sz val="11"/>
        <color indexed="8"/>
        <rFont val="Arial"/>
        <family val="2"/>
      </rPr>
      <t xml:space="preserve">* Plan de Responsabilidad Social Empresarial: </t>
    </r>
    <r>
      <rPr>
        <sz val="11"/>
        <color indexed="8"/>
        <rFont val="Arial"/>
        <family val="2"/>
      </rPr>
      <t xml:space="preserve">Implementar un plan de acción enfocado a los derechos humanos del entorno social de la entidad, y comunidad priorizando las acciones pertinentes en el cumplimiento de los objetivos enmarcados en el programa y alineados con los objetivos de desarrollo sostenible. Haciendo de la empresa un ente moderno, transparente, ético y eficaz. Incluye las siguientes actividades: Equidad Inclusión y Genero, Alianzas y
Talleres.
</t>
    </r>
    <r>
      <rPr>
        <b/>
        <sz val="11"/>
        <color indexed="8"/>
        <rFont val="Arial"/>
        <family val="2"/>
      </rPr>
      <t xml:space="preserve">* Plan del Sistema de Gestión de Salud y Seguridad en el Trabajo- SGSST: </t>
    </r>
    <r>
      <rPr>
        <sz val="11"/>
        <color indexed="8"/>
        <rFont val="Arial"/>
        <family val="2"/>
      </rPr>
      <t xml:space="preserve">Proceso sistemático basado en el ciclo PHVA, que tiene como finalidad la prevención de accidentes de trabajo y la aparición de enfermedades laborales, enmarcado en el cumplimiento legal y la mejora continua. 
</t>
    </r>
    <r>
      <rPr>
        <b/>
        <sz val="11"/>
        <color indexed="8"/>
        <rFont val="Arial"/>
        <family val="2"/>
      </rPr>
      <t xml:space="preserve">* Plan de Gestión Ambiental y Sostenibilidad: </t>
    </r>
    <r>
      <rPr>
        <sz val="11"/>
        <color indexed="8"/>
        <rFont val="Arial"/>
        <family val="2"/>
      </rPr>
      <t xml:space="preserve">Mide la ejecución del cronograma de gestión ambiental y sostenibilidad donde se incluyen las estrategias establecidas para el año para el desarrollo y cumplimiento de los 5 lineamientos de la gestión ambiental: Dirección estratégica, control ambiental (programas de gestión ambiental), gestión del conocimiento y cultura, valoración de uso de los recursos naturales, planeación estratégica ambiental.
* </t>
    </r>
    <r>
      <rPr>
        <b/>
        <sz val="11"/>
        <color indexed="8"/>
        <rFont val="Arial"/>
        <family val="2"/>
      </rPr>
      <t>Plan de Gestión de Riesgo Público:</t>
    </r>
    <r>
      <rPr>
        <sz val="11"/>
        <color indexed="8"/>
        <rFont val="Arial"/>
        <family val="2"/>
      </rPr>
      <t xml:space="preserve"> Tiene el objetivo de suministrar a los directivos, empleados, contratistas y visitantes, las herramientas de sensibilización y manejo adecuado de los riesgos laborales generados por los factores de exposición pública. Actividades asociadas: Identificación y análisis de los riesgos asociados a los factores de exposición pública,
Generación de los protocolos, guías y procedimientos requeridos para la prevención, protección y reacción frente a los riesgos laborales generados por factores de exposición pública e Implementación, seguimiento y control de los procedimientos asociados a los riesgos laborales generados por factores de exposición pública.</t>
    </r>
  </si>
  <si>
    <t>Gestionar el saneamiento físico catastral de inmuebles sociales y no sociales</t>
  </si>
  <si>
    <t xml:space="preserve">Alistamiento de Activos </t>
  </si>
  <si>
    <t>Saneamiento físico catastral de inmuebles</t>
  </si>
  <si>
    <t>(Número de activos con saneamiento físico catastral / Número de activos programados para saneamiento físico catastral) *100%</t>
  </si>
  <si>
    <r>
      <rPr>
        <b/>
        <sz val="11"/>
        <color indexed="8"/>
        <rFont val="Arial"/>
        <family val="2"/>
      </rPr>
      <t>Objetivo del indicador</t>
    </r>
    <r>
      <rPr>
        <sz val="11"/>
        <color indexed="8"/>
        <rFont val="Arial"/>
        <family val="2"/>
      </rPr>
      <t xml:space="preserve">: medir el saneamiento físico catastral de inmuebles programados para la vigencia.
</t>
    </r>
    <r>
      <rPr>
        <b/>
        <sz val="11"/>
        <color indexed="8"/>
        <rFont val="Arial"/>
        <family val="2"/>
      </rPr>
      <t xml:space="preserve">Numerador: </t>
    </r>
    <r>
      <rPr>
        <sz val="11"/>
        <color indexed="8"/>
        <rFont val="Arial"/>
        <family val="2"/>
      </rPr>
      <t xml:space="preserve">corresponde a los activos que cuentan con saneamiento físico catastral, es decir, que su información catastral y registral coincida con la información real del activo.
</t>
    </r>
    <r>
      <rPr>
        <b/>
        <sz val="11"/>
        <color indexed="8"/>
        <rFont val="Arial"/>
        <family val="2"/>
      </rPr>
      <t xml:space="preserve">
Denominador</t>
    </r>
    <r>
      <rPr>
        <sz val="11"/>
        <color indexed="8"/>
        <rFont val="Arial"/>
        <family val="2"/>
      </rPr>
      <t>: corresponde al número de activos programados para saneamiento físico catastral. En la programación de activos a sanear se priorizan las solicitudes de destinación, los activos a comercializar y las solicitudes especiales relevantes.</t>
    </r>
  </si>
  <si>
    <t>Gestionar el alistamiento físico catastral de inmuebles sociales y no sociales</t>
  </si>
  <si>
    <t>Alistamiento físico catastral de inmuebles susceptibles de venta</t>
  </si>
  <si>
    <t>(Número de inmuebles con alistamiento físico catastral/ Número de inmuebles susceptibles de alistamiento físico catastral) *100%</t>
  </si>
  <si>
    <r>
      <rPr>
        <b/>
        <sz val="11"/>
        <color indexed="8"/>
        <rFont val="Arial"/>
        <family val="2"/>
      </rPr>
      <t xml:space="preserve">Objetivo del indicador: </t>
    </r>
    <r>
      <rPr>
        <sz val="11"/>
        <color indexed="8"/>
        <rFont val="Arial"/>
        <family val="2"/>
      </rPr>
      <t xml:space="preserve">medir el alistamiento físico catastral de inmuebles susceptibles de venta realizados, es decir, los que cuenten con viabilidad jurídica y que requieren alistamiento físico.
</t>
    </r>
    <r>
      <rPr>
        <b/>
        <sz val="11"/>
        <color indexed="8"/>
        <rFont val="Arial"/>
        <family val="2"/>
      </rPr>
      <t>Numerador</t>
    </r>
    <r>
      <rPr>
        <sz val="11"/>
        <color indexed="8"/>
        <rFont val="Arial"/>
        <family val="2"/>
      </rPr>
      <t xml:space="preserve">: corresponde a los inmuebles con alistamiento físico catastral, es decir, con saneamiento físico catastral y/o valoración realizada.
</t>
    </r>
    <r>
      <rPr>
        <b/>
        <sz val="11"/>
        <color indexed="8"/>
        <rFont val="Arial"/>
        <family val="2"/>
      </rPr>
      <t xml:space="preserve">Denominador: </t>
    </r>
    <r>
      <rPr>
        <sz val="11"/>
        <color indexed="8"/>
        <rFont val="Arial"/>
        <family val="2"/>
      </rPr>
      <t>corresponde a los inmuebles requeridos o susceptibles de alistamiento físico catastral, es decir, que ya cuenten con viabilidad jurídica y requieran saneamiento físico catastral o valoración.</t>
    </r>
  </si>
  <si>
    <t>Realizar avalúos de bienes  inmuebles</t>
  </si>
  <si>
    <t>Avalúos de bienes inmuebles</t>
  </si>
  <si>
    <t>(Cantidad de avalúos gestionados / Cantidad de avalúos solicitados a la Gerencia Técnica) *100%</t>
  </si>
  <si>
    <r>
      <rPr>
        <b/>
        <sz val="11"/>
        <color indexed="8"/>
        <rFont val="Arial"/>
        <family val="2"/>
      </rPr>
      <t xml:space="preserve">Objetivo del indicador: </t>
    </r>
    <r>
      <rPr>
        <sz val="11"/>
        <color indexed="8"/>
        <rFont val="Arial"/>
        <family val="2"/>
      </rPr>
      <t>medir la gestión realizada frente a la elaboración y/o revisión de avalúos</t>
    </r>
    <r>
      <rPr>
        <b/>
        <sz val="11"/>
        <color indexed="8"/>
        <rFont val="Arial"/>
        <family val="2"/>
      </rPr>
      <t xml:space="preserve"> </t>
    </r>
    <r>
      <rPr>
        <sz val="11"/>
        <color indexed="8"/>
        <rFont val="Arial"/>
        <family val="2"/>
      </rPr>
      <t xml:space="preserve">de inmuebles sociales y no sociales dispuestos para enajenación temprana o comercialización.
</t>
    </r>
    <r>
      <rPr>
        <b/>
        <sz val="11"/>
        <color indexed="8"/>
        <rFont val="Arial"/>
        <family val="2"/>
      </rPr>
      <t>Numerador:</t>
    </r>
    <r>
      <rPr>
        <sz val="11"/>
        <color indexed="8"/>
        <rFont val="Arial"/>
        <family val="2"/>
      </rPr>
      <t xml:space="preserve"> corresponde a los avalúos gestionados realizados frente a la elaboración de avalúos de inmuebles sociales y no sociales solicitados.
</t>
    </r>
    <r>
      <rPr>
        <b/>
        <sz val="11"/>
        <color indexed="8"/>
        <rFont val="Arial"/>
        <family val="2"/>
      </rPr>
      <t>Denominador:</t>
    </r>
    <r>
      <rPr>
        <sz val="11"/>
        <color indexed="8"/>
        <rFont val="Arial"/>
        <family val="2"/>
      </rPr>
      <t xml:space="preserve"> corresponde a solicitudes de elaboración de avalúos de inmuebles sociales y no sociales dispuestos para enajenación temprana o comercialización.</t>
    </r>
  </si>
  <si>
    <t>Realizar avalúos de muebles</t>
  </si>
  <si>
    <t>Avalúos de bienes muebles</t>
  </si>
  <si>
    <t>(Cantidad de avalúos de bienes muebles revisados / Cantidad de avalúos de bienes muebles recibidos) *100%</t>
  </si>
  <si>
    <r>
      <rPr>
        <b/>
        <sz val="11"/>
        <color indexed="8"/>
        <rFont val="Arial"/>
        <family val="2"/>
      </rPr>
      <t xml:space="preserve">Objetivo del indicador: </t>
    </r>
    <r>
      <rPr>
        <sz val="11"/>
        <color indexed="8"/>
        <rFont val="Arial"/>
        <family val="2"/>
      </rPr>
      <t xml:space="preserve">medir la revisión realizada de los avalúos de los bienes muebles remitidos por la Gerencia de Bienes Muebles.
</t>
    </r>
    <r>
      <rPr>
        <b/>
        <sz val="11"/>
        <color indexed="8"/>
        <rFont val="Arial"/>
        <family val="2"/>
      </rPr>
      <t>Numerador:</t>
    </r>
    <r>
      <rPr>
        <sz val="11"/>
        <color indexed="8"/>
        <rFont val="Arial"/>
        <family val="2"/>
      </rPr>
      <t xml:space="preserve"> corresponde a los avalúos de bienes muebles revisados por parte de la Gerencia Técnica.
</t>
    </r>
    <r>
      <rPr>
        <b/>
        <sz val="11"/>
        <color indexed="8"/>
        <rFont val="Arial"/>
        <family val="2"/>
      </rPr>
      <t>Denominador:</t>
    </r>
    <r>
      <rPr>
        <sz val="11"/>
        <color indexed="8"/>
        <rFont val="Arial"/>
        <family val="2"/>
      </rPr>
      <t xml:space="preserve"> corresponde a los avalúos de bienes muebles recibidos por parte de la Gerencia de Bienes Muebles para su revisión.</t>
    </r>
  </si>
  <si>
    <t>Realizar y/o revisar estimados de renta de bienes inmuebles urbanos y rurales</t>
  </si>
  <si>
    <t>(Estimados de renta de activos elaborados y/o revisados / Estimados de renta a revisar y/o  elaborar) *100%</t>
  </si>
  <si>
    <r>
      <rPr>
        <b/>
        <sz val="11"/>
        <color indexed="8"/>
        <rFont val="Arial"/>
        <family val="2"/>
      </rPr>
      <t xml:space="preserve">Objetivo del indicador: </t>
    </r>
    <r>
      <rPr>
        <sz val="11"/>
        <color indexed="8"/>
        <rFont val="Arial"/>
        <family val="2"/>
      </rPr>
      <t xml:space="preserve">medir la elaboración y/o revisión realizada a los estimados de renta elaborados por FMI y/o unidad económica.
</t>
    </r>
    <r>
      <rPr>
        <b/>
        <sz val="11"/>
        <color indexed="8"/>
        <rFont val="Arial"/>
        <family val="2"/>
      </rPr>
      <t>Numerador:</t>
    </r>
    <r>
      <rPr>
        <sz val="11"/>
        <color indexed="8"/>
        <rFont val="Arial"/>
        <family val="2"/>
      </rPr>
      <t xml:space="preserve"> corresponde al número de estimados de renta de Bienes Inmuebles Urbanos elaborados por parte de la Gerencia Técnica de acuerdo a los montos establecidos y al número de estimados de renta revisados que fueron remitidos por las Gerencias regionales y Gerencia de Bienes Inmuebles Rurales.
</t>
    </r>
    <r>
      <rPr>
        <b/>
        <sz val="11"/>
        <color indexed="8"/>
        <rFont val="Arial"/>
        <family val="2"/>
      </rPr>
      <t xml:space="preserve">Denominador: </t>
    </r>
    <r>
      <rPr>
        <sz val="11"/>
        <color indexed="8"/>
        <rFont val="Arial"/>
        <family val="2"/>
      </rPr>
      <t>corresponde a los estimados de renta recibidos por las Gerencias Regionales y Gerencia de Bienes Inmuebles Rurales para su revisión y a las solicitudes de elaboración de estimados de renta de activos que se dispondrán en esquema de administración de arrendamiento. Los estimados de renta corresponden a activos inmuebles urbanos y rurales.</t>
    </r>
  </si>
  <si>
    <t>Realizar diagnósticos técnicos de sociedades</t>
  </si>
  <si>
    <t>Diagnóstico técnico de sociedades</t>
  </si>
  <si>
    <t>(Sociedades diagnosticadas / Diagnósticos de sociedades solicitados con información completa) *100%</t>
  </si>
  <si>
    <r>
      <rPr>
        <b/>
        <sz val="11"/>
        <color indexed="8"/>
        <rFont val="Arial"/>
        <family val="2"/>
      </rPr>
      <t xml:space="preserve">Objetivo del indicador: </t>
    </r>
    <r>
      <rPr>
        <sz val="11"/>
        <color indexed="8"/>
        <rFont val="Arial"/>
        <family val="2"/>
      </rPr>
      <t xml:space="preserve">medir el grado de avance en la elaboración de diagnósticos técnicos de sociedades.
</t>
    </r>
    <r>
      <rPr>
        <b/>
        <sz val="11"/>
        <color indexed="8"/>
        <rFont val="Arial"/>
        <family val="2"/>
      </rPr>
      <t>Numerador:</t>
    </r>
    <r>
      <rPr>
        <sz val="11"/>
        <color indexed="8"/>
        <rFont val="Arial"/>
        <family val="2"/>
      </rPr>
      <t xml:space="preserve"> corresponde a las sociedades diagnosticadas, es decir, que cuenten con la revisión de estados financieros de sociedades con conceptos favorables o desfavorables. 
</t>
    </r>
    <r>
      <rPr>
        <b/>
        <sz val="11"/>
        <color indexed="8"/>
        <rFont val="Arial"/>
        <family val="2"/>
      </rPr>
      <t>Denominador:</t>
    </r>
    <r>
      <rPr>
        <sz val="11"/>
        <color indexed="8"/>
        <rFont val="Arial"/>
        <family val="2"/>
      </rPr>
      <t xml:space="preserve"> corresponde a los diagnósticos de sociedades solicitados por las gerencias regionales con información completa.</t>
    </r>
  </si>
  <si>
    <t>Valorar las sociedades que administra la SAE</t>
  </si>
  <si>
    <t>Sociedades Valoradas</t>
  </si>
  <si>
    <t>(Sociedades valoradas / Solicitudes viables de valoración de sociedades) *100%</t>
  </si>
  <si>
    <r>
      <rPr>
        <b/>
        <sz val="11"/>
        <color indexed="8"/>
        <rFont val="Arial"/>
        <family val="2"/>
      </rPr>
      <t>Objetivo del indicador:</t>
    </r>
    <r>
      <rPr>
        <sz val="11"/>
        <color indexed="8"/>
        <rFont val="Arial"/>
        <family val="2"/>
      </rPr>
      <t xml:space="preserve"> medir el grado de avance de la valoración de sociedades de SAE. 
</t>
    </r>
    <r>
      <rPr>
        <b/>
        <sz val="11"/>
        <color indexed="8"/>
        <rFont val="Arial"/>
        <family val="2"/>
      </rPr>
      <t>Numerador:</t>
    </r>
    <r>
      <rPr>
        <sz val="11"/>
        <color indexed="8"/>
        <rFont val="Arial"/>
        <family val="2"/>
      </rPr>
      <t xml:space="preserve"> corresponde a las sociedades que cuentan con valoración por parte de la firma de valoración de sociedades y con revisión por parte de la Gerencia Técnica.
</t>
    </r>
    <r>
      <rPr>
        <b/>
        <sz val="11"/>
        <color indexed="8"/>
        <rFont val="Arial"/>
        <family val="2"/>
      </rPr>
      <t>Denominador:</t>
    </r>
    <r>
      <rPr>
        <sz val="11"/>
        <color indexed="8"/>
        <rFont val="Arial"/>
        <family val="2"/>
      </rPr>
      <t xml:space="preserve"> corresponde a las solicitudes de valoración de sociedades recibidas por parte de las gerencias comerciales o gerencias regionales. Se considera que una solicitud de valoración es viable, cuando la sociedad involucrada en la solicitud de valoración cuenta con un concepto favorable en el diagnóstico técnico.</t>
    </r>
  </si>
  <si>
    <t>Actualizar las Tablas de Retención Documental de todas las áreas de SAE</t>
  </si>
  <si>
    <t>Organización y Transferencia</t>
  </si>
  <si>
    <t>Actualización de Tablas de Retención Documental</t>
  </si>
  <si>
    <t>(Etapas implementadas para la actualización de las TRD/ Etapas programadas para la actualización de las TRD)*100%</t>
  </si>
  <si>
    <r>
      <rPr>
        <b/>
        <sz val="11"/>
        <color indexed="8"/>
        <rFont val="Arial"/>
        <family val="2"/>
      </rPr>
      <t>Objetivo del indicador:</t>
    </r>
    <r>
      <rPr>
        <sz val="11"/>
        <color indexed="8"/>
        <rFont val="Arial"/>
        <family val="2"/>
      </rPr>
      <t xml:space="preserve"> medir el estado de avance de la implementación del proceso de actualización de tablas de retención documental en SAE.
</t>
    </r>
    <r>
      <rPr>
        <b/>
        <sz val="11"/>
        <color indexed="8"/>
        <rFont val="Arial"/>
        <family val="2"/>
      </rPr>
      <t>Numerador:</t>
    </r>
    <r>
      <rPr>
        <sz val="11"/>
        <color indexed="8"/>
        <rFont val="Arial"/>
        <family val="2"/>
      </rPr>
      <t xml:space="preserve"> se considera como implementada cada etapa, cuando se culmine las actividades previstas en cada etapa, sobre la totalidad de áreas de SAE. 
</t>
    </r>
    <r>
      <rPr>
        <b/>
        <sz val="11"/>
        <color indexed="8"/>
        <rFont val="Arial"/>
        <family val="2"/>
      </rPr>
      <t>Denominador:</t>
    </r>
    <r>
      <rPr>
        <sz val="11"/>
        <color indexed="8"/>
        <rFont val="Arial"/>
        <family val="2"/>
      </rPr>
      <t xml:space="preserve"> las etapas previstas para la actualización de tablas de retención documental son: 1) Recopilación de información, 2) Elaboración de cuadro de clasificación documental, 3) Ajustes y aprobación interna de TRD, 4) Ajustes de TRD y aprobación de Junta Directiva. Estas etapas se llevarán a cabo sobre las áreas identificadas por el Grupo Interno de Trabajo.</t>
    </r>
  </si>
  <si>
    <t>Medir la eficacia en la legalización de comisiones o desplazamientos realizados por las áreas</t>
  </si>
  <si>
    <t>Eficacia de legalización de comisiones o desplazamientos de viajes</t>
  </si>
  <si>
    <t>(Legalizaciones realizadas / Comisiones o desplazamientos de viaje realizadas)*100%</t>
  </si>
  <si>
    <r>
      <rPr>
        <b/>
        <sz val="11"/>
        <color indexed="8"/>
        <rFont val="Arial"/>
        <family val="2"/>
      </rPr>
      <t xml:space="preserve">Objetivo del indicador: </t>
    </r>
    <r>
      <rPr>
        <sz val="11"/>
        <color indexed="8"/>
        <rFont val="Arial"/>
        <family val="2"/>
      </rPr>
      <t xml:space="preserve">medir la eficacia en la legalización de comisiones o desplazamientos de viajes realizados.
</t>
    </r>
    <r>
      <rPr>
        <b/>
        <sz val="11"/>
        <color indexed="8"/>
        <rFont val="Arial"/>
        <family val="2"/>
      </rPr>
      <t>Numerador:</t>
    </r>
    <r>
      <rPr>
        <sz val="11"/>
        <color indexed="8"/>
        <rFont val="Arial"/>
        <family val="2"/>
      </rPr>
      <t xml:space="preserve"> se considera que una legalización es efectiva cuando el funcionario público, trabajador y contratistas  presentan su legalización correcta, es decir, cuando se presenta el informe de legalización diligenciado completamente, firmado por el trabajador y jefe inmediato, y los respectivos soportes de la ejecución del gasto.
</t>
    </r>
    <r>
      <rPr>
        <b/>
        <sz val="11"/>
        <color indexed="8"/>
        <rFont val="Arial"/>
        <family val="2"/>
      </rPr>
      <t xml:space="preserve">Denominador: </t>
    </r>
    <r>
      <rPr>
        <sz val="11"/>
        <color indexed="8"/>
        <rFont val="Arial"/>
        <family val="2"/>
      </rPr>
      <t>corresponde a todas las comisiones o desplazamientos efectivos realizados por los funcionarios públicos, trabajadores y contratistas, registrados en base de datos de control de comisiones que administra el GIT de Comisiones y Desplazamientos.</t>
    </r>
  </si>
  <si>
    <t>Elaborar la documentación estratégica del nuevo modelo operacional de SAE</t>
  </si>
  <si>
    <t xml:space="preserve">Direccionamiento Estratégico </t>
  </si>
  <si>
    <t xml:space="preserve">Administración del SIG  </t>
  </si>
  <si>
    <t>Documentación estratégica nuevo modelo operacional</t>
  </si>
  <si>
    <t>Oficina Asesora de Planeación</t>
  </si>
  <si>
    <t>(Documentos estratégicos del nuevo modelo operacional elaborados / Documentos estratégicos del nuevo modelo operacional programados y priorizados) * 100%</t>
  </si>
  <si>
    <r>
      <rPr>
        <b/>
        <sz val="11"/>
        <color indexed="8"/>
        <rFont val="Arial"/>
        <family val="2"/>
      </rPr>
      <t>Objetivo del indicador:</t>
    </r>
    <r>
      <rPr>
        <sz val="11"/>
        <color indexed="8"/>
        <rFont val="Arial"/>
        <family val="2"/>
      </rPr>
      <t xml:space="preserve"> medir el avance de documentación estratégica del nuevo modelo operacional.
</t>
    </r>
    <r>
      <rPr>
        <b/>
        <sz val="11"/>
        <color indexed="8"/>
        <rFont val="Arial"/>
        <family val="2"/>
      </rPr>
      <t xml:space="preserve">Numerador: </t>
    </r>
    <r>
      <rPr>
        <sz val="11"/>
        <color indexed="8"/>
        <rFont val="Arial"/>
        <family val="2"/>
      </rPr>
      <t xml:space="preserve">corresponde al número de documentos elaborados y/o actualizados para implementar el nuevo modelo operacional que fueron priorizados en la programación, se entiende como finalizada la acción cuando estos documentos se encuentren publicados en la arquitectura empresarial.
</t>
    </r>
    <r>
      <rPr>
        <b/>
        <sz val="11"/>
        <color indexed="8"/>
        <rFont val="Arial"/>
        <family val="2"/>
      </rPr>
      <t>Denominador:</t>
    </r>
    <r>
      <rPr>
        <sz val="11"/>
        <color indexed="8"/>
        <rFont val="Arial"/>
        <family val="2"/>
      </rPr>
      <t xml:space="preserve"> corresponde a los documentos priorizados para viabilizar el nuevo modelo operacional. Esta programación se realizará con base en la identificación de documentos y la priorización que se brinde desde la Oficina Asesora de Planeación; esto puede incluir políticas operacionales, procedimientos, guías, protocolos u otro tipo documental. El denominador es variable de acuerdo con la priorización establecida por la Oficina Asesora de Planeación.</t>
    </r>
  </si>
  <si>
    <t xml:space="preserve">
Generar acciones que fortalezcan el proceso de atención al ciudadano y lenguaje claro en la SAE con el fin de brindar un mejor servicio  a los públicos de interés, permitiendo facilitar su práctica permanente</t>
  </si>
  <si>
    <t>(Cantidad de guías o instrumentos realizados / Cantidad de guías o instrumentos programados) * 100%</t>
  </si>
  <si>
    <r>
      <rPr>
        <b/>
        <sz val="11"/>
        <color indexed="8"/>
        <rFont val="Arial"/>
        <family val="2"/>
      </rPr>
      <t>Objetivo del indicador:</t>
    </r>
    <r>
      <rPr>
        <sz val="11"/>
        <color indexed="8"/>
        <rFont val="Arial"/>
        <family val="2"/>
      </rPr>
      <t xml:space="preserve"> medir las guías realizadas como piezas gráficas, video difusión, espacios, activaciones btl, capacitaciones e instrumentos que sirvan como herramientas de mejora de atención al ciudadano y de lenguaje claro para los colaboradores así como la práctica permanente de una buena atención al ciudadano y de lenguaje claro. 
</t>
    </r>
    <r>
      <rPr>
        <b/>
        <sz val="11"/>
        <color indexed="8"/>
        <rFont val="Arial"/>
        <family val="2"/>
      </rPr>
      <t xml:space="preserve">Numerador: </t>
    </r>
    <r>
      <rPr>
        <sz val="11"/>
        <color indexed="8"/>
        <rFont val="Arial"/>
        <family val="2"/>
      </rPr>
      <t xml:space="preserve">corresponde al número de guías e instrumentos realizados para la mejora de la atención al ciudadano y de lenguaje claro. Estos instrumentos se consideran realizados cuando han sido socializados por los canales oficiales de SAE. 
</t>
    </r>
    <r>
      <rPr>
        <b/>
        <sz val="11"/>
        <color indexed="8"/>
        <rFont val="Arial"/>
        <family val="2"/>
      </rPr>
      <t xml:space="preserve">Denominador: </t>
    </r>
    <r>
      <rPr>
        <sz val="11"/>
        <color indexed="8"/>
        <rFont val="Arial"/>
        <family val="2"/>
      </rPr>
      <t xml:space="preserve">corresponde al número de guías e instrumentos programados para la vigencia. Se tienen previstos la realización de 6 instrumentos para la vigencia. </t>
    </r>
  </si>
  <si>
    <t>Realizar medición de los fallos favorables de acciones de tutela en contra de la entidad</t>
  </si>
  <si>
    <t xml:space="preserve">Tasa de fallos favorables en acciones de tutela en contra de la entidad que invoquen la protección del derecho de petición </t>
  </si>
  <si>
    <t>SI</t>
  </si>
  <si>
    <t>(Número de acciones de tutela con fallo favorable en el año en curso que invocan la protección del derecho de petición / Número de acciones de tutela recibidas por la entidad en el año en curso que invocan la protección del derecho de petición) * 100</t>
  </si>
  <si>
    <r>
      <rPr>
        <b/>
        <sz val="11"/>
        <color theme="1"/>
        <rFont val="Arial"/>
        <family val="2"/>
      </rPr>
      <t xml:space="preserve">Objetivo del indicador: </t>
    </r>
    <r>
      <rPr>
        <sz val="11"/>
        <color theme="1"/>
        <rFont val="Arial"/>
        <family val="2"/>
      </rPr>
      <t xml:space="preserve">medir el porcentaje de fallos favorables de acciones de tutela en contra de la entidad que invocan la protección del derecho de petición.
</t>
    </r>
    <r>
      <rPr>
        <b/>
        <sz val="11"/>
        <color theme="1"/>
        <rFont val="Arial"/>
        <family val="2"/>
      </rPr>
      <t>Numerador:</t>
    </r>
    <r>
      <rPr>
        <sz val="11"/>
        <color theme="1"/>
        <rFont val="Arial"/>
        <family val="2"/>
      </rPr>
      <t xml:space="preserve">  corresponde a las acciones de tutela favorables que invocan la protección del derecho de petición.
</t>
    </r>
    <r>
      <rPr>
        <b/>
        <sz val="11"/>
        <color theme="1"/>
        <rFont val="Arial"/>
        <family val="2"/>
      </rPr>
      <t>Denominador:</t>
    </r>
    <r>
      <rPr>
        <sz val="11"/>
        <color theme="1"/>
        <rFont val="Arial"/>
        <family val="2"/>
      </rPr>
      <t xml:space="preserve"> corresponde a las acciones de tutela recibidas por la entidad que invocan la protección del derecho de petición.</t>
    </r>
  </si>
  <si>
    <t xml:space="preserve">Fortalecer estrategias y espacios de control , seguimiento y aseguramiento en el marco de la misionalidad de SAE  </t>
  </si>
  <si>
    <t>Ejecutar la debida diligencia en los diferentes procesos de la SAE</t>
  </si>
  <si>
    <t>Procesos de Debida Diligencia</t>
  </si>
  <si>
    <t>(Cantidad de conceptos de debida diligencia cerrados /cantidad de conceptos de debida diligencia identificados) *100%</t>
  </si>
  <si>
    <r>
      <rPr>
        <b/>
        <sz val="11"/>
        <color indexed="8"/>
        <rFont val="Arial"/>
        <family val="2"/>
      </rPr>
      <t xml:space="preserve">Objetivo del indicador: </t>
    </r>
    <r>
      <rPr>
        <sz val="11"/>
        <color rgb="FF000000"/>
        <rFont val="Arial"/>
        <family val="2"/>
      </rPr>
      <t>medir los procesos de debida diligencia realizados por la GREC.</t>
    </r>
    <r>
      <rPr>
        <b/>
        <sz val="11"/>
        <color indexed="8"/>
        <rFont val="Arial"/>
        <family val="2"/>
      </rPr>
      <t xml:space="preserve">
Numerador: </t>
    </r>
    <r>
      <rPr>
        <sz val="11"/>
        <color rgb="FF000000"/>
        <rFont val="Arial"/>
        <family val="2"/>
      </rPr>
      <t>corresponde a la elaboración de conceptos de debida diligencia, con cierre al caso correspondiente y remitido al área solicitante o competente, en caso de ser requerido. .</t>
    </r>
    <r>
      <rPr>
        <b/>
        <sz val="11"/>
        <color indexed="8"/>
        <rFont val="Arial"/>
        <family val="2"/>
      </rPr>
      <t xml:space="preserve">
</t>
    </r>
    <r>
      <rPr>
        <sz val="11"/>
        <color indexed="8"/>
        <rFont val="Arial"/>
        <family val="2"/>
      </rPr>
      <t xml:space="preserve">
</t>
    </r>
    <r>
      <rPr>
        <b/>
        <sz val="11"/>
        <color indexed="8"/>
        <rFont val="Arial"/>
        <family val="2"/>
      </rPr>
      <t>Denominador:</t>
    </r>
    <r>
      <rPr>
        <sz val="11"/>
        <color indexed="8"/>
        <rFont val="Arial"/>
        <family val="2"/>
      </rPr>
      <t xml:space="preserve"> los procesos de debida diligencia a realizar o identificados se determinan con base en las solicitudes de las diferentes áreas, reporte de alertas o escalamiento de casos reportados a través del canal dispuesto por la GREC. </t>
    </r>
  </si>
  <si>
    <t>Solicitar rendición de cuentas a depositarios removidos</t>
  </si>
  <si>
    <t>Rendición de cuentas a depositarios removidos</t>
  </si>
  <si>
    <t>(Solicitudes de rendición de cuentas a depositarios removidos / Número de depositarios removidos)*100%</t>
  </si>
  <si>
    <r>
      <rPr>
        <b/>
        <sz val="11"/>
        <color indexed="8"/>
        <rFont val="Arial"/>
        <family val="2"/>
      </rPr>
      <t xml:space="preserve">Objetivo del indicador: </t>
    </r>
    <r>
      <rPr>
        <sz val="11"/>
        <color indexed="8"/>
        <rFont val="Arial"/>
        <family val="2"/>
      </rPr>
      <t xml:space="preserve">medir la  solicitud de la rendición de cuentas a los depositarios removidos por incumplimiento de obligaciones, renuncia, o por diferentes causales de remoción.
</t>
    </r>
    <r>
      <rPr>
        <b/>
        <sz val="11"/>
        <color indexed="8"/>
        <rFont val="Arial"/>
        <family val="2"/>
      </rPr>
      <t>Numerador:</t>
    </r>
    <r>
      <rPr>
        <sz val="11"/>
        <color indexed="8"/>
        <rFont val="Arial"/>
        <family val="2"/>
      </rPr>
      <t xml:space="preserve"> las solicitudes de rendición de cuentas se entenderán como realizadas con el envío del acto administrativo por oficio certificado o correo electrónico al depositario.
</t>
    </r>
    <r>
      <rPr>
        <b/>
        <sz val="11"/>
        <color indexed="8"/>
        <rFont val="Arial"/>
        <family val="2"/>
      </rPr>
      <t>Denominador:</t>
    </r>
    <r>
      <rPr>
        <sz val="11"/>
        <color indexed="8"/>
        <rFont val="Arial"/>
        <family val="2"/>
      </rPr>
      <t xml:space="preserve"> el número de depositarios removidos se tomará con base en los actos administrativos de remoción comunicados por la Gerencia de Asuntos Legales.</t>
    </r>
  </si>
  <si>
    <t>Realizar retoma de inmuebles</t>
  </si>
  <si>
    <t xml:space="preserve">Administración de Depósitos Provisionales 
Administración de Destinación Provisional </t>
  </si>
  <si>
    <t>Retoma de inmuebles</t>
  </si>
  <si>
    <t>(Número de retomas efectuadas / Número de retomas programadas)*100%</t>
  </si>
  <si>
    <r>
      <rPr>
        <b/>
        <sz val="11"/>
        <color indexed="8"/>
        <rFont val="Arial"/>
        <family val="2"/>
      </rPr>
      <t xml:space="preserve">Objetivo del indicador: </t>
    </r>
    <r>
      <rPr>
        <sz val="11"/>
        <color indexed="8"/>
        <rFont val="Arial"/>
        <family val="2"/>
      </rPr>
      <t xml:space="preserve">medir las retomas efectuadas sobre los inmuebles administrados por SAE. 
</t>
    </r>
    <r>
      <rPr>
        <b/>
        <sz val="11"/>
        <color indexed="8"/>
        <rFont val="Arial"/>
        <family val="2"/>
      </rPr>
      <t>Numerador:</t>
    </r>
    <r>
      <rPr>
        <sz val="11"/>
        <color indexed="8"/>
        <rFont val="Arial"/>
        <family val="2"/>
      </rPr>
      <t xml:space="preserve"> corresponde a las retomas efectuadas producto de la entrega del inmueble por depositarios provisionales o destinatarios.
</t>
    </r>
    <r>
      <rPr>
        <b/>
        <sz val="11"/>
        <color indexed="8"/>
        <rFont val="Arial"/>
        <family val="2"/>
      </rPr>
      <t xml:space="preserve">Denominador: </t>
    </r>
    <r>
      <rPr>
        <sz val="11"/>
        <color indexed="8"/>
        <rFont val="Arial"/>
        <family val="2"/>
      </rPr>
      <t>es el número de retomas programadas con depositarios o destinatarios provisionales que tienen a cargo la administración del activo. La programación de retomas se realiza a demanda de acuerdo con solicitudes efectuadas.</t>
    </r>
  </si>
  <si>
    <t>80%</t>
  </si>
  <si>
    <t>Gestionar la recuperación de activos</t>
  </si>
  <si>
    <t xml:space="preserve">Gestión de recuperación de activos </t>
  </si>
  <si>
    <t>(Unidad máxima con gestión de recuperación / No. Unidades máximas a recuperar)*100%</t>
  </si>
  <si>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</si>
  <si>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Gestionar las garantías de Contratos de Arrendamiento</t>
  </si>
  <si>
    <t>Garantías de Contratos de Arrendamiento</t>
  </si>
  <si>
    <t>(Contratos de arrendamiento con garantías constituidas/ Contratos de arrendamientos aprobados)*100%</t>
  </si>
  <si>
    <r>
      <rPr>
        <b/>
        <sz val="11"/>
        <rFont val="Arial"/>
        <family val="2"/>
      </rPr>
      <t xml:space="preserve">Objetivo del indicador: </t>
    </r>
    <r>
      <rPr>
        <sz val="11"/>
        <rFont val="Arial"/>
        <family val="2"/>
      </rPr>
      <t xml:space="preserve">medir la constitución de garantías de contratos de arrendamiento aprobados.
</t>
    </r>
    <r>
      <rPr>
        <b/>
        <sz val="11"/>
        <rFont val="Arial"/>
        <family val="2"/>
      </rPr>
      <t xml:space="preserve">Numerador: </t>
    </r>
    <r>
      <rPr>
        <sz val="11"/>
        <rFont val="Arial"/>
        <family val="2"/>
      </rPr>
      <t xml:space="preserve">corresponde al número de contratos de arrendamiento con garantías constituidas, estas pueden ser: pólizas, fianzas, codeudores avalados con propiedad raíz, disponibilidades presupuestales, deudores solidarios u otros tipos de garantías definidas en la metodología de administración de bienes. 
</t>
    </r>
    <r>
      <rPr>
        <b/>
        <sz val="11"/>
        <rFont val="Arial"/>
        <family val="2"/>
      </rPr>
      <t>Denominador:</t>
    </r>
    <r>
      <rPr>
        <sz val="11"/>
        <rFont val="Arial"/>
        <family val="2"/>
      </rPr>
      <t xml:space="preserve"> corresponde a los contratos de arrendamiento aprobados, incluyendo contratos nuevos y antiguos.</t>
    </r>
  </si>
  <si>
    <r>
      <rPr>
        <b/>
        <sz val="11"/>
        <color indexed="8"/>
        <rFont val="Arial"/>
        <family val="2"/>
      </rPr>
      <t xml:space="preserve">Objetivo del indicador: </t>
    </r>
    <r>
      <rPr>
        <sz val="11"/>
        <color indexed="8"/>
        <rFont val="Arial"/>
        <family val="2"/>
      </rPr>
      <t xml:space="preserve">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</si>
  <si>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75%</t>
  </si>
  <si>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 xml:space="preserve">Numerador: </t>
    </r>
    <r>
      <rPr>
        <sz val="11"/>
        <color indexed="8"/>
        <rFont val="Arial"/>
        <family val="2"/>
      </rPr>
      <t xml:space="preserve">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</si>
  <si>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Realizar auditorías e inspección sobre las Sociedades Activas administradas por SAE</t>
  </si>
  <si>
    <t>Auditorías e Inspección de Sociedades Activas</t>
  </si>
  <si>
    <t>(Sociedades activas administradas con auditoría y/o inspecciones realizadas/ Sociedades Activas administradas por SAE que requieren auditoría o inspección) * 100%</t>
  </si>
  <si>
    <r>
      <rPr>
        <b/>
        <sz val="11"/>
        <color indexed="8"/>
        <rFont val="Arial"/>
        <family val="2"/>
      </rPr>
      <t>Objetivo del indicador:</t>
    </r>
    <r>
      <rPr>
        <sz val="11"/>
        <color indexed="8"/>
        <rFont val="Arial"/>
        <family val="2"/>
      </rPr>
      <t xml:space="preserve"> medir el estado de control o inspección sobre las Sociedades Activas administradas por SAE a través de la ejecución de auditorías e inspecciones.
</t>
    </r>
    <r>
      <rPr>
        <b/>
        <sz val="11"/>
        <color indexed="8"/>
        <rFont val="Arial"/>
        <family val="2"/>
      </rPr>
      <t>Numerador</t>
    </r>
    <r>
      <rPr>
        <sz val="11"/>
        <color indexed="8"/>
        <rFont val="Arial"/>
        <family val="2"/>
      </rPr>
      <t xml:space="preserve">: corresponde al número de Sociedades Activas con auditorías o inspecciones realizadas sobre estas.
</t>
    </r>
    <r>
      <rPr>
        <b/>
        <sz val="11"/>
        <color indexed="8"/>
        <rFont val="Arial"/>
        <family val="2"/>
      </rPr>
      <t>Denominador</t>
    </r>
    <r>
      <rPr>
        <sz val="11"/>
        <color indexed="8"/>
        <rFont val="Arial"/>
        <family val="2"/>
      </rPr>
      <t xml:space="preserve">: corresponde a las Sociedades Activas administradas por parte de la SAE que requieren auditoría o inspección de acuerdo a la necesidad. </t>
    </r>
  </si>
  <si>
    <t>Participar en asambleas o juntas de socios de sociedades de liquidación</t>
  </si>
  <si>
    <t>Administración de Depósitos Provisionales
Administración Directa</t>
  </si>
  <si>
    <t xml:space="preserve">Cumplimiento de plan de ejecución de asambleas o juntas de socios de sociedades en liquidación </t>
  </si>
  <si>
    <t>(Número de asambleas o juntas de socio realizadas / Total de asambleas o juntas de socios programadas) *100%</t>
  </si>
  <si>
    <r>
      <rPr>
        <b/>
        <sz val="11"/>
        <color indexed="8"/>
        <rFont val="Arial"/>
        <family val="2"/>
      </rPr>
      <t xml:space="preserve">Objetivo del indicador: </t>
    </r>
    <r>
      <rPr>
        <sz val="11"/>
        <color indexed="8"/>
        <rFont val="Arial"/>
        <family val="2"/>
      </rPr>
      <t xml:space="preserve">medir el cumplimiento al plan de ejecución de asambleas de sociedades en liquidación. 
</t>
    </r>
    <r>
      <rPr>
        <b/>
        <sz val="11"/>
        <color indexed="8"/>
        <rFont val="Arial"/>
        <family val="2"/>
      </rPr>
      <t>Numerador:</t>
    </r>
    <r>
      <rPr>
        <sz val="11"/>
        <color indexed="8"/>
        <rFont val="Arial"/>
        <family val="2"/>
      </rPr>
      <t xml:space="preserve"> se considera como asambleas o juntas realizadas las que cuentan con acta suscrita por los dignatarios.
</t>
    </r>
    <r>
      <rPr>
        <b/>
        <sz val="11"/>
        <color indexed="8"/>
        <rFont val="Arial"/>
        <family val="2"/>
      </rPr>
      <t>Denominador</t>
    </r>
    <r>
      <rPr>
        <sz val="11"/>
        <color indexed="8"/>
        <rFont val="Arial"/>
        <family val="2"/>
      </rPr>
      <t>: es el total de asambleas o juntas programadas por la Gerencia de Sociedades en Liquidación. El total de asambleas y juntas de socios para la vigencia 2023 son 268.</t>
    </r>
  </si>
  <si>
    <t>268</t>
  </si>
  <si>
    <t>Gestionar los siniestros informados por las áreas</t>
  </si>
  <si>
    <t xml:space="preserve">Administración de Programa de Seguros y Siniestros </t>
  </si>
  <si>
    <t>Gestión de Siniestros</t>
  </si>
  <si>
    <t>(Número de siniestros gestionados / Número de siniestros ocurridos informados por las áreas) *100%</t>
  </si>
  <si>
    <r>
      <t xml:space="preserve">Objetivo del indicador: </t>
    </r>
    <r>
      <rPr>
        <sz val="11"/>
        <color indexed="8"/>
        <rFont val="Arial"/>
        <family val="2"/>
      </rPr>
      <t xml:space="preserve">medir la gestión realizada sobre los siniestros ocurridos e informados.
</t>
    </r>
    <r>
      <rPr>
        <b/>
        <sz val="11"/>
        <color indexed="8"/>
        <rFont val="Arial"/>
        <family val="2"/>
      </rPr>
      <t xml:space="preserve">Numerador: </t>
    </r>
    <r>
      <rPr>
        <sz val="11"/>
        <color indexed="8"/>
        <rFont val="Arial"/>
        <family val="2"/>
      </rPr>
      <t>se considera que un siniestro ha sido gestionado cuando el GIT de Servicios Administrativos informa el siniestro presentado al intermediario de seguros.</t>
    </r>
    <r>
      <rPr>
        <b/>
        <sz val="11"/>
        <color indexed="8"/>
        <rFont val="Arial"/>
        <family val="2"/>
      </rPr>
      <t xml:space="preserve">
Denominador:</t>
    </r>
    <r>
      <rPr>
        <sz val="11"/>
        <color indexed="8"/>
        <rFont val="Arial"/>
        <family val="2"/>
      </rPr>
      <t xml:space="preserve"> se considera como siniestro ocurrido e informado cuando el área remite formalmente el reporte del siniestro por correo electrónico. Los siniestros reportados aplican para los bienes propios de SAE o bajo su administración. </t>
    </r>
  </si>
  <si>
    <t xml:space="preserve">Realizar los mantenimientos  preventivos y correctivos menores </t>
  </si>
  <si>
    <t xml:space="preserve">Gestión Administrativa </t>
  </si>
  <si>
    <t xml:space="preserve">Gestión de Mantenimientos Locativos Menores </t>
  </si>
  <si>
    <t>(Mantenimientos realizados/ Mantenimientos solicitados y/o planeados) *100%</t>
  </si>
  <si>
    <r>
      <rPr>
        <b/>
        <sz val="11"/>
        <color indexed="8"/>
        <rFont val="Arial"/>
        <family val="2"/>
      </rPr>
      <t xml:space="preserve">Objetivo del indicador: </t>
    </r>
    <r>
      <rPr>
        <sz val="11"/>
        <color indexed="8"/>
        <rFont val="Arial"/>
        <family val="2"/>
      </rPr>
      <t xml:space="preserve">medir los mantenimientos locativos preventivos y correctivos menores realizados de acuerdo con lo solicitado y/o identificado por el área.
</t>
    </r>
    <r>
      <rPr>
        <b/>
        <sz val="11"/>
        <color indexed="8"/>
        <rFont val="Arial"/>
        <family val="2"/>
      </rPr>
      <t xml:space="preserve">Numerador: </t>
    </r>
    <r>
      <rPr>
        <sz val="11"/>
        <color indexed="8"/>
        <rFont val="Arial"/>
        <family val="2"/>
      </rPr>
      <t xml:space="preserve">se considera como realizado el mantenimiento menor cuando éste se ejecuta y se registra en el F-AB1-207 Historial Actividades de mantenimiento preventivo y/o correctivo.
</t>
    </r>
    <r>
      <rPr>
        <b/>
        <sz val="11"/>
        <color indexed="8"/>
        <rFont val="Arial"/>
        <family val="2"/>
      </rPr>
      <t xml:space="preserve">Denominador: </t>
    </r>
    <r>
      <rPr>
        <sz val="11"/>
        <color indexed="8"/>
        <rFont val="Arial"/>
        <family val="2"/>
      </rPr>
      <t xml:space="preserve">corresponde a las solicitudes de mantenimiento menor recibidas o a las evidenciadas en inspecciones físicas registradas en F-AB1-299 Formato Inspección Planta Física. </t>
    </r>
  </si>
  <si>
    <t>Diseñar lineamientos metodológicos del modelo integral de gestión de proyectos</t>
  </si>
  <si>
    <t>Lineamientos metodológicos Modelo Integral de Proyectos</t>
  </si>
  <si>
    <t>( Documentos de lineamientos y herramientas del Modelo Integral de Proyectos realizados/  Documentos de lineamientos y herramientas del Modelo Integral de Proyectos programados) * 100%</t>
  </si>
  <si>
    <r>
      <rPr>
        <b/>
        <sz val="11"/>
        <color indexed="8"/>
        <rFont val="Arial"/>
        <family val="2"/>
      </rPr>
      <t xml:space="preserve">Objetivo del indicador: </t>
    </r>
    <r>
      <rPr>
        <sz val="11"/>
        <color indexed="8"/>
        <rFont val="Arial"/>
        <family val="2"/>
      </rPr>
      <t xml:space="preserve">medir el estado de avance en la documentación de lineamientos y herramientas estratégicas del Modelo Integrado de Proyectos.
</t>
    </r>
    <r>
      <rPr>
        <b/>
        <sz val="11"/>
        <color indexed="8"/>
        <rFont val="Arial"/>
        <family val="2"/>
      </rPr>
      <t>Numerador:</t>
    </r>
    <r>
      <rPr>
        <sz val="11"/>
        <color indexed="8"/>
        <rFont val="Arial"/>
        <family val="2"/>
      </rPr>
      <t xml:space="preserve"> corresponde al número de documentos elaborados y formalizados en la arquitectura empresarial.
</t>
    </r>
    <r>
      <rPr>
        <b/>
        <sz val="11"/>
        <color indexed="8"/>
        <rFont val="Arial"/>
        <family val="2"/>
      </rPr>
      <t>Denominador:</t>
    </r>
    <r>
      <rPr>
        <sz val="11"/>
        <color indexed="8"/>
        <rFont val="Arial"/>
        <family val="2"/>
      </rPr>
      <t xml:space="preserve"> corresponde a los documentos programados para estandarizar el modelo integral de gestión de proyectos institucional. Esto corresponde a la definición de procedimientos, herramientas, y otros documentos que permitan la formulación y seguimiento de proyectos.</t>
    </r>
  </si>
  <si>
    <t xml:space="preserve">Medir el grado de cumplimiento de las acciones del plan de mejoramiento del Sistema Integrado de Gestión </t>
  </si>
  <si>
    <t xml:space="preserve">Evaluación y Control </t>
  </si>
  <si>
    <t>Ejecución y Seguimiento</t>
  </si>
  <si>
    <t>Seguimiento plan de mejoramiento del SIG</t>
  </si>
  <si>
    <t>(Actividades de planes de mejoramiento cumplidas  / Actividades documentadas por las áreas producto de hallazgos del SIG)*100%</t>
  </si>
  <si>
    <r>
      <rPr>
        <b/>
        <sz val="11"/>
        <color indexed="8"/>
        <rFont val="Arial"/>
        <family val="2"/>
      </rPr>
      <t xml:space="preserve">Objetivo del indicador: </t>
    </r>
    <r>
      <rPr>
        <sz val="11"/>
        <color indexed="8"/>
        <rFont val="Arial"/>
        <family val="2"/>
      </rPr>
      <t xml:space="preserve">medir el grado de avance del cumplimiento de las acciones del Plan de Mejoramiento del Sistema Integrado de Gestión.
</t>
    </r>
    <r>
      <rPr>
        <b/>
        <sz val="11"/>
        <color indexed="8"/>
        <rFont val="Arial"/>
        <family val="2"/>
      </rPr>
      <t>Numerador:</t>
    </r>
    <r>
      <rPr>
        <sz val="11"/>
        <color indexed="8"/>
        <rFont val="Arial"/>
        <family val="2"/>
      </rPr>
      <t xml:space="preserve"> corresponde a las actividades ejecutadas por las áreas con su respectiva evidencia y con cierre efectivo realizado por parte de la Oficina Asesora de Planeación.
</t>
    </r>
    <r>
      <rPr>
        <b/>
        <sz val="11"/>
        <color indexed="8"/>
        <rFont val="Arial"/>
        <family val="2"/>
      </rPr>
      <t xml:space="preserve">Denominador: </t>
    </r>
    <r>
      <rPr>
        <sz val="11"/>
        <color indexed="8"/>
        <rFont val="Arial"/>
        <family val="2"/>
      </rPr>
      <t>corresponde a las actividades documentadas en el Plan de Mejoramiento del Sistema Integrado de Gestión con base en los hallazgos presentados.</t>
    </r>
  </si>
  <si>
    <t>Evaluar de manera sistemática e independiente el Sistema de Control Interno</t>
  </si>
  <si>
    <t xml:space="preserve">Planeación
Ejecución y Seguimiento </t>
  </si>
  <si>
    <t>Cumplimiento del plan anual de auditoría</t>
  </si>
  <si>
    <t>Oficina de Control Interno</t>
  </si>
  <si>
    <t>(Actividades cumplidas / Actividades aprobadas en el Plan Anual de Auditoría) *100%</t>
  </si>
  <si>
    <r>
      <rPr>
        <b/>
        <sz val="11"/>
        <color indexed="8"/>
        <rFont val="Arial"/>
        <family val="2"/>
      </rPr>
      <t>Objetivo del indicador:</t>
    </r>
    <r>
      <rPr>
        <sz val="11"/>
        <color indexed="8"/>
        <rFont val="Arial"/>
        <family val="2"/>
      </rPr>
      <t xml:space="preserve"> medir el cumplimiento del Plan Anual de Auditoría a través de la ejecución de los cinco (5) roles de la Oficina de Control Interno (1) Enfoque hacia la prevención, 2) Rol de evaluación y seguimiento, 3) Rol de entes de control interno, 4) Rol de liderazgo estratégico, 5) Rol de evaluación de riesgos)
</t>
    </r>
    <r>
      <rPr>
        <b/>
        <sz val="11"/>
        <color indexed="8"/>
        <rFont val="Arial"/>
        <family val="2"/>
      </rPr>
      <t xml:space="preserve">Numerador:
</t>
    </r>
    <r>
      <rPr>
        <sz val="11"/>
        <color indexed="8"/>
        <rFont val="Arial"/>
        <family val="2"/>
      </rPr>
      <t xml:space="preserve">Corresponde a las actividades ejecutadas durante el periodo evaluado.
</t>
    </r>
    <r>
      <rPr>
        <b/>
        <sz val="11"/>
        <color indexed="8"/>
        <rFont val="Arial"/>
        <family val="2"/>
      </rPr>
      <t xml:space="preserve">Denominador:
</t>
    </r>
    <r>
      <rPr>
        <sz val="11"/>
        <color indexed="8"/>
        <rFont val="Arial"/>
        <family val="2"/>
      </rPr>
      <t>Corresponde a las actividades aprobadas por el Comité Institucional de Coordinación de Control Interno. Para el 2023, el Plan Anual de Auditorías contempla 206 actividades programadas.</t>
    </r>
  </si>
  <si>
    <t>Medir el grado de cumplimiento de las acciones del plan de mejoramiento suscrito con Entes de Control</t>
  </si>
  <si>
    <t xml:space="preserve">Ejecución y Seguimiento </t>
  </si>
  <si>
    <t>Gestión de plan de mejoramiento con Entes de Control</t>
  </si>
  <si>
    <t>(Actividades de planes de mejoramiento cumplidas  / Actividades identificadas por las áreas producto de hallazgos de entes de control)*100%</t>
  </si>
  <si>
    <r>
      <rPr>
        <sz val="11"/>
        <color indexed="8"/>
        <rFont val="Arial"/>
        <family val="2"/>
      </rPr>
      <t xml:space="preserve">
</t>
    </r>
    <r>
      <rPr>
        <b/>
        <sz val="11"/>
        <color indexed="8"/>
        <rFont val="Arial"/>
        <family val="2"/>
      </rPr>
      <t>Objetivo del indicador:</t>
    </r>
    <r>
      <rPr>
        <sz val="11"/>
        <color indexed="8"/>
        <rFont val="Arial"/>
        <family val="2"/>
      </rPr>
      <t xml:space="preserve"> Indicador </t>
    </r>
    <r>
      <rPr>
        <b/>
        <sz val="11"/>
        <color indexed="8"/>
        <rFont val="Arial"/>
        <family val="2"/>
      </rPr>
      <t>centralizado</t>
    </r>
    <r>
      <rPr>
        <sz val="11"/>
        <color indexed="8"/>
        <rFont val="Arial"/>
        <family val="2"/>
      </rPr>
      <t xml:space="preserve"> que mide el estado de avance de implementación de las acciones de los planes de mejoramiento institucional producto de auditorías externas por Entes de Control.
</t>
    </r>
    <r>
      <rPr>
        <b/>
        <sz val="11"/>
        <color indexed="8"/>
        <rFont val="Arial"/>
        <family val="2"/>
      </rPr>
      <t xml:space="preserve">Numerador: </t>
    </r>
    <r>
      <rPr>
        <sz val="11"/>
        <color indexed="8"/>
        <rFont val="Arial"/>
        <family val="2"/>
      </rPr>
      <t xml:space="preserve">corresponde a las acciones cumplidas al 100%, evaluadas por la Oficina de Control Interno con base en las evidencias suministradas.
</t>
    </r>
    <r>
      <rPr>
        <b/>
        <sz val="11"/>
        <color indexed="8"/>
        <rFont val="Arial"/>
        <family val="2"/>
      </rPr>
      <t>Denominador:</t>
    </r>
    <r>
      <rPr>
        <sz val="11"/>
        <color indexed="8"/>
        <rFont val="Arial"/>
        <family val="2"/>
      </rPr>
      <t xml:space="preserve"> corresponde a las actividades documentadas en plan de mejoramiento aprobadas por el Comité Institucional de Coordinación de Control Interno, producto de los hallazgos generados por los entes de control. </t>
    </r>
  </si>
  <si>
    <t>Acompañar la agenda legislativa en la que se discutan proyectos estratégicos para SAE</t>
  </si>
  <si>
    <t>Acompañamiento a Agenda Legislativa estratégica relacionada con SAE</t>
  </si>
  <si>
    <t>Presidencia</t>
  </si>
  <si>
    <t xml:space="preserve">(Número de participaciones en la agenda legislativa/Necesidades identificadas relacionadas con agenda legislativa)*100% </t>
  </si>
  <si>
    <r>
      <rPr>
        <b/>
        <sz val="11"/>
        <color indexed="8"/>
        <rFont val="Arial"/>
        <family val="2"/>
      </rPr>
      <t>Objetivo del indicador:</t>
    </r>
    <r>
      <rPr>
        <sz val="11"/>
        <color indexed="8"/>
        <rFont val="Arial"/>
        <family val="2"/>
      </rPr>
      <t xml:space="preserve"> medir el acompañamiento brindado por parte de SAE en la agenda legislativa que contenga temáticas prioritarias o estratégicas para la entidad.
</t>
    </r>
    <r>
      <rPr>
        <b/>
        <sz val="11"/>
        <color indexed="8"/>
        <rFont val="Arial"/>
        <family val="2"/>
      </rPr>
      <t xml:space="preserve">
Numerador: </t>
    </r>
    <r>
      <rPr>
        <sz val="11"/>
        <color indexed="8"/>
        <rFont val="Arial"/>
        <family val="2"/>
      </rPr>
      <t xml:space="preserve">corresponde a la participaciones en eventos de control político u otros requeridos en la agenda legislativa.
</t>
    </r>
    <r>
      <rPr>
        <b/>
        <sz val="11"/>
        <color indexed="8"/>
        <rFont val="Arial"/>
        <family val="2"/>
      </rPr>
      <t xml:space="preserve">
Denominador: </t>
    </r>
    <r>
      <rPr>
        <sz val="11"/>
        <color indexed="8"/>
        <rFont val="Arial"/>
        <family val="2"/>
      </rPr>
      <t>corresponde a las citaciones recibidas de agenda legislativa en donde debe participar SAE de manera estratégica. El denominador es variable, ya que funciona a demanda de acuerdo con las necesidades identificadas.</t>
    </r>
  </si>
  <si>
    <t>Fortalecer la articulación nación-territorio para el mejoramiento del modelo operacional de SAE</t>
  </si>
  <si>
    <t>Iniciativas internas con enfoque nación-territorio entre el nivel central y regional de la SAE</t>
  </si>
  <si>
    <t>(Iniciativas implementadas para el fortalecimiento del nivel central con el regional/ Iniciativas programadas para el  fortalecimiento del nivel central con el regional) *100%</t>
  </si>
  <si>
    <r>
      <rPr>
        <b/>
        <sz val="11"/>
        <color indexed="8"/>
        <rFont val="Arial"/>
        <family val="2"/>
      </rPr>
      <t>Objetivo del indicador:</t>
    </r>
    <r>
      <rPr>
        <sz val="11"/>
        <color indexed="8"/>
        <rFont val="Arial"/>
        <family val="2"/>
      </rPr>
      <t xml:space="preserve"> medir el grado de implementación de las iniciativas para el fortalecimiento del nivel central con el regional.
</t>
    </r>
    <r>
      <rPr>
        <b/>
        <sz val="11"/>
        <color indexed="8"/>
        <rFont val="Arial"/>
        <family val="2"/>
      </rPr>
      <t xml:space="preserve">
Numerador:</t>
    </r>
    <r>
      <rPr>
        <sz val="11"/>
        <color indexed="8"/>
        <rFont val="Arial"/>
        <family val="2"/>
      </rPr>
      <t xml:space="preserve"> se considera que la iniciativa de fortalecimiento está implementada cuando se constituyen las instancias para su implementación.
</t>
    </r>
    <r>
      <rPr>
        <b/>
        <sz val="11"/>
        <color indexed="8"/>
        <rFont val="Arial"/>
        <family val="2"/>
      </rPr>
      <t xml:space="preserve">
Denominador:</t>
    </r>
    <r>
      <rPr>
        <sz val="11"/>
        <color indexed="8"/>
        <rFont val="Arial"/>
        <family val="2"/>
      </rPr>
      <t xml:space="preserve"> las iniciativas programadas para el 2023 relacionadas con el fortalecimiento del nivel central con el regional corresponden a procesos relacionados con: 1) Vivienda, 2) FRV, 3) ARN y 4) Entregas en el marco de las estrategias de la Entidad.</t>
    </r>
  </si>
  <si>
    <t>10. Diseñar, desarrollar e implementar la estrategia de transición digital que propenda por la transparencia y adecuada administración de los activos.</t>
  </si>
  <si>
    <t>Fortalecer e integrar los sistemas de información empleados por SAE para contribuir al adecuado funcionamiento de la Sociedad</t>
  </si>
  <si>
    <t>Implementar el Sistema de Gestión de Seguridad de la Información en la entidad</t>
  </si>
  <si>
    <t xml:space="preserve">Seguridad de la Información </t>
  </si>
  <si>
    <t>Implementación del Sistema de Gestión  de Seguridad de la información</t>
  </si>
  <si>
    <t>(Actividades realizadas por la OGI para la implementación del Sistema de Gestión de Seguridad de la información / Actividades programadas por la OGI para la implementación del Sistema de Gestión de Seguridad de la información)*100%</t>
  </si>
  <si>
    <r>
      <rPr>
        <b/>
        <sz val="11"/>
        <color indexed="8"/>
        <rFont val="Arial"/>
        <family val="2"/>
      </rPr>
      <t>Objetivo del indicador:</t>
    </r>
    <r>
      <rPr>
        <sz val="11"/>
        <color indexed="8"/>
        <rFont val="Arial"/>
        <family val="2"/>
      </rPr>
      <t xml:space="preserve"> medir la implementación del Sistema de Gestión de Seguridad de la información, el cual  contiene los controles que se deben adoptar exigibles por MINTIC, ISO  27.001, Modelo de Seguridad y  Privacidad de la Información y Conpes de seguridad digital.
</t>
    </r>
    <r>
      <rPr>
        <b/>
        <sz val="11"/>
        <color indexed="8"/>
        <rFont val="Arial"/>
        <family val="2"/>
      </rPr>
      <t xml:space="preserve">Numerador: </t>
    </r>
    <r>
      <rPr>
        <sz val="11"/>
        <color indexed="8"/>
        <rFont val="Arial"/>
        <family val="2"/>
      </rPr>
      <t xml:space="preserve">corresponde a las actividades realizadas por la OGI para la implementación del Sistema de Gestión de Seguridad de la Información con sus respectivas evidencias. 
</t>
    </r>
    <r>
      <rPr>
        <b/>
        <sz val="11"/>
        <color indexed="8"/>
        <rFont val="Arial"/>
        <family val="2"/>
      </rPr>
      <t xml:space="preserve">Denominador: </t>
    </r>
    <r>
      <rPr>
        <sz val="11"/>
        <color indexed="8"/>
        <rFont val="Arial"/>
        <family val="2"/>
      </rPr>
      <t xml:space="preserve">corresponde a las actividades programadas por la OGI para la implementación del Sistema de Gestión de Seguridad de la Información. </t>
    </r>
  </si>
  <si>
    <t>90%</t>
  </si>
  <si>
    <t>Implementar y/o actualizar el Plan Estratégico Tecnológico Institucional - PETI</t>
  </si>
  <si>
    <t xml:space="preserve">Gestión de Infraestructura Tecnológica
Mantenimiento y Soporte de Aplicaciones
Seguridad de la Información </t>
  </si>
  <si>
    <t>Implementación y/o actualización del Plan Estratégico Tecnológico Institucional- PETI</t>
  </si>
  <si>
    <t>(Actividades realizadas por la OGI para la implementación y/o actualización del PETI / Actividades programadas por la OGI para la implementación y/o actualización PETI)*100%</t>
  </si>
  <si>
    <r>
      <rPr>
        <b/>
        <sz val="11"/>
        <color indexed="8"/>
        <rFont val="Arial"/>
        <family val="2"/>
      </rPr>
      <t>Objetivo del indicador:</t>
    </r>
    <r>
      <rPr>
        <sz val="11"/>
        <color indexed="8"/>
        <rFont val="Arial"/>
        <family val="2"/>
      </rPr>
      <t xml:space="preserve"> medir la Implementación y/o actualización del Plan Estratégico Tecnológico Institucional- PETI. Este incluye proyectos a nivel de infraestructura, Integración, aplicaciones y regulación normativa que se encuentren articulados al Plan Estratégico de la SAE. 
</t>
    </r>
    <r>
      <rPr>
        <b/>
        <sz val="11"/>
        <color indexed="8"/>
        <rFont val="Arial"/>
        <family val="2"/>
      </rPr>
      <t xml:space="preserve">Numerador: </t>
    </r>
    <r>
      <rPr>
        <sz val="11"/>
        <color indexed="8"/>
        <rFont val="Arial"/>
        <family val="2"/>
      </rPr>
      <t xml:space="preserve">corresponden a las actividades realizadas por la OGI con sus respectivas evidencias, que se adelanten para la implementación y/o actualización del PETI. 
</t>
    </r>
    <r>
      <rPr>
        <b/>
        <sz val="11"/>
        <color indexed="8"/>
        <rFont val="Arial"/>
        <family val="2"/>
      </rPr>
      <t xml:space="preserve">Denominador: </t>
    </r>
    <r>
      <rPr>
        <sz val="11"/>
        <color indexed="8"/>
        <rFont val="Arial"/>
        <family val="2"/>
      </rPr>
      <t xml:space="preserve">son las actividades programadas por la OGI para la implementación y/o actualización del PETI de SAE para la vigencia. 
Para el 2023, estas actividades estarán alineadas al nuevo Plan Estratégico de la SAE y sus cambios que puedan surtir. </t>
    </r>
  </si>
  <si>
    <t>60%</t>
  </si>
  <si>
    <t>Fortalecer y/o integrar los sistemas de información e información digital empleada por SAE para contribuir al adecuado funcionamiento de la Sociedad</t>
  </si>
  <si>
    <t>Garantizar la preservación digital a largo plazo en carpetas digitalizadas</t>
  </si>
  <si>
    <t>Preservación y Disposición Final</t>
  </si>
  <si>
    <t xml:space="preserve"> Preservación digital a largo plazo de carpetas digitales</t>
  </si>
  <si>
    <t>(Carpetas digitalizadas con preservación digital a largo plazo / Cantidad de carpetas con necesidad de preservación digital a largo plazo) *100%</t>
  </si>
  <si>
    <r>
      <rPr>
        <b/>
        <sz val="11"/>
        <color indexed="8"/>
        <rFont val="Arial"/>
        <family val="2"/>
      </rPr>
      <t xml:space="preserve">Objetivo del indicador: </t>
    </r>
    <r>
      <rPr>
        <sz val="11"/>
        <color indexed="8"/>
        <rFont val="Arial"/>
        <family val="2"/>
      </rPr>
      <t xml:space="preserve">medir la digitalización de expedientes con criterios de preservación digital a largo plazo.
</t>
    </r>
    <r>
      <rPr>
        <b/>
        <sz val="11"/>
        <color indexed="8"/>
        <rFont val="Arial"/>
        <family val="2"/>
      </rPr>
      <t>Numerador:</t>
    </r>
    <r>
      <rPr>
        <sz val="11"/>
        <color indexed="8"/>
        <rFont val="Arial"/>
        <family val="2"/>
      </rPr>
      <t xml:space="preserve"> corresponde a las carpetas digitales que cuentan con todos los requisitos exigibles para la preservación digital establecidos por el Archivo General de la Nación.
</t>
    </r>
    <r>
      <rPr>
        <b/>
        <sz val="11"/>
        <color indexed="8"/>
        <rFont val="Arial"/>
        <family val="2"/>
      </rPr>
      <t>Denominador:</t>
    </r>
    <r>
      <rPr>
        <sz val="11"/>
        <color indexed="8"/>
        <rFont val="Arial"/>
        <family val="2"/>
      </rPr>
      <t xml:space="preserve"> incluye las carpetas digitales que se encuentran con rezago de requisitos de preservación digital y las pendientes por digitalizar con dichos parámetros. Para el 2023 se tiene estimado tener 25.000 carpetas con criterios de preservación digital a largo plazo.</t>
    </r>
  </si>
  <si>
    <t>11. Estandarizar, actualizar y mejorar la información del inventario de activos administrados por la SAE con criterios de calidad y oportunidad.</t>
  </si>
  <si>
    <t>Estandarizar, actualizar y mejorar la información del inventario de activos administrados por SAE y otras bases de datos con criterios de calidad y oportunidad</t>
  </si>
  <si>
    <t>Depurar información financiera (activos y pasivos del FRISCO) de inmuebles urbanos</t>
  </si>
  <si>
    <t xml:space="preserve"> Estados de cuenta de activos con orden de devolución</t>
  </si>
  <si>
    <t>(N° de folios de matrícula inmobiliaria con estados de cuenta realizados/ N° de folios de matrícula inmobiliaria priorizados para elaboración de estados de cuenta)*100%</t>
  </si>
  <si>
    <r>
      <rPr>
        <b/>
        <sz val="11"/>
        <color indexed="8"/>
        <rFont val="Arial"/>
        <family val="2"/>
      </rPr>
      <t>Objetivo:</t>
    </r>
    <r>
      <rPr>
        <sz val="11"/>
        <color indexed="8"/>
        <rFont val="Arial"/>
        <family val="2"/>
      </rPr>
      <t xml:space="preserve"> realizar la medición de la elaboración de estados de cuenta de acuerdo con las solicitudes de devolución.
</t>
    </r>
    <r>
      <rPr>
        <b/>
        <sz val="11"/>
        <color indexed="8"/>
        <rFont val="Arial"/>
        <family val="2"/>
      </rPr>
      <t>Numerador:</t>
    </r>
    <r>
      <rPr>
        <sz val="11"/>
        <color indexed="8"/>
        <rFont val="Arial"/>
        <family val="2"/>
      </rPr>
      <t xml:space="preserve"> corresponde a los folios de matrícula inmobiliaria con estados de cuenta realizados y entregados a la Gerencia Financiera.
</t>
    </r>
    <r>
      <rPr>
        <b/>
        <sz val="11"/>
        <color indexed="8"/>
        <rFont val="Arial"/>
        <family val="2"/>
      </rPr>
      <t>Denominador:</t>
    </r>
    <r>
      <rPr>
        <sz val="11"/>
        <color indexed="8"/>
        <rFont val="Arial"/>
        <family val="2"/>
      </rPr>
      <t xml:space="preserve"> los folios de matrícula priorizados para la elaboración de estados de cuenta corresponden a aquellos que cuenten con solicitud de devolución o según necesidad manifiesta. El estimado de estados de cuenta a realizar para el 2023 corresponden a 400 folios de matrícula.</t>
    </r>
  </si>
  <si>
    <t xml:space="preserve">Depurar el inventario de bienes muebles con disposición final </t>
  </si>
  <si>
    <t>Comercialización de activos
Otras modalidades de disposición final</t>
  </si>
  <si>
    <t xml:space="preserve">Depuración del inventario de bienes muebles con disposición final en sistema de Información </t>
  </si>
  <si>
    <t>(Número de bienes con cargue de documentos de disposición final para descarga del inventario / Número de bienes con disposición final para descarga) *100%</t>
  </si>
  <si>
    <r>
      <rPr>
        <b/>
        <sz val="11"/>
        <color indexed="8"/>
        <rFont val="Arial"/>
        <family val="2"/>
      </rPr>
      <t>Objetivo del indicador:</t>
    </r>
    <r>
      <rPr>
        <sz val="11"/>
        <color indexed="8"/>
        <rFont val="Arial"/>
        <family val="2"/>
      </rPr>
      <t xml:space="preserve"> medir la depuración del inventario de bienes muebles a cargo de la Gerencia de Muebles, en el sistema de Información. 
</t>
    </r>
    <r>
      <rPr>
        <b/>
        <sz val="11"/>
        <color indexed="8"/>
        <rFont val="Arial"/>
        <family val="2"/>
      </rPr>
      <t xml:space="preserve">Numerador: </t>
    </r>
    <r>
      <rPr>
        <sz val="11"/>
        <color indexed="8"/>
        <rFont val="Arial"/>
        <family val="2"/>
      </rPr>
      <t xml:space="preserve">el cargue de documentos a realizar se da conforme al procedimiento P-DF2-107 según tipología de bienes muebles.
</t>
    </r>
    <r>
      <rPr>
        <b/>
        <sz val="11"/>
        <color indexed="8"/>
        <rFont val="Arial"/>
        <family val="2"/>
      </rPr>
      <t>Denominador:</t>
    </r>
    <r>
      <rPr>
        <sz val="11"/>
        <color indexed="8"/>
        <rFont val="Arial"/>
        <family val="2"/>
      </rPr>
      <t xml:space="preserve"> corresponde a los bienes muebles con disposición final.</t>
    </r>
  </si>
  <si>
    <t xml:space="preserve">Gestionar el cargue de Sentencias en el Sistema de Información </t>
  </si>
  <si>
    <t xml:space="preserve">Ingresos de Activos </t>
  </si>
  <si>
    <t xml:space="preserve">Cargue de Sentencias en el Sistema de Información </t>
  </si>
  <si>
    <t>GIT. Aseguramiento y Control de la Información</t>
  </si>
  <si>
    <t>(Número de sentencias cargadas / Número de sentencias recibidas con cumplimiento de requisitos) *100%</t>
  </si>
  <si>
    <r>
      <rPr>
        <b/>
        <sz val="11"/>
        <color indexed="8"/>
        <rFont val="Arial"/>
        <family val="2"/>
      </rPr>
      <t xml:space="preserve">Objetivo del indicador: </t>
    </r>
    <r>
      <rPr>
        <sz val="11"/>
        <color indexed="8"/>
        <rFont val="Arial"/>
        <family val="2"/>
      </rPr>
      <t xml:space="preserve">medir el cargue de las Sentencias en el Sistema de Información.
</t>
    </r>
    <r>
      <rPr>
        <b/>
        <sz val="11"/>
        <color indexed="8"/>
        <rFont val="Arial"/>
        <family val="2"/>
      </rPr>
      <t>Numerador</t>
    </r>
    <r>
      <rPr>
        <sz val="11"/>
        <color indexed="8"/>
        <rFont val="Arial"/>
        <family val="2"/>
      </rPr>
      <t xml:space="preserve">: es el número de sentencias cargadas, de devolución o extinción.
</t>
    </r>
    <r>
      <rPr>
        <b/>
        <sz val="11"/>
        <color indexed="8"/>
        <rFont val="Arial"/>
        <family val="2"/>
      </rPr>
      <t>Denominador:</t>
    </r>
    <r>
      <rPr>
        <sz val="11"/>
        <color indexed="8"/>
        <rFont val="Arial"/>
        <family val="2"/>
      </rPr>
      <t xml:space="preserve"> es el número de sentencias recibidas con cumplimiento de requisitos, sentencia completa con constancia ejecutoria y proveniente de autoridad judicial competente.  </t>
    </r>
  </si>
  <si>
    <t>Gestionar el Ingreso de Activos administrados por la SAE</t>
  </si>
  <si>
    <t>Gestión de Ingreso de Activos</t>
  </si>
  <si>
    <t xml:space="preserve">(Activos registrados en el sistema de información / Activos habilitados para su registro) *100%  
</t>
  </si>
  <si>
    <r>
      <rPr>
        <b/>
        <sz val="11"/>
        <color indexed="8"/>
        <rFont val="Arial"/>
        <family val="2"/>
      </rPr>
      <t>Objetivo del indicador:</t>
    </r>
    <r>
      <rPr>
        <sz val="11"/>
        <color indexed="8"/>
        <rFont val="Arial"/>
        <family val="2"/>
      </rPr>
      <t xml:space="preserve"> medir el ingreso de activos en el sistema de información. 
</t>
    </r>
    <r>
      <rPr>
        <b/>
        <sz val="11"/>
        <color indexed="8"/>
        <rFont val="Arial"/>
        <family val="2"/>
      </rPr>
      <t>Numerador:</t>
    </r>
    <r>
      <rPr>
        <sz val="11"/>
        <color indexed="8"/>
        <rFont val="Arial"/>
        <family val="2"/>
      </rPr>
      <t xml:space="preserve"> se refiere a todos los activos registrados en el sistema de información con información completa del activo.
</t>
    </r>
    <r>
      <rPr>
        <b/>
        <sz val="11"/>
        <color indexed="8"/>
        <rFont val="Arial"/>
        <family val="2"/>
      </rPr>
      <t>Denominador:</t>
    </r>
    <r>
      <rPr>
        <sz val="11"/>
        <color indexed="8"/>
        <rFont val="Arial"/>
        <family val="2"/>
      </rPr>
      <t xml:space="preserve"> son los activos habilitados para su registro correspondientes a la vigencia y el rezago de otras vigencias. Los criterios habilitadores para registro son:
</t>
    </r>
    <r>
      <rPr>
        <b/>
        <sz val="11"/>
        <color indexed="8"/>
        <rFont val="Arial"/>
        <family val="2"/>
      </rPr>
      <t>* Registros por diligencia de secuestro:</t>
    </r>
    <r>
      <rPr>
        <sz val="11"/>
        <color indexed="8"/>
        <rFont val="Arial"/>
        <family val="2"/>
      </rPr>
      <t xml:space="preserve"> con el cargue completo y correcto de la documentación de la diligencia de recepción y posterior finalización o cierre de la misma por parte de las Gerencias Regionales.
</t>
    </r>
    <r>
      <rPr>
        <b/>
        <sz val="11"/>
        <color indexed="8"/>
        <rFont val="Arial"/>
        <family val="2"/>
      </rPr>
      <t xml:space="preserve">* Registros por Sentencias de Extinción de Dominio: </t>
    </r>
    <r>
      <rPr>
        <sz val="11"/>
        <color indexed="8"/>
        <rFont val="Arial"/>
        <family val="2"/>
      </rPr>
      <t xml:space="preserve">se considera habilitado una vez el GIT de Aseguramiento de la Información valida la sentencia de extinción de dominio y se carga al sistema.
</t>
    </r>
    <r>
      <rPr>
        <b/>
        <sz val="11"/>
        <rFont val="Arial"/>
        <family val="2"/>
      </rPr>
      <t>* Registro por Actas de Hallazgos:</t>
    </r>
    <r>
      <rPr>
        <sz val="11"/>
        <rFont val="Arial"/>
        <family val="2"/>
      </rPr>
      <t xml:space="preserve"> una vez se tenga el acta de hallazgo suscrita y aprobada por las áreas involucradas, y se cargue respectivamente en el sistema de información.</t>
    </r>
    <r>
      <rPr>
        <sz val="11"/>
        <color indexed="8"/>
        <rFont val="Arial"/>
        <family val="2"/>
      </rPr>
      <t xml:space="preserve">
</t>
    </r>
    <r>
      <rPr>
        <b/>
        <sz val="11"/>
        <color indexed="8"/>
        <rFont val="Arial"/>
        <family val="2"/>
      </rPr>
      <t>* Registro por Activo Social</t>
    </r>
    <r>
      <rPr>
        <sz val="11"/>
        <color indexed="8"/>
        <rFont val="Arial"/>
        <family val="2"/>
      </rPr>
      <t>: cuando se cuenta con la solicitud realizada por las Gerencias de Sociedades Activas o en Liquidación, a través de memorando.</t>
    </r>
  </si>
  <si>
    <t xml:space="preserve">Realizar actas de hallazgos según el P-RR-145. </t>
  </si>
  <si>
    <t>Gestión de Actas de Hallazgos</t>
  </si>
  <si>
    <t>(Cantidad de actas de hallazgos elaborados / Cantidad de actas de Hallazgos estimados)*100%</t>
  </si>
  <si>
    <r>
      <rPr>
        <b/>
        <sz val="11"/>
        <color indexed="8"/>
        <rFont val="Arial"/>
        <family val="2"/>
      </rPr>
      <t>Objetivo del indicador:</t>
    </r>
    <r>
      <rPr>
        <sz val="11"/>
        <color indexed="8"/>
        <rFont val="Arial"/>
        <family val="2"/>
      </rPr>
      <t xml:space="preserve"> medir la gestión realizada de los hallazgos . 
</t>
    </r>
    <r>
      <rPr>
        <b/>
        <sz val="11"/>
        <color indexed="8"/>
        <rFont val="Arial"/>
        <family val="2"/>
      </rPr>
      <t>Numerador</t>
    </r>
    <r>
      <rPr>
        <sz val="11"/>
        <color indexed="8"/>
        <rFont val="Arial"/>
        <family val="2"/>
      </rPr>
      <t>: corresponde a las actas de hallazgo elaboradas sin firmas.</t>
    </r>
    <r>
      <rPr>
        <b/>
        <sz val="11"/>
        <color indexed="8"/>
        <rFont val="Arial"/>
        <family val="2"/>
      </rPr>
      <t xml:space="preserve">
Denominador: </t>
    </r>
    <r>
      <rPr>
        <sz val="11"/>
        <color indexed="8"/>
        <rFont val="Arial"/>
        <family val="2"/>
      </rPr>
      <t>La cantidad de actas de hallazgos a realizar se estima con base en la información suministrada por parte de la Gerencia de Asuntos Legales. El dato estimado para la vigencia 2023 es de 40 actas de hallazgos.</t>
    </r>
  </si>
  <si>
    <t>Actualizar datos básicos del inventario de activos en el sistema de información</t>
  </si>
  <si>
    <t>Actualización de datos básicos de activos en el sistema de información</t>
  </si>
  <si>
    <t>(Activos con datos básicos actualizados / Activos  objeto de actualización de datos básicos) *100%</t>
  </si>
  <si>
    <r>
      <rPr>
        <b/>
        <sz val="11"/>
        <color indexed="8"/>
        <rFont val="Arial"/>
        <family val="2"/>
      </rPr>
      <t xml:space="preserve">Objetivo del indicador: </t>
    </r>
    <r>
      <rPr>
        <sz val="11"/>
        <color indexed="8"/>
        <rFont val="Arial"/>
        <family val="2"/>
      </rPr>
      <t xml:space="preserve">medir la actualización de datos básicos de Activos en el sistema de información. 
</t>
    </r>
    <r>
      <rPr>
        <b/>
        <sz val="11"/>
        <color indexed="8"/>
        <rFont val="Arial"/>
        <family val="2"/>
      </rPr>
      <t>Numerador</t>
    </r>
    <r>
      <rPr>
        <sz val="11"/>
        <color indexed="8"/>
        <rFont val="Arial"/>
        <family val="2"/>
      </rPr>
      <t xml:space="preserve">: son los activos con datos básicos actualizados en el módulo dispuesto para tal fin.
</t>
    </r>
    <r>
      <rPr>
        <b/>
        <sz val="11"/>
        <color indexed="8"/>
        <rFont val="Arial"/>
        <family val="2"/>
      </rPr>
      <t>Denominador:</t>
    </r>
    <r>
      <rPr>
        <sz val="11"/>
        <color indexed="8"/>
        <rFont val="Arial"/>
        <family val="2"/>
      </rPr>
      <t xml:space="preserve"> corresponden a los activos con solicitud de cambio de datos básicos junto con su respectiva evidencia.</t>
    </r>
  </si>
  <si>
    <t>Descargar los activos del sistema de Información</t>
  </si>
  <si>
    <t>Descargas de activos</t>
  </si>
  <si>
    <t>(Número de activos descargados del sistema de información/Número de activos en condición de descarga)*100%</t>
  </si>
  <si>
    <r>
      <rPr>
        <b/>
        <sz val="11"/>
        <color indexed="8"/>
        <rFont val="Arial"/>
        <family val="2"/>
      </rPr>
      <t xml:space="preserve">Objetivo del indicador: </t>
    </r>
    <r>
      <rPr>
        <sz val="11"/>
        <color indexed="8"/>
        <rFont val="Arial"/>
        <family val="2"/>
      </rPr>
      <t xml:space="preserve">medir la descarga realizada de activos del sistema de información. 
</t>
    </r>
    <r>
      <rPr>
        <b/>
        <sz val="11"/>
        <color indexed="8"/>
        <rFont val="Arial"/>
        <family val="2"/>
      </rPr>
      <t>Numerador</t>
    </r>
    <r>
      <rPr>
        <sz val="11"/>
        <color indexed="8"/>
        <rFont val="Arial"/>
        <family val="2"/>
      </rPr>
      <t xml:space="preserve">: corresponde a los activos descargados en el sistema de información con estado "Descargado". 
</t>
    </r>
    <r>
      <rPr>
        <b/>
        <sz val="11"/>
        <color indexed="8"/>
        <rFont val="Arial"/>
        <family val="2"/>
      </rPr>
      <t>Denominador</t>
    </r>
    <r>
      <rPr>
        <sz val="11"/>
        <color indexed="8"/>
        <rFont val="Arial"/>
        <family val="2"/>
      </rPr>
      <t>: es el número de activos en condición de descarga, es decir, que cuente con modalidad de disposición final definida, acto administrativo expedido y acta de entrega suscrita con el beneficiario.</t>
    </r>
  </si>
  <si>
    <t xml:space="preserve">Aprendizaje y Desarrollo </t>
  </si>
  <si>
    <t>12. Fomentar un bienestar laboral armónico de acuerdo con los valores institucionales y las necesidades de los trabajadores de SAE.</t>
  </si>
  <si>
    <t>Implementar mecanismos para el desarrollo personal y profesional de los trabajadores de SAE</t>
  </si>
  <si>
    <t>Medir la ejecución  del Programa de bienestar y calidad de vida de los trabajadores de SAE.</t>
  </si>
  <si>
    <t>Bienestar, Seguridad y Salud en el Trabajo</t>
  </si>
  <si>
    <t>Programa de Bienestar y Calidad de Vida</t>
  </si>
  <si>
    <t>(Actividades ejecutadas Programa de Bienestar y Calidad de Vida/ Actividades programadas en planes de sistemas de gestión de Talento Humano ) * 100%</t>
  </si>
  <si>
    <r>
      <rPr>
        <b/>
        <sz val="11"/>
        <color indexed="8"/>
        <rFont val="Arial"/>
        <family val="2"/>
      </rPr>
      <t>Objetivo del indicador:</t>
    </r>
    <r>
      <rPr>
        <sz val="11"/>
        <color indexed="8"/>
        <rFont val="Arial"/>
        <family val="2"/>
      </rPr>
      <t xml:space="preserve"> medir trimestralmente el cumplimiento del Programa de Bienestar y Calidad de vida.
</t>
    </r>
    <r>
      <rPr>
        <b/>
        <sz val="11"/>
        <color indexed="8"/>
        <rFont val="Arial"/>
        <family val="2"/>
      </rPr>
      <t xml:space="preserve">Numerador: </t>
    </r>
    <r>
      <rPr>
        <sz val="11"/>
        <color indexed="8"/>
        <rFont val="Arial"/>
        <family val="2"/>
      </rPr>
      <t xml:space="preserve">corresponde a la ejecución de actividades en la vigencia del Programa de Bienestar y Calidad de Vida.
</t>
    </r>
    <r>
      <rPr>
        <b/>
        <sz val="11"/>
        <color indexed="8"/>
        <rFont val="Arial"/>
        <family val="2"/>
      </rPr>
      <t xml:space="preserve">Denominador: </t>
    </r>
    <r>
      <rPr>
        <sz val="11"/>
        <color indexed="8"/>
        <rFont val="Arial"/>
        <family val="2"/>
      </rPr>
      <t>corresponde a las actividades programadas en la vigencia del del Programa de Bienestar y Calidad de Vida.</t>
    </r>
  </si>
  <si>
    <t>13. Desarrollar y potenciar las habilidades, competencias y conocimiento del talento humano de SAE a través de procesos de gestión de conocimiento y gestión del cambio.</t>
  </si>
  <si>
    <t>Promocionar de acciones de gestión del conocimiento interno y externo entre colaboradores de SAE</t>
  </si>
  <si>
    <t>Desarrollar capacitaciones en materia contractual</t>
  </si>
  <si>
    <t>GT. Gestión del Talento Humano</t>
  </si>
  <si>
    <t>Evaluación y desarrollo</t>
  </si>
  <si>
    <t>Capacitaciones en materia contractual</t>
  </si>
  <si>
    <t>(Capacitaciones en materia de contratación realizadas/ Capacitación en materia de contratación programadas)*100%</t>
  </si>
  <si>
    <r>
      <rPr>
        <b/>
        <sz val="11"/>
        <color indexed="8"/>
        <rFont val="Arial"/>
        <family val="2"/>
      </rPr>
      <t xml:space="preserve">Objetivo del indicador: </t>
    </r>
    <r>
      <rPr>
        <sz val="11"/>
        <color indexed="8"/>
        <rFont val="Arial"/>
        <family val="2"/>
      </rPr>
      <t xml:space="preserve">medir el cumplimiento de las capacitaciones programadas en materia contractual.
</t>
    </r>
    <r>
      <rPr>
        <b/>
        <sz val="11"/>
        <color indexed="8"/>
        <rFont val="Arial"/>
        <family val="2"/>
      </rPr>
      <t xml:space="preserve">Numerador: </t>
    </r>
    <r>
      <rPr>
        <sz val="11"/>
        <color indexed="8"/>
        <rFont val="Arial"/>
        <family val="2"/>
      </rPr>
      <t xml:space="preserve">corresponde a las capacitaciones brindadas en la vigencia.
</t>
    </r>
    <r>
      <rPr>
        <b/>
        <sz val="11"/>
        <color indexed="8"/>
        <rFont val="Arial"/>
        <family val="2"/>
      </rPr>
      <t>Denominador:</t>
    </r>
    <r>
      <rPr>
        <sz val="11"/>
        <color indexed="8"/>
        <rFont val="Arial"/>
        <family val="2"/>
      </rPr>
      <t xml:space="preserve"> la programación de capacitaciones se realizará con base en los aspectos prioritarios identificados en materia contractual.</t>
    </r>
  </si>
  <si>
    <t>Ejecución del Programa Empresarial de Capacitación.
 Diseñar e implementar la Estrategia de Gestión del Conocimiento</t>
  </si>
  <si>
    <t>Evaluación y Desarrollo</t>
  </si>
  <si>
    <t>Programa Empresarial de Capacitación y Estrategia de Gestión del Conocimiento</t>
  </si>
  <si>
    <t>(Actividades ejecutadas para el diseño e implementación de la Estrategia de Gestión del Conocimiento / Actividades programadas para la implementación de la Estrategia de Gestión del Conocimiento) *100%</t>
  </si>
  <si>
    <r>
      <rPr>
        <b/>
        <sz val="11"/>
        <color indexed="8"/>
        <rFont val="Arial"/>
        <family val="2"/>
      </rPr>
      <t>Objetivo del indicador:</t>
    </r>
    <r>
      <rPr>
        <sz val="11"/>
        <color indexed="8"/>
        <rFont val="Arial"/>
        <family val="2"/>
      </rPr>
      <t xml:space="preserve"> medir el cumplimiento del Programa Empresarial de Capacitación y el diseño e implementación de la Estrategia de Gestión de Conocimiento.
</t>
    </r>
    <r>
      <rPr>
        <b/>
        <sz val="11"/>
        <color indexed="8"/>
        <rFont val="Arial"/>
        <family val="2"/>
      </rPr>
      <t xml:space="preserve">Numerador: </t>
    </r>
    <r>
      <rPr>
        <sz val="11"/>
        <color indexed="8"/>
        <rFont val="Arial"/>
        <family val="2"/>
      </rPr>
      <t xml:space="preserve">corresponde a la ejecución de actividades o iniciativas priorizadas en la vigencia relacionadas con el Programa Empresarial de Capacitación y la Estrategia de Gestión del Conocimiento.
</t>
    </r>
    <r>
      <rPr>
        <b/>
        <sz val="11"/>
        <color indexed="8"/>
        <rFont val="Arial"/>
        <family val="2"/>
      </rPr>
      <t xml:space="preserve">Denominador: </t>
    </r>
    <r>
      <rPr>
        <sz val="11"/>
        <color indexed="8"/>
        <rFont val="Arial"/>
        <family val="2"/>
      </rPr>
      <t>corresponde a las actividades programadas en la vigencia relacionadas con el Programa Empresarial de Capacitación y la Estrategia de Gestión del Conocimiento.</t>
    </r>
  </si>
  <si>
    <r>
      <rPr>
        <b/>
        <sz val="11"/>
        <color theme="1"/>
        <rFont val="Arial"/>
        <family val="2"/>
      </rPr>
      <t xml:space="preserve">Código: </t>
    </r>
    <r>
      <rPr>
        <sz val="11"/>
        <color theme="1"/>
        <rFont val="Arial"/>
        <family val="2"/>
      </rPr>
      <t xml:space="preserve">F-DE2-301
</t>
    </r>
    <r>
      <rPr>
        <b/>
        <sz val="11"/>
        <color theme="1"/>
        <rFont val="Arial"/>
        <family val="2"/>
      </rPr>
      <t>Versión No.:</t>
    </r>
    <r>
      <rPr>
        <sz val="11"/>
        <color theme="1"/>
        <rFont val="Arial"/>
        <family val="2"/>
      </rPr>
      <t xml:space="preserve"> 03
</t>
    </r>
    <r>
      <rPr>
        <b/>
        <sz val="11"/>
        <color theme="1"/>
        <rFont val="Arial"/>
        <family val="2"/>
      </rPr>
      <t>Vigencia desde:</t>
    </r>
    <r>
      <rPr>
        <sz val="11"/>
        <color theme="1"/>
        <rFont val="Arial"/>
        <family val="2"/>
      </rPr>
      <t xml:space="preserve">
29 – 03- 2023</t>
    </r>
  </si>
  <si>
    <t>DATOS DE PARAMETRIZACIÓN</t>
  </si>
  <si>
    <t>Objetivos_Estratégicos</t>
  </si>
  <si>
    <t>Iniciativas_Objetivo1</t>
  </si>
  <si>
    <t>Iniciativas_Objetivo2</t>
  </si>
  <si>
    <t>Iniciativas_Objetivo3</t>
  </si>
  <si>
    <t>Iniciativas_Objetivo4</t>
  </si>
  <si>
    <t>Iniciativas_Objetivo5</t>
  </si>
  <si>
    <t>Iniciativas_Objetivo6</t>
  </si>
  <si>
    <t>Iniciativas_Objetivo7</t>
  </si>
  <si>
    <t>Iniciativas_Objetivo8</t>
  </si>
  <si>
    <t>Iniciativas_Objetivo9</t>
  </si>
  <si>
    <t>Iniciativas_Objetivo10</t>
  </si>
  <si>
    <t>Iniciativas_Objetivo11</t>
  </si>
  <si>
    <t>Iniciativas_Objetivo12</t>
  </si>
  <si>
    <t>Iniciativas_Objetivo13</t>
  </si>
  <si>
    <t xml:space="preserve">Productiva, social y ambiental </t>
  </si>
  <si>
    <t>Impulsar la modificación normativa necesaria para el fortalecimiento del modelo operacional de SAE y el cumplimiento de sus objetivos estratégicos</t>
  </si>
  <si>
    <t>Crear mecanismos de mejora del ambiente laboral y aumento del bienestar laboral de colaboradores de SAE</t>
  </si>
  <si>
    <t>Reconocer población beneficiaria y afectada con los  mecanismos de administración</t>
  </si>
  <si>
    <t>Crear nuevas líneas de negocio que aumenten los ingresos de la Sociedad.</t>
  </si>
  <si>
    <t>No aplica</t>
  </si>
  <si>
    <t>En el segundo trimestre de 2023 se coordinaron y desarrollaron desde la Gerencia de Proyectos Especiales 3 eventos con entidades internacionales encargadas de la administración de bienes en extinción de dominio en sus respectivos países como se indica a continuación:
1. Bolivia: (UIAF): 26 de mayo de 2023
2. Italia (ANBSC): 16 de junio de 2023
3. Perú (PRONABI): 26 de junio de 2023</t>
  </si>
  <si>
    <t>La medición de este indicador no se ha iniciado en atención a que fue trasladado a la Gerencia de Proyectos Especiales el 29 de junio de 2023.
Por lo anterior, la documentación de lineamientos y herramientas de proyectos se definirá e iniciará a partir del tercer trimestre de 2023.</t>
  </si>
  <si>
    <t>Las acciones de mejora a implementarse durante el tercer trimestre del 2023 serán:
1. Definir desde la Gerencia de Proyectos Especiales los lineamientos y herramientas requeridas para el modelo integral de proyectos.
2. Iniciar la documentación de los lineamientos y herramientas priorizadas para el modelo integral de proyectos.</t>
  </si>
  <si>
    <t>Para este indicador no se reporta avance porque a corte del 30 de junio de 2023 la Gerencia Regional Norte no contaba con listado de bienes inmuebles pendientes por retoma física.</t>
  </si>
  <si>
    <t>En fecha 29 de junio de 2023 se reporta un listado de bienes inmuebles que deben ser objeto de retoma física y que serán contabilizados a partir del tercer trimestre (T3) con un total de 53 FMI.</t>
  </si>
  <si>
    <t>La meta de recaudo fue aumentada y en el mes de Junio se cumplió con el indicador de recaudo, sin embargo el cumplimiento del 50% se ha visto afectado por los saneamientos que están en curso debido a la espera de estimados de renta y preaprobados de pólizas.</t>
  </si>
  <si>
    <t>Este indicador es el logro de la recuperación de cartera del primer semestre de los contratistas el cual va, en un cumplimiento mayor al 50%, esto como resultado de un trabajo conjunto con los abogados externos encaminado a identificar los casos de cartera recuperables, iniciando el proceso por estos, acompañado de la solicitud de medidas cautelares dentro los procesos ejecutivos y suscripción de acuerdos de pago exitosos, información presentada a corte de Mayo 2023</t>
  </si>
  <si>
    <t xml:space="preserve">1. El 15 de junio de 2023 fue firmado el contrato entre la OEA y la SAE con el fin de asesorar técnicamente a PRONABI (Agencia homóloga de la SAE en Perú, por un valor de USD 43.000, con el fin de prestar asesoría técnica respecto a la administración de bienes en espacial:
*Contratos de arrendamiento comercial
*Mandato de Sociedades
*Contrato de Chatarrización
*Capacitación técnica en los modelos de administración y en el funcionamiento de las oficinas regionales
Para cada uno de los anteriores se prevé un estudio de mercado.
2. El 22 de junio de 2023 fue firmada una carta de compromiso entre el programa COPOLAD III y la SAE a través de la cual se busca la cooperación técnica y acompañamiento de la agencia de bienes incautados de Italia a la SAE para la creación de un banco de proyectos. A la fecha, se cuenta con ficha técnica de cooperación y la compartición de documentos solicitados por parte de la Agencia. </t>
  </si>
  <si>
    <t>Las solicitudes de contratos nuevos 39 fueron contrataciones directas y 2 mínimas y 2 abreviadas. Los tramites de los Orfeo es su mayoría fueron: liquidaciones, transacciones, revisión de formatos, elaboraciones de poderes, revisión de minutas contractuales,  entre otros</t>
  </si>
  <si>
    <t xml:space="preserve">Conceptos sobre el patrimonio autónomo de los bienes FARC, incumplimiento ROM, contratos de arrendamiento y régimen de inhabilidades e incompatibilidades </t>
  </si>
  <si>
    <t>Se solicita  ajustar el objetivo del indicador así:
Medir la participación de eventos o reuniones estratégicos a nivel nacional e internacional que sean organizados y desarrollados o que cuenten con la participación la Gerencia de Proyectos Especiales para posicionar a SAE en el campo bilateral y multilateral. 
Como segunda medida se recomienda solicitar el reporte a Presidencia sobre su participación en eventos de carácter nacional e internacional dado que esta gestión aporta al fortalecimiento institucional de la SAE y se escapa del alcance y la definición de la Gerencia de Proyectos Especiales</t>
  </si>
  <si>
    <t>La Regional Norte se enfocará en la activación de la facturación de los contratos que se encuentran en prórroga y saneamiento y énfasis en la gestión efectiva del recaudo de cartera vencida.</t>
  </si>
  <si>
    <t xml:space="preserve">Este indicador no contempla La regional desea dejar constancia de que se encuentra realizando aproximadamente 6 informes de insumos de estimados de renta mensuales, lo cual genera una carga adicional en los equipos.
</t>
  </si>
  <si>
    <t>Al momento, se tienen identificadas varias sinergias entre sociedades que podrían ser estratégicas para la Vicepresidencia, sin embargo no se ha ejecutado ninguna ya que el procedimiento se encuentra en construcción.</t>
  </si>
  <si>
    <t>Dado que el procedimiento se encuentra en construcción, se espera que este indicador aumente considerablemente en el segundo semestre.</t>
  </si>
  <si>
    <t>Dado lo anterior, se espera superar la meta en más del 300%. Se generaron cupones de pago para que ese dinero ingrese a la sociedad en el mes de Agosto.</t>
  </si>
  <si>
    <t>Se ha realizado un alistamiento que corresponde a la participación accionaria de la Sociedad Furel en la unión temporal Andired y en su filial "Infraestructura y Servicios".</t>
  </si>
  <si>
    <t>En el primer semestre se realizaron 119 visitas de inspección desde las regionales. En la regional centro oriente se realizaron 33 visitas, occidente 37, sur occidente 46 y norte 3. Además, desde la Gerencia se realizaron 8 inspecciones contables a sociedades estratégicas para la Gerencia.
No se realizaron visitas de auditoria.</t>
  </si>
  <si>
    <t>Para seguir avanzando en este indicador se requiere el nombramiento de Valeria Ortega , Profesional Especializada III, como Mandataria Especial, para lo cual ya quedo removido el anterior mandatario y se llevará al Comité de Depositarios de la primera semana de para postulación de la funcionaria y aprobación de este comité. Una vez suceda lo anterior, el GIT de depositarios proyectara la resolución de nombramiento y la enviara a la Vicepresidencia Jurídica quien constatará que se cumpla con todos los requisitos para la designación y remitirá a presidencia para firma, posterior a ello, baja nuevamente a Vicepresidencia jurídica para su numeración y comunicación.  Una vez esté debidamente nombrada y posesionada la funcionaria como mandataria podrá iniciar a realizar convocatoria 20 sociedades sin activos extintas y de cuales SAE tiene un porcentaje accionario (papel), lo cual requiere ubicar a los demás socios y/o accionistas, las cuales ya tienen viabilidad jurídica para cancelación y posterior descargue pero requieren de asambleas para aprobar su cancelación. Así mismo se tiene 5 sociedades sin activos (papel)extintas al 100% que requieren del mandato para realizar A.A. de cancelación y la inscripción en la Cámara para su posterior descargue. Y de 13 sociedades iniciar el trámite de circularización con la finalidad de hallar o no activos sociales. Esto para el T3. Ahora bien, para el T4 se espera la se espera la celebración de las 20 asambleas convocadas en el T3 y tener resultados concretos del trámite de circulación realizado a 13 sociedades sin activos que nos permitan corroboran tal situación.</t>
  </si>
  <si>
    <t>SOCIEDADES CON ACTA DE CUENTA FINAL
Las siguientes sociedades se encuentran en trámite de inscripción de acta de cuenta final ante cámara de comercio, teniendo en cuenta que dichas sociedades NO contaban con activos para entrega de remanentes líquidos y/o físico a favor del FRISCO;
•	CRIADERO EL PASO LTDA EN LIQUIDACION
•	INVERSIONES INTEGRAL LTDA EN LIQUIDACION
SOCIEDADES CON ACTA DE CUENTA FINAL EN TRAMITE DE ENTREGA DE REMANENTE
Las siguientes sociedades a pesar de contar con acta de cuenta final aprobada, se encuentran en trámite de entrega de remanentes físicos, trabajo en conjunto con la Gerencia de Bienes inmuebles Urbanos y/o Rurales:
•	COMPAÑÍA COSTRUCTORA Y COMERCIALIZADORA DEL SUR LIMITADA COSUR LTDA EN LIQUIDACION 
•	INVERSIONES MONDRAGON 
•	INVERSIONES ARA ( Esta sociedad se encuentra con acta de cuenta final, sin embargo presenta la novedad que dicha acta de asamblea no fue firmada por la Gerencia anterior, así mismo se está en trámite de definir la situación jurídica sobre el contrato de transacción firmado en 2022) 
SOCIEDADES EN TRAMITE DE DEVOLUCION DE RECURSOS PARA PAGO DE PASIVOS
Es de indicar que al encontrarse las sociedades vinculadas en un proceso de liquidación, es necesario la monetización del activo para cubrir pasivos, los cuales las siguientes sociedades ya efectuaron su proceso de comercialización de activos y están surtiendo el P-DT3-147 “Procedimiento Devolución De Recursos Frisco Pertenecientes a Sociedades “
•	MAROS SA EN LIQUIDACIÓN
•	INVERPRIME S.A. EN LIQUIDACION
•	INVERSIONES SANTA LTDA EN LIQUIDACIÓN
•	C.I. GOLDEX S.A.S. "EN LIQUIDACION"</t>
  </si>
  <si>
    <t>Se realizó la descarga de 11 sociedades sin activos y de 11 establecimientos de comercio sin activos, los cuales contaban con Resolución de cancelación de matrícula y al corroborar en RUES ya se encuentran canceladas en Cámara correspondiente. Para un total de 22 activos descargados del del inventario. Lo anterior se realizó bajo el radicado No. 20235100054863 dirigido al GIT de aseguramiento y control de la información.</t>
  </si>
  <si>
    <t>El resultado obtenido, es reflejo de un seguimiento  detallado a nuestros clientes y a la facturación emitida, a las  revisiones y correcciones en los estados de cuenta que presentan error, a mejorar canales de comunicación con nuestros clientes internos y externos al cobro de cartera y al compromiso de cada integrante del equipo para lograr recaudo.
Igualmente, en este recaudo se reflejan los porcentajes de efectividad entre la facturación y lo recaudado diferenciado por cada mes:
Enero: 83%
Febrero: 81%
Marzo: 100%
Abril: 92%
Mayo: 92%
Junio: 90%</t>
  </si>
  <si>
    <t>Actualmente se encuentran pendientes los siguientes solicitudes de generación de nuevos procedimientos o directrices que se han elevado en las instancias correspondientes:
* Procedimiento para la elaboración de notas crédito y debito de periodos fiscales anteriores.
* Se requiere información verificada de saldos iniciales para la conciliación de los contratos de retoma.
* Se requiere confirmación de los recaudos mal aplicados por temas de indemnización de las aseguradoras y que las mismas generen el pago del siniestro dentro del mismo mes siniestrado. 
Igualmente, sobre esta meta se resalta que por directriz del Comité Directivo todos los contratos de arrendamiento y transacción están incluyendo la viabilidad de la Gerencia de Riesgo Ética y Cumplimiento.</t>
  </si>
  <si>
    <r>
      <t xml:space="preserve">El objetivo del primer se superó con éxito al realizar 301 Estimados de Renta y revisiones descrinadas por tipo de la siguiente manera: 
</t>
    </r>
    <r>
      <rPr>
        <b/>
        <sz val="11"/>
        <color theme="1"/>
        <rFont val="Arial"/>
        <family val="2"/>
      </rPr>
      <t>35</t>
    </r>
    <r>
      <rPr>
        <sz val="11"/>
        <color theme="1"/>
        <rFont val="Arial"/>
        <family val="2"/>
      </rPr>
      <t xml:space="preserve"> Revisiones de Estimados de Renta elaborados por Depositarios correspondientes a 23 Folios de Matrícula Inmobiliaria.
</t>
    </r>
    <r>
      <rPr>
        <b/>
        <sz val="11"/>
        <color theme="1"/>
        <rFont val="Arial"/>
        <family val="2"/>
      </rPr>
      <t>138</t>
    </r>
    <r>
      <rPr>
        <sz val="11"/>
        <color theme="1"/>
        <rFont val="Arial"/>
        <family val="2"/>
      </rPr>
      <t xml:space="preserve"> Estimados de Renta elaborados por la Gerencia Regional como respuesta a solicitudes de las Gerencias de Sociedades Activas y Gerencia de Sociedades en Liquidación.
</t>
    </r>
    <r>
      <rPr>
        <b/>
        <sz val="11"/>
        <color theme="1"/>
        <rFont val="Arial"/>
        <family val="2"/>
      </rPr>
      <t>128</t>
    </r>
    <r>
      <rPr>
        <sz val="11"/>
        <color theme="1"/>
        <rFont val="Arial"/>
        <family val="2"/>
      </rPr>
      <t xml:space="preserve"> Estimados de Renta elaborados por la Gerencia Regional como respuesta a solicitudes y procesos comerciales llevados a cabo desde la Regional.
Se estableció una instancia de trabajo llamada comité de saneamientos, que tuvo como objetivo priorizar la elaboración de estimados de renta urbanos buscando el saneamiento de los contratos que venían incumpliendo la metodología de administración de bienes, como resultado de esto, se obtuvo una planeación por puntos de concentración para realizar visitas en territorio que fueran más provechosas. La toma de decisiones de esta planeación fue compartida y asumida por los diferentes equipos.</t>
    </r>
  </si>
  <si>
    <t>Se obtiene un cumplimiento del 100 % de los inmuebles programados para Retoma, se adelanto la gestión con el Ejercito Nacional para coordinar las retomas en departamentos como Caquetá, Putumayo, están pendiente las del departamento de Arauca, Meta y demás municipios para el acompañamiento por temas de orden publico.</t>
  </si>
  <si>
    <t>1) Se evidencia la falta de personal en la coordinación operativa para adelantar las retomas de los depositarios removidos para el segundo semestre para crear un grupo fuerte de retomas y entregas ya que a la fecha solo un Técnico II esta a cargo de este proceso.
2) Se hace necesario la articulación y unificación de la información mediante un sistema robusto para identificar los depositarios removidos, los nuevos depositarios a los cuales no se les ha entregado los inmuebles, la actualización de firmas de la documentos pertinentes para continuar con el proceso y la actualización del inventarios de los inmuebles que se encuentran en administración provisional.
3) Se ha solicitado en varias ocasiones tanto a la Gerencia Regional como a la Vicepresidencia de Inmuebles el fortalecimiento del equipo operativo ya que con el personal a la fecha se hace imposible cumplir con los requerimientos y actividades a cargo de la Coordinación Operativa.</t>
  </si>
  <si>
    <t xml:space="preserve">A partir de la proyección del cronograma de asambleas de sociedades con activos en liquidación, en el primer trimestre del 2023 se realizaron 39  asambleas y/o junta de socios y en el segundo trimestre 75  asambleas y/o junta de socios con un equivalente de 114 asambleas en lo corrido del año, con un acumulado de al 42.5% del indicador.            </t>
  </si>
  <si>
    <t xml:space="preserve">Para el tercer trimestre del año 2023 se tiene agendadas 85 asambleas y/o juntas de socios de sociedades con activos en liquidación equivalente a un 74,17% acumulado; Para el cuarto trimestre del año 2023 se tienen programadas 69 asambleas y/o juntas de sociedad de sociedades con activos en liquidación equivalente a un 25.75% del indicador y logrando un cumplimiento del 100%. Es de mencionar que el número de sociedades administradas por la GSL es alto, y para la realización de asambleas y/o juntas de socios es necesario una revisión preliminar del informe de gestión y Estados Financieros.    </t>
  </si>
  <si>
    <t>Los valores reportados responden a las destinaciones provisionales de inmuebles rurales no sociales en el primer semestre del año 2023, en favor de entidades públicas u organizaciones sin ánimo de lucro.</t>
  </si>
  <si>
    <t>Del indicador enunciado es pertinente indicar, que a la fecha se han presentado 40 solicitudes por parte de las entidades beneficiarias durante el periodo comprendido entre enero y junio del 2023; de las cuales 15, corresponden a solicitudes elevados por parte de la Agencia Nacional de Tierras .
Frente a las solicitudes impetradas por parte de la Agencia para la Reincorporación y Normalización (ARN), registran un total de 24 FMI, de los cuales si bien, registran viables jurídica y técnicamente, a la fecha se encuentran en proceso de saneamiento físico catastral.
Adicionalmente, fue recibida una solicitud por parte del Ministerio de Defensa Nacional, la cual, se encuentra en trámite, a la espera de que se complemente la documentación requerida por parte de esta entidad.</t>
  </si>
  <si>
    <t>Por parte de la Gerencia Comercial se solicitaron un total de 30 fichas de caracterización para poder determinar la procedencia de la enajenación temprana, fichas que ya fueron entregadas  a éstas dependencia, mediante correo electrónico del 29 de junio del año en curso.</t>
  </si>
  <si>
    <t>En cuanto a las solicitudes de destinación provisional, la Gerencia recibió 24 solicitudes en el T2, de las cuales se atendieron 18 satisfactoriamente. Las 6 solicitudes restantes se gestionaron, pero no tienen contestación de viabilidad por cuanto requieren subsanación por parte de la entidad solicitante (completitud de requisitos y ajustes con el lleno de información en los formatos institucionales), en esta misma circunstancia se encuentran 2 solicitudes que quedaron del reporte al PAI T1, para un total de 8 solicitudes sin respuesta de viabilidad. Por lo anterior, la Gerencia se encuentra en el seguimiento y acompañamiento a las entidades para sacar avante las destinaciones. 
En cuanto a las solicitudes de destinación definitiva, la Gerencia recibió 4 solicitudes que impactan a 6 inmuebles urbanos. Respecto a estas, 2 solicitudes cuentan con contestación de viabilidad y la Gerencia solicitó a la Vicepresidencia Jurídica la expedición del acto administrativo por Orfeo 20234200054283. Las 2 solicitudes restantes aún no tienen respuesta, dado que en la actualidad se surte la expedición de viabilidades técnica y jurídica ante las áreas correspondientes, conforme solicitud que efectuó la gerencia mediante Orfeo 20234200032093 y 20234200048303. Se está a la espera de la respuesta favorable para avanzar con el procedimiento.
De otro lado, se informa que por Orfeo 20234200055423, la Gerencia solicitó a la Vicepresidencia Jurídica la viabilidad para la destinación definitiva por leyes especiales de 5 inmuebles ubicados en San Andrés, Providencia y Santa Catalina a favor de la Gobernación de San Andrés, entidad que por mandado legal no necesita solicitar a la SAE la transferencia definitiva sino que basta el cambio del estado legal del inmueble a extinto para que proceda. Lo anterior, conforme al reporte que realizó el GIT de Aseguramiento sobre bienes extintos localizados en la isla en mención.</t>
  </si>
  <si>
    <t>Hasta el momento se han realizado 423 estimados de renta en el año 2023, de los cuales 222 corresponden a apartamentos, 10 a bodegas, 14 a canchas, 10 a garajes o depósitos, 41 a locales, 13 a lotes y 76 a oficinas. Esto indica que en el mes de julio se cumplirá con el 100% del indicador.</t>
  </si>
  <si>
    <t>Al cierre del primer semestre de 2023, se actualizaron las matrices de riesgos operacionales y de seguridad de la información para un total de 31  riesgos institucionales actualizados, distribuidos de la siguiente manera:
* 16 riesgos operacionales (Trimestre I)
* 3 riesgos de SI (Trimestre I)
* 12 riesgos de seguridad de la información (Trimestre II), verificados, ajustados y actualizados, a través de la formalización de la matriz de Riesgos de Seguridad de la Información (Matriz de Riesgos de Seguridad de la Información 2023 V2 - SAE - Sociedad de Activos Especiales) para un total de 7 riesgos publicados. 
Los cambios estuvieron orientados a ajustes en los riesgos y consolidación de riesgos, ajuste en causas, diseño de controles e inclusión de nuevos parámetros de administración en la matriz.</t>
  </si>
  <si>
    <t>Para el presente corte la GREC adelantó la construcción socialización  y remisión a las áreas correspondientes  20  documentos.
Documentos formalizados: 
1.  P-DE2-246_Procedimiento Debida Diligencia
2. P-DE2-247 Procedimiento Reporte Monitoreo Gestión Alertas
3. F-DE2-482 Formato Conocimiento Funcionario Empleado
4. F-DE2-483 Formato Conocimiento Tercero Persona Jurídica
5. F-DE2-484 Formato Conocimiento Tercero Persona Natural
6. F-DE2-485 Formato Declaración Inhabilidades Incompatibilidades SAE
7. F-DE2-486 Formato Informe Debida Diligencia 
8. F-DE2-487 Formato Resultado Consulta Terceros
9. F-DE2-488 Formato Solicitud Consultas Debida Diligencia
10. F-DE2-512 Formato Listado Alertas
Documentos remitidos a las áreas para aprobación 
1. Manual SARLAFTCO – En flujo de revisión por parte de la GREC/OAP
2. Código de Integridad, y Buen gobierno de la Sociedad de Activos Especiales S.A.S.   -Marco referencial de integridad, buen gobierno, conflicto de intereses y políticas asociadas- En flujo de aprobación
3. Formatos Declaración Conflicto de Interés En flujo de aprobación  OAP
4. Procedimiento Solicitud concepto conflicto de interés - En flujo de aprobación OAP
5. Procedimiento declaración conflicto de interés - En flujo de aprobación OAP
6. Resoluciones ( GIRAC/ GIT´S)- En aprobación Gerencia
7. Estrategia Socialización GREC – SAE- Presentada Oficina Comunicaciones
8. Matriz de Riesgos Seguridad de la Información En flujo de aprobación  OAP
9. Normograma GREC- Remitido a la Gerencia
10.. Documento Maestro de Gestión por procesos con actividades para la revisión de riesgos por parte de la GREC- Remitido a la Gerencia
Adicionalmente, para el desarrollo del II semestre de 2023 se identificó la necesidad de diseño y construcción de 14 documentos adicionales, asociados con la misionalidad de la GREC.</t>
  </si>
  <si>
    <t>T1: se cargaron 110 sentencias en el sistema que corresponden a 641 Activos.
T2: Se cargaron 83 sentencias en el sistema que corresponden a 289 activos.</t>
  </si>
  <si>
    <t>Es importante mencionar que a la fecha tenemos 441 activos pendientes de descarga, sin embargo, los mismo no se encuentran saneados para su correcta descarga, se dejan los soportes de dicho saneamiento en la carpeta dispuesta para tal fin</t>
  </si>
  <si>
    <t>Indicador de acuerdo a solicitud</t>
  </si>
  <si>
    <t>Aproximadamente el 30% de lo analizado y verificado en diagnóstico de Inmuebles va dirigido al proceso de Saneamiento, donde se desarrollan las actividades necesarias para resolver las inconsistencias a nivel documental, físico, catastral y técnico de dichos inmuebles, para que puedan entrar a alistamiento y después a su respectiva comercialización.
La meta asignada para el año 2023 fue de 400 Saneamientos físicos catastrales de Inmuebles, de los cuales durante este trimestre , se realizó el proceso de Saneamiento Físico Catastral de 103 Folios de Matricula Inmobiliaria – FMI mediante procesos internos y externos habilitados para tramites posteriores.</t>
  </si>
  <si>
    <t>Este proceso se desarrolla desde la Gerencia Técnica con el fin de obtener el Avaluó comercial de los bienes inmuebles urbanos y rurales conforme a las metodologías establecidas por el Instituto Geográfico Agustín Codazzi (IGAC) a través del registro abierto de avaluadores.
Durante el segundo trimestre de la vigencia 2023 se realizaron los avalúos de 1107 Inmuebles disponibles para la venta de acuerdo con su categoría:
Enajenación temprana: 928 Folios de Matricula Inmobiliaria - FMI.
Extintos: 141 Folios de Matricula Inmobiliaria - FMI.
Sociedades en Liquidación: 27 Folios de Matricula Inmobiliaria - FMI.
Sociedades Activas: 11 Folios de Matricula Inmobiliaria - FMI.</t>
  </si>
  <si>
    <t>Este procedimiento se realiza con el fin de obtener los valores de renta de los bienes en condición urbana y rural susceptibles de arrendamiento pertenecientes al inventario de la Sociedad de Activos Especiales, la Gerencia técnica basada en la generación de valor de los inmuebles, desarrolla parte de la estimación de renta de los bienes urbanos y rurales mayores a $ 2.000.000 susceptibles a dicho proceso, de acuerdo con la metodología establecida para este trámite.
Durante el segundo trimestre del año 2023 (30 de junio de 2023) La Gerencia Técnica recibió 72 solicitudes de revisión de estimados de renta de Bienes Inmuebles Urbanos para 142 Folios de Matricula Inmobiliaria FMI, de los cuales 31 corresponden a la Regional Centro Oriente, 41 corresponden a la Regional Sur Occidente, 41  Regional Occidente y 29 para la Regional Norte, determinando valor de arrendamiento para 543 unidades económicas.
En el tiempo comprendido entre 1 de abril y 30 de junio de 2023, la Gerencia Técnica recibió 6 solicitudes de revisión de estimados de renta de inmuebles rurales, para 15 Folios de Matricula Inmobiliaria F.M.I., de los cuales 11 folios corresponden a la Regional Centro Oriente, 3 folios Regional Norte y 1 folio Regional Suroccidente, determinando valor de arrendamiento para 6 unidades económicas.         
La Gerencia técnica también elaboro estimados de renta en el segundo trimestre a solicitud de la gerencia de Sociedades Activas correspondiente a 5 F.M.I, donde se determinó el valor de arrendamiento para 2 unidades económicas.             
En el tiempo comprendido entre 1 de abril y 30 de junio de 2023, la Gerencia Técnica recibió 45 solicitudes de revisión de fichas de caracterización de inmuebles rurales, para 162 Folios de Matricula Inmobiliaria F.M.I., de los cuales 32 folios corresponden a la Regional Centro Oriente, 31 folios Regional Norte, 23 folios Regional Occidente y 76 folio Regional Suroccidente.</t>
  </si>
  <si>
    <t>La Regional tiene como practica adelantar los desalojos que cuentan con un potencial comercial alto y de primera mano acudir a la entrega voluntaria para minimizar costos a la Entidad.</t>
  </si>
  <si>
    <t xml:space="preserve">Es importante aclarar que no depende del Git de viáticos el cumplimiento de los funcionarios para la legalización de las comisiones, ya que dependemos de la prontitud de cada uno de ellos para que remitan la información, sin embargo el Git de Viáticos realiza el seguimiento, acompañamiento y capacitación a los funcionarios, y se implementan las alertas y acciones necesarias para que cumplan con  las legalizaciones en los tiempos estipulados en el procedimiento.  </t>
  </si>
  <si>
    <t>N/A</t>
  </si>
  <si>
    <t>Las actividades atrasadas se deben a que no se tiene el recurso humano para realizar las pruebas funcionales de algunas aplicaciones o desarrollos. Actualmente esta en proceso de contratación.</t>
  </si>
  <si>
    <t>De los proyectos relacionados en el PETI, solo 5 se han finalizado, pero el promedio de los avances de todos ellos va en un 51%, y se tiene proyectado que para el final del año se tenga el 100%.</t>
  </si>
  <si>
    <t xml:space="preserve">La información correspondiente a los recaudos por ventas del T2 incluye todas las líneas de negocio CISA, ventas directas y cuotas partes tanto de activos sociales como no sociales, es importante señalar que los recaudos se han venido promoviendo con las ventas directas que se han trabajado con la Agencia Nacional de Tierras y de las cuales se están proyectando realizar un número considerable de negocios que nos permitan cumplir la meta a final de año.
No obstante, es importante destacar el bajo volumen de inmuebles disponibles para venta, limitando el portafolio disponible para la venta </t>
  </si>
  <si>
    <t>Programación trimestral</t>
  </si>
  <si>
    <t>Se solicita el cambio de responsable de este indicador, teniendo en cuenta que mediante la   resolución 176 del mayo de 2023, se modifican las funciones relacionadas con la recuperación de cartera y cobro persuasivo, quedando como responsable de la Gerencia Financiera. La Gerencia Financiera será la responsable de reportar y responder por el dato suministrado mientras surte el proceso de cambio de responsable del indicador.</t>
  </si>
  <si>
    <t>Información Preliminar - No se ha culminado el cierre financiero del mes de junio de 2023</t>
  </si>
  <si>
    <t>El porcentaje de ejecución sobre compromisos se encuentra en un 53%, donde el rubro más representativo son las transferencias del Artículo 91 de la Ley 1708 de 2014, destinaciones especificas  y  los gastos de funcionamiento de la SAE.</t>
  </si>
  <si>
    <t>206</t>
  </si>
  <si>
    <t>A corte 31 de marzo de 2023, la Entidad ha suscrito 22 planes de mejoramiento con la Contraloría General de la República.
El avance de 52% se determinó producto de la evaluación semestral realizada por la Oficina de Control Interno en enero de 2023. Los resultados del seguimiento y avance del Plan de Mejoramiento fueron aprobados por el Comité Institucional de Coordinación de Control Interno en sesión No 02 virtual asincrónica el 26 de enero.</t>
  </si>
  <si>
    <r>
      <t xml:space="preserve">
Complejidad Alta:
</t>
    </r>
    <r>
      <rPr>
        <b/>
        <sz val="11"/>
        <color rgb="FF000000"/>
        <rFont val="Arial"/>
        <family val="2"/>
      </rPr>
      <t>8 Conceptos técnicos</t>
    </r>
    <r>
      <rPr>
        <sz val="11"/>
        <color rgb="FF000000"/>
        <rFont val="Arial"/>
        <family val="2"/>
      </rPr>
      <t xml:space="preserve">, realizados mediante solicitud al grupo de Saneamiento y/o generados como soporte técnico para el saneamiento de uno o varios folios de matrícula inmobiliaria.
</t>
    </r>
    <r>
      <rPr>
        <b/>
        <sz val="11"/>
        <color rgb="FF000000"/>
        <rFont val="Arial"/>
        <family val="2"/>
      </rPr>
      <t>1 Revisión</t>
    </r>
    <r>
      <rPr>
        <sz val="11"/>
        <color rgb="FF000000"/>
        <rFont val="Arial"/>
        <family val="2"/>
      </rPr>
      <t xml:space="preserve"> de los dictámenes periciales para valorar los daños y perjuicios
Complejidad Media:
</t>
    </r>
    <r>
      <rPr>
        <b/>
        <sz val="11"/>
        <color rgb="FF000000"/>
        <rFont val="Arial"/>
        <family val="2"/>
      </rPr>
      <t>23 Conceptos Técnicos</t>
    </r>
    <r>
      <rPr>
        <sz val="11"/>
        <color rgb="FF000000"/>
        <rFont val="Arial"/>
        <family val="2"/>
      </rPr>
      <t xml:space="preserve"> Proceso Alistamiento Físico Catastral de Inmuebles Susceptibles de Venta
</t>
    </r>
    <r>
      <rPr>
        <b/>
        <sz val="11"/>
        <color rgb="FF000000"/>
        <rFont val="Arial"/>
        <family val="2"/>
      </rPr>
      <t>2 Conceptos técnicos</t>
    </r>
    <r>
      <rPr>
        <sz val="11"/>
        <color rgb="FF000000"/>
        <rFont val="Arial"/>
        <family val="2"/>
      </rPr>
      <t xml:space="preserve"> para estimar costos de adecuación, verificación del estado actual de estructuras, revisión de los presupuestos estimados por el contratista
Complejidad Baja:
</t>
    </r>
    <r>
      <rPr>
        <b/>
        <sz val="11"/>
        <color rgb="FF000000"/>
        <rFont val="Arial"/>
        <family val="2"/>
      </rPr>
      <t>30  Conceptos Técnicos</t>
    </r>
    <r>
      <rPr>
        <sz val="11"/>
        <color rgb="FF000000"/>
        <rFont val="Arial"/>
        <family val="2"/>
      </rPr>
      <t xml:space="preserve"> revisiones de Avalúos comerciales de venta de predios, revisión de Avalúo comercial de los equipos EDS Disercom, Concepto Técnico estimado de Renta.
</t>
    </r>
    <r>
      <rPr>
        <b/>
        <sz val="11"/>
        <color rgb="FF000000"/>
        <rFont val="Arial"/>
        <family val="2"/>
      </rPr>
      <t>4 Viabilidades de Negocios</t>
    </r>
    <r>
      <rPr>
        <sz val="11"/>
        <color rgb="FF000000"/>
        <rFont val="Arial"/>
        <family val="2"/>
      </rPr>
      <t xml:space="preserve">
</t>
    </r>
    <r>
      <rPr>
        <b/>
        <sz val="11"/>
        <color rgb="FF000000"/>
        <rFont val="Arial"/>
        <family val="2"/>
      </rPr>
      <t>3 Precios mínimos de Venta</t>
    </r>
    <r>
      <rPr>
        <sz val="11"/>
        <color rgb="FF000000"/>
        <rFont val="Arial"/>
        <family val="2"/>
      </rPr>
      <t xml:space="preserve">
</t>
    </r>
  </si>
  <si>
    <t>En el primer trimestre se reportaron cerca de $5.000 millones de pesos registrados en Asambleas de las Sociedades, sin embargo, en su mayoría no han ingresado a la Sociedad de Activos Especiales, por tanto hasta ahora se han registrado $362,221,079 de la sociedad Prosalud IPS y Droguerías S.A. y $29,199,893 que corresponden a la mitad de las utilidades generadas por la sociedad Vaselinas Industriales de Colombia S.A.</t>
  </si>
  <si>
    <t>En el total del semestre se ha implementado Gobierno Corporativo en 13 sociedades: 
- CARNES Y DERIVADOS DE OCCIDENTE SA
- GRUPO GRAJALES
- CIJ GUTIÉRREZ
- DROGAS LA REBAJA
- INVERSIONES GNECCO SAS
- INVERSIONES GUATAPURI
- GUNVOR COLOMBIA SAS
- INVERSIONES COMERFAR
- CI METALES PRECIOSOS DE COLOMBIA
- OCTANO INDUSTRIAL
- PALMERAS DE CONVENCIÓN LTDA
- INVERSIONES RODRÍGUEZ FUENTES
- SERVICENTRO PRADERA</t>
  </si>
  <si>
    <t>Se espera que en lo que queda del año se realicen tres alistamientos más, de las sociedades: PSTC, CIU Colombiana e Inmobiliaria JD Limitada.
Se sugiere que se reduzca la meta a 4 alistamientos, los cuales ya han socializados con la Presidencia de la entidad, a quienes también se les socializó un cronograma en el que se explica por qué los alistamientos en mención tomarán, en tiempo, lo que queda del año, ya que se depende de otras áreas, tales como la gerencia técnica y la vicepresidencia jurídica. Se anexa presentación con los detalles acá descritos.</t>
  </si>
  <si>
    <t>Inicialmente se realizó cargue del contrato 11321 como Contrato de Arrendamiento pero este consiste en una TRANSACCIÓN, por lo que no debe constituirse con aseguramiento y se está realizando la gestión para el cambio en aplicativo mediante Ticket.</t>
  </si>
  <si>
    <t>Durante el presente año, la  Vicepresidencia Jurídica ha remitido en total 173 conceptos jurídicos favorables para transferencia. Del total de  estos 173  conceptos jurídicos viables,  el equipo técnico de la Gerencia de Inmuebles Rurales ha realizado 115 fichas de caracterización, las fichas faltantes se encuentran,  actualmente,  en elaboración por parte de la Gerencia de Inmuebles Rurales.  
Es pertinente indicar que sólo se realizan fichas de caracterización técnica sobre los folios de matrícula de inmuebles rurales que disponen de un concepto jurídico favorable para transferencia gratuitita por leyes especiales.</t>
  </si>
  <si>
    <t>Actividades para alcanzar la meta: La Gerencia de Bienes Inmuebles Rurales  se encuentra en proceso de  elaboración de las viabilidades técnicas necesarias para alcanzar  el 100% de la meta propuesta.</t>
  </si>
  <si>
    <t>1. El indicador se seguirá teniendo en cuenta. A finales del mes de abril de entregó el concepto jurídico por parte de la Vicepresidencia Jurídica, con el cual se ha tratado de esclarecer procedimentalmente la aplicación de la Ley 2197 de 2022. Bajo ese concepto sobre la causal o circunstancia No.7, se ha definido que no será necesario la elaboración de ficha técnica de Enajenación Temprana. 
2. Se continúa con deficiencias en la información contenida en Sigma 2.0, que son fundamentales para la gestión y adelantamiento de alistamiento y elaboración de fichas de Enajenación Temprana. Se han remitido oficios a diferentes áreas (Gerencia Técnica, Gerencias Regionales, Git de Aseguramiento) para la localización de esta información y su inserción en el aplicativo.
3. En atención al direccionamiento dado por la Vicepresidencia de Bienes Inmuebles y Muebles (Memorando 20234000047273)  y dando alcance al planteamiento de la visión de la organización respecto de la administración, gestión y democratización de activos, se está dando prioridad para el proceso de Enajenación Temprana de activos Urbanos o Rurales sobre los cuales se tenga ofertas de compra, como en el caso de la Agencia Nacional de Tierras (ANT).
4. En los meses de mayo y junio, se adelantó la aprobación para inicio del proceso de E.T. de 7 predios rurales por Causal No. 7.
5. En este momento y continuando con el alistamiento de activos para E.T. que cuenten con la información requerida completa, tenemos un total de 228 predios, de los cuales 221 corresponden a Urbanos y 7 Rurales. Del total en alistamiento tenemos 197 con Causal No. 7 y 31 con Causal No. 4.</t>
  </si>
  <si>
    <t>Frente al indicador no se presenta mayor complejidad, por cada resolución de remoción emitida se procede a comunicar al depositario provisional removido y requerirlo para rendir cuentas sobre los inmuebles que administró. 
El reto del indicador radica en la revisión del informe final de cuentas presentada por el depositario removido que implica la validación folio a folio de los bienes inmuebles asignados. Sin embargo, esta revisión y validación de los informes finales depende de la respuesta oportuna que entregue el depositario requerido, es decir, es un indicador exógeno que no controla la gerencia, por lo que no siempre es consistente con el número de requerimientos que realiza la Entidad para rendir cuentas de cara a los actos administrativos de remoción que comunica jurídica. 
Para el T2 se realizó 40 solicitudes de rendición de cuentas a depositarios removidos a partir de los actos administrativos comunicados por jurídica. A este reporte, se incluyó 2 solicitudes más de rendición de cuentas a depositarios removidos que se realizó en el T1, el cual por un error involuntario no se agregó al numerador y denominador del primer trimestre.</t>
  </si>
  <si>
    <t>Teniendo en cuenta el posible sobredimensionamiento del indicador hacia el cuarto trimestre del año 2023, el área encargada teniendo en cuenta su análisis y proyección de operatividad y procesos, ha estimado que para el 2023 se puede elevar la cifra meta a 700 estimado de renta elaborados.</t>
  </si>
  <si>
    <t xml:space="preserve">Se está realizando el proceso de saneamiento contractual, tomando inicialmente aquellos contratos antes del 2014, los cuales no están celebrados bajo la metodología de administración de bienes del FRISCO, lo que obliga a constituir una póliza de arrendamiento de acuerdo con el nuevo canon de arrendamiento, que estará basado en el estimado de renta vigente para el bien inmueble. 
El indicador indica un cumplimiento del 100%, quiere decir que, se debe tener con garantía los 1337 contratos vigentes a la fecha de los cuales 434 contratos son posteriores al año 2014 por lo tanto estos no se encuentran dentro de los parámetros establecidos por la metodología de SAE, y son susceptibles de saneamiento contractual, proceso que se surte derivado de la actualización o elaboración inicial de Estimado de Renta, posterior comunicación al arrendatario y se depende de la aceptación de las nuevas condiciones que exige SAE en canon y garantía.
En caso de ser aceptadas las condiciones nuevas exigidas por SAE se inicia el proceso de saneamiento de las misma manera que un contrato nuevo, esperando que el cliente cumpla con las condiciones para ser asegurado y así constituir garantía a ese nuevo contrato najo la metodología de administración de bienes del FRISCO, en caso de no haber viabilidad por parte de la aseguradora para asegurar el cliente, el negocio derivado del saneamiento no puede continuar y debe terminar unilateralmente el contrato.
En caso de que el arrendatario no acepte las condiciones nuevas exigidas por SAE se termina unilateralmente el contrato de arrendamiento.
La terminación unilateral de contrato por parte de SAE, ya sea por que el cliente no tuvo viabilidad para ser asegurado o por que el cliente no acepto las nuevas condiciones deriva en una solicitud de entrega voluntaria del predio o si esta no se surte, se debe iniciar el proceso de desalojo. 
Una vez descrito el proceso de saneamiento y sus derivaciones se evidencia que para poder asegurar la garantía de la totalidad de los contratos aprobados por SAE se depende del proceso de elaboración de estimados de renta, el proceso de negociación de un nuevo contrato de arrendamiento, el proceso externo de las aseguradoras que generan la viabilidad de las pólizas y garantías a los contratos, además de la variable no controlada por SAE que depende del comportamiento financiero del cliente y su score en centrales de riesgo, procesos que por contrato de arrendamiento puede tardar aproximadamente dos meses en los casos que el cliente acepte las nuevas condiciones,  para los casos donde no lo acepta y se termina el contrato, se inicia proceso de desalojo el cual depende del tiempo que tarde la gerencia de asunto legales en generar la resolución, el cual no tiene tiempo estimado.
Lo anterior respecto a los procesos es una dificultad para garantizar el resultado de este indicador, dado que la carga operativa de validar el tema de saneamientos a nivel regional recae sobre una sola persona para gestionar todo el portafolio, y que además depende de procesos externos de la misma entidad que retrasan la operatividad, proceso que están a cargo de nivel regional y de otras gerencias.
En términos de cifras 659 contratos tienen garantía activa de los 1337 quiere decir que el 50.7% esta cubierto del indicador, 434 previos al 2014 fecha en la cual se genera la metodología de administración de bienes del FRISCO que por esta razón no estaría dentro de las condiciones exigidas en la actualidad y se debe dar análisis a cada uno de acuerdo con el proceso descrito, por lo tanto no es viable indicar que el 32.47% de lo contratos aprobados tendrán garantía es un supuesto dependiente de las variables explicadas, así las cosas, queda por validar 244 contratos que deben estar con garantía lo que equivale al 18.25%.
Por lo anterior el máximo que podría alcanzar este indicador para el año 2023 no puede ser mayor al 68%. </t>
  </si>
  <si>
    <t>Durante el periodo del 1 de enero al 30 de junio de 2023 se  recibieron 2.656 solicitudes de comisiones de servicio y fueron gestionadas en su totalidad de manera oportuna.</t>
  </si>
  <si>
    <t>Durante el periodo del 1 de enero al 30 de junio de 2023 se validaron y formalizaron 2.494 legalizaciones de comisiones de servicio, quedando pendiente de legalización 162 comisiones de servicio.</t>
  </si>
  <si>
    <r>
      <t xml:space="preserve">Primer Trimestre: </t>
    </r>
    <r>
      <rPr>
        <sz val="11"/>
        <rFont val="Arial"/>
        <family val="2"/>
      </rPr>
      <t>Las 10 actividades relacionadas en el denominador corresponden a 2 hallazgos producto de auditoría externa del ente certificador SGS Colombia S.A.S. Del primer hallazgo se definieron 4 actividades de las cuales están cerradas 3 y 1 se encuentra abierta dentro del plazo. Del segundo hallazgo se definieron 6 actividades de las cuales se tienen cerradas 4 y las otras dos en espera de respuesta por parte de Talento Humano para la aprobación del refuerzo de capacitaciones y formación de nuevos auditores.</t>
    </r>
    <r>
      <rPr>
        <b/>
        <sz val="11"/>
        <rFont val="Arial"/>
        <family val="2"/>
      </rPr>
      <t xml:space="preserve">
Segundo Trimestre:</t>
    </r>
    <r>
      <rPr>
        <sz val="11"/>
        <rFont val="Arial"/>
        <family val="2"/>
      </rPr>
      <t xml:space="preserve"> Ocho (8) de las nueve (9) actividades cerradas corresponden a los hallazgos generados en auditoría del SGC por parte del ente certificador SGS. La restante corresponde a actividad generada en auditoría interna realizada del 27 al 301 de marzo del 2023. Las siete (7) actividades restantes están abiertas dentro del plazo.</t>
    </r>
  </si>
  <si>
    <t>Se tienen 196 contratos con garantías activas entre pólizas, fianzas, disponibilidades presupuestales , el universo de la regional Norte es de 332 a junio de 2023  dando un 59% de contratos con garantía</t>
  </si>
  <si>
    <t xml:space="preserve">Se tiene una gestión total de  196 contratos con póliza o garantía activa, sobre el total de contratos vigentes a junio de 2023 de 332, se tiene para el primer y segundo trimestre de  2023, un total de 12  contratos con garantía vigente sobre 12 contratos susceptibles de garantía es decir el 100%
Como  una oportunidad de mejora  en este nuevo trimestre se hará énfasis en la realización de nuevos contratos. </t>
  </si>
  <si>
    <t>Estrategia de fortalecimiento de atención al ciudadano y lenguaje claro</t>
  </si>
  <si>
    <t>La Gerencia de Urbanos proyectó una meta de (400) estados de cuenta que realizaría durante la vigencia 2023 y teniendo en cuenta que dicho procedimiento fue trasladado formalmente a la  Gerencia Financiera el 6 marzo de 2023, y al realizar los diferentes análisis de la información se evidencian limitantes para la elaboración correcta y oportuna de los estados de cuenta, la Gerencia Financiera, solicita el cambio de la meta a  300 estados de cuenta a elaborar durante la vigencia 2023. De igual manera, solicita omitir en la celda de acciones la palabra urbanos debido a que la Gerencia Financiera realiza estados de cuenta urbanos y rurales. 
Para el avance de los siguientes trimestres y para alcanzar la meta de 300 estados de cuenta, se ha implementado una Macro que permite recopilar las distintas fuentes de información necesarias para la elaboración y generación de estados de cuenta y/o productividad de manera correcta y oportuna.</t>
  </si>
  <si>
    <t>Estimados de renta.</t>
  </si>
  <si>
    <t>Fichas de enajenación temprana de inmuebles revisadas</t>
  </si>
  <si>
    <t>Se indica la cantidad de comunicaciones recibidas y enviados / la cantidad de comunicaciones gestionadas en el primer y segundo trimestre del 2023 este indicador se realiza a demanda.</t>
  </si>
  <si>
    <t>Desde la Gerencia de Proyectos Especiales se está elaborando la metodología de estructuración y viabilización de proyectos, la cual será presentada a manera de propuesta a la Oficina Asesora de Planeación para hacer el correspondiente acompañamiento metodológico. 
Por lo anterior, se tiene previsto iniciar la medición de este indicador para el tercer trimestre de 2023.</t>
  </si>
  <si>
    <t>Las acciones de mejora a implementarse durante el tercer trimestre del 2023 para este indicador serán:
1. Presentar en subasta los lotes de bienes a comercializar correspondientes a joyas de oro y bienes muebles con fecha estimada para finales del mes de agosto de 2023, ya que esta supeditada a la suscripción del contrato con el Martillo del Banco Popular.
Con el fin de hacer seguimiento al cumplimiento de esta actividad, desde la Gerencia de Proyectos Especiales se realizará el respectivo seguimiento mensual durante el tercer trimestre.</t>
  </si>
  <si>
    <t xml:space="preserve">En este semestre se han radicado 398 acciones de tutela, de las cuales 151 son por concepto de derecho de petición, lográndose como fallos favorables un total de 121
No se obtuvo el 100% de fallos favorables, las respuestas generadas a los derechos de petición no son generadas de manera clara, precisa y de fondo. Como plan de acción se han implementado capacitaciones por parte del GIT DEFENSA, en donde se manera puntual se les ha realizado observaciones a las áreas, indicándoles las falencias en las respuestas generadas. </t>
  </si>
  <si>
    <t xml:space="preserve">Se reporta lo mismo del primer trimestre teniendo en cuenta que  no se ha  recibido nuevas solicitudes, lo anterior, por cuanto el insumo necesario para dar aplicación a las daciones en pago y o cruce de cuenta, depende de varios factores que implican el trabajo articulado con diferentes áreas de la entidad. Adicionalmente este indicador se determina por la demanda de solicitudes. </t>
  </si>
  <si>
    <t xml:space="preserve">En el momento actual se esta llevando a cabo la fase de evaluación técnica y jurídica de la convocatoria 01/23. </t>
  </si>
  <si>
    <t>Se cuenta con un cumplimiento del 77% teniendo en cuenta que nos estamos ajustando a los nuevos lineamientos dados por Nivel Central.
Uno de los factores que afectan el cumplimiento del indicador son las  terminaciones resultantes de la revisión de los contratos de arrendamiento ya que se evidencio que los arrendatarios eran afectados dentro del proceso, y se debe dar cumplimiento a la Metodología.</t>
  </si>
  <si>
    <t xml:space="preserve">Para el primer trimestre se programaron 6 y se ejecutaron 3 y para el segundo semestre se programaron 4 y se ejecutaron 3, para un acumulado en cifras de programados 10 y ejecutados 6, en el indicador vamos en un cumplimiento del 100% teniendo en cuenta que la regional se encuentra priorizando para la recuperación de inmuebles de alto potencial comercial.
</t>
  </si>
  <si>
    <r>
      <t xml:space="preserve">En el primer trimestre del año 2023 fueron atendidas  (32) solicitudes. Durante el </t>
    </r>
    <r>
      <rPr>
        <b/>
        <sz val="11"/>
        <rFont val="Arial"/>
        <family val="2"/>
      </rPr>
      <t>segundo trimestre del año 2023 s</t>
    </r>
    <r>
      <rPr>
        <sz val="11"/>
        <rFont val="Arial"/>
        <family val="2"/>
      </rPr>
      <t xml:space="preserve">e atendieron oportunamente un total de (23) solicitudes realizadas por las diferentes áreas de la SAE. Para un total de 55 solicitudes atendidas.
</t>
    </r>
    <r>
      <rPr>
        <sz val="11"/>
        <color rgb="FFFF0000"/>
        <rFont val="Arial"/>
        <family val="2"/>
      </rPr>
      <t xml:space="preserve">
</t>
    </r>
  </si>
  <si>
    <r>
      <t xml:space="preserve">Se realizó el nuevo diseño de logo de la Entidad y su socialización mediante el brandeo en la Entidad y los productos institucionales para reforzar la imagen
</t>
    </r>
    <r>
      <rPr>
        <sz val="11"/>
        <color theme="9"/>
        <rFont val="Arial"/>
        <family val="2"/>
      </rPr>
      <t xml:space="preserve">
</t>
    </r>
  </si>
  <si>
    <t xml:space="preserve">
Durante el primer trimestre de 2023 la Gerencia de bienes Inmuebles elaboró (9) estados de cuenta rurales.
En el mes de marzo de 2023 el proceso de estados de cuenta pasa a la Gerencia Financiera y durante el segundo trimestre de 2023 elaboró (45) estado de cuenta. Durante este periodo se presentaron limitantes para la elaboración de los estados de cuenta, dado que se han tenido que depurar las bases de información entregadas por la gerencia de inmuebles, en las cuales se han encontrado duplicidad de información, lo que puede generar mayor valor a girar y pagos dobles al afectado sobre un mismo bien.
Así mismo, es de anotar que con corte junio de 2023, también se han elaborado 269 estados de productividad, que se encuentran dentro del procedimiento que unificó la elaboración de estados de cuenta y los estados de productividad  y los cuales son insumos que solicitan las diferentes áreas para el proceso de pagos o presentación de demandas
</t>
  </si>
  <si>
    <t xml:space="preserve">Se recibió solicitud de dación en pago del Municipio de Villavicencio sobre el FMI No 230-71743 y esta fue tramitada. 
Para el segundo trimestre es dependiente de la demanda y solicitudes de otros municipios o entidades públicas. Es importante tener en cuenta que a corte del trimestre 2 se encuentra en vigencia la ley de garantías. 
</t>
  </si>
  <si>
    <t>Este indicador depende de la estructuración del proyecto que remita las Entidades y Organizaciones solicitantes el cual no cumple el lleno de requisitos, demoras en los tiempos de jurídica en la expedición de actos admón., la debida diligencia y  no se tiene disponibilidad en el inventario para suplir la necesidad especifica del solicitante, asegurabilidad de los activos por su antigüedad, En el segundo trimestre se destino 1 vehículo provisionalmente y se donaron 5 registros de hidrocarburos - gasolina 2.605 galones por valor de $34.828.850 y 1 registro de ACPM  de 275 galones valorados en $ 2.573.175 para un total 2.880 galones en total.</t>
  </si>
  <si>
    <t>por la  problemática planteada en el campo de análisis del indicador, se solicita el replanteamiento de la meta solicitando la disminución a 100 registros, teniendo en cuenta que las gestiones correspondientes para el cumplimiento de la misma dependen de terceros.</t>
  </si>
  <si>
    <t>Actualmente, la convocatoria de gerentes populares se encuentra en proceso, el cual no se ha finalizado y por tanto no se han podido asignar nuevos gerentes populares en este trimestre. Se espera que tras la convocatoria se pueda cumplir la meta de 10 gerencias populares en el segundo semestre.</t>
  </si>
  <si>
    <t>Las acciones de mejora a implementarse durante el tercer trimestre del 2023 serán:
1. Definir y presentar a la OAP la propuesta de metodología para la estructuración y viabilización de proyectos elaborada por la Gerencia de Proyectos Especiales.</t>
  </si>
  <si>
    <t xml:space="preserve">Este indicador se ha visto afectado por la demora en la revisión y aprobación de los actos administrativos que ordenan la chatarrización los cuales se encuentran en tramite desde el pasado mes de septiembre. </t>
  </si>
  <si>
    <t>Las divisas ya fueron entregadas a la transportadora de valores para su verificación en el Banco de la Reserva Federal de USA, esta operación demora aproximadamente 2 meses por lo tanto se estima que la monetización de las mismas se surtiría  en el tercer trimestre de este año, alcanzando el cumplimiento al 100% del indicador.</t>
  </si>
  <si>
    <t>Fue adicionado al conteo adelantado en el año 2022 USD90.421 dólares puestos a disposición de esta Sociedad durante el segundo semestre del 2022, quedando un total de divisas objeto de verificación $USD 1.427.321,  se estima monetizar la suma de $5.900 millones de pesos aproximadamente en el tercer trimestre de la presente vigencia.</t>
  </si>
  <si>
    <t>Corresponde a los recursos líquidos transferidos a la Nación: Artículo 91 de la Ley 1708 modificado por el artículo 22 de la Ley 1849 de 2017 para la Fiscalía General de la Nación, la Rama Judicial, Policía Judicial, Defensoría del Pueblo y las destinaciones especificas para el Fondo Victimas, Minsalud - Política Antidrogas, Min justicia - Política Antidrogas y Policía - Política Antidrogas.</t>
  </si>
  <si>
    <t xml:space="preserve">Con el fin de dar cumplimiento a la meta establecida para el año 2023, se esta trabajando en;                                                     1.Venta a entidades públicas aplicando la fórmula de descuentos (costo beneficio).
2.Aplicación de descuentos a través de operador comercial CISA 
3.Impulsando las ventas de inmuebles mas representativos para la entidad. </t>
  </si>
  <si>
    <t xml:space="preserve">Los $ 3.906.633.119 reportados como remanente para el T2, hacen parte del proceso de entrega de remanente de la Sociedad Cosur Ltda. en Liquidación, distribuidos de la siguiente forma $147.586.000.oo inmueble rural de la sociedad que ya fue aceptado por la Gerencia de Inmuebles Rurales para entrega; y $3.759.047.119 remanente líquido declarado por la sociedad al FRISCO como remanente en efectivo en acta de cuenta final. 
REMANENTE EN INMUEBLES 
• COMPAÑÍA COSTRUCTORA Y COMERCIALIZADORA DEL SUR LIMITADA COSUR LTDA EN LIQUIDACION  = $40,225,522,000 
• INVERSIONES ARA LTDA EN LIQUIDACION = $ 9,749,286,557 
• MAROS S.A. EN LIQUIDACION = $ 769,306,000 
• INVERSIONES SANTA LTDA EN LIQUIDACIÓN  = $ 4,332,329,622 
• INVERSIONES MONDRAGON Y CIA S. EN C EN LIQUIDACIÓN. = $ 11,839,674,000 
• CONSTRUCCIONES ASTRO S.A. EN LIQUIDACION  = $ 50,992,965 
• SUCESORES ORTIZ ESCOBAR SA EN LIQUIDACION = $  11,374,328,220 
• ASES DE COMPETENCIA Y CIA. S.A. "EN LIQUIDACION" = $ 83,959,437,167 
TOTAL REMANENTE EN INMUEBLES = $ 162,300,876,531
REMANENTE LÍQUIDO DESPUES DEL PAGO DE PASIVOS
• COMPAÑÍA COSTRUCTORA Y COMERCIALIZADORA DEL SUR LIMITADA COSUR LTDA EN LIQUIDACION = 
$ 3,759,047,119 
• INVERSIONES ARA LTDA EN LIQUIDACION = $ 4,000,000,000 
• MAROS S.A. EN LIQUIDACION = $ 2,153,990,000 
• INVERSIONES SANTA LTDA EN LIQUIDACIÓN = $ 3,887,864,369 
• INVERSIONES MONDRAGON Y CIA S. EN C EN LIQUIDACIÓN.= $ 38,087,000 
• CONSTRUCCIONES ASTRO S.A. EN LIQUIDACION = $ 63,246,737 
• SUCESORES ORTIZ ESCOBAR SA EN LIQUIDACION = $ 918,383,974 
• ASES DE COMPETENCIA Y CIA. S.A. "EN LIQUIDACION" = $ 8,353,995,970 
TOTAL REMANENTE LIQUIDO = $ 23,174,615,169 </t>
  </si>
  <si>
    <t>Plan de acciones a T3 y T4 para cumplimiento de la Meta,
REMANENTE LÍQUIDO DESPUES DEL PAGO DE PASIVOS
Teniendo en cuenta el proceso de comercialización de activos sociales, la Gerencia de sociedades en Liquidación se encuentra adelantando el P-DT3-147 “Procedimiento Devolución De Recursos Frisco Pertenecientes a Sociedades “con el fin de proceder con el pago de pasivos de las sociedades conforme a la prelación legal con base a los recursos obtenidos provenientes de ventas. 
Es importante mencionar que, dentro de dicho procedimiento se encuentra involucradas las siguientes áreas: Gerencia Financiera y vicepresidencia Jurídica.
REMANENTE EN INMUEBLES 
En virtud del procedimiento N-DF2-059 “ Instructivo Remanentes Bienes Sociales A Ingresar Al Frisco”, después de la aprobación del acta de cuenta final para las sociedades, la Gerencia de sociedades junto con la Gerencia de Bienes inmuebles Urbanos y/o Rurales se dispone a iniciar las entregas físicas y documentales correspondientes, con el fin de trasladar la propiedad de dichos inmuebles sociales a favor del FRISCO; teniendo en cuenta que las sociedades han culminado el proceso liquidatario al 100%.
Así las cosas, la Gerencia de sociedades en liquidación se encuentra tramitando en conjunto con la Gerencia de bienes inmuebles rurales y/o urbanos la entrega de $40,225,522,000 pertenecientes a la sociedad COMPAÑÍA COSTRUCTORA Y COMERCIALIZADORA DEL SUR LIMITADA COSUR LTDA EN LIQUIDACION  que culmino su proceso liquidatario el pasado 3/08/2022.
Es importante mencionar que, dentro de dicho procedimiento adicional a la Gerencia de Bienes inmuebles rurales y/o urbanos se encuentra involucradas las siguientes áreas: Gerencia Financiera,  vicepresidencia Jurídica y GIT de aseguramiento de la información.</t>
  </si>
  <si>
    <t xml:space="preserve">Durante el primer semestre se destruyeron 14 registros de sustancias químicas equivalentes a 17.56 toneladas de sustancias químicas (ácidos) ubicadas en la bodega Yumbo, 
Durante el segundo trimestre se destruyeron 5 registros de la  Bodega Ricaurte equivalentes a  1.3 toneladas y 3 registros de la bodega pasto equivalentes a 1.31 toneladas, para un total de sustancias destruidas 20.17 toneladas que corresponden a 22 registros.
</t>
  </si>
  <si>
    <t xml:space="preserve">(Sociedades con activos liquidadas / Sociedades con activos priorizados para cierre liquidatario) *100%
</t>
  </si>
  <si>
    <r>
      <rPr>
        <b/>
        <sz val="11"/>
        <color indexed="8"/>
        <rFont val="Arial"/>
        <family val="2"/>
      </rPr>
      <t xml:space="preserve">Objetivo del indicador: </t>
    </r>
    <r>
      <rPr>
        <sz val="11"/>
        <color indexed="8"/>
        <rFont val="Arial"/>
        <family val="2"/>
      </rPr>
      <t xml:space="preserve">medir la reducción del inventario de las sociedades con activos en liquidación. 
</t>
    </r>
    <r>
      <rPr>
        <b/>
        <sz val="11"/>
        <color indexed="8"/>
        <rFont val="Arial"/>
        <family val="2"/>
      </rPr>
      <t>Numerador:</t>
    </r>
    <r>
      <rPr>
        <sz val="11"/>
        <color indexed="8"/>
        <rFont val="Arial"/>
        <family val="2"/>
      </rPr>
      <t xml:space="preserve"> corresponde a las sociedades liquidadas registrados en el sistema de información de SAE con marcación de "prestado en el inventario"
</t>
    </r>
    <r>
      <rPr>
        <b/>
        <sz val="11"/>
        <color indexed="8"/>
        <rFont val="Arial"/>
        <family val="2"/>
      </rPr>
      <t xml:space="preserve">Denominador: </t>
    </r>
    <r>
      <rPr>
        <sz val="11"/>
        <color indexed="8"/>
        <rFont val="Arial"/>
        <family val="2"/>
      </rPr>
      <t>las sociedades con activos priorizadas para cierre liquidatario en la vigencia 2023 es de 8.</t>
    </r>
  </si>
  <si>
    <t>Para lograr realizar la entrega de remanentes anticipados o por culminación del proceso liquidatario, es necesario la articulación de varios tramites que se encuentran a cargo de otras áreas como lo son (Gerencia Técnica, Gerencia Financiera, Jurídica y Gerencia de bienes inmuebles rurales o urbano), es de indicar que al encontrarse vinculadas en un proceso de liquidación, es necesario la monetización del activo para cubrir pasivos.
Las siguientes sociedades ya cuentan con acta de cuenta final aprobada y se encuentran en trámite de registro ante cámara y posterior remoción del depositario y descarga del inventario “prestado”
•	CRIADERO EL PASO LTDA EN LIQUIDACION
•	INVERSIONES INTEGRAL LTDA EN LIQUIDACION
•	COMPAÑÍA COSTRUCTORA Y COMERCIALIZADORA DEL SUR LIMITADA COSUR LTDA EN LIQUIDACION 
•	INVERSIONES MONDRAGON 
•	INVERSIONES ARA
Igualmente las siguientes sociedades se encuentran en trámite de devolución de recursos por objeto de ventas para pago de pasivos, con miras a la finalización del proceso de liquidación de la sociedad y cancelación de matrícula: 
•	MAROS SA EN LIQUIDACIÓN
•	INVERPRIME S.A. EN LIQUIDACION
•	INVERSIONES SANTA LTDA EN LIQUIDACIÓN
•	C.I. GOLDEX S.A.S. "EN LIQUIDACION"</t>
  </si>
  <si>
    <t xml:space="preserve">(Sociedades sin activos con cierre de procesos liquidatarios y establecimientos de comercio con cancelación de matrículas / Sociedades sin activos y establecimientos de comercio priorizados para cierre liquidatario) *100%
</t>
  </si>
  <si>
    <r>
      <rPr>
        <b/>
        <sz val="11"/>
        <color indexed="8"/>
        <rFont val="Arial"/>
        <family val="2"/>
      </rPr>
      <t xml:space="preserve">Objetivo del indicador: </t>
    </r>
    <r>
      <rPr>
        <sz val="11"/>
        <color indexed="8"/>
        <rFont val="Arial"/>
        <family val="2"/>
      </rPr>
      <t xml:space="preserve">medir la reducción del inventario de las sociedades en liquidación sin activos y cancelación de matrículas de establecimientos de comercio. 
</t>
    </r>
    <r>
      <rPr>
        <b/>
        <sz val="11"/>
        <color indexed="8"/>
        <rFont val="Arial"/>
        <family val="2"/>
      </rPr>
      <t xml:space="preserve">Numerador: </t>
    </r>
    <r>
      <rPr>
        <sz val="11"/>
        <color indexed="8"/>
        <rFont val="Arial"/>
        <family val="2"/>
      </rPr>
      <t xml:space="preserve">corresponde a las sociedades sin activos liquidadas y establecimientos de comercio con cancelación de matrículas registrados en el sistema de información de SAE con marcación de "prestado en el inventario"
</t>
    </r>
    <r>
      <rPr>
        <b/>
        <sz val="11"/>
        <color indexed="8"/>
        <rFont val="Arial"/>
        <family val="2"/>
      </rPr>
      <t>Denominador:</t>
    </r>
    <r>
      <rPr>
        <sz val="11"/>
        <color indexed="8"/>
        <rFont val="Arial"/>
        <family val="2"/>
      </rPr>
      <t xml:space="preserve"> las sociedades sin activos y establecimientos de comercio priorizados para cierre liquidatario o cancelación de matrícula en la vigencia 2023 es de 139.</t>
    </r>
  </si>
  <si>
    <t>El indicador relaciona la disposición final de los siguientes bienes:
*15 Ud. Intendencia (Visores)
*63 Ud. Celulares y accesorios
*386 Ud. Intendencia (Uniformes militares)
*1 Vehículo (BHF123) para chatarrizar
Según la planeación de disposición final de los activos, se tiene previsto destinar el 50% de los activos durante el tercer trimestre de 2023 y el 50% restante en el cuarto trimestre de 2023. Lo anterior en atención a que la disposición final de los bienes debe ser aprobada en Consejo Fiduciario liderado por el DAPRE, pero que a corte del segundo trimestre de 2023 no había sido convocado.</t>
  </si>
  <si>
    <t>Con el fin de dar avance al proceso de disposición final de los bienes que no pueden ser comercializados se tienen previstas las siguientes actividades para el tercer y cuarto trimestre de 2023:
1. Elementos de intendencia y equipos celulares: Se tiene previsto para el tercer trimestre de 2023 realizar una reunión con Entidades Públicas (UARIV, ARN, etc.) con el fin de viabilizar el uso de estos bienes como materia prima en productos artesanales con un enfoque de resignificación del conflicto armado.
2. El vehículo a chatarrizar depende de la aprobación por parte del Consejo Fiduciario. Al respecto la Gerencia  realizó una mesa de trabajo con el DAPRE y la Unidad de Implementación para coordinar su agendamiento y se de la aprobación requerida para realizar esta disposición para el tercer trimestre de 2023.</t>
  </si>
  <si>
    <t>El indicador contempla la comercialización de los bienes en la vigencia 2023 por valor de $357.530.300, es decir, $89.382.575 trimestrales. Como resultado de la Gestión de la Gerencia en el primer trimestre, se realizó la comercialización de $115.822.175, es decir $26.439.600 más de lo previsto.
Para el segundo trimestre de 2023 no se realizó la venta de bienes en atención a que el contrato que tiene la SAE para su comercialización no estuvo vigente en este periodo. Para el tercer trimestre de 2023 se tiene previsto que desde la Gerencia de Bienes Muebles se reactive el contrato con el Martillo del Banco del Popular, el cual representa la única RTA de comercialización de bienes muebles con la que cuenta la entidad.</t>
  </si>
  <si>
    <t xml:space="preserve">Objetivo del indicador: medir la realización de espacios virtuales realizados en los que se involucren población beneficiaria, población campesina y asociaciones, entidades territoriales, entre otros actores involucrados para dar conocer modalidades de acceso a RTAs de administración o activos de SAE entre otros temas de interés. 
Numerador: corresponde a la cantidad de espacios virtuales realizados y culminados exitosamente con sus evidencias respectivas. 
Denominador:  corresponde al número de espacios virtuales programados. Los espacios virtuales deben contar con temáticas claras, interlocutores y actores que participan. Para el 2023 se tiene como meta la realización de 4 espacios virtuales.                    
</t>
  </si>
  <si>
    <t>La GREC, de acuerdo con la revisión interna, ha realizado el mapeo y construcción preliminar de los documentos relacionados:
1. Guía Conflicto De Intereses SAE 
2. Política Anticorrupción SAE 
3. Hoja de RTA – FURAG (Formulario único Reporte Avance y Gestión)
4. Articulación Plan de Gobierno – (stakeholders) SAE/GREC
5. Contenidos jornadas de sensibilización Integridad- Transparencia  – Lucha contra la corrupción 
6. Metodología Buenas practicas
7. Matriz SARLAFTCO
8. Ajuste matriz de riesgos Corrupción 
9. Metodología de Gestión de Riesgos de SARLAFTCO
10. Manual de Uso de la Herramienta de Viabilidad Financiera
11. Modelo Herramienta de Viabilidad Financiera
12. Instructivo reporte ROS- Reporte de Operaciones Sospechosas ante la UIAF
13. Instructivo diligenciamiento Formato de Conocimiento Tercero- Persona Natural
14. Instructivo diligenciamiento Formato de Conocimiento Tercero- Persona Jurídica</t>
  </si>
  <si>
    <t xml:space="preserve">Se instaló la mesa de trabajo SAE - FRV (Fondo para la Reparación a las Víctimas) en la que confluyen cada una de las regionales de SAE y delegados del FRV por región, y en la cual se adelanta agenda de trabajo de acuerdo con tres criterios de abordaje de casos conjuntos de acuerdo con medidas de Justicia y Paz. Se adelantan las mesas de trabajo con ARN de cara a establecer RTA de trabajo conjunta SAE - ARN para lo relacionado a atención de personas en proceso de reincorporación en el marco de la Metodología del FRISCO y el PND.
</t>
  </si>
  <si>
    <t xml:space="preserve">El recaudo mensual  hasta junio 30 de 2023 por parte de la Regional Suroccidente por conceptos de cánones de arrendamiento ha sido así. ENERO $2,730,874,039, FEBRERO $2,813,893,341, MARZO $2,753,524,266, ABRIL $2,701,051,501, MAYO $3,125,237,425, JUNIO $2,685,748,423. </t>
  </si>
  <si>
    <t xml:space="preserve">En redes sociales se realizó piezas informativas sobre el portafolio de la SAE bajo las nuevas directrices de presidencia.
Primer trimestre: Se realizaron 45 publicaciones
Segundo trimestre: Se realizaron 45 publicaciones
Total : 90 publicaciones.
https://www.instagram.com/saesas1/
https://www.facebook.com/activosSAE
https://twitter.com/activosSAE
</t>
  </si>
  <si>
    <t>Un total de 55 contratos, 79 modificaciones contractuales y 183 radicados de Orfeo. 
En la medida que las áreas radiquen bien y completas las contrataciones directas, tienen un nivel de complejidad baja. Las mínimas cuantías tienen un nivel de complejidad media y las solicitudes de Orfeo varían en complejidad entre baja y alta debido a que los tramites son muy variados, principalmente se tramitaron liquidaciones, transacciones, revisión de formatos, elaboraciones de poderes, revisión de minutas contractuales, entre otros:
Para el segundo trimestre del presente año se incrementó el número de solicitudes de Orfeo en la Gerencia de Contratos.</t>
  </si>
  <si>
    <r>
      <rPr>
        <b/>
        <sz val="11"/>
        <color rgb="FF000000"/>
        <rFont val="Arial"/>
      </rPr>
      <t xml:space="preserve">Objetivo del indicador: </t>
    </r>
    <r>
      <rPr>
        <sz val="11"/>
        <color rgb="FF000000"/>
        <rFont val="Arial"/>
      </rPr>
      <t xml:space="preserve">medir la consolidación y control de las respuestas oportunas de los derechos de petición y PQRS. El Indicador es centralizado en esta Oficina y se presenta de forma global de acuerdo a las respuestas de las áreas. 
</t>
    </r>
    <r>
      <rPr>
        <b/>
        <sz val="11"/>
        <color rgb="FF000000"/>
        <rFont val="Arial"/>
      </rPr>
      <t xml:space="preserve">Numerador: </t>
    </r>
    <r>
      <rPr>
        <sz val="11"/>
        <color rgb="FF000000"/>
        <rFont val="Arial"/>
      </rPr>
      <t xml:space="preserve">corresponde al número de derechos de petición y PQRS que han sido respondidos de manera oportuna con base en los siguientes Acuerdos de Niveles de Servicio (ANS): 
</t>
    </r>
    <r>
      <rPr>
        <b/>
        <sz val="11"/>
        <color rgb="FF000000"/>
        <rFont val="Arial"/>
      </rPr>
      <t xml:space="preserve">* 30 DÍAS: </t>
    </r>
    <r>
      <rPr>
        <sz val="11"/>
        <color rgb="FF000000"/>
        <rFont val="Arial"/>
      </rPr>
      <t xml:space="preserve">Consultas
</t>
    </r>
    <r>
      <rPr>
        <b/>
        <sz val="11"/>
        <color rgb="FF000000"/>
        <rFont val="Arial"/>
      </rPr>
      <t xml:space="preserve">* 15 DÍAS: </t>
    </r>
    <r>
      <rPr>
        <sz val="11"/>
        <color rgb="FF000000"/>
        <rFont val="Arial"/>
      </rPr>
      <t xml:space="preserve">Denuncia por actos de corrupción; Derechos de petición; Felicitación; Informativo; Quejas; Reclamos;         Solicitudes de acceso a información pública (copias); Solicitudes de acceso a información pública; Solicitudes de informes por los congresistas y Sugerencias. 
</t>
    </r>
    <r>
      <rPr>
        <b/>
        <sz val="11"/>
        <color rgb="FF000000"/>
        <rFont val="Arial"/>
      </rPr>
      <t xml:space="preserve">* 10 DÍAS: </t>
    </r>
    <r>
      <rPr>
        <sz val="11"/>
        <color rgb="FF000000"/>
        <rFont val="Arial"/>
      </rPr>
      <t xml:space="preserve">Peticiones entre autoridades y Solicitudes de copias de documentos. 
</t>
    </r>
    <r>
      <rPr>
        <b/>
        <sz val="11"/>
        <color rgb="FF000000"/>
        <rFont val="Arial"/>
      </rPr>
      <t xml:space="preserve">*  5 DÍAS: </t>
    </r>
    <r>
      <rPr>
        <sz val="11"/>
        <color rgb="FF000000"/>
        <rFont val="Arial"/>
      </rPr>
      <t xml:space="preserve">Solicitudes de informes por los congresistas y Solicitudes de periodistas ejercicio de profesión
</t>
    </r>
    <r>
      <rPr>
        <b/>
        <sz val="11"/>
        <color rgb="FF000000"/>
        <rFont val="Arial"/>
      </rPr>
      <t xml:space="preserve">
Denominador: </t>
    </r>
    <r>
      <rPr>
        <sz val="11"/>
        <color rgb="FF000000"/>
        <rFont val="Arial"/>
      </rPr>
      <t xml:space="preserve">corresponde al número de derechos de petición y PQRSs que allegan a SAE por los canales disponibles para estas solicitudes. </t>
    </r>
  </si>
  <si>
    <t>Se realizaron un total de 17 conceptos, para el segundo trimestre se elaboraron 4 conceptos relacionados con el  Macroproceso de Adquisición de Bienes, sobre los bienes FRISCO y los Bienes FARC.
El nivel de complejidad de los conceptos varia entre medio y alto
Temas de los conceptos en el primer semestre: Incumplimientos contractuales, patrimonio autónomo bienes FARC, avalúos, cesión de contratos, Ctos. ROM, Contratos de arrendamiento, uso de facultades de policía administrativa, conflictos de interés, impuestos en contratos, facultades contractuales en bienes de vocación turística, terminación de procesos de comercialización, transacciones y viabilidad de creación de nuevas figuras para la custodia de inmueble.</t>
  </si>
  <si>
    <t>Se refiere al estudio que se realiza a todos los inmuebles administrados por la Entidad y cuyo interés de alistamiento se da con el objetivo de dar inicio al proceso de venta, bien porque sean Activos Extintos o porque son aprobados dentro del proceso de Enajenación Temprana. 
El Alistamiento físico Catastral de Inmuebles Susceptibles de Venta del Primer trimestre 2023 corresponde a 194 FMI Habilitados para Avalúo y 228 FMI trasladados al proceso de Saneamiento, para un total de 422 FMI.
Descripción:
Habilitado para avalúo 194 FMI
Proceso de Saneamiento 228 FMI descriptos de la siguiente manera:
área referidas a escrituras viejas Según Ep): 47
Diferencia de áreas: 100
diferencia de áreas PH: 16
Error de digitación: 1
sin área: 55
sin Certificado Catastral: 2
sin certificado de Tradición y libertad: 7
Cabe resaltar que el número de inmuebles susceptibles de alistamiento físico catastral es dinámico, ya que depende de la cantidad de inmuebles que habilite el área jurídica y se aprueben en comité de enajenación temprana, dependiendo del estado legal del predio.</t>
  </si>
  <si>
    <t xml:space="preserve">	Proceso Aplicaciones: enero a junio 2023 se han gestionado 701 tickets en estado cerrado
de los cuales 539 tickets fueron atendidos a tiempo según los ANS definidos en el catalogo de servicios y 162 fueron atenidos fuera del tiempo, dando cumplimiento 76,89% de cumplimiento.
Proceso Soporte: enero a marzo 2023 se han gestionado 2220 tickets en estado cerrado
de los cuales 2186 tickets fueron atendidos a tiempo según los ANS definidos en el catalogo de servicios y 34 fueron atenidos fuera del tiempo, dando cumplimiento 98.47% de cumplimiento.
 Proceso Infraestructura : enero a marzo 2023 se han gestionado 584 tickets en estado cerrado
de los cuales 487 tickets fueron atendidos a tiempo según los ANS definidos en el catalogo de servicios y 97 fueron atendidos fuera del tiempo, dando cumplimiento 83,39% de cumplimiento.
Proceso Seguridad: enero a marzo 2023 se han gestionado 1539 tickets en estado cerrado e los cuales 1339 tickets fueron atendidos a tiempo según los ANS definidos en el catalogo de servicios y 200 fueron atendidos fuera del tiempo, dando cumplimiento 87,00% de cumplimiento
"En conclusión de los 5170 tickets gestionados por la OGI se atendieron el 89,92% a tiempo y  representado en el 10% fuera de tiempo según los ANS definidos en el catalogo de servicios de la OGI "</t>
  </si>
  <si>
    <r>
      <t xml:space="preserve">La Oficina de Comunicaciones y Atención al Ciudadano realizo las siguientes campañas:
</t>
    </r>
    <r>
      <rPr>
        <b/>
        <sz val="12"/>
        <rFont val="Arial"/>
        <family val="2"/>
      </rPr>
      <t xml:space="preserve">Primer trimestre: </t>
    </r>
    <r>
      <rPr>
        <sz val="12"/>
        <rFont val="Arial"/>
        <family val="2"/>
      </rPr>
      <t xml:space="preserve">
1. Activos por el cambio
2. Se realizo las estrategias de tierras para producir y para la paz.
</t>
    </r>
    <r>
      <rPr>
        <b/>
        <sz val="12"/>
        <rFont val="Arial"/>
        <family val="2"/>
      </rPr>
      <t xml:space="preserve">
Segundo trimestre:
</t>
    </r>
    <r>
      <rPr>
        <sz val="12"/>
        <rFont val="Arial"/>
        <family val="2"/>
      </rPr>
      <t>1. Unidos por La Guajira
2. Entrega del TRYP y Campanario al Tequendama
3. Banco de Hojas de Vida,
4. Reporte de bienes 
5. Gerentes y depositarios populares 
https://www.instagram.com/saesas1/
https://www.facebook.com/activosSAE
https://twitter.com/activosSAE</t>
    </r>
  </si>
  <si>
    <r>
      <rPr>
        <b/>
        <sz val="11"/>
        <rFont val="Arial"/>
        <family val="2"/>
      </rPr>
      <t>Primer trimestre:</t>
    </r>
    <r>
      <rPr>
        <sz val="11"/>
        <rFont val="Arial"/>
        <family val="2"/>
      </rPr>
      <t xml:space="preserve"> Se diseñó  formato de registro de los ciudadanos que participaron en los eventos para que reportaran el conocimiento de la ubicación de bienes como una herramienta digital 
</t>
    </r>
    <r>
      <rPr>
        <b/>
        <sz val="11"/>
        <rFont val="Arial"/>
        <family val="2"/>
      </rPr>
      <t xml:space="preserve">Segundo trimestre: </t>
    </r>
    <r>
      <rPr>
        <sz val="11"/>
        <rFont val="Arial"/>
        <family val="2"/>
      </rPr>
      <t>Se realizaron los siguientes productos pedagógicos:
2. Uso social y comunitario de los bienes Italia - https://www.youtube.com/watch?v=c4SVaF81kH8
3. Merchandisin (cuadernos, esferos, tula) para la implementación e interiorización de la nueva marca SAE realizada en abril.
4. Campaña "Ojo al dato, el cambio produce."
5. se acompañó la realización de eventos de entrega como: Gym box a la primera gerenta popular y la alianza con Alquería para beneficiar a campesinos. 
https://www.instagram.com/saesas1/
https://www.facebook.com/activosSAE
https://twitter.com/activosSAE</t>
    </r>
  </si>
  <si>
    <r>
      <rPr>
        <b/>
        <sz val="11"/>
        <color rgb="FF000000"/>
        <rFont val="Arial"/>
        <family val="2"/>
      </rPr>
      <t>Primer trimestre</t>
    </r>
    <r>
      <rPr>
        <sz val="11"/>
        <color rgb="FF000000"/>
        <rFont val="Arial"/>
        <family val="2"/>
      </rPr>
      <t xml:space="preserve">: 1. Se realizó pauta digital en redes sociales informando a la ciudadanía sobre el proceso de gerentes y depositarios provisionales
</t>
    </r>
    <r>
      <rPr>
        <b/>
        <sz val="11"/>
        <color rgb="FF000000"/>
        <rFont val="Arial"/>
        <family val="2"/>
      </rPr>
      <t>Segundo trimestre:</t>
    </r>
    <r>
      <rPr>
        <sz val="11"/>
        <color rgb="FF000000"/>
        <rFont val="Arial"/>
        <family val="2"/>
      </rPr>
      <t xml:space="preserve"> Se realizó pauta en Cartagena sobre la Invasión del Mamonal</t>
    </r>
  </si>
  <si>
    <t>La Regional Norte durante el segundo trimestre en lo referente a estimados de renta   decreció en la  elaboración de ER requeridos para el cumplimiento de las metas propuestas por disminución de personal.</t>
  </si>
  <si>
    <t>El Reporte de los 67 Estimados de Renta incluyen:   45 Estimados de Renta del 1er Trimestre 2023 y 22 Estimados de Renta del 2o Trimestre del 2023. En el 1er Trimestre se contaba con 2 profesionales de ER y en el 2o Trimestre uno de ellos renuncio por traslado a otra ciudad, el día 25 de Mayo de 2023 lo que contribuyo a este resultado.</t>
  </si>
  <si>
    <t xml:space="preserve">Se realizó diseño de los términos de las convocatoria e implementación de socializaciones por regionales. En Cali con 1610 personas inscritas 810 asistentes , en Popayán 383 personas inscritas 540 asistentes , 
,  en Bogotá 1245 personas inscritas 
621 asistentes ,  en Medellín 747 personas inscritas 723 asistentes,  en Barranquilla con 1015 personas inscritas 
1369 asistentes . Así mismo, se logró una 1684 participantes inscritos a la convocatoria . En el curso de la convocatoria se han hecho adendas , se copia vínculo de pagina oficial: https://www.saesas.gov.co/informacion_ciudadano/convocatorias/2023/gerentes_depositarios_populares/adenda_7_convocatoria_1_2023. Todavía no se ha finalizado el proceso. </t>
  </si>
  <si>
    <t>Actualmente la GREC se encuentra en proceso de revisión y actualización de la metodología y matrices de riesgos de la SAE y la planeación de los diagnósticos para el plan de trabajo con las diferentes dependencia, así:
Matriz de Riesgos de SARLAFTCO
Matriz de Riesgos de Corrupción
Metodología de Riesgos del SARLAFTCO
Análisis de la metodología de reporte de riesgos por parte de la GREC</t>
  </si>
  <si>
    <t>Es importante anotar que el concepto de viabilidad jurídica sobre estos activos fue remitido por la Gerencia de Asuntos Legales el día 29 de junio de 2023. Dicha información fue registrada en la base de E.T.  el día 4 de julio. Para continuar con el proceso se debe realizar la actualización de la base, teniendo en cuenta que existe información que ha sido solicitada sea reportada y cargada en Sigma 2.0 y se debe validar que toda la información esté para realizar el proceso de fichas masivas (macro de Excel). Una vez se tenga este producto se remite a las Gerencias Regionales, para que se terminen de elaborarlas, incluyendo información sobre responsables de visitas y tramites respecto a desalojos, además del registro fotográfico. Una vez se tenga todo listo se convierten a formato PDF, para sus correspondientes firmas y remisión a la Vicepresidencia de Bienes Inmuebles y Muebles para su revisión.
Como se puede observar el proceso de alistamiento forma parte de un macroproceso respecto de la revisión de fichas de Enajenación Temprana.
Ahora bien, respecto de las actividades a desarrollar en el tercer trimestre para la causal 4, y en específico sobre los 31 FMI mencionados, para realizar su presentación ante el CET para su aprobación es necesario:
1.	Adelantar la última validación de información y determinar los FMI con los cuales se continuará el proceso.
2.	Ejecutar proceso de fichas masivas.
3.	Remitir a Gerencias Regionales para finalización de proceso de ficha.
4.	Registrar información faltante en base de ET consolidada
5.	Realizar revisión de fichas.
6.	Informar a Gerencias Regionales resultado de la revisión.
7.	Adelantar presentaciones para exposición ante el Comité Técnico de la Vicepresidencia.
8.	Una vez aprobado por Comité técnico, cargar información en carpeta de Comité de Enajenación.
9.	Coordinar con la Vice jurídica para solicitar citación y desarrollo de sesión del C.E.T.
Se debe nuevamente proceder con un nuevo alistamiento, previo análisis de la base de ET debidamente actualizada, con aquellos FMI que cumplirían con los requerimientos de información y adelanta un nuevo proceso de elaboración de fichas para estos FMI.
Aunque la causal C7 no implica la elaboración de una ficha técnica como tal, se debe realizar el mismo tipo de alistamiento que en la causal 4, en este caso se valida igualmente que se tenga toda la información cargada en Sigma 2.0, se solicita al Git la certificación de administración por 5 años o más y el concepto de viabilidad jurídica. Cuando se tenga dicho concepto, se procede a realizar las presentaciones y archivos soporte para llevarlos a aprobación en el Comité Técnico de la vicepresidencia.
Se está adelantando junto con la Gerencia Técnica y la Gerencia de Asuntos Legales, el desarrollo de un lineamiento para llevar a E.T. los predios que efectivamente, una vez sean aprobados para Enajenación Temprana, continúen sin tropiezo el proceso de valoración comercial y de la misma manera se adelanten los alistamientos para venta y sean publicados dentro del portafolio del operador comercial.
Una situación para resaltar corresponde a la incorporación en el aplicativo Sigma de proceso de Enajenación Temprana, teniendo en cuenta que se estaba adelantando el desarrollo del módulo correspondiente, sin que a la fecha se tenga adelanto sobre esa gestión.  La información sobre ET se encuentra en archivos de Excel con una alta probabilidad de error humano al ser manipulada. En esta base hoy se trata de mantener la totalidad del inventario de activos (inmuebles), convirtiéndose en una herramienta bastante compleja y lenta en su respuesta, lo que conlleva una pérdida de tiempo bastante alta.</t>
  </si>
  <si>
    <t>Este resultado se presenta, teniendo en cuenta los cambios presentados en el área Comercial Regional, en cuanto a la asignación y distribución de los Estimados de Renta.
Para la elaboración de estimados de renta de los inmuebles administrados directamente se vio afectado toda vez que no se contaba con el servicio del operador logístico de transporte</t>
  </si>
  <si>
    <t>Para mejorar el resultado del indicador a través de la Coordinación Comercial, se implementa como plan de mejoramiento que desde la coordinación se de asignación a los estimados dando priorización, y de esta manera controlar las revisiones y elaboraciones de los mismos. 
De igual manera la Regional tiene expectativas altas de incremento de este indicador a razón del apoyo del personal que ingresa por el plan choque.
Con la ampliación en valor y plazo de los estimados de renta por metodología es otra herramienta que nos va permitir mejorar el indicador</t>
  </si>
  <si>
    <t>RSE:  Se realizaron actividades entorno a la responsabilidad social ambiental, el reconocimiento de la diversidad y la inclusión,  se continua la recolección de botellas de amor y tapitas, se adelanta el proceso de conformación documental. Durante el mes de mayo se había previsto el desarrollo de actividades en tema de género, pero por agenda se programó para el segundo semestre. 
Trimestre 1: Se ejecutaron 10 Actividades de 10 Programadas. Trimestre 2: Se ejecutaron 7 Actividades de 8 Programadas. 
Para un acumulado del 1er Semestre de 17 Actividades Ejecutadas de 18 Programadas.
SST: En el segundo trimestre se enfoco en el Riesgo Psicosocial, en el Programa de Desorden Musculoesquelético y la restructuración de los programas del Plan de Emergencias a nivel nacional y por el cambio de sede en la Dirección General. 
Trimestre 1: Se ejecutaron 122 Actividades de 129 Programadas. Trimestre 2: Se ejecutaron 117 Actividades de 133 Programadas. 
Para un acumulado del 1er Semestre de 239 Actividades Ejecutadas de 262 Programadas.
SGA:  Se celebran las fechas ambientales más relevantes con la implementación de acciones innovadoras como "Cine en Casa" para celebrar el día de la tierra. Durante el mes de Junio se celebra la semana ambiental que cada día desarrolla actividades lúdicas vivenciales orientadas a fomentar buenas prácticas en el ambiente laboral y en los hogares de los trabajadores y trabajadoras de SAE. Se complementa el cierre de la semana ambiental con una actividad de promoción de la responsabilidad social empresarial, impactando en el sector de la nueva sede con la recolección de desechos en el espacio público, y la generación de hábitos de vida saludable con una jornada de ejercicios al aire libre de manera coordinada con la Policía Nacional. Se programó un "apagón" como parte de la generación de conciencia ambiental. pero por temas de agenda se reprogramó para el segundo semestre. 
Trimestre 1: Se ejecutaron 17 Actividades de 19 Programadas. Trimestre 2: Se ejecutaron 5 Actividades de 6 Programadas. 
Para un acumulado del 1er Semestre de 22 Actividades Ejecutadas de 25 Programadas.
RIESGO PUBLICO: Se desarrollaron actividades entorno a la actualización y seguimiento de las matrices de acciones urgentes, de caracterización de riesgos contextuales y de casos por riesgos de exposición pública, así como la gestión para pertenecer al FLS ASOSANDIEGO, creación del plan de trabajo con la Policía Nacional y la UNIPEP, creación de documentos asociados al SNCV en el marco del CEDISCO y de la RTA de autoprotección comunitaria con el Ministerio de Defensa.
Trimestre 1: Se ejecutaron 10 Actividades de 10 Programadas. Trimestre 2: Se ejecutaron 12 Actividades de 15 Programadas. 
Para un acumulado del 1er Semestre de 22 Actividades Ejecutadas de 25 Programadas
*Se aclara que en el reporte del Primer Trimestre se dejo en el denominador el total de las actividades programadas para el año 43, por lo que para este reporte se ajusta.</t>
  </si>
  <si>
    <r>
      <t xml:space="preserve">Avalúos Bienes muebles revisados
Realizado a las Almacenadoras:
Almagrario: 130 Solicitudes, 76 revisadas, 75 aprobados 
Alpopular:    77  Solicitudes, 8 revisados, 8 aprobados  
Ciebas:        27  Solicitudes, 2 revisados, 2 aprobados 
Realizado a las Embarcaciones: 1 avalúos revisados.
Realizado a Proyectos Especiales: 1 avaluó revisado.
Realizado a Sociedades Activas: 10 solicitudes, 2 tramitadas 
Realizado a Sociedades en Liquidación: 0
</t>
    </r>
    <r>
      <rPr>
        <b/>
        <sz val="11"/>
        <rFont val="Arial"/>
        <family val="2"/>
      </rPr>
      <t xml:space="preserve">
Total realizado: 90 
</t>
    </r>
    <r>
      <rPr>
        <sz val="11"/>
        <rFont val="Arial"/>
        <family val="2"/>
      </rPr>
      <t xml:space="preserve">
</t>
    </r>
    <r>
      <rPr>
        <b/>
        <sz val="11"/>
        <rFont val="Arial"/>
        <family val="2"/>
      </rPr>
      <t xml:space="preserve">Solicitado por cada categoría:
Realizado a las Almacenadoras:
Almagrario: 130 Solicitudes,  
Alpopular:    77  Solicitudes,
Ciebas:        27  Solicitudes,
Solicitudes mubles: 1
Solicitud Realizada de Embarcaciones: 1 avalúos 
Solicitud Realizada por Proyectos Especiales: 1 
Realizado a Sociedades Activas: 10 
</t>
    </r>
    <r>
      <rPr>
        <sz val="11"/>
        <rFont val="Arial"/>
        <family val="2"/>
      </rPr>
      <t xml:space="preserve">
</t>
    </r>
    <r>
      <rPr>
        <b/>
        <sz val="11"/>
        <rFont val="Arial"/>
        <family val="2"/>
      </rPr>
      <t xml:space="preserve">Total solicitado: 247
</t>
    </r>
    <r>
      <rPr>
        <sz val="11"/>
        <rFont val="Arial"/>
        <family val="2"/>
      </rPr>
      <t xml:space="preserve">
De las solicitudes recibidas, hay dos relacionadas a memorandos donde se solicita aprobación de avalúos de parte de la Gerencia de Bienes mubles los cuales provienen desde las almacenadoras, la primea solicitud hace referencia a la aprobación de 64 avalúos, está ya fue atendida, la segunda corresponde con una revisión de 168 avalúos de la cual 20 ya fueron revisados. 
Esta solicitud en total contiene 232 solicitudes las cuales corresponden a 93.92 del total de solicitudes que llegaron en el segundo trimestre, solicitudes que llegaron el 7 y 27 de mayo. 
Con este antecedente, una ves se termine de revisar los avalúos pendientes en un trascurso no mayor a 15 días, el indicador quedaría por encima del 50 %  y cumpliría con la meta propuesta razón por la cual no se ve necesario un plan de acción y mejoramiento al respecto.  
Una vez se termine de revisar los avalúos pendientes en un trascurso no mayor a 15 días, el indicador quedaría por encima del 50 %  y cumpliría con la meta propuesta razón por la cual no se ve necesario un plan de acción y mejoramiento al respecto</t>
    </r>
  </si>
  <si>
    <t xml:space="preserve">Teniendo en cuenta que este indicador depende de las solicitudes que realicen las Gerencias de Sociedades y que el proceso se encuentra en revisión para la actualización y/o modificación de los procesos y adicionalmente que, quienes lideraban este proceso en la Gerencia Técnica era el GIT de Inteligencia de negocios quienes fueron trasladados a la Gerencia Comercial, no es pertinente continuar con la medición del indicador.
</t>
  </si>
  <si>
    <t xml:space="preserve">Teniendo en cuenta que este indicador depende de las solicitudes que realicen las Gerencias de Sociedades y que el proceso se encuentra en revisión para la actualización y/o modificación de los procesos y adicionalmente quienes lideraban este proceso en la Gerencia Técnica era el GIT de Inteligencia de negocios quienes fueron trasladados a la Gerencia Comercial, no es pertinente continuar con la medición del indicador 
</t>
  </si>
  <si>
    <t xml:space="preserve">En el primer y segundo trimestre del 2023 se han llevado acabo las siguientes actividades del proceso de actualización de Tablas de Retención Documental: 1) Recopilación de información, 2) Elaboración de cuadro de clasificación documental
</t>
  </si>
  <si>
    <t>Cantidad de expedientes digitalizados durante este primer y segundo trimestre del total de la proyección estimada ha realizar este año. Estos 12500 corresponden a los expedientes solicitados por el servicio de circulación y préstamo y la digitalización de expedientes de urbanos DNE esta evidencia se encuentra cargada en la carpeta publica 41.</t>
  </si>
  <si>
    <r>
      <rPr>
        <b/>
        <sz val="11"/>
        <color rgb="FF000000"/>
        <rFont val="Arial"/>
        <family val="2"/>
      </rPr>
      <t xml:space="preserve">Primer Trimestre: </t>
    </r>
    <r>
      <rPr>
        <sz val="11"/>
        <color rgb="FF000000"/>
        <rFont val="Arial"/>
        <family val="2"/>
      </rPr>
      <t xml:space="preserve">La Oficina Asesora de Planeación programó inicialmente actualizar 27 documentos estratégicos relacionados con el nuevo modelo operacional y plataforma estratégica de SAE, de los cuales acompañó metodológicamente 8 documentos relacionados con los objetivos estratégicos de la entidad y los nuevos lineamientos de la Alta Dirección. 
</t>
    </r>
    <r>
      <rPr>
        <b/>
        <sz val="11"/>
        <color rgb="FF000000"/>
        <rFont val="Arial"/>
        <family val="2"/>
      </rPr>
      <t xml:space="preserve">Segundo Trimestre: </t>
    </r>
    <r>
      <rPr>
        <sz val="11"/>
        <color rgb="FF000000"/>
        <rFont val="Arial"/>
        <family val="2"/>
      </rPr>
      <t>a corte del segundo trimestre la OAP programó realizar 34 documentos, de los cuales desarrolló 5 documentos, los cuales se exponen a continuación:</t>
    </r>
    <r>
      <rPr>
        <b/>
        <sz val="11"/>
        <color rgb="FF000000"/>
        <rFont val="Arial"/>
        <family val="2"/>
      </rPr>
      <t xml:space="preserve"> </t>
    </r>
    <r>
      <rPr>
        <sz val="11"/>
        <color rgb="FF000000"/>
        <rFont val="Arial"/>
        <family val="2"/>
      </rPr>
      <t>P-DE2-246 Procedimiento de debida diligencia, P-DE2-247 Procedimiento Reporte Monitoreo Gestión Alertas, P-DE2-249 Procedimiento Plan de Acción Institucional, G-DE3-007 Guía Metodológica de Definición de Indicadores, y G-DE1-017 Guía Metodológica para la Gestión de la Estrategia.
La programación de los documentos priorizados a documentar puede variar dependiendo de la nueva actualización de la metodología de administración de bienes y los lineamientos que se establezcan en el Plan Nacional de Desarrollo.
Al corte de 30 de junio, se han elaborado 13 documentos de 34 programados, con un porcentaje de avance del 38%.</t>
    </r>
  </si>
  <si>
    <t>Para el período de reporte de enero 01 a junio 30 de 2023, se tienen identificados 216 casos para trámite de Debida Diligencia, de los cuales, a la fecha de reporte se cuenta con la siguiente distribución: 
* 192 informes de debida diligencia realizados y reportados a las áreas solicitantes, a través del canal dispuesto para tal fin
* 24 casos de debida diligencia tramitados, para el primer semestre, no se cumplió con el 100% del cierre de las debidas diligencias, dado que los 24 casos en estado "Tramitado" se encuentran asignados internamente en revisión, gestión interna de análisis y trámite de acuerdo a los términos de respuesta establecidos en el procedimiento</t>
  </si>
  <si>
    <t>La Gerencia de Riesgos, Ética y Cumplimiento dentro del marco de sus responsabilidades asociadas a la prevención y mitigación de los riesgos de LA/FT/FPADM/CO y como parte de las actividades de control, para el segundo semestre de 2023 realizó las debidas diligencias con las herramientas dispuestas para apoyo y gestión, formalizando los procesos de trámite y respuesta, de acuerdo con lo establecido en el P-DE2-246_Procedimiento Debida Diligencia para la atención de los mismos. 
Sin embargo, para dar cumplimiento a las metas propuestas del 2023, se espera contar con herramientas idóneas que apoyen la gestión, así como la priorización de casos, su análisis respectivo y mejoras continuas en la optimización de las actividades, que permita dar respuestas y cierre a trámite de manera oportuna.</t>
  </si>
  <si>
    <t>Teniendo en cuenta la naturaleza de este indicador se toman como muestra únicamente los contratos de arrendamiento.
Para el primer semestre de 2023 se generaron 18 contratos de arrendamiento, los cuales se encuentran discriminados de la siguiente manera:
ASEGURADOS CON BERKLEY: 3 CONTRATOS (11414, 11388, 11442)
ASEGURADOS CON EL LIBERTADOR: 14 CONTRATOS (11439, 11429, 11409, 11346, 11340, 11339, 11365, 11302, 11285, 11284, 11286, 11287, 11320, 11277)
GARANTIZADOS MEDIANTE DISPONIBILIDAD PRESUPUESTAL DE ENTIDAD PÚBLICA: 1CONTRATO (11349)
GARANTIZADOS MEDIANTE PAGARÉ EN BLANCO CON INSTRUCCIONES: 1 CONTRATO (11406)</t>
  </si>
  <si>
    <t xml:space="preserve">En el primer trimestre la regional Norte se ha priorizado la gestión de la recuperación de activos  para el programa tierras para la paz. Logrando la recuperación de 7 activos que al día de hoy han sido objeto de destinación provisional. De los predios recuperados 3 fueron entregas voluntarias (La Gloria -064-1733), La Guadalupana (342-1193 y 342-1150), Apto Barranquilla (040-168398), y 4 diligencias de desalojo ejecutadas (Mano de Dios (340-113087, Santa Teresita (064*17296), Tapialandia (148-43717) y Camar(347-9993). 
La diligencia de Santuario se canceló por solicitud de sociedades en que se nos indicó suspender el desalojo, ya se habían iniciado acciones tendientes a la recuperación del activo.
La diligencia en Laureles no se llevó a cabo debido a que se busca la concertación de la entrega voluntaria a través de una mesa técnica entre autoridades y ocupantes. Sin embargo, esta mesa no obtuvo que se entregara el predio de manera voluntaria. 
En el segundo trimestre el área adelantó la recuperación de predios destinados al programa de tierras para la paz (FI Santa Helena), de inmuebles bajo administración de depositario con interés de arriendo (Malibu, la plazuela, salinas del Rey), de predios con hallazgo de contraloría en que nos solicitaban la recuperación (080-29165 y 080-2166) y desalojos en cumplimiento de una orden judicial (Tierra Bomba)  
Los desalojos no realizados, como FI El Engaño (140-18903) no se llevó a cabo debido a que se determinó la necesidad de realizar un saneamiento jurídico del inmueble previo al desalojo. El desalojo de la finca Santa Verónica (142-27747) no se realizó debido a que desde el nivel central se determinó no hacerlo. Por último, el del predio de Uribia (212-37989)  se adelantó pero se llegó a un acuerdo de entrega voluntaria con la ocupante. </t>
  </si>
  <si>
    <t>Se retomaron para el primer trimestre 161 folios y para el segundo trimestre 13 para un acumulado de 174 folios, con un cumplimiento del 86%, según resoluciones acumulables de los años anteriores 2019 - 2023, los cuales eran de prioridad alta.
El indicador no aumento demasiado teniendo en cuenta que se enfocaron los esfuerzos en las entrega de inmuebles a los depositarios en pro del cumplimiento de las resoluciones.</t>
  </si>
  <si>
    <t>la Regional cuenta con un solo funcionario para atender este proceso, por tal razón el cumplimiento del mismo.
De igual manera la regional tiene expectativas altas de incremento de este indicador a razón del apoyo del personal que ingresa por el plan choque.</t>
  </si>
  <si>
    <t>Se realiza la revisión de los contratos celebrados en el primer semestre para lograr la inclusión de todos en la póliza de garantía.
La regional no cuenta con la capacidad operativa para realizar el seguimiento a la gerencia Comercial en cuanto a que todas las incisiones a la pólizas colectivas si queden.</t>
  </si>
  <si>
    <t>En lo corrido del primer semestre se llevan celebrados 20 contratos de los cuales 12 contratos cuentan con póliza constituida, y los 8 restantes están con solicitud a la gerencia comercial para la inclusión a la póliza.
La Regional esta en la implementación del seguimiento a este indicador en cuanto a que todas las inclusiones que se envíen a Nivel central si queden incluidos dentro de la póliza</t>
  </si>
  <si>
    <t>Al corte del segundo trimestre la RSO no ha recibido resoluciones de retomas, las efectuadas corresponden a las pendientes del año 2022 que eran 119 y 3 son de inmuebles que fueron devueltos a sus propietarios.</t>
  </si>
  <si>
    <t>En el transcurso del año 2023 la Regional Suroccidente fue comunicada de 6 resoluciones que ordena el ejercicio directo de las facultades de policía administrativa para la recuperación de 13 folios de matricula inmobiliaria. No obstante, solo se ha ejecutado una resolución de dicho año teniendo como resultado la recuperación del activo. 
Es pertinente aclarar que, la Regional cuenta con una base donde se relacionan todas las resoluciones expedidas, donde muchas de estas no han sido ejecutadas por la Regional por múltiples razones. En el año 2018 se expidieron más de 1.000 resoluciones pero la Regional solo contaba con 3 abogados con facultades de policía administrativa. Adicionalmente, solo se podía programar de 6 u 8 diligencias mensuales, es decir, entre 72 a 96 predios por año. Sin tener en cuenta que muchas diligencias debieron ser suspendidas por ausencia de las autoridades o simplemente solo se podían programar ciertas diligencias por semana por solicitud de la Personería e ICBF.  
Es decir, que la regional cuenta con una gran cantidad de resoluciones que no han sido posibles ejecutar, por lo que a la fecha nos encontramos programado desalojos de resoluciones de años anteriores.
La Regional Suroccidente en el primer semestre del 2023 programó para desalojo 41 folios de matricula inmobiliaria, que corresponden a 14 resoluciones, de los cuales se logró la recuperación 32 activos. 
Los inmuebles que han sido programados por la Regional para desalojo son aquellos que por su ubicación, extensión y uso pueden ser destinados para el cumplimiento de los propósitos del Gobierno Nacional. 
De los  inmuebles programados para desalojo, es decir, de los 41 folios de matrícula inmobiliaria estos representan solo 11 diligencias. Si bien es cierto son pocos durante un semestre, es necesario aclarar que la Regional solo cuenta con un solo abogado con experiencia en desalojos, aunque se están capacitando a los nuevos abogados con facultades de policía administrativa. 
Sin embargo, los inmuebles que la Regional pretende recuperar para continuar aportando con el cambio son de una complejidad alta que no permite que los abogados sin experiencia deban adelantarla ya que por su complejidad se deben agotar ciertos protocolos y procedimientos para lograr la recuperación de los activos. 
Coordinar una diligencia de gran magnitud requiere que se agote varios procedimientos que suele tomar días o incluso hasta un mes. Adicionalmente, los abogados con facultades de policía administrativa también tienen dentro de sus funciones tareas administrativas que no pueden suplir unos con otros pues el grupo jurídico de la Regional es el más pequeño de todos ya que esta conformado por solo 5 funcionarios.</t>
  </si>
  <si>
    <t>Al 30/06/2023 existen 1337 contratos entre vivienda urbana y comerciales, aprobados, tomado de la base de contratos, descargada del reporte SAE de  la intranet con fecha de corte hasta 30/06/2023.  De los cuales 659 contratos tienen garantía constituida de acuerdo con la base de control de pólizas aportada por la gerencia financiera al mes de junio de 2023.</t>
  </si>
  <si>
    <t>T1: Para el primer trimestre se tiene un total de 381 activos habilitados para registro, y se tienen 120 activos aprobados en el sistema SIGMA, sin embargo, es importante mencionar que los datos anteriormente relacionados se extrajeron de las diligencias llevadas a cabo desde enero hasta el 31 de marzo de 2023, pero no de los activos efectivamente aprobados para dicho periodo de tiempo, lo anterior teniendo en cuenta que normalmente las regionales no cierran todas las diligencias realizadas a tiempo en los trimestres correspondientes, muestra de ello, es que para el primer trimestre de 2023, se aprobaron 554 registros de años anteriores, ya que las diligencias fueron finalizadas por las regionales en la presente anualidad, en conclusión en este primer trimestre se aprobaron 674 activos en el sistema de administración SIGMA SAE
T2: Para el segundo trimestre se tiene un total de 633 activos habilitados y registrados dentro del sistema de información SIGMA.</t>
  </si>
  <si>
    <t xml:space="preserve">T1: Se hace importante dejar la claridad, que el indicador no corresponde a la realidad fáctica de las actividades que desarrolla este GIT, ya que se esta midiendo una actividad que no depende única y exclusivamente del actuar del GIT, y que por demoras de otros procesos nos vemos afectados.        
              T2: Teniendo en cuenta el cambio de indicador, en el segundo trimestre se registraron 633 activos, los cueles, se encontraron  habilitados y una vez se realizo la validación de los mimos, se evidencio que cumplían con el procedimiento, esto es, la documental completa y correcta, lo que permitido su registro dentro del sistema de información SIGMA. </t>
  </si>
  <si>
    <t xml:space="preserve">A corte 30 de junio del 2023, se esta desarrollando la evaluación el  cumplimiento al plan de mejoramiento institucional, que debe publicarse en el SIRECI el 31 de julio del 2023. 
En CICCI No. 3 del 07-07-2023 se aprobarán las solicitudes de las áreas para ampliación de plazo y modificación de la actividad. </t>
  </si>
  <si>
    <t>Se organizó, asistió y participó en reuniones en el marco de la gestión legislativa, relacionadas con la estructuración, análisis, viabilidad y aprobación de los artículos vinculados al funcionamiento de la SAE a incorporarse en el Plan Nacional de Desarrollo -PND-, de acuerdo con los lineamientos del plan de gobierno y la normativa vigente en la materia. Así mismo, se atendieron reuniones convocadas por mesas de trabajo con congresistas donde fue citada la entidad.</t>
  </si>
  <si>
    <t>T1: se recibieron 150 solicitudes de modificación de datos básicos, se revisaron 144, quedando pendiente 6.
T2: se recibieron 157 solicitudes de modificación de datos básicos, se revisaron 152, quedando pendiente 5.</t>
  </si>
  <si>
    <t>A la Sociedad de Activos Especiales llegaron en el  PRIMER TRIMESTRE  del año 2023 5.309 PQRSFD, de las cuales se reporta así:
Enero: 1463
Febrero: 1800
Marzo: 2046
Ahora bien, durante el periodo evaluado se reportó el siguiente estado de las solicitudes:
En términos: 172
Respuesta extemporánea: 1428
Tramitado en término legal: 3599
Vencida: 110
Desistida: 0
SEGUNDO TRIMESTRE: A la sociedad de Activos Especiales ingresaron 5.455 PQRSFD, de las cuales se reporta así:
Abril: 1751
Mayo: 2071
Junio: 1633
Ahora bien, durante el periodo evaluado se reportó el siguiente estado de las solicitudes:
En términos: 636
Respuesta extemporánea: 1292
Tramitado en término legal: 3320
Vencida: 207
Desistida: 0
En ese orden de ideas se evidencia que más del 50% de las solicitudes que ingresan a la Entidad se han tramitado oportunamente, sin embargo, debemos mejorar en la atención oportuna de las respuestas.
Total PQRSFD: 10.764
https://www.saesas.gov.co/informacion_ciudadano/informacion_adicional/estadisticas_servicio/2023</t>
  </si>
  <si>
    <r>
      <rPr>
        <b/>
        <sz val="11"/>
        <color theme="1"/>
        <rFont val="Arial"/>
        <family val="2"/>
      </rPr>
      <t>PRIMER TRIMESTRE:</t>
    </r>
    <r>
      <rPr>
        <sz val="11"/>
        <color theme="1"/>
        <rFont val="Arial"/>
        <family val="2"/>
      </rPr>
      <t xml:space="preserve"> Se realizó socialización a la comunidad previo los eventos de entrega de predios indicándoles el accionar de la SAE en los departamentos de Córdoba, Sucre.
</t>
    </r>
    <r>
      <rPr>
        <b/>
        <sz val="11"/>
        <color theme="1"/>
        <rFont val="Arial"/>
        <family val="2"/>
      </rPr>
      <t xml:space="preserve">
SEGUNDO TRIMESTRE:</t>
    </r>
    <r>
      <rPr>
        <sz val="11"/>
        <color theme="1"/>
        <rFont val="Arial"/>
        <family val="2"/>
      </rPr>
      <t xml:space="preserve"> No se tuvo avance, por lo que se  desarrolló un cronograma que tiene como fin realizar 6 talleres en los próximos trimestres con la población beneficiaria, al cual tiene como fin establecer espacios de capacitación para la construcción de un proyecto productivo, su desarrollo y comercialización,  esto, para que las comunidades beneficiarias tengan los elementos necesarios para la adecuada ejecución de sus proyectos productivos, 
</t>
    </r>
  </si>
  <si>
    <t>T1: se han constituido 12 Actas de Hallazgo.
T2: Se realizaron 7 actas  de Hallazgo</t>
  </si>
  <si>
    <t>T1: se descargaron 369 activos entre prestados y estados finales.
T2: se descargaron 146 activos entre prestados y estados finales.</t>
  </si>
  <si>
    <r>
      <t xml:space="preserve">Para el primer trimestre del año 2023 se gestionaron (22) solicitudes. Durante el </t>
    </r>
    <r>
      <rPr>
        <b/>
        <sz val="11"/>
        <rFont val="Arial"/>
        <family val="2"/>
      </rPr>
      <t>segundo trimestre del año 2023</t>
    </r>
    <r>
      <rPr>
        <sz val="11"/>
        <rFont val="Arial"/>
        <family val="2"/>
      </rPr>
      <t xml:space="preserve"> se gestiono oportunamente (31) solicitudes de papelería, útiles de escritorio y oficina. Para un total de 53 solicitudes gestionadas a 2023. 
</t>
    </r>
  </si>
  <si>
    <r>
      <t xml:space="preserve">Una vez  los siniestros son informados por las distintas áreas, se da aviso al asesor de seguros para su tramite y gestión pertinente ante la Aseguradora, el avance de las reclamaciones depende de la entrega oportuna de la documentación solicitada por la Compañía de seguros y/o ajustador que soporten la ocurrencia y cuantía del siniestro; estas reclamaciones han sido informados por las áreas así:  En el  </t>
    </r>
    <r>
      <rPr>
        <b/>
        <sz val="11"/>
        <rFont val="Arial"/>
        <family val="2"/>
      </rPr>
      <t>primer trimestre del año</t>
    </r>
    <r>
      <rPr>
        <sz val="11"/>
        <rFont val="Arial"/>
        <family val="2"/>
      </rPr>
      <t xml:space="preserve">, se tramito el reporte de catorce (14) siniestros. Durante  el  </t>
    </r>
    <r>
      <rPr>
        <b/>
        <sz val="11"/>
        <rFont val="Arial"/>
        <family val="2"/>
      </rPr>
      <t>segundo trimestre del año 2023</t>
    </r>
    <r>
      <rPr>
        <sz val="11"/>
        <rFont val="Arial"/>
        <family val="2"/>
      </rPr>
      <t xml:space="preserve">, se tramito el reporte de  dieciséis (16) siniestros así: cuatro (04)  siniestros  Regional Centro Oriente,  un (01) siniestro Gerencia Bienes Muebles, un (01) siniestro OGI  y Diez (10) siniestros Póliza Directores y Administradores. Para un total de 30 siniestros a 2023 reportados a la Aseguradora.
</t>
    </r>
  </si>
  <si>
    <r>
      <t xml:space="preserve">En el primer trimestre del año 2023,  fueron realizados un total de (182) mantenimientos. Durante el </t>
    </r>
    <r>
      <rPr>
        <b/>
        <sz val="11"/>
        <rFont val="Arial"/>
        <family val="2"/>
      </rPr>
      <t>segundo trimestre de 2023</t>
    </r>
    <r>
      <rPr>
        <sz val="11"/>
        <rFont val="Arial"/>
        <family val="2"/>
      </rPr>
      <t xml:space="preserve"> se ejecutaron 239 actividades de mantenimiento, distribuidas así: Abril (79), Mayo (89) y Junio (71). Para un total de 421 mantenimientos ejecutados a 2023.
</t>
    </r>
  </si>
  <si>
    <t>Para el segundo semestre las actividades se enfocaron en la salud social, física y mental de los trabajadores como: Conmemoración de la labor de secretarios y secretarias, bienvenida y generación de pertenencia con la nueva sede, caracterización de usuarios de bicicleta, convocatoria, valoración médica y conocimientos en visa saludable y seguridad para el uso del gimnasio; celebración del día de la madre, del padre y de los niños, feria de bienes y servicios para los trabajadores y trabajadoras, el levantamiento de la información de clima organizacional. Por temas de agenda y los desplazamientos a la nueva sede, no se adelantó la actividad de bici paseos la cual se reprograma para el segundo semestre.  
Trimestre 1: Se ejecutaron 18 Actividades de 20 Programadas. Trimestre 2: Se ejecutaron 16 Actividades de 17 Programadas. Para un acumulado del 1er Semestre de 34 Actividades Ejecutadas de 37 Programadas.
*Se aclara que en el reporte del primer trimestre se hizo el ajuste del denominador con el numero total de actividades para la vigencia anual 2023 de 91 en toda la anualidad.</t>
  </si>
  <si>
    <t>Las capacitaciones del Manual de Contratación no presentan mayor dificultad, pero las del ERP y Seco II tienen una dificultad de media a alta</t>
  </si>
  <si>
    <t xml:space="preserve">En total 7 capacitaciones - 5 con la Gerencia de contratos para capacitar a los contratistas del área sobre el Manual de contratación y ERP,  y 2 Compra eficiente en donde todos los miembros de la gerencia se capacitaron en Seco II transaccional </t>
  </si>
  <si>
    <t>En el primer trimestre no se publicó ninguna estrategia de Atención al Ciudadano y Lenguaje Claro, solo se diseñaron las piezas para que se publicaran en el segundo trimestre.</t>
  </si>
  <si>
    <r>
      <t xml:space="preserve">Desde la Gerencia Financiera se reporta los datos asociados al indicador mientras surte el cambio de responsable: 
A Junio de 2023 a través del cobro persuasivo ejercido por CISA se ha recaudado $7,392 millones m/cte., frente a la base de meta que es el 7% mensual acumulada en los 6 meses que corresponde a $9,647 millones m/cte. de capital vencido asignado a este aliado externo para ejercer el cobro persuasivo.
De acuerdo con el recaudo, se concluye que CISA tiene una efectividad promedio de 5.3% lo cual está por debajo del recaudo mínimo propuesto como meta, obteniendo como resultado para el indicador en el T2 un cumplimiento del 100% y el 91% frente a la meta anual.
</t>
    </r>
    <r>
      <rPr>
        <sz val="11"/>
        <color theme="9"/>
        <rFont val="Arial"/>
        <family val="2"/>
      </rPr>
      <t xml:space="preserve">
</t>
    </r>
  </si>
  <si>
    <t>Durante el segundo trimestre del 2023, el aumento significativo corresponde a las altas rentabilidades que está ofreciendo el mercado actualmente ya que el promedio de inversión está por encima del 13%E.A a comparación de la vigencia 2022 en el cual el mercado estaba en recuperación.</t>
  </si>
  <si>
    <t>El porcentaje de ejecución sobre compromisos se encuentra en un 73% sobre la meta anual, donde el rubro más representativo obedece al concepto de gastos asociados a la nómina, seguido por el rubro de arrendamientos de bienes  inmuebles.</t>
  </si>
  <si>
    <t xml:space="preserve">A la fecha se han remitido la marcación mediante radicados "20234300024313 82 registros por comercialización de sustancias, "20224300010033 destrucción de 183 registros de sustancias, "20224300046843,20224300073113,20234300004053,20224300077243, 20234300022353 comercialización de 287 vehículos, destinación definitiva 75 marcas por la expedición de los actos administrativos y 650 por chatarra reportados mediante correo electrónico, este indicador busca UE en el inventario se identifique realmente los bienes de las diferentes tipologías que ya han surtido el proceso de disposición final del inventario realmente activo , para evitar sobrevaloración del inventario en administración, esta Gerencia tiene un plan de trabajo para la descarga de mas de 12.000 bienes que ya han surtido el proceso de disposición final entre los que se encuentran con mayor participación los semovientes.
</t>
  </si>
  <si>
    <t>Se mantienen dos inmuebles programados, que no pudieron ser recuperados ni gestionados, durante el primer trimestre del año; debido a que uno de los inmuebles  al final no tuvo destinación y el otro, no se pudo realizar porque la alcaldía no quiso facilitar a las autoridades pertinentes, para  la retoma.</t>
  </si>
  <si>
    <r>
      <t xml:space="preserve">Objetivo del indicador: </t>
    </r>
    <r>
      <rPr>
        <sz val="11"/>
        <color rgb="FF000000"/>
        <rFont val="Arial"/>
        <family val="2"/>
      </rPr>
      <t>medir el acompañamiento realizado por la Gerencia de Proyectos Especiales para la estructuración y/o viabilización de proyectos de desarrollo territorial y/o de construcción de paz.</t>
    </r>
    <r>
      <rPr>
        <b/>
        <sz val="11"/>
        <color indexed="8"/>
        <rFont val="Arial"/>
        <family val="2"/>
      </rPr>
      <t xml:space="preserve">
Numerador: </t>
    </r>
    <r>
      <rPr>
        <sz val="11"/>
        <color rgb="FF000000"/>
        <rFont val="Arial"/>
        <family val="2"/>
      </rPr>
      <t xml:space="preserve">corresponde a la estructuración y/o viabilización de proyectos de desarrollo territorial  y/o de construcción de paz. Para entendimiento del cumplimiento del indicador, se considera que la estructuración de los proyectos de desarrollo territorial se finaliza cuando los proyectos cuentan con un Project charter aprobado por parte de las partes interesadas. Por otra parte, se considera un proyecto viabilizado cuando la Gerencia emite un concepto de prefactibilidad del proyecto sometido a viabilización. 
</t>
    </r>
    <r>
      <rPr>
        <b/>
        <sz val="11"/>
        <color indexed="8"/>
        <rFont val="Arial"/>
        <family val="2"/>
      </rPr>
      <t xml:space="preserve">
Denominador: </t>
    </r>
    <r>
      <rPr>
        <sz val="11"/>
        <color rgb="FF000000"/>
        <rFont val="Arial"/>
        <family val="2"/>
      </rPr>
      <t xml:space="preserve">corresponde a las solicitudes efectuadas por las áreas misionales con relación a la estructuración o viabilización de proyectos establecidos en el marco de la entrega de activos por mecanismos de disposición temporal como arrendamiento social o destinación provisional. 
</t>
    </r>
  </si>
  <si>
    <t>Para el tercer trimestre se tiene proyectada la comercialización por chatarra de 143 vehículos que ya están autorizados por el comité de e.t. y en el evento en que no se pueden comercializar se procederá a la chatarrización de los mismos lo que aportara al cumplimiento del inventario, de otra parte se encuentran ya en tramite de alistamiento para este tipo de disposición final de mas de 80 medios de transporte para el cumplimiento definitivo de la meta propuestas.</t>
  </si>
  <si>
    <t>Durante el segundo trimestre no se generaron ingresos por concepto de disposición final.
Durante el primer trimestre la Gerencia de Muebles a Generado ingresos por los siguientes conceptos:
Semovientes; 3.795.481.690
Chatarrizaciòn:16.683.026
Comercializacion:3.182.441.422
Siniestros; 22.060.000
Los ingresos generados por la disposición final de muebles se puede ver afectada principalmente en los procesos previos de alistamiento (emisión de viabilidad jurídica, viabilidades técnicas y expedición de actos administrativos), la Gerencia ha optado por un control de tiempo y verificación de tiempos en cada etapa de alistamiento para mitigar estas demoras y evitar incumplimientos en los objetivos establecidos.</t>
  </si>
  <si>
    <t>Se generó ahorro por costos de almacenamiento por los siguientes conceptos: 
Chatarrización; $88.363.971
Donación estancias: 141.916.696
destinación provisional:24.080.072
devoluciones:7.342.997
Por disposiciones finales vigencias anteriores:
319.007.494</t>
  </si>
  <si>
    <t>Teniendo en cuenta que se logro el saneamiento para traspaso y retiro de medios de transporte comercializados vigencias 2021 y 2022 que generaban altos costos de almacenamiento lo que permitió el cumplimiento anticipado de la meta propuesta, por lo tanto se solicita el incremento a la meta a $650.000.000</t>
  </si>
  <si>
    <t>n el informe mensual y trimestral de PQRSFD , registra una sección en la cual se reporta los resultados de la  encuesta de satisfacción que se tiene a nivel externo, en la cual se plantean 5 preguntas:
1. ¿Cómo califica el interés y aptitud de nuestros funcionarios para resolver el motivo de su solicitud?
2. ¿Cómo califica el servicio inicial recibido?
3. ¿Cómo califica la rapidez en la atención del motivo de su solicitud?
4. ¿Recibió atención cordial y personalizada?
5. Tipo de cliente (arrendatario, comprador, depositario, liquidador, entidad estatal o ciudadanía en general).
Primer trimestre: Respondieron un promedio de 334 personas.
De lo anterior, se pudo concluir que hay un participación mínima en dar respuesta a la encuesta a comparación de la cantidad de usuarios que se registran en las bases de datos, por ende, se realizó diseño de nuevas estrategias que tengan mayor alcance en las próximas mediciones de satisfacción a nivel externo.
Segundo trimestre: Respondieron un promedio de 330 personas, donde registra que más de 50% de nuestros clientes se encuentran satisfechos con la prestación de nuestros servicios, adicionalmente, registra que las personas que más respondieron la encuesta fue la ciudadanía en general.
Se tiene proyectado que en el tercer trimestre se realice una encuesta externa a que pueda medir el nivel de satisfacción y percepción que tiene la entidad, la cual identifica a cada uno de nuestros clientes (comprador, arrendador, depositario, destinatario, liquidador, ciudadanía general).
https://www.saesas.gov.co/informacion_ciudadano/informacion_adicional/estadisticas_servicio/2023</t>
  </si>
  <si>
    <t>PEC: La gestión del Programa Empresarial de Capacitación se continua con el enfoque de formación interna de los temarios propuestos en el cronograma para el 2023: Inducción SAE, Habilidades Blandas, Gestión del Conocimiento, Sistema de Gestión, Manejo Herramientas Tecnológicas y Gestión Societaria. Se desarrollan actividades consolidadas de formación ejecutadas de las líneas de formación establecidas.
Trimestre 1: Se ejecutaron 4 Actividades de 5 Programadas. Trimestre 2: Se ejecutaron 5 Actividades de 5 Programadas. Para un acumulado del 1er Semestre de 9 Actividades Ejecutadas de 10 Programadas.
*Se aclara que en el reporte del primer trimestre se hizo el ajuste del denominador con el numero total de actividades para la vigencia anual 2023 de 10 en toda la anualidad.
GESTIÓN DEL CONOCIMIENTO: La Oficina de Gestión de la Información gestiona la implementación del MOODLE pendiente del inicio el Curso de Gestión del Conocimiento para todos los servidores. Para el tercer semestre del 2023 se gestionara la publicación y socialización de la Política de Gestión del Conocimiento.
Trimestre 1: Se ejecutaron 1 Actividades de 2 Programadas. Trimestre 2: Se ejecutaron 0 Actividades de 1 Programadas. Para un acumulado del 1er Semestre de 1 Actividades Ejecutadas de 5 Programadas.
*Se aclara que en el reporte del primer trimestre se hizo el ajuste del denominador con el numero total de actividades para la vigencia anual 2023 de 6 en toda la anualidad.</t>
  </si>
  <si>
    <t>La primera gerencia popular implementada desde la Vicepresidencia fue la entrega del gimnasio en el establecimiento de comercio GYM BOX para ser administrado por la medallista olímpica Ubaldina Valores como acto inaugural del programa.</t>
  </si>
  <si>
    <t>Como mecanismo para alcanzar el cumplimiento del indicador de recaudo el Nivel Central esta revisando y actualizando la metodología en pro de el logro del mismo.  
En la Regional Occidente se promueve la celebración de contratos de transacción para cuidar el peculado y minimizar el riesgo de no recibir estos dineros por usufruto.
En la Regional se realiza la revisión de la facturación minuciosamente para lograr que todos los contratos facturen y recauden.</t>
  </si>
  <si>
    <r>
      <rPr>
        <b/>
        <sz val="11"/>
        <color rgb="FF000000"/>
        <rFont val="Arial"/>
        <family val="2"/>
      </rPr>
      <t xml:space="preserve">Primer trimestre: </t>
    </r>
    <r>
      <rPr>
        <sz val="11"/>
        <color rgb="FF000000"/>
        <rFont val="Arial"/>
        <family val="2"/>
      </rPr>
      <t>De acuerdo al nuevo organigrama de la Entidad se  realizaron proyecciones para los foros virtuales atendiendo las prioridades de la misionales , par adrar a conocer a la ciudadanía en general</t>
    </r>
    <r>
      <rPr>
        <b/>
        <sz val="11"/>
        <color rgb="FF000000"/>
        <rFont val="Arial"/>
        <family val="2"/>
      </rPr>
      <t xml:space="preserve">
Segundo trimestre: </t>
    </r>
    <r>
      <rPr>
        <sz val="11"/>
        <color rgb="FF000000"/>
        <rFont val="Arial"/>
        <family val="2"/>
      </rPr>
      <t xml:space="preserve">Se realizaron los siguientes espacios virtuales, 
1. Foro de depositarios y gerentes populares, nuevo modelo de administración https://www.youtube.com/watch?v=Dhn9-__ml-c
2. Paso a paso para el registro en el Banco de Hojas de vida de la SAE https://www.youtube.com/watch?v=6fpVLIRYyes
</t>
    </r>
    <r>
      <rPr>
        <sz val="11"/>
        <color theme="9"/>
        <rFont val="Arial"/>
        <family val="2"/>
      </rPr>
      <t xml:space="preserve">
 </t>
    </r>
  </si>
  <si>
    <r>
      <rPr>
        <b/>
        <sz val="11"/>
        <color theme="1"/>
        <rFont val="Arial"/>
        <family val="2"/>
      </rPr>
      <t xml:space="preserve">Primer trimestre: </t>
    </r>
    <r>
      <rPr>
        <sz val="11"/>
        <color theme="1"/>
        <rFont val="Arial"/>
        <family val="2"/>
      </rPr>
      <t>Desde la Oficina de Comunicaciones y Atención al Ciudadano se diseñaron prisas informativas ilustradas para entrega por los diferentes canalíes interno a los servidores, sin embargo, no se hizo ninguna publicación en este trimestre.</t>
    </r>
    <r>
      <rPr>
        <b/>
        <sz val="11"/>
        <color theme="1"/>
        <rFont val="Arial"/>
        <family val="2"/>
      </rPr>
      <t xml:space="preserve">
Segundo trimestre: </t>
    </r>
    <r>
      <rPr>
        <sz val="11"/>
        <color theme="1"/>
        <rFont val="Arial"/>
        <family val="2"/>
      </rPr>
      <t xml:space="preserve">Se publicaron 4 piezas de lenguaje claro así: 
1. ¿Qué espera el ciudadano de las respuestas de la Entidad? 25 de mayo de 2023
2. ¿Qué es el verbo infinitivo? 30 mayo de 2023
3. Realice el curso actualizado de lenguaje claro - 23 de junio de 2023.
4. ¿Qué es el gerundio? 29 de junio de 2023
\\fileserver\publica\34-Oficina de Comunicaciones\Atención al Ciudadano\LENGUAJE CLARO\2023
</t>
    </r>
  </si>
  <si>
    <t>Las estrategias afirmativas que se implementaron son las siguientes:
1. Presentación del cronograma de desalojos por la coordinación jurídica al comité regional, logrando que las decisiones sobre los desalojos fueran asertivas y en el marco de la legalidad.
2. La coordinación con entidades públicas para la garantía de derechos y la debida diligencia de ocupantes irregulares.
3. Respaldo de la programación en gestiones comerciales de arrendamiento, venta o destinación provisional para impedir nuevas ocupaciones.
La razón por las cuales no procedieron los dos desalojos programados fue por el desistimiento de las destinaciones provisionales solicitadas o por el incumplimiento de las obligaciones de las alcaldías municipales ( Florencia, Caquetá y Soacha, Cundinamarca).
INDICADORES:
1. El primer trimestre del año 2023 se programaron 27 desalojos, de los cuales se gestionaron efectivamente 25 desalojos.
2. Durante el segundo del año 2023, se programaron 30 desalojos, de los cuales todos se gestionaron efectivamente.</t>
  </si>
  <si>
    <t>La oficina de Control Interno ejecutó  135 actividades programadas en el  PAAI vigencia 2023 a corte de 30 de junio del 2023.
Mensualmente la Oficina de Control Interno realiza seguimiento al cumplimiento del Plan Anual de Auditoria a través de:
- Reunión virtual por Teams entre todo el equipo de la OCI según agendamiento de la jefe de la Oficina, en donde se presenta el avance del PAAI, se revisan las actividades ejecutadas y las tareas a realizar en el mes siguiente. 
- Los primeros días de cada mes se solicita información sobre cumplimiento de actividades del mes anterior, reporte en el Excel del seguimiento y envío a través de correo electrónico a todo el equipo con porcentaje de avance del PAAI.</t>
  </si>
  <si>
    <t xml:space="preserve">Se ha realizado el diseño de los términos de la convocatoria 01/23, se realizó el diseño para el cambio del capítulo 5 de la metodología de administración del frisco, se modifico el procedimiento P-RR-056 . La primera modificación para los términos de constitución  de pólizas y, en segundo lugar para mejorar la redacción de los criterios de asignación de bienes inmuebles urbanos y rurales. lo cual ha implicado dos modificaciones diferentes.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</si>
</sst>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 #,##0;[Red]\-&quot;$&quot;\ #,##0"/>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quot;$&quot;\ #,##0"/>
    <numFmt numFmtId="167" formatCode="_-&quot;$&quot;\ * #,##0_-;\-&quot;$&quot;\ * #,##0_-;_-&quot;$&quot;\ * &quot;-&quot;??_-;_-@_-"/>
    <numFmt numFmtId="168" formatCode="0.000000000000000%"/>
  </numFmts>
  <fonts count="41" x14ac:knownFonts="1">
    <font>
      <sz val="11"/>
      <color theme="1"/>
      <name val="Calibri"/>
      <family val="2"/>
      <scheme val="minor"/>
    </font>
    <font>
      <sz val="11"/>
      <name val="Arial"/>
      <family val="2"/>
    </font>
    <font>
      <sz val="11"/>
      <color indexed="8"/>
      <name val="Arial"/>
      <family val="2"/>
    </font>
    <font>
      <b/>
      <sz val="11"/>
      <name val="Arial"/>
      <family val="2"/>
    </font>
    <font>
      <sz val="12"/>
      <name val="Arial"/>
      <family val="2"/>
    </font>
    <font>
      <sz val="9"/>
      <name val="Arial"/>
      <family val="2"/>
    </font>
    <font>
      <sz val="8"/>
      <name val="Calibri"/>
      <family val="2"/>
    </font>
    <font>
      <sz val="11"/>
      <color theme="1"/>
      <name val="Calibri"/>
      <family val="2"/>
      <scheme val="minor"/>
    </font>
    <font>
      <u/>
      <sz val="11"/>
      <color theme="10"/>
      <name val="Calibri"/>
      <family val="2"/>
      <scheme val="minor"/>
    </font>
    <font>
      <sz val="10"/>
      <color rgb="FF000000"/>
      <name val="Arial"/>
      <family val="2"/>
    </font>
    <font>
      <b/>
      <sz val="11"/>
      <color theme="0"/>
      <name val="Arial"/>
      <family val="2"/>
    </font>
    <font>
      <b/>
      <sz val="11"/>
      <color theme="1"/>
      <name val="Arial"/>
      <family val="2"/>
    </font>
    <font>
      <sz val="11"/>
      <color theme="1"/>
      <name val="Arial"/>
      <family val="2"/>
    </font>
    <font>
      <sz val="11"/>
      <color rgb="FF000000"/>
      <name val="Arial"/>
      <family val="2"/>
    </font>
    <font>
      <sz val="11"/>
      <color rgb="FFFF0000"/>
      <name val="Arial"/>
      <family val="2"/>
    </font>
    <font>
      <sz val="9"/>
      <color theme="1"/>
      <name val="Arial"/>
      <family val="2"/>
    </font>
    <font>
      <b/>
      <sz val="9"/>
      <color theme="0"/>
      <name val="Arial"/>
      <family val="2"/>
    </font>
    <font>
      <sz val="9"/>
      <color theme="0"/>
      <name val="Arial"/>
      <family val="2"/>
    </font>
    <font>
      <sz val="11"/>
      <color theme="0"/>
      <name val="Arial"/>
      <family val="2"/>
    </font>
    <font>
      <sz val="12"/>
      <color theme="1"/>
      <name val="Arial"/>
      <family val="2"/>
    </font>
    <font>
      <sz val="12"/>
      <color rgb="FF000000"/>
      <name val="Arial"/>
      <family val="2"/>
    </font>
    <font>
      <b/>
      <sz val="22"/>
      <color theme="0"/>
      <name val="Arial"/>
      <family val="2"/>
    </font>
    <font>
      <b/>
      <sz val="12"/>
      <color theme="1"/>
      <name val="Arial"/>
      <family val="2"/>
    </font>
    <font>
      <b/>
      <sz val="18"/>
      <color rgb="FF000000"/>
      <name val="Arial"/>
      <family val="2"/>
    </font>
    <font>
      <b/>
      <sz val="12"/>
      <color theme="0"/>
      <name val="Arial"/>
      <family val="2"/>
    </font>
    <font>
      <sz val="9"/>
      <color rgb="FF000000"/>
      <name val="Arial"/>
      <family val="2"/>
    </font>
    <font>
      <b/>
      <sz val="11"/>
      <color indexed="8"/>
      <name val="Arial"/>
      <family val="2"/>
    </font>
    <font>
      <sz val="11"/>
      <color indexed="10"/>
      <name val="Arial"/>
      <family val="2"/>
    </font>
    <font>
      <sz val="11"/>
      <color theme="1"/>
      <name val="Arial"/>
      <family val="2"/>
    </font>
    <font>
      <sz val="11"/>
      <color rgb="FF000000"/>
      <name val="Arial"/>
      <family val="2"/>
    </font>
    <font>
      <sz val="11"/>
      <color rgb="FF000000"/>
      <name val="Arial"/>
      <family val="2"/>
    </font>
    <font>
      <sz val="11"/>
      <color theme="1"/>
      <name val="Arial"/>
      <family val="2"/>
    </font>
    <font>
      <sz val="11"/>
      <name val="Arial"/>
      <family val="2"/>
    </font>
    <font>
      <b/>
      <sz val="12"/>
      <name val="Arial"/>
      <family val="2"/>
    </font>
    <font>
      <b/>
      <sz val="11"/>
      <color rgb="FF000000"/>
      <name val="Arial"/>
      <family val="2"/>
    </font>
    <font>
      <sz val="12"/>
      <name val="Arial"/>
      <family val="2"/>
    </font>
    <font>
      <sz val="11"/>
      <color theme="9"/>
      <name val="Arial"/>
      <family val="2"/>
    </font>
    <font>
      <sz val="12"/>
      <color rgb="FF000000"/>
      <name val="Arial"/>
      <family val="2"/>
    </font>
    <font>
      <b/>
      <sz val="11"/>
      <color rgb="FF000000"/>
      <name val="Arial"/>
    </font>
    <font>
      <sz val="11"/>
      <color rgb="FF000000"/>
      <name val="Arial"/>
    </font>
    <font>
      <sz val="11"/>
      <name val="Arial"/>
    </font>
  </fonts>
  <fills count="7">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293166"/>
        <bgColor indexed="64"/>
      </patternFill>
    </fill>
    <fill>
      <patternFill patternType="solid">
        <fgColor rgb="FF701978"/>
        <bgColor indexed="64"/>
      </patternFill>
    </fill>
    <fill>
      <patternFill patternType="solid">
        <fgColor theme="0" tint="-4.9989318521683403E-2"/>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0"/>
      </left>
      <right/>
      <top/>
      <bottom/>
      <diagonal/>
    </border>
    <border>
      <left style="thin">
        <color theme="0"/>
      </left>
      <right/>
      <top style="medium">
        <color indexed="64"/>
      </top>
      <bottom/>
      <diagonal/>
    </border>
    <border>
      <left/>
      <right style="thin">
        <color indexed="64"/>
      </right>
      <top style="medium">
        <color indexed="64"/>
      </top>
      <bottom/>
      <diagonal/>
    </border>
    <border>
      <left style="medium">
        <color indexed="64"/>
      </left>
      <right/>
      <top/>
      <bottom style="thin">
        <color theme="0"/>
      </bottom>
      <diagonal/>
    </border>
    <border>
      <left/>
      <right style="thin">
        <color theme="0"/>
      </right>
      <top/>
      <bottom style="thin">
        <color theme="0"/>
      </bottom>
      <diagonal/>
    </border>
    <border>
      <left/>
      <right style="thin">
        <color indexed="64"/>
      </right>
      <top/>
      <bottom/>
      <diagonal/>
    </border>
    <border>
      <left/>
      <right style="thin">
        <color theme="0"/>
      </right>
      <top style="medium">
        <color indexed="64"/>
      </top>
      <bottom/>
      <diagonal/>
    </border>
    <border>
      <left style="thin">
        <color indexed="64"/>
      </left>
      <right/>
      <top/>
      <bottom style="thin">
        <color indexed="64"/>
      </bottom>
      <diagonal/>
    </border>
    <border>
      <left style="medium">
        <color indexed="64"/>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style="thin">
        <color theme="0"/>
      </left>
      <right/>
      <top style="thin">
        <color indexed="64"/>
      </top>
      <bottom/>
      <diagonal/>
    </border>
    <border>
      <left style="medium">
        <color indexed="64"/>
      </left>
      <right/>
      <top style="thin">
        <color theme="0"/>
      </top>
      <bottom style="medium">
        <color indexed="64"/>
      </bottom>
      <diagonal/>
    </border>
    <border>
      <left/>
      <right/>
      <top style="thin">
        <color theme="0"/>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theme="1" tint="0.34998626667073579"/>
      </right>
      <top style="thin">
        <color theme="1" tint="0.34998626667073579"/>
      </top>
      <bottom style="thin">
        <color theme="1" tint="0.34998626667073579"/>
      </bottom>
      <diagonal/>
    </border>
  </borders>
  <cellStyleXfs count="22">
    <xf numFmtId="0" fontId="0" fillId="0" borderId="0"/>
    <xf numFmtId="0" fontId="8" fillId="0" borderId="0" applyNumberFormat="0" applyFill="0" applyBorder="0" applyAlignment="0" applyProtection="0"/>
    <xf numFmtId="41" fontId="7" fillId="0" borderId="0" applyFont="0" applyFill="0" applyBorder="0" applyAlignment="0" applyProtection="0"/>
    <xf numFmtId="41" fontId="7" fillId="0" borderId="0" applyFont="0" applyFill="0" applyBorder="0" applyAlignment="0" applyProtection="0"/>
    <xf numFmtId="43" fontId="9"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4" fontId="7" fillId="0" borderId="0" applyFont="0" applyFill="0" applyBorder="0" applyAlignment="0" applyProtection="0"/>
    <xf numFmtId="42" fontId="7" fillId="0" borderId="0" applyFont="0" applyFill="0" applyBorder="0" applyAlignment="0" applyProtection="0"/>
    <xf numFmtId="164" fontId="9" fillId="0" borderId="0" applyFont="0" applyFill="0" applyBorder="0" applyAlignment="0" applyProtection="0"/>
    <xf numFmtId="165" fontId="9" fillId="0" borderId="0" applyFont="0" applyFill="0" applyBorder="0" applyAlignment="0" applyProtection="0"/>
    <xf numFmtId="0" fontId="9"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9" fontId="9" fillId="0" borderId="0" applyFont="0" applyFill="0" applyBorder="0" applyAlignment="0" applyProtection="0"/>
    <xf numFmtId="9" fontId="7" fillId="0" borderId="0" applyFont="0" applyFill="0" applyBorder="0" applyAlignment="0" applyProtection="0"/>
    <xf numFmtId="43" fontId="7" fillId="0" borderId="0" applyFont="0" applyFill="0" applyBorder="0" applyAlignment="0" applyProtection="0"/>
  </cellStyleXfs>
  <cellXfs count="317">
    <xf numFmtId="0" fontId="0" fillId="0" borderId="0" xfId="0"/>
    <xf numFmtId="0" fontId="11" fillId="2" borderId="1" xfId="14" applyFont="1" applyFill="1" applyBorder="1" applyAlignment="1">
      <alignment horizontal="center" vertical="center" wrapText="1"/>
    </xf>
    <xf numFmtId="0" fontId="12" fillId="3" borderId="1" xfId="0" applyFont="1" applyFill="1" applyBorder="1" applyAlignment="1">
      <alignment horizontal="center" vertical="center" wrapText="1"/>
    </xf>
    <xf numFmtId="0" fontId="15" fillId="3" borderId="0" xfId="0" applyFont="1" applyFill="1" applyAlignment="1">
      <alignment vertical="center" wrapText="1"/>
    </xf>
    <xf numFmtId="0" fontId="15" fillId="3" borderId="0" xfId="0" applyFont="1" applyFill="1"/>
    <xf numFmtId="0" fontId="15" fillId="3" borderId="4" xfId="0" applyFont="1" applyFill="1" applyBorder="1" applyAlignment="1">
      <alignment vertical="center" wrapText="1"/>
    </xf>
    <xf numFmtId="0" fontId="5" fillId="3" borderId="4" xfId="0" applyFont="1" applyFill="1" applyBorder="1" applyAlignment="1">
      <alignment vertical="center" wrapText="1"/>
    </xf>
    <xf numFmtId="0" fontId="15" fillId="3" borderId="1" xfId="0" applyFont="1" applyFill="1" applyBorder="1"/>
    <xf numFmtId="0" fontId="15" fillId="3" borderId="5" xfId="0" applyFont="1" applyFill="1" applyBorder="1" applyAlignment="1">
      <alignment vertical="center" wrapText="1"/>
    </xf>
    <xf numFmtId="0" fontId="5" fillId="3" borderId="4" xfId="0" applyFont="1" applyFill="1" applyBorder="1" applyAlignment="1">
      <alignment horizontal="left" vertical="center" wrapText="1"/>
    </xf>
    <xf numFmtId="0" fontId="5" fillId="3" borderId="3" xfId="0" applyFont="1" applyFill="1" applyBorder="1" applyAlignment="1">
      <alignment vertical="center" wrapText="1"/>
    </xf>
    <xf numFmtId="0" fontId="5" fillId="0" borderId="4" xfId="0" applyFont="1" applyBorder="1" applyAlignment="1">
      <alignment horizontal="left" vertical="center" wrapText="1"/>
    </xf>
    <xf numFmtId="0" fontId="5" fillId="3" borderId="5" xfId="0" applyFont="1" applyFill="1" applyBorder="1" applyAlignment="1">
      <alignment horizontal="left" vertical="center" wrapText="1"/>
    </xf>
    <xf numFmtId="0" fontId="1" fillId="3" borderId="1" xfId="14" applyFont="1" applyFill="1" applyBorder="1" applyAlignment="1">
      <alignment horizontal="center" vertical="center" wrapText="1"/>
    </xf>
    <xf numFmtId="0" fontId="12" fillId="3" borderId="1" xfId="14" applyFont="1" applyFill="1" applyBorder="1" applyAlignment="1">
      <alignment horizontal="center" vertical="center" wrapText="1"/>
    </xf>
    <xf numFmtId="0" fontId="1" fillId="3" borderId="11" xfId="14" applyFont="1" applyFill="1" applyBorder="1" applyAlignment="1">
      <alignment horizontal="center" vertical="center" wrapText="1"/>
    </xf>
    <xf numFmtId="0" fontId="1" fillId="3" borderId="1" xfId="0" applyFont="1" applyFill="1" applyBorder="1" applyAlignment="1">
      <alignment horizontal="left" vertical="center" wrapText="1"/>
    </xf>
    <xf numFmtId="41" fontId="13" fillId="3" borderId="1" xfId="2" applyFont="1" applyFill="1" applyBorder="1" applyAlignment="1">
      <alignment horizontal="center" vertical="center" wrapText="1"/>
    </xf>
    <xf numFmtId="0" fontId="12" fillId="3" borderId="0" xfId="0" applyFont="1" applyFill="1"/>
    <xf numFmtId="0" fontId="18" fillId="3" borderId="0" xfId="0" applyFont="1" applyFill="1" applyProtection="1">
      <protection hidden="1"/>
    </xf>
    <xf numFmtId="0" fontId="12" fillId="3" borderId="1" xfId="0" applyFont="1" applyFill="1" applyBorder="1" applyAlignment="1">
      <alignment horizontal="center" vertical="center"/>
    </xf>
    <xf numFmtId="0" fontId="12" fillId="3" borderId="11" xfId="14" applyFont="1" applyFill="1" applyBorder="1" applyAlignment="1">
      <alignment horizontal="center" vertical="center" wrapText="1"/>
    </xf>
    <xf numFmtId="0" fontId="12" fillId="3" borderId="2" xfId="14" applyFont="1" applyFill="1" applyBorder="1" applyAlignment="1">
      <alignment horizontal="center" vertical="center" wrapText="1"/>
    </xf>
    <xf numFmtId="49" fontId="1" fillId="3" borderId="1" xfId="2"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3" fillId="3" borderId="1" xfId="14" applyFont="1" applyFill="1" applyBorder="1" applyAlignment="1">
      <alignment horizontal="left" vertical="center" wrapText="1"/>
    </xf>
    <xf numFmtId="0" fontId="12" fillId="3" borderId="1" xfId="0" applyFont="1" applyFill="1" applyBorder="1" applyAlignment="1">
      <alignment vertical="center" wrapText="1"/>
    </xf>
    <xf numFmtId="0" fontId="13" fillId="3" borderId="1" xfId="0" applyFont="1" applyFill="1" applyBorder="1" applyAlignment="1">
      <alignment horizontal="left" vertical="center" wrapText="1"/>
    </xf>
    <xf numFmtId="49" fontId="13" fillId="3" borderId="1" xfId="12" applyNumberFormat="1" applyFont="1" applyFill="1" applyBorder="1" applyAlignment="1">
      <alignment horizontal="center" vertical="center" wrapText="1"/>
    </xf>
    <xf numFmtId="0" fontId="12" fillId="3" borderId="2" xfId="0" applyFont="1" applyFill="1" applyBorder="1" applyAlignment="1">
      <alignment horizontal="center" vertical="center" wrapText="1"/>
    </xf>
    <xf numFmtId="0" fontId="12" fillId="3" borderId="11" xfId="0" applyFont="1" applyFill="1" applyBorder="1" applyAlignment="1">
      <alignment horizontal="center" vertical="center" wrapText="1"/>
    </xf>
    <xf numFmtId="0" fontId="12" fillId="3" borderId="12" xfId="14" applyFont="1" applyFill="1" applyBorder="1" applyAlignment="1">
      <alignment horizontal="center" vertical="center" wrapText="1"/>
    </xf>
    <xf numFmtId="0" fontId="12" fillId="3" borderId="7" xfId="14" applyFont="1" applyFill="1" applyBorder="1" applyAlignment="1">
      <alignment horizontal="center" vertical="center" wrapText="1"/>
    </xf>
    <xf numFmtId="0" fontId="12" fillId="3" borderId="12" xfId="0" applyFont="1" applyFill="1" applyBorder="1" applyAlignment="1">
      <alignment horizontal="center" vertical="center" wrapText="1"/>
    </xf>
    <xf numFmtId="0" fontId="12" fillId="3" borderId="7" xfId="0" applyFont="1" applyFill="1" applyBorder="1" applyAlignment="1">
      <alignment horizontal="center" vertical="center" wrapText="1"/>
    </xf>
    <xf numFmtId="167" fontId="12" fillId="3" borderId="1" xfId="9" applyNumberFormat="1" applyFont="1" applyFill="1" applyBorder="1" applyAlignment="1">
      <alignment horizontal="center" vertical="center"/>
    </xf>
    <xf numFmtId="49" fontId="12" fillId="3" borderId="1" xfId="0" applyNumberFormat="1" applyFont="1" applyFill="1" applyBorder="1" applyAlignment="1">
      <alignment horizontal="center" vertical="center"/>
    </xf>
    <xf numFmtId="0" fontId="2" fillId="3" borderId="1" xfId="14" applyFont="1" applyFill="1" applyBorder="1" applyAlignment="1">
      <alignment horizontal="left" vertical="center" wrapText="1"/>
    </xf>
    <xf numFmtId="1" fontId="13" fillId="3" borderId="1" xfId="2" applyNumberFormat="1" applyFont="1" applyFill="1" applyBorder="1" applyAlignment="1">
      <alignment horizontal="center" vertical="center" wrapText="1"/>
    </xf>
    <xf numFmtId="9" fontId="1" fillId="3" borderId="1" xfId="12" applyNumberFormat="1" applyFont="1" applyFill="1" applyBorder="1" applyAlignment="1">
      <alignment horizontal="center" vertical="center" wrapText="1"/>
    </xf>
    <xf numFmtId="9" fontId="13" fillId="3" borderId="1" xfId="2" applyNumberFormat="1" applyFont="1" applyFill="1" applyBorder="1" applyAlignment="1">
      <alignment horizontal="center" vertical="center" wrapText="1"/>
    </xf>
    <xf numFmtId="0" fontId="13" fillId="3" borderId="1" xfId="2" applyNumberFormat="1" applyFont="1" applyFill="1" applyBorder="1" applyAlignment="1">
      <alignment horizontal="center" vertical="center" wrapText="1"/>
    </xf>
    <xf numFmtId="0" fontId="12" fillId="3" borderId="13" xfId="0" applyFont="1" applyFill="1" applyBorder="1"/>
    <xf numFmtId="0" fontId="12" fillId="3" borderId="14" xfId="0" applyFont="1" applyFill="1" applyBorder="1"/>
    <xf numFmtId="0" fontId="12" fillId="3" borderId="0" xfId="0" applyFont="1" applyFill="1" applyAlignment="1">
      <alignment wrapText="1"/>
    </xf>
    <xf numFmtId="0" fontId="12" fillId="3" borderId="0" xfId="0" applyFont="1" applyFill="1" applyAlignment="1">
      <alignment horizontal="center" vertical="center"/>
    </xf>
    <xf numFmtId="0" fontId="12" fillId="3" borderId="0" xfId="0" applyFont="1" applyFill="1" applyAlignment="1">
      <alignment horizontal="left"/>
    </xf>
    <xf numFmtId="0" fontId="12" fillId="3" borderId="15" xfId="0" applyFont="1" applyFill="1" applyBorder="1"/>
    <xf numFmtId="0" fontId="12" fillId="3" borderId="16" xfId="0" applyFont="1" applyFill="1" applyBorder="1"/>
    <xf numFmtId="3" fontId="2" fillId="3" borderId="1" xfId="14" applyNumberFormat="1" applyFont="1" applyFill="1" applyBorder="1" applyAlignment="1">
      <alignment horizontal="left" vertical="center" wrapText="1"/>
    </xf>
    <xf numFmtId="0" fontId="12" fillId="3" borderId="12" xfId="0" applyFont="1" applyFill="1" applyBorder="1" applyAlignment="1">
      <alignment horizontal="center" vertical="center"/>
    </xf>
    <xf numFmtId="0" fontId="12" fillId="3" borderId="7" xfId="0" applyFont="1" applyFill="1" applyBorder="1" applyAlignment="1">
      <alignment horizontal="center" vertical="center"/>
    </xf>
    <xf numFmtId="9" fontId="2" fillId="3" borderId="1" xfId="18" applyFont="1" applyFill="1" applyBorder="1" applyAlignment="1">
      <alignment horizontal="left" vertical="center" wrapText="1"/>
    </xf>
    <xf numFmtId="9" fontId="13" fillId="3" borderId="1" xfId="18" applyFont="1" applyFill="1" applyBorder="1" applyAlignment="1">
      <alignment horizontal="left" vertical="center" wrapText="1"/>
    </xf>
    <xf numFmtId="0" fontId="12" fillId="3" borderId="2" xfId="0" applyFont="1" applyFill="1" applyBorder="1" applyAlignment="1">
      <alignment horizontal="center" vertical="center"/>
    </xf>
    <xf numFmtId="0" fontId="12" fillId="3" borderId="11" xfId="0" applyFont="1" applyFill="1" applyBorder="1" applyAlignment="1">
      <alignment horizontal="center" vertical="center"/>
    </xf>
    <xf numFmtId="0" fontId="10" fillId="4" borderId="1" xfId="14" applyFont="1" applyFill="1" applyBorder="1" applyAlignment="1">
      <alignment horizontal="center" vertical="center" wrapText="1"/>
    </xf>
    <xf numFmtId="0" fontId="10" fillId="4" borderId="8" xfId="14" applyFont="1" applyFill="1" applyBorder="1" applyAlignment="1">
      <alignment horizontal="center" vertical="center" wrapText="1"/>
    </xf>
    <xf numFmtId="10" fontId="10" fillId="4" borderId="1" xfId="14" applyNumberFormat="1" applyFont="1" applyFill="1" applyBorder="1" applyAlignment="1">
      <alignment horizontal="center" vertical="center" wrapText="1"/>
    </xf>
    <xf numFmtId="0" fontId="12" fillId="3" borderId="6" xfId="0" applyFont="1" applyFill="1" applyBorder="1" applyAlignment="1">
      <alignment horizontal="center" vertical="center" wrapText="1"/>
    </xf>
    <xf numFmtId="0" fontId="12" fillId="3" borderId="6" xfId="14" applyFont="1" applyFill="1" applyBorder="1" applyAlignment="1">
      <alignment horizontal="center" vertical="center" wrapText="1"/>
    </xf>
    <xf numFmtId="0" fontId="1" fillId="3" borderId="0" xfId="0" applyFont="1" applyFill="1"/>
    <xf numFmtId="0" fontId="18" fillId="3" borderId="0" xfId="0" applyFont="1" applyFill="1"/>
    <xf numFmtId="0" fontId="15" fillId="0" borderId="0" xfId="0" applyFont="1" applyAlignment="1">
      <alignment vertical="center" wrapText="1"/>
    </xf>
    <xf numFmtId="0" fontId="25" fillId="0" borderId="1" xfId="0" applyFont="1" applyBorder="1" applyAlignment="1">
      <alignment vertical="center" wrapText="1"/>
    </xf>
    <xf numFmtId="0" fontId="25" fillId="0" borderId="2" xfId="0" applyFont="1" applyBorder="1" applyAlignment="1">
      <alignment vertical="center" wrapText="1"/>
    </xf>
    <xf numFmtId="0" fontId="15" fillId="3" borderId="1" xfId="0" applyFont="1" applyFill="1" applyBorder="1" applyAlignment="1">
      <alignment vertical="center" wrapText="1"/>
    </xf>
    <xf numFmtId="0" fontId="15" fillId="3" borderId="2" xfId="0" applyFont="1" applyFill="1" applyBorder="1" applyAlignment="1">
      <alignment vertical="center" wrapText="1"/>
    </xf>
    <xf numFmtId="0" fontId="25" fillId="3" borderId="2" xfId="0" applyFont="1" applyFill="1" applyBorder="1" applyAlignment="1">
      <alignment vertical="center" wrapText="1"/>
    </xf>
    <xf numFmtId="0" fontId="25" fillId="3" borderId="1" xfId="0" applyFont="1" applyFill="1" applyBorder="1" applyAlignment="1">
      <alignment vertical="center" wrapText="1"/>
    </xf>
    <xf numFmtId="0" fontId="15" fillId="3" borderId="2" xfId="0" applyFont="1" applyFill="1" applyBorder="1" applyAlignment="1">
      <alignment horizontal="left" wrapText="1"/>
    </xf>
    <xf numFmtId="0" fontId="11" fillId="3" borderId="22" xfId="0" applyFont="1" applyFill="1" applyBorder="1" applyAlignment="1">
      <alignment horizontal="center" vertical="center" wrapText="1"/>
    </xf>
    <xf numFmtId="0" fontId="21" fillId="3" borderId="0" xfId="0" applyFont="1" applyFill="1"/>
    <xf numFmtId="9" fontId="12" fillId="3" borderId="1" xfId="0" applyNumberFormat="1" applyFont="1" applyFill="1" applyBorder="1" applyAlignment="1">
      <alignment horizontal="center" vertical="center"/>
    </xf>
    <xf numFmtId="0" fontId="10" fillId="3" borderId="0" xfId="0" applyFont="1" applyFill="1" applyAlignment="1">
      <alignment vertical="center" wrapText="1"/>
    </xf>
    <xf numFmtId="0" fontId="12" fillId="3" borderId="37" xfId="0" applyFont="1" applyFill="1" applyBorder="1" applyAlignment="1">
      <alignment wrapText="1"/>
    </xf>
    <xf numFmtId="0" fontId="11" fillId="3" borderId="0" xfId="0" applyFont="1" applyFill="1" applyAlignment="1">
      <alignment vertical="center" wrapText="1"/>
    </xf>
    <xf numFmtId="0" fontId="16" fillId="4" borderId="3" xfId="0" applyFont="1" applyFill="1" applyBorder="1" applyAlignment="1">
      <alignment vertical="center" wrapText="1"/>
    </xf>
    <xf numFmtId="0" fontId="16" fillId="4" borderId="3" xfId="0" applyFont="1" applyFill="1" applyBorder="1" applyAlignment="1">
      <alignment vertical="center"/>
    </xf>
    <xf numFmtId="0" fontId="17" fillId="4" borderId="0" xfId="0" applyFont="1" applyFill="1"/>
    <xf numFmtId="0" fontId="15" fillId="4" borderId="3" xfId="0" applyFont="1" applyFill="1" applyBorder="1"/>
    <xf numFmtId="0" fontId="12" fillId="3" borderId="38" xfId="0" applyFont="1" applyFill="1" applyBorder="1"/>
    <xf numFmtId="0" fontId="12" fillId="3" borderId="39" xfId="0" applyFont="1" applyFill="1" applyBorder="1"/>
    <xf numFmtId="0" fontId="12" fillId="3" borderId="18" xfId="0" applyFont="1" applyFill="1" applyBorder="1"/>
    <xf numFmtId="9" fontId="12" fillId="3" borderId="1" xfId="14" applyNumberFormat="1" applyFont="1" applyFill="1" applyBorder="1" applyAlignment="1">
      <alignment horizontal="center" vertical="center" wrapText="1"/>
    </xf>
    <xf numFmtId="9" fontId="12" fillId="3" borderId="1" xfId="14" applyNumberFormat="1" applyFont="1" applyFill="1" applyBorder="1" applyAlignment="1" applyProtection="1">
      <alignment horizontal="center" vertical="center" wrapText="1"/>
      <protection hidden="1"/>
    </xf>
    <xf numFmtId="9" fontId="11" fillId="3" borderId="1" xfId="20" applyFont="1" applyFill="1" applyBorder="1" applyAlignment="1" applyProtection="1">
      <alignment horizontal="center" vertical="center" wrapText="1"/>
      <protection hidden="1"/>
    </xf>
    <xf numFmtId="0" fontId="12" fillId="3" borderId="1" xfId="0" applyFont="1" applyFill="1" applyBorder="1" applyAlignment="1" applyProtection="1">
      <alignment horizontal="center" vertical="center"/>
      <protection locked="0"/>
    </xf>
    <xf numFmtId="1" fontId="12" fillId="3" borderId="1" xfId="16" applyNumberFormat="1" applyFont="1" applyFill="1" applyBorder="1" applyAlignment="1" applyProtection="1">
      <alignment horizontal="center" vertical="center" wrapText="1"/>
      <protection locked="0"/>
    </xf>
    <xf numFmtId="1" fontId="12" fillId="3" borderId="1" xfId="18" applyNumberFormat="1" applyFont="1" applyFill="1" applyBorder="1" applyAlignment="1" applyProtection="1">
      <alignment horizontal="center" vertical="center" wrapText="1"/>
      <protection locked="0"/>
    </xf>
    <xf numFmtId="0" fontId="12" fillId="3" borderId="1" xfId="0" applyFont="1" applyFill="1" applyBorder="1" applyProtection="1">
      <protection locked="0"/>
    </xf>
    <xf numFmtId="41" fontId="13" fillId="3" borderId="1" xfId="2" applyFont="1" applyFill="1" applyBorder="1" applyAlignment="1" applyProtection="1">
      <alignment horizontal="center" vertical="center" wrapText="1"/>
      <protection locked="0"/>
    </xf>
    <xf numFmtId="41" fontId="12" fillId="3" borderId="1" xfId="2" applyFont="1" applyFill="1" applyBorder="1" applyAlignment="1" applyProtection="1">
      <alignment horizontal="center" vertical="center"/>
      <protection locked="0"/>
    </xf>
    <xf numFmtId="166" fontId="12" fillId="3" borderId="1" xfId="0" applyNumberFormat="1" applyFont="1" applyFill="1" applyBorder="1" applyAlignment="1" applyProtection="1">
      <alignment vertical="center"/>
      <protection locked="0"/>
    </xf>
    <xf numFmtId="42" fontId="13" fillId="3" borderId="1" xfId="10" applyFont="1" applyFill="1" applyBorder="1" applyAlignment="1" applyProtection="1">
      <alignment horizontal="center" vertical="center" wrapText="1"/>
      <protection locked="0"/>
    </xf>
    <xf numFmtId="49" fontId="13" fillId="3" borderId="1" xfId="2" applyNumberFormat="1" applyFont="1" applyFill="1" applyBorder="1" applyAlignment="1" applyProtection="1">
      <alignment horizontal="center" vertical="center"/>
      <protection locked="0"/>
    </xf>
    <xf numFmtId="0" fontId="1" fillId="3" borderId="1" xfId="14" applyFont="1" applyFill="1" applyBorder="1" applyAlignment="1" applyProtection="1">
      <alignment horizontal="center" vertical="center" wrapText="1"/>
      <protection locked="0"/>
    </xf>
    <xf numFmtId="0" fontId="1" fillId="3" borderId="1" xfId="5" applyNumberFormat="1" applyFont="1" applyFill="1" applyBorder="1" applyAlignment="1" applyProtection="1">
      <alignment horizontal="center" vertical="center" wrapText="1"/>
      <protection locked="0"/>
    </xf>
    <xf numFmtId="41" fontId="12" fillId="3" borderId="1" xfId="0" applyNumberFormat="1" applyFont="1" applyFill="1" applyBorder="1" applyAlignment="1" applyProtection="1">
      <alignment horizontal="center" vertical="center"/>
      <protection locked="0"/>
    </xf>
    <xf numFmtId="166" fontId="13" fillId="3" borderId="1" xfId="2" applyNumberFormat="1" applyFont="1" applyFill="1" applyBorder="1" applyAlignment="1" applyProtection="1">
      <alignment horizontal="center" vertical="center" wrapText="1"/>
      <protection locked="0"/>
    </xf>
    <xf numFmtId="0" fontId="12" fillId="3" borderId="1" xfId="14" applyFont="1" applyFill="1" applyBorder="1" applyAlignment="1" applyProtection="1">
      <alignment horizontal="center" vertical="center" wrapText="1"/>
      <protection locked="0"/>
    </xf>
    <xf numFmtId="0" fontId="13" fillId="3" borderId="1" xfId="5" applyNumberFormat="1" applyFont="1" applyFill="1" applyBorder="1" applyAlignment="1" applyProtection="1">
      <alignment horizontal="center" vertical="center" wrapText="1"/>
      <protection locked="0"/>
    </xf>
    <xf numFmtId="1" fontId="13" fillId="3" borderId="1" xfId="5" applyNumberFormat="1" applyFont="1" applyFill="1" applyBorder="1" applyAlignment="1" applyProtection="1">
      <alignment horizontal="center" vertical="center" wrapText="1"/>
      <protection locked="0"/>
    </xf>
    <xf numFmtId="3" fontId="13" fillId="3" borderId="1" xfId="5" applyNumberFormat="1" applyFont="1" applyFill="1" applyBorder="1" applyAlignment="1" applyProtection="1">
      <alignment horizontal="center" vertical="center" wrapText="1"/>
      <protection locked="0"/>
    </xf>
    <xf numFmtId="1" fontId="13" fillId="3" borderId="1" xfId="10" applyNumberFormat="1" applyFont="1" applyFill="1" applyBorder="1" applyAlignment="1" applyProtection="1">
      <alignment horizontal="center" vertical="center" wrapText="1"/>
      <protection locked="0"/>
    </xf>
    <xf numFmtId="0" fontId="20" fillId="3" borderId="1" xfId="5" applyNumberFormat="1" applyFont="1" applyFill="1" applyBorder="1" applyAlignment="1" applyProtection="1">
      <alignment horizontal="center" vertical="center" wrapText="1"/>
      <protection locked="0"/>
    </xf>
    <xf numFmtId="0" fontId="13" fillId="3" borderId="1" xfId="0" applyFont="1" applyFill="1" applyBorder="1" applyAlignment="1" applyProtection="1">
      <alignment horizontal="center" vertical="center" wrapText="1"/>
      <protection locked="0"/>
    </xf>
    <xf numFmtId="0" fontId="19" fillId="3" borderId="1" xfId="14" applyFont="1" applyFill="1" applyBorder="1" applyAlignment="1" applyProtection="1">
      <alignment horizontal="center" vertical="center" wrapText="1"/>
      <protection locked="0"/>
    </xf>
    <xf numFmtId="0" fontId="12" fillId="3" borderId="1" xfId="16" applyFont="1" applyFill="1" applyBorder="1" applyAlignment="1" applyProtection="1">
      <alignment horizontal="center" vertical="center" wrapText="1"/>
      <protection locked="0"/>
    </xf>
    <xf numFmtId="0" fontId="12" fillId="3" borderId="1" xfId="0" applyFont="1" applyFill="1" applyBorder="1" applyAlignment="1" applyProtection="1">
      <alignment horizontal="left" vertical="center" wrapText="1"/>
      <protection locked="0"/>
    </xf>
    <xf numFmtId="0" fontId="12" fillId="3" borderId="1" xfId="0" applyFont="1" applyFill="1" applyBorder="1" applyAlignment="1" applyProtection="1">
      <alignment horizontal="center" vertical="center" wrapText="1"/>
      <protection locked="0"/>
    </xf>
    <xf numFmtId="0" fontId="13" fillId="3" borderId="1" xfId="17" applyFont="1" applyFill="1" applyBorder="1" applyAlignment="1" applyProtection="1">
      <alignment horizontal="left" vertical="center" wrapText="1"/>
      <protection locked="0"/>
    </xf>
    <xf numFmtId="0" fontId="1" fillId="3" borderId="1" xfId="14" applyFont="1" applyFill="1" applyBorder="1" applyAlignment="1" applyProtection="1">
      <alignment horizontal="left" vertical="center" wrapText="1"/>
      <protection locked="0"/>
    </xf>
    <xf numFmtId="0" fontId="1" fillId="3" borderId="1" xfId="17" applyFont="1" applyFill="1" applyBorder="1" applyAlignment="1" applyProtection="1">
      <alignment horizontal="left" vertical="center" wrapText="1"/>
      <protection locked="0"/>
    </xf>
    <xf numFmtId="0" fontId="1" fillId="3" borderId="1" xfId="17" applyFont="1" applyFill="1" applyBorder="1" applyAlignment="1" applyProtection="1">
      <alignment horizontal="justify" vertical="center" wrapText="1"/>
      <protection locked="0"/>
    </xf>
    <xf numFmtId="0" fontId="12" fillId="3" borderId="1" xfId="17" applyFont="1" applyFill="1" applyBorder="1" applyAlignment="1" applyProtection="1">
      <alignment horizontal="left" vertical="center" wrapText="1"/>
      <protection locked="0"/>
    </xf>
    <xf numFmtId="0" fontId="3" fillId="3" borderId="1" xfId="14" applyFont="1" applyFill="1" applyBorder="1" applyAlignment="1" applyProtection="1">
      <alignment horizontal="center" vertical="center" wrapText="1"/>
      <protection locked="0"/>
    </xf>
    <xf numFmtId="0" fontId="12" fillId="3" borderId="1" xfId="14" applyFont="1" applyFill="1" applyBorder="1" applyAlignment="1" applyProtection="1">
      <alignment horizontal="left" vertical="center" wrapText="1"/>
      <protection locked="0"/>
    </xf>
    <xf numFmtId="0" fontId="4" fillId="3" borderId="1" xfId="17" applyFont="1" applyFill="1" applyBorder="1" applyAlignment="1" applyProtection="1">
      <alignment horizontal="justify" vertical="center" wrapText="1"/>
      <protection locked="0"/>
    </xf>
    <xf numFmtId="0" fontId="1" fillId="3" borderId="1" xfId="0" applyFont="1" applyFill="1" applyBorder="1" applyAlignment="1" applyProtection="1">
      <alignment horizontal="left" vertical="center" wrapText="1"/>
      <protection locked="0"/>
    </xf>
    <xf numFmtId="0" fontId="12" fillId="3" borderId="1" xfId="17" applyFont="1" applyFill="1" applyBorder="1" applyAlignment="1" applyProtection="1">
      <alignment horizontal="justify" vertical="center" wrapText="1"/>
      <protection locked="0"/>
    </xf>
    <xf numFmtId="0" fontId="12" fillId="3" borderId="1" xfId="0" applyFont="1" applyFill="1" applyBorder="1" applyAlignment="1" applyProtection="1">
      <alignment vertical="center" wrapText="1"/>
      <protection locked="0"/>
    </xf>
    <xf numFmtId="0" fontId="4" fillId="3" borderId="1" xfId="16" applyFont="1" applyFill="1" applyBorder="1" applyAlignment="1" applyProtection="1">
      <alignment horizontal="left" vertical="center" wrapText="1"/>
      <protection locked="0"/>
    </xf>
    <xf numFmtId="0" fontId="1" fillId="3" borderId="1" xfId="0" applyFont="1" applyFill="1" applyBorder="1" applyAlignment="1" applyProtection="1">
      <alignment horizontal="center" vertical="center" wrapText="1"/>
      <protection locked="0"/>
    </xf>
    <xf numFmtId="0" fontId="1" fillId="3" borderId="1" xfId="16" applyFont="1" applyFill="1" applyBorder="1" applyAlignment="1" applyProtection="1">
      <alignment horizontal="left" vertical="center" wrapText="1"/>
      <protection locked="0"/>
    </xf>
    <xf numFmtId="0" fontId="14" fillId="3" borderId="1" xfId="0" applyFont="1" applyFill="1" applyBorder="1" applyAlignment="1" applyProtection="1">
      <alignment horizontal="left" vertical="center"/>
      <protection locked="0"/>
    </xf>
    <xf numFmtId="0" fontId="1" fillId="3" borderId="1" xfId="0" applyFont="1" applyFill="1" applyBorder="1" applyAlignment="1" applyProtection="1">
      <alignment horizontal="justify" vertical="center" wrapText="1"/>
      <protection locked="0"/>
    </xf>
    <xf numFmtId="0" fontId="4" fillId="3" borderId="1" xfId="14" applyFont="1" applyFill="1" applyBorder="1" applyAlignment="1" applyProtection="1">
      <alignment horizontal="left" vertical="center" wrapText="1"/>
      <protection locked="0"/>
    </xf>
    <xf numFmtId="0" fontId="3" fillId="3" borderId="1" xfId="17" applyFont="1" applyFill="1" applyBorder="1" applyAlignment="1" applyProtection="1">
      <alignment horizontal="left" vertical="center" wrapText="1"/>
      <protection locked="0"/>
    </xf>
    <xf numFmtId="0" fontId="14" fillId="3" borderId="1" xfId="0" applyFont="1" applyFill="1" applyBorder="1" applyAlignment="1" applyProtection="1">
      <alignment vertical="center"/>
      <protection locked="0"/>
    </xf>
    <xf numFmtId="0" fontId="1" fillId="3" borderId="1" xfId="15" applyFont="1" applyFill="1" applyBorder="1" applyAlignment="1" applyProtection="1">
      <alignment horizontal="center" vertical="center" wrapText="1"/>
      <protection locked="0"/>
    </xf>
    <xf numFmtId="0" fontId="13" fillId="3" borderId="1" xfId="0" applyFont="1" applyFill="1" applyBorder="1" applyAlignment="1" applyProtection="1">
      <alignment horizontal="left" vertical="center" wrapText="1"/>
      <protection locked="0"/>
    </xf>
    <xf numFmtId="0" fontId="13" fillId="3" borderId="1" xfId="0" applyFont="1" applyFill="1" applyBorder="1" applyAlignment="1" applyProtection="1">
      <alignment vertical="center" wrapText="1"/>
      <protection locked="0"/>
    </xf>
    <xf numFmtId="0" fontId="12" fillId="3" borderId="1" xfId="0" applyFont="1" applyFill="1" applyBorder="1" applyAlignment="1">
      <alignment horizontal="left" vertical="center" wrapText="1"/>
    </xf>
    <xf numFmtId="49" fontId="13" fillId="3" borderId="1" xfId="0" applyNumberFormat="1" applyFont="1" applyFill="1" applyBorder="1" applyAlignment="1">
      <alignment horizontal="center" vertical="center"/>
    </xf>
    <xf numFmtId="0" fontId="2" fillId="3" borderId="1" xfId="0" applyFont="1" applyFill="1" applyBorder="1" applyAlignment="1">
      <alignment horizontal="left" vertical="center" wrapText="1"/>
    </xf>
    <xf numFmtId="0" fontId="26" fillId="3" borderId="1" xfId="14" applyFont="1" applyFill="1" applyBorder="1" applyAlignment="1">
      <alignment horizontal="left" vertical="center" wrapText="1"/>
    </xf>
    <xf numFmtId="49" fontId="13" fillId="3" borderId="1" xfId="2" applyNumberFormat="1" applyFont="1" applyFill="1" applyBorder="1" applyAlignment="1">
      <alignment horizontal="center" vertical="center" wrapText="1"/>
    </xf>
    <xf numFmtId="0" fontId="12" fillId="3" borderId="1" xfId="14" applyFont="1" applyFill="1" applyBorder="1" applyAlignment="1">
      <alignment horizontal="left" vertical="center" wrapText="1"/>
    </xf>
    <xf numFmtId="165" fontId="12" fillId="3" borderId="1" xfId="12" applyFont="1" applyFill="1" applyBorder="1" applyAlignment="1">
      <alignment horizontal="center" vertical="center" wrapText="1"/>
    </xf>
    <xf numFmtId="0" fontId="12" fillId="3" borderId="1" xfId="12" applyNumberFormat="1" applyFont="1" applyFill="1" applyBorder="1" applyAlignment="1">
      <alignment horizontal="left" vertical="center" wrapText="1"/>
    </xf>
    <xf numFmtId="41" fontId="12" fillId="3" borderId="1" xfId="2" applyFont="1" applyFill="1" applyBorder="1" applyAlignment="1">
      <alignment horizontal="center" vertical="center"/>
    </xf>
    <xf numFmtId="0" fontId="1" fillId="3" borderId="2" xfId="14" applyFont="1" applyFill="1" applyBorder="1" applyAlignment="1">
      <alignment horizontal="center" vertical="center" wrapText="1"/>
    </xf>
    <xf numFmtId="0" fontId="2" fillId="3" borderId="2" xfId="14" applyFont="1" applyFill="1" applyBorder="1" applyAlignment="1">
      <alignment horizontal="left" vertical="center" wrapText="1"/>
    </xf>
    <xf numFmtId="0" fontId="1" fillId="3" borderId="12" xfId="14" applyFont="1" applyFill="1" applyBorder="1" applyAlignment="1">
      <alignment horizontal="center" vertical="center" wrapText="1"/>
    </xf>
    <xf numFmtId="49" fontId="1" fillId="3" borderId="6" xfId="2" applyNumberFormat="1" applyFont="1" applyFill="1" applyBorder="1" applyAlignment="1">
      <alignment horizontal="center" vertical="center" wrapText="1"/>
    </xf>
    <xf numFmtId="0" fontId="1" fillId="3" borderId="0" xfId="14" applyFont="1" applyFill="1" applyAlignment="1">
      <alignment horizontal="center" vertical="center" wrapText="1"/>
    </xf>
    <xf numFmtId="0" fontId="13" fillId="3" borderId="12" xfId="0" applyFont="1" applyFill="1" applyBorder="1" applyAlignment="1">
      <alignment horizontal="left" vertical="center" wrapText="1"/>
    </xf>
    <xf numFmtId="49" fontId="12" fillId="3" borderId="6" xfId="0" applyNumberFormat="1" applyFont="1" applyFill="1" applyBorder="1" applyAlignment="1">
      <alignment horizontal="center" vertical="center"/>
    </xf>
    <xf numFmtId="0" fontId="1" fillId="3" borderId="7" xfId="14" applyFont="1" applyFill="1" applyBorder="1" applyAlignment="1">
      <alignment horizontal="center" vertical="center" wrapText="1"/>
    </xf>
    <xf numFmtId="0" fontId="12" fillId="3" borderId="7" xfId="14" applyFont="1" applyFill="1" applyBorder="1" applyAlignment="1">
      <alignment horizontal="left" vertical="center" wrapText="1"/>
    </xf>
    <xf numFmtId="42" fontId="13" fillId="3" borderId="1" xfId="10" applyFont="1" applyFill="1" applyBorder="1" applyAlignment="1">
      <alignment horizontal="center" vertical="center" wrapText="1"/>
    </xf>
    <xf numFmtId="0" fontId="1" fillId="3" borderId="0" xfId="0" applyFont="1" applyFill="1" applyAlignment="1">
      <alignment horizontal="left" vertical="center" wrapText="1"/>
    </xf>
    <xf numFmtId="0" fontId="2" fillId="3" borderId="1" xfId="0" applyFont="1" applyFill="1" applyBorder="1" applyAlignment="1">
      <alignment vertical="center" wrapText="1"/>
    </xf>
    <xf numFmtId="49" fontId="12" fillId="3" borderId="1" xfId="18" applyNumberFormat="1" applyFont="1" applyFill="1" applyBorder="1" applyAlignment="1">
      <alignment horizontal="center" vertical="center"/>
    </xf>
    <xf numFmtId="0" fontId="12" fillId="3" borderId="1" xfId="2" applyNumberFormat="1" applyFont="1" applyFill="1" applyBorder="1" applyAlignment="1">
      <alignment horizontal="center" vertical="center"/>
    </xf>
    <xf numFmtId="9" fontId="12" fillId="3" borderId="1" xfId="18" applyFont="1" applyFill="1" applyBorder="1" applyAlignment="1">
      <alignment horizontal="center" vertical="center"/>
    </xf>
    <xf numFmtId="0" fontId="12" fillId="3" borderId="1" xfId="14" applyFont="1" applyFill="1" applyBorder="1" applyAlignment="1">
      <alignment horizontal="center" vertical="center"/>
    </xf>
    <xf numFmtId="49" fontId="13" fillId="3" borderId="7" xfId="12" applyNumberFormat="1" applyFont="1" applyFill="1" applyBorder="1" applyAlignment="1">
      <alignment horizontal="center" vertical="center" wrapText="1"/>
    </xf>
    <xf numFmtId="0" fontId="13" fillId="3" borderId="1" xfId="0" applyFont="1" applyFill="1" applyBorder="1" applyAlignment="1">
      <alignment horizontal="center" vertical="center" wrapText="1"/>
    </xf>
    <xf numFmtId="0" fontId="13" fillId="3" borderId="1" xfId="0" applyFont="1" applyFill="1" applyBorder="1" applyAlignment="1">
      <alignment wrapText="1"/>
    </xf>
    <xf numFmtId="9" fontId="13" fillId="3" borderId="1" xfId="0" applyNumberFormat="1" applyFont="1" applyFill="1" applyBorder="1" applyAlignment="1">
      <alignment horizontal="center" vertical="center" wrapText="1"/>
    </xf>
    <xf numFmtId="0" fontId="13" fillId="3" borderId="7" xfId="0" applyFont="1" applyFill="1" applyBorder="1" applyAlignment="1">
      <alignment horizontal="center" vertical="center"/>
    </xf>
    <xf numFmtId="0" fontId="13" fillId="3" borderId="2" xfId="14" applyFont="1" applyFill="1" applyBorder="1" applyAlignment="1">
      <alignment horizontal="left" vertical="center" wrapText="1"/>
    </xf>
    <xf numFmtId="49" fontId="12" fillId="3" borderId="2" xfId="0" applyNumberFormat="1" applyFont="1" applyFill="1" applyBorder="1" applyAlignment="1">
      <alignment horizontal="center" vertical="center"/>
    </xf>
    <xf numFmtId="49" fontId="13" fillId="3" borderId="11" xfId="12" applyNumberFormat="1" applyFont="1" applyFill="1" applyBorder="1" applyAlignment="1">
      <alignment horizontal="center" vertical="center" wrapText="1"/>
    </xf>
    <xf numFmtId="0" fontId="12" fillId="3" borderId="11" xfId="14" applyFont="1" applyFill="1" applyBorder="1" applyAlignment="1">
      <alignment horizontal="left" vertical="center" wrapText="1"/>
    </xf>
    <xf numFmtId="0" fontId="12" fillId="3" borderId="6" xfId="0" applyFont="1" applyFill="1" applyBorder="1" applyAlignment="1">
      <alignment horizontal="left" vertical="center" wrapText="1"/>
    </xf>
    <xf numFmtId="0" fontId="12" fillId="3" borderId="10" xfId="0" applyFont="1" applyFill="1" applyBorder="1" applyAlignment="1">
      <alignment horizontal="left" vertical="center" wrapText="1"/>
    </xf>
    <xf numFmtId="49" fontId="12" fillId="3" borderId="10" xfId="0" applyNumberFormat="1" applyFont="1" applyFill="1" applyBorder="1" applyAlignment="1">
      <alignment horizontal="center" vertical="center"/>
    </xf>
    <xf numFmtId="49" fontId="12" fillId="3" borderId="11" xfId="0" applyNumberFormat="1" applyFont="1" applyFill="1" applyBorder="1" applyAlignment="1">
      <alignment horizontal="center" vertical="center"/>
    </xf>
    <xf numFmtId="0" fontId="12" fillId="3" borderId="45" xfId="14" applyFont="1" applyFill="1" applyBorder="1" applyAlignment="1" applyProtection="1">
      <alignment horizontal="center" vertical="center" wrapText="1"/>
      <protection locked="0"/>
    </xf>
    <xf numFmtId="0" fontId="1" fillId="3" borderId="6" xfId="5" applyNumberFormat="1" applyFont="1" applyFill="1" applyBorder="1" applyAlignment="1" applyProtection="1">
      <alignment horizontal="center" vertical="center" wrapText="1"/>
      <protection locked="0"/>
    </xf>
    <xf numFmtId="0" fontId="20" fillId="3" borderId="6" xfId="5" applyNumberFormat="1" applyFont="1" applyFill="1" applyBorder="1" applyAlignment="1" applyProtection="1">
      <alignment horizontal="center" vertical="center" wrapText="1"/>
      <protection locked="0"/>
    </xf>
    <xf numFmtId="0" fontId="13" fillId="3" borderId="6" xfId="5" applyNumberFormat="1" applyFont="1" applyFill="1" applyBorder="1" applyAlignment="1" applyProtection="1">
      <alignment horizontal="center" vertical="center" wrapText="1"/>
      <protection locked="0"/>
    </xf>
    <xf numFmtId="0" fontId="12" fillId="3" borderId="6" xfId="0" applyFont="1" applyFill="1" applyBorder="1" applyAlignment="1" applyProtection="1">
      <alignment horizontal="center" vertical="center"/>
      <protection locked="0"/>
    </xf>
    <xf numFmtId="0" fontId="12" fillId="3" borderId="6" xfId="14" applyFont="1" applyFill="1" applyBorder="1" applyAlignment="1" applyProtection="1">
      <alignment horizontal="center" vertical="center" wrapText="1"/>
      <protection locked="0"/>
    </xf>
    <xf numFmtId="1" fontId="12" fillId="3" borderId="6" xfId="18" applyNumberFormat="1" applyFont="1" applyFill="1" applyBorder="1" applyAlignment="1" applyProtection="1">
      <alignment horizontal="center" vertical="center" wrapText="1"/>
      <protection locked="0"/>
    </xf>
    <xf numFmtId="49" fontId="13" fillId="3" borderId="6" xfId="12" applyNumberFormat="1" applyFont="1" applyFill="1" applyBorder="1" applyAlignment="1" applyProtection="1">
      <alignment horizontal="center" vertical="center"/>
      <protection locked="0"/>
    </xf>
    <xf numFmtId="0" fontId="12" fillId="3" borderId="6" xfId="15" applyFont="1" applyFill="1" applyBorder="1" applyAlignment="1" applyProtection="1">
      <alignment horizontal="center" vertical="center" wrapText="1"/>
      <protection locked="0"/>
    </xf>
    <xf numFmtId="1" fontId="13" fillId="3" borderId="6" xfId="18" applyNumberFormat="1" applyFont="1" applyFill="1" applyBorder="1" applyAlignment="1" applyProtection="1">
      <alignment horizontal="center" vertical="center" wrapText="1"/>
      <protection locked="0"/>
    </xf>
    <xf numFmtId="1" fontId="12" fillId="3" borderId="45" xfId="18" applyNumberFormat="1" applyFont="1" applyFill="1" applyBorder="1" applyAlignment="1" applyProtection="1">
      <alignment horizontal="center" vertical="center" wrapText="1"/>
      <protection locked="0"/>
    </xf>
    <xf numFmtId="0" fontId="10" fillId="4" borderId="2" xfId="14" applyFont="1" applyFill="1" applyBorder="1" applyAlignment="1">
      <alignment horizontal="center" vertical="center" wrapText="1"/>
    </xf>
    <xf numFmtId="9" fontId="12" fillId="3" borderId="0" xfId="18" applyFont="1" applyFill="1" applyAlignment="1">
      <alignment vertical="center"/>
    </xf>
    <xf numFmtId="168" fontId="1" fillId="3" borderId="1" xfId="2" applyNumberFormat="1" applyFont="1" applyFill="1" applyBorder="1" applyAlignment="1" applyProtection="1">
      <alignment horizontal="justify" vertical="center" wrapText="1"/>
      <protection locked="0"/>
    </xf>
    <xf numFmtId="42" fontId="28" fillId="3" borderId="1" xfId="10" applyFont="1" applyFill="1" applyBorder="1" applyAlignment="1">
      <alignment horizontal="center" vertical="center" wrapText="1"/>
    </xf>
    <xf numFmtId="42" fontId="29" fillId="3" borderId="1" xfId="10" applyFont="1" applyFill="1" applyBorder="1" applyAlignment="1" applyProtection="1">
      <alignment horizontal="center" vertical="center"/>
      <protection locked="0"/>
    </xf>
    <xf numFmtId="42" fontId="12" fillId="3" borderId="1" xfId="10" applyFont="1" applyFill="1" applyBorder="1" applyAlignment="1" applyProtection="1">
      <alignment horizontal="center" vertical="center" wrapText="1"/>
      <protection locked="0"/>
    </xf>
    <xf numFmtId="167" fontId="12" fillId="3" borderId="1" xfId="0" applyNumberFormat="1" applyFont="1" applyFill="1" applyBorder="1" applyAlignment="1" applyProtection="1">
      <alignment horizontal="center" vertical="center"/>
      <protection locked="0"/>
    </xf>
    <xf numFmtId="0" fontId="4" fillId="3" borderId="1" xfId="17" applyFont="1" applyFill="1" applyBorder="1" applyAlignment="1" applyProtection="1">
      <alignment horizontal="left" vertical="center" wrapText="1"/>
      <protection locked="0"/>
    </xf>
    <xf numFmtId="0" fontId="13" fillId="3" borderId="1" xfId="17" applyFont="1" applyFill="1" applyBorder="1" applyAlignment="1" applyProtection="1">
      <alignment horizontal="justify" vertical="center" wrapText="1"/>
      <protection locked="0"/>
    </xf>
    <xf numFmtId="0" fontId="13" fillId="3" borderId="1" xfId="14" applyFont="1" applyFill="1" applyBorder="1" applyAlignment="1" applyProtection="1">
      <alignment horizontal="left" vertical="center" wrapText="1"/>
      <protection locked="0"/>
    </xf>
    <xf numFmtId="6" fontId="12" fillId="3" borderId="1" xfId="2" applyNumberFormat="1" applyFont="1" applyFill="1" applyBorder="1" applyAlignment="1">
      <alignment horizontal="center" vertical="center"/>
    </xf>
    <xf numFmtId="0" fontId="1" fillId="3" borderId="1" xfId="0" applyFont="1" applyFill="1" applyBorder="1" applyAlignment="1" applyProtection="1">
      <alignment vertical="center" wrapText="1"/>
      <protection locked="0"/>
    </xf>
    <xf numFmtId="0" fontId="12" fillId="3" borderId="1" xfId="0" applyFont="1" applyFill="1" applyBorder="1" applyAlignment="1" applyProtection="1">
      <alignment horizontal="justify" vertical="top" wrapText="1"/>
      <protection locked="0"/>
    </xf>
    <xf numFmtId="42" fontId="12" fillId="3" borderId="1" xfId="10" applyFont="1" applyFill="1" applyBorder="1" applyAlignment="1">
      <alignment horizontal="center" vertical="center" wrapText="1"/>
    </xf>
    <xf numFmtId="0" fontId="11" fillId="3" borderId="11" xfId="14" applyFont="1" applyFill="1" applyBorder="1" applyAlignment="1">
      <alignment horizontal="left" vertical="center" wrapText="1"/>
    </xf>
    <xf numFmtId="0" fontId="13" fillId="3" borderId="1" xfId="0" applyFont="1" applyFill="1" applyBorder="1" applyAlignment="1" applyProtection="1">
      <alignment horizontal="center" vertical="center"/>
      <protection locked="0"/>
    </xf>
    <xf numFmtId="0" fontId="12" fillId="3" borderId="1" xfId="14" applyFont="1" applyFill="1" applyBorder="1" applyAlignment="1" applyProtection="1">
      <alignment horizontal="center" vertical="center"/>
      <protection locked="0"/>
    </xf>
    <xf numFmtId="0" fontId="30" fillId="3" borderId="1" xfId="17" applyFont="1" applyFill="1" applyBorder="1" applyAlignment="1" applyProtection="1">
      <alignment horizontal="left" vertical="center" wrapText="1"/>
      <protection locked="0"/>
    </xf>
    <xf numFmtId="0" fontId="31" fillId="3" borderId="1" xfId="0" applyFont="1" applyFill="1" applyBorder="1" applyAlignment="1" applyProtection="1">
      <alignment horizontal="left" vertical="center" wrapText="1"/>
      <protection locked="0"/>
    </xf>
    <xf numFmtId="0" fontId="31" fillId="3" borderId="1" xfId="0" applyFont="1" applyFill="1" applyBorder="1" applyAlignment="1" applyProtection="1">
      <alignment horizontal="center" vertical="center"/>
      <protection locked="0"/>
    </xf>
    <xf numFmtId="1" fontId="30" fillId="3" borderId="1" xfId="17" applyNumberFormat="1" applyFont="1" applyFill="1" applyBorder="1" applyAlignment="1" applyProtection="1">
      <alignment horizontal="left" vertical="center" wrapText="1"/>
      <protection locked="0"/>
    </xf>
    <xf numFmtId="0" fontId="32" fillId="3" borderId="1" xfId="14" applyFont="1" applyFill="1" applyBorder="1" applyAlignment="1" applyProtection="1">
      <alignment horizontal="left" vertical="center" wrapText="1"/>
      <protection locked="0"/>
    </xf>
    <xf numFmtId="0" fontId="13" fillId="3" borderId="11" xfId="0" applyFont="1" applyFill="1" applyBorder="1" applyAlignment="1" applyProtection="1">
      <alignment vertical="center" wrapText="1"/>
      <protection locked="0"/>
    </xf>
    <xf numFmtId="0" fontId="10" fillId="4" borderId="2" xfId="14" applyFont="1" applyFill="1" applyBorder="1" applyAlignment="1">
      <alignment horizontal="center" vertical="center"/>
    </xf>
    <xf numFmtId="0" fontId="1" fillId="3" borderId="1" xfId="14" applyFont="1" applyFill="1" applyBorder="1" applyAlignment="1" applyProtection="1">
      <alignment horizontal="center" vertical="center"/>
      <protection locked="0"/>
    </xf>
    <xf numFmtId="0" fontId="1" fillId="3" borderId="1" xfId="17" applyFont="1" applyFill="1" applyBorder="1" applyAlignment="1" applyProtection="1">
      <alignment horizontal="center" vertical="center"/>
      <protection locked="0"/>
    </xf>
    <xf numFmtId="0" fontId="14" fillId="3" borderId="1" xfId="14" applyFont="1" applyFill="1" applyBorder="1" applyAlignment="1" applyProtection="1">
      <alignment horizontal="center" vertical="center"/>
      <protection locked="0"/>
    </xf>
    <xf numFmtId="0" fontId="12" fillId="3" borderId="1" xfId="17" applyFont="1" applyFill="1" applyBorder="1" applyAlignment="1" applyProtection="1">
      <alignment horizontal="center" vertical="center"/>
      <protection locked="0"/>
    </xf>
    <xf numFmtId="3" fontId="12" fillId="3" borderId="1" xfId="14" applyNumberFormat="1" applyFont="1" applyFill="1" applyBorder="1" applyAlignment="1" applyProtection="1">
      <alignment horizontal="center" vertical="center" wrapText="1"/>
      <protection locked="0"/>
    </xf>
    <xf numFmtId="166" fontId="12" fillId="3" borderId="1" xfId="14" applyNumberFormat="1" applyFont="1" applyFill="1" applyBorder="1" applyAlignment="1">
      <alignment horizontal="center" vertical="center" wrapText="1"/>
    </xf>
    <xf numFmtId="9" fontId="31" fillId="3" borderId="1" xfId="14" applyNumberFormat="1" applyFont="1" applyFill="1" applyBorder="1" applyAlignment="1" applyProtection="1">
      <alignment horizontal="center" vertical="center" wrapText="1"/>
      <protection hidden="1"/>
    </xf>
    <xf numFmtId="42" fontId="12" fillId="3" borderId="1" xfId="10" applyFont="1" applyFill="1" applyBorder="1" applyAlignment="1" applyProtection="1">
      <alignment horizontal="center" vertical="center"/>
      <protection locked="0"/>
    </xf>
    <xf numFmtId="9" fontId="12" fillId="3" borderId="0" xfId="18" applyFont="1" applyFill="1"/>
    <xf numFmtId="0" fontId="31" fillId="3" borderId="1" xfId="14" applyFont="1" applyFill="1" applyBorder="1" applyAlignment="1" applyProtection="1">
      <alignment horizontal="center" vertical="center" wrapText="1"/>
      <protection locked="0"/>
    </xf>
    <xf numFmtId="0" fontId="30" fillId="3" borderId="1" xfId="5" applyNumberFormat="1" applyFont="1" applyFill="1" applyBorder="1" applyAlignment="1" applyProtection="1">
      <alignment horizontal="center" vertical="center" wrapText="1"/>
      <protection locked="0"/>
    </xf>
    <xf numFmtId="0" fontId="32" fillId="3" borderId="1" xfId="17" applyFont="1" applyFill="1" applyBorder="1" applyAlignment="1" applyProtection="1">
      <alignment horizontal="justify" vertical="center" wrapText="1"/>
      <protection locked="0"/>
    </xf>
    <xf numFmtId="0" fontId="32" fillId="3" borderId="1" xfId="14" applyFont="1" applyFill="1" applyBorder="1" applyAlignment="1" applyProtection="1">
      <alignment horizontal="center" vertical="center" wrapText="1"/>
      <protection locked="0"/>
    </xf>
    <xf numFmtId="1" fontId="30" fillId="3" borderId="1" xfId="5" applyNumberFormat="1" applyFont="1" applyFill="1" applyBorder="1" applyAlignment="1" applyProtection="1">
      <alignment horizontal="center" vertical="center" wrapText="1"/>
      <protection locked="0"/>
    </xf>
    <xf numFmtId="0" fontId="31" fillId="3" borderId="1" xfId="0" applyFont="1" applyFill="1" applyBorder="1" applyProtection="1">
      <protection locked="0"/>
    </xf>
    <xf numFmtId="0" fontId="32" fillId="3" borderId="1" xfId="0" applyFont="1" applyFill="1" applyBorder="1" applyAlignment="1" applyProtection="1">
      <alignment horizontal="center" vertical="center" wrapText="1"/>
      <protection locked="0"/>
    </xf>
    <xf numFmtId="0" fontId="12" fillId="3" borderId="8" xfId="0" applyFont="1" applyFill="1" applyBorder="1" applyAlignment="1" applyProtection="1">
      <alignment horizontal="left" vertical="center" wrapText="1"/>
      <protection locked="0"/>
    </xf>
    <xf numFmtId="0" fontId="31" fillId="3" borderId="1" xfId="14" applyFont="1" applyFill="1" applyBorder="1" applyAlignment="1" applyProtection="1">
      <alignment horizontal="left" vertical="center" wrapText="1"/>
      <protection locked="0"/>
    </xf>
    <xf numFmtId="41" fontId="30" fillId="3" borderId="1" xfId="2" applyFont="1" applyFill="1" applyBorder="1" applyAlignment="1">
      <alignment horizontal="center" vertical="center" wrapText="1"/>
    </xf>
    <xf numFmtId="3" fontId="31" fillId="3" borderId="1" xfId="14" applyNumberFormat="1" applyFont="1" applyFill="1" applyBorder="1" applyAlignment="1">
      <alignment horizontal="center" vertical="center" wrapText="1"/>
    </xf>
    <xf numFmtId="3" fontId="31" fillId="3" borderId="1" xfId="18" applyNumberFormat="1" applyFont="1" applyFill="1" applyBorder="1" applyAlignment="1" applyProtection="1">
      <alignment horizontal="center" vertical="center" wrapText="1"/>
      <protection locked="0"/>
    </xf>
    <xf numFmtId="0" fontId="31" fillId="3" borderId="1" xfId="14" applyFont="1" applyFill="1" applyBorder="1" applyAlignment="1">
      <alignment horizontal="center" vertical="center" wrapText="1"/>
    </xf>
    <xf numFmtId="42" fontId="31" fillId="3" borderId="1" xfId="10" applyFont="1" applyFill="1" applyBorder="1" applyAlignment="1">
      <alignment horizontal="center" vertical="center" wrapText="1"/>
    </xf>
    <xf numFmtId="167" fontId="31" fillId="3" borderId="1" xfId="9" applyNumberFormat="1" applyFont="1" applyFill="1" applyBorder="1" applyAlignment="1">
      <alignment horizontal="center" vertical="center"/>
    </xf>
    <xf numFmtId="1" fontId="31" fillId="3" borderId="1" xfId="18" applyNumberFormat="1" applyFont="1" applyFill="1" applyBorder="1" applyAlignment="1" applyProtection="1">
      <alignment horizontal="center" vertical="center" wrapText="1"/>
      <protection locked="0"/>
    </xf>
    <xf numFmtId="0" fontId="31" fillId="3" borderId="7" xfId="14" applyFont="1" applyFill="1" applyBorder="1" applyAlignment="1">
      <alignment horizontal="center" vertical="center" wrapText="1"/>
    </xf>
    <xf numFmtId="0" fontId="35" fillId="3" borderId="1" xfId="14" applyFont="1" applyFill="1" applyBorder="1" applyAlignment="1" applyProtection="1">
      <alignment horizontal="center" vertical="center" wrapText="1"/>
      <protection locked="0"/>
    </xf>
    <xf numFmtId="0" fontId="31" fillId="3" borderId="1" xfId="0" applyFont="1" applyFill="1" applyBorder="1" applyAlignment="1" applyProtection="1">
      <alignment vertical="center" wrapText="1"/>
      <protection locked="0"/>
    </xf>
    <xf numFmtId="0" fontId="12" fillId="3" borderId="45" xfId="0" applyFont="1" applyFill="1" applyBorder="1" applyAlignment="1" applyProtection="1">
      <alignment horizontal="center" vertical="center"/>
      <protection locked="0"/>
    </xf>
    <xf numFmtId="43" fontId="12" fillId="3" borderId="1" xfId="21" applyFont="1" applyFill="1" applyBorder="1" applyAlignment="1" applyProtection="1">
      <alignment horizontal="center" vertical="center"/>
      <protection locked="0"/>
    </xf>
    <xf numFmtId="0" fontId="37" fillId="3" borderId="1" xfId="5" applyNumberFormat="1" applyFont="1" applyFill="1" applyBorder="1" applyAlignment="1" applyProtection="1">
      <alignment horizontal="center" vertical="center" wrapText="1"/>
      <protection locked="0"/>
    </xf>
    <xf numFmtId="0" fontId="1" fillId="3" borderId="1" xfId="16" applyFont="1" applyFill="1" applyBorder="1" applyAlignment="1" applyProtection="1">
      <alignment horizontal="center" vertical="center" wrapText="1"/>
      <protection locked="0"/>
    </xf>
    <xf numFmtId="0" fontId="12" fillId="3" borderId="1" xfId="16" applyFont="1" applyFill="1" applyBorder="1" applyAlignment="1" applyProtection="1">
      <alignment horizontal="justify" vertical="top" wrapText="1"/>
      <protection locked="0"/>
    </xf>
    <xf numFmtId="0" fontId="19" fillId="3" borderId="1" xfId="0" applyFont="1" applyFill="1" applyBorder="1" applyAlignment="1" applyProtection="1">
      <alignment horizontal="left" vertical="center" wrapText="1"/>
      <protection locked="0"/>
    </xf>
    <xf numFmtId="0" fontId="12" fillId="3" borderId="1" xfId="1" applyFont="1" applyFill="1" applyBorder="1" applyAlignment="1" applyProtection="1">
      <alignment horizontal="center" vertical="center" wrapText="1"/>
      <protection locked="0"/>
    </xf>
    <xf numFmtId="0" fontId="1" fillId="3" borderId="1" xfId="2" applyNumberFormat="1" applyFont="1" applyFill="1" applyBorder="1" applyAlignment="1" applyProtection="1">
      <alignment horizontal="justify" vertical="center" wrapText="1"/>
      <protection locked="0"/>
    </xf>
    <xf numFmtId="0" fontId="2" fillId="3" borderId="12" xfId="14" applyFont="1" applyFill="1" applyBorder="1" applyAlignment="1">
      <alignment horizontal="left" vertical="center" wrapText="1"/>
    </xf>
    <xf numFmtId="0" fontId="3" fillId="3" borderId="1" xfId="14" applyFont="1" applyFill="1" applyBorder="1" applyAlignment="1" applyProtection="1">
      <alignment horizontal="left" vertical="center" wrapText="1"/>
      <protection locked="0"/>
    </xf>
    <xf numFmtId="0" fontId="40" fillId="3" borderId="1" xfId="0" applyFont="1" applyFill="1" applyBorder="1" applyAlignment="1" applyProtection="1">
      <alignment horizontal="left" vertical="center" wrapText="1"/>
      <protection locked="0"/>
    </xf>
    <xf numFmtId="166" fontId="30" fillId="3" borderId="1" xfId="2" applyNumberFormat="1" applyFont="1" applyFill="1" applyBorder="1" applyAlignment="1" applyProtection="1">
      <alignment horizontal="center" vertical="center" wrapText="1"/>
      <protection locked="0"/>
    </xf>
    <xf numFmtId="0" fontId="12" fillId="3" borderId="1" xfId="0" applyFont="1" applyFill="1" applyBorder="1" applyAlignment="1" applyProtection="1">
      <alignment vertical="top" wrapText="1"/>
      <protection locked="0"/>
    </xf>
    <xf numFmtId="0" fontId="39" fillId="3" borderId="0" xfId="0" applyFont="1" applyFill="1" applyAlignment="1">
      <alignment vertical="center" wrapText="1"/>
    </xf>
    <xf numFmtId="0" fontId="0" fillId="3" borderId="0" xfId="0" applyFill="1" applyAlignment="1">
      <alignment wrapText="1"/>
    </xf>
    <xf numFmtId="0" fontId="0" fillId="3" borderId="0" xfId="0" applyFill="1" applyAlignment="1">
      <alignment vertical="center" wrapText="1"/>
    </xf>
    <xf numFmtId="0" fontId="10" fillId="4" borderId="38" xfId="0" applyFont="1" applyFill="1" applyBorder="1" applyAlignment="1">
      <alignment horizontal="center"/>
    </xf>
    <xf numFmtId="0" fontId="10" fillId="4" borderId="0" xfId="0" applyFont="1" applyFill="1" applyAlignment="1">
      <alignment horizontal="center"/>
    </xf>
    <xf numFmtId="0" fontId="12" fillId="3" borderId="43" xfId="0" applyFont="1" applyFill="1" applyBorder="1" applyAlignment="1">
      <alignment horizontal="left" wrapText="1"/>
    </xf>
    <xf numFmtId="0" fontId="12" fillId="3" borderId="4" xfId="0" applyFont="1" applyFill="1" applyBorder="1" applyAlignment="1">
      <alignment horizontal="left" wrapText="1"/>
    </xf>
    <xf numFmtId="0" fontId="12" fillId="3" borderId="44" xfId="0" applyFont="1" applyFill="1" applyBorder="1" applyAlignment="1">
      <alignment horizontal="left" wrapText="1"/>
    </xf>
    <xf numFmtId="0" fontId="1" fillId="3" borderId="1" xfId="14" applyFont="1" applyFill="1" applyBorder="1" applyAlignment="1">
      <alignment horizontal="left" vertical="center" wrapText="1"/>
    </xf>
    <xf numFmtId="0" fontId="10" fillId="4" borderId="31" xfId="14" applyFont="1" applyFill="1" applyBorder="1" applyAlignment="1">
      <alignment horizontal="center" vertical="center" wrapText="1"/>
    </xf>
    <xf numFmtId="0" fontId="10" fillId="4" borderId="33" xfId="14" applyFont="1" applyFill="1" applyBorder="1" applyAlignment="1">
      <alignment horizontal="center" vertical="center" wrapText="1"/>
    </xf>
    <xf numFmtId="0" fontId="10" fillId="4" borderId="35" xfId="14" applyFont="1" applyFill="1" applyBorder="1" applyAlignment="1">
      <alignment horizontal="center" vertical="center" wrapText="1"/>
    </xf>
    <xf numFmtId="0" fontId="10" fillId="4" borderId="36" xfId="14" applyFont="1" applyFill="1" applyBorder="1" applyAlignment="1">
      <alignment horizontal="center" vertical="center" wrapText="1"/>
    </xf>
    <xf numFmtId="0" fontId="12" fillId="6" borderId="1" xfId="0" applyFont="1" applyFill="1" applyBorder="1" applyAlignment="1">
      <alignment horizontal="left" vertical="center" wrapText="1"/>
    </xf>
    <xf numFmtId="0" fontId="12" fillId="6" borderId="42" xfId="0" applyFont="1" applyFill="1" applyBorder="1" applyAlignment="1">
      <alignment horizontal="left" vertical="center" wrapText="1"/>
    </xf>
    <xf numFmtId="0" fontId="10" fillId="4" borderId="15" xfId="0" applyFont="1" applyFill="1" applyBorder="1" applyAlignment="1">
      <alignment horizontal="center"/>
    </xf>
    <xf numFmtId="0" fontId="10" fillId="4" borderId="18" xfId="0" applyFont="1" applyFill="1" applyBorder="1" applyAlignment="1">
      <alignment horizontal="center"/>
    </xf>
    <xf numFmtId="0" fontId="12" fillId="3" borderId="24" xfId="0" applyFont="1" applyFill="1" applyBorder="1" applyAlignment="1">
      <alignment horizontal="left" vertical="top" wrapText="1"/>
    </xf>
    <xf numFmtId="0" fontId="12" fillId="3" borderId="17" xfId="0" applyFont="1" applyFill="1" applyBorder="1" applyAlignment="1">
      <alignment horizontal="left" vertical="top" wrapText="1"/>
    </xf>
    <xf numFmtId="0" fontId="12" fillId="3" borderId="25" xfId="0" applyFont="1" applyFill="1" applyBorder="1" applyAlignment="1">
      <alignment horizontal="left" vertical="top" wrapText="1"/>
    </xf>
    <xf numFmtId="0" fontId="12" fillId="3" borderId="23" xfId="0" applyFont="1" applyFill="1" applyBorder="1" applyAlignment="1">
      <alignment horizontal="left" vertical="top" wrapText="1"/>
    </xf>
    <xf numFmtId="0" fontId="12" fillId="3" borderId="0" xfId="0" applyFont="1" applyFill="1" applyAlignment="1">
      <alignment horizontal="left" vertical="top" wrapText="1"/>
    </xf>
    <xf numFmtId="0" fontId="12" fillId="3" borderId="28" xfId="0" applyFont="1" applyFill="1" applyBorder="1" applyAlignment="1">
      <alignment horizontal="left" vertical="top" wrapText="1"/>
    </xf>
    <xf numFmtId="0" fontId="10" fillId="4" borderId="13" xfId="14" applyFont="1" applyFill="1" applyBorder="1" applyAlignment="1">
      <alignment horizontal="center" vertical="center" wrapText="1"/>
    </xf>
    <xf numFmtId="0" fontId="10" fillId="4" borderId="29" xfId="14" applyFont="1" applyFill="1" applyBorder="1" applyAlignment="1">
      <alignment horizontal="center" vertical="center" wrapText="1"/>
    </xf>
    <xf numFmtId="0" fontId="10" fillId="4" borderId="26" xfId="14" applyFont="1" applyFill="1" applyBorder="1" applyAlignment="1">
      <alignment horizontal="center" vertical="center" wrapText="1"/>
    </xf>
    <xf numFmtId="0" fontId="10" fillId="4" borderId="27" xfId="14" applyFont="1" applyFill="1" applyBorder="1" applyAlignment="1">
      <alignment horizontal="center" vertical="center" wrapText="1"/>
    </xf>
    <xf numFmtId="0" fontId="10" fillId="4" borderId="32" xfId="14" applyFont="1" applyFill="1" applyBorder="1" applyAlignment="1">
      <alignment horizontal="center" vertical="center" wrapText="1"/>
    </xf>
    <xf numFmtId="0" fontId="1" fillId="3" borderId="34" xfId="14" applyFont="1" applyFill="1" applyBorder="1" applyAlignment="1">
      <alignment horizontal="left" vertical="center" wrapText="1"/>
    </xf>
    <xf numFmtId="0" fontId="1" fillId="3" borderId="5" xfId="14" applyFont="1" applyFill="1" applyBorder="1" applyAlignment="1">
      <alignment horizontal="left" vertical="center" wrapText="1"/>
    </xf>
    <xf numFmtId="0" fontId="1" fillId="3" borderId="9" xfId="14" applyFont="1" applyFill="1" applyBorder="1" applyAlignment="1">
      <alignment horizontal="left" vertical="center" wrapText="1"/>
    </xf>
    <xf numFmtId="0" fontId="12" fillId="3" borderId="1" xfId="0" applyFont="1" applyFill="1" applyBorder="1" applyAlignment="1">
      <alignment horizontal="left" vertical="center" wrapText="1"/>
    </xf>
    <xf numFmtId="0" fontId="12" fillId="3" borderId="42" xfId="0" applyFont="1" applyFill="1" applyBorder="1" applyAlignment="1">
      <alignment horizontal="left" vertical="center" wrapText="1"/>
    </xf>
    <xf numFmtId="0" fontId="12" fillId="3" borderId="1" xfId="0" applyFont="1" applyFill="1" applyBorder="1" applyAlignment="1">
      <alignment horizontal="left" vertical="center"/>
    </xf>
    <xf numFmtId="0" fontId="12" fillId="3" borderId="42" xfId="0" applyFont="1" applyFill="1" applyBorder="1" applyAlignment="1">
      <alignment horizontal="left" vertical="center"/>
    </xf>
    <xf numFmtId="0" fontId="10" fillId="4" borderId="39" xfId="0" applyFont="1" applyFill="1" applyBorder="1" applyAlignment="1">
      <alignment horizontal="center"/>
    </xf>
    <xf numFmtId="0" fontId="12" fillId="6" borderId="19" xfId="0" applyFont="1" applyFill="1" applyBorder="1" applyAlignment="1">
      <alignment horizontal="left" vertical="center" wrapText="1"/>
    </xf>
    <xf numFmtId="0" fontId="12" fillId="6" borderId="5" xfId="0" applyFont="1" applyFill="1" applyBorder="1" applyAlignment="1">
      <alignment horizontal="left" vertical="center" wrapText="1"/>
    </xf>
    <xf numFmtId="0" fontId="12" fillId="6" borderId="40" xfId="0" applyFont="1" applyFill="1" applyBorder="1" applyAlignment="1">
      <alignment horizontal="left" vertical="center" wrapText="1"/>
    </xf>
    <xf numFmtId="0" fontId="12" fillId="6" borderId="30" xfId="0" applyFont="1" applyFill="1" applyBorder="1" applyAlignment="1">
      <alignment horizontal="left" vertical="center" wrapText="1"/>
    </xf>
    <xf numFmtId="0" fontId="12" fillId="6" borderId="3" xfId="0" applyFont="1" applyFill="1" applyBorder="1" applyAlignment="1">
      <alignment horizontal="left" vertical="center" wrapText="1"/>
    </xf>
    <xf numFmtId="0" fontId="12" fillId="6" borderId="41" xfId="0" applyFont="1" applyFill="1" applyBorder="1" applyAlignment="1">
      <alignment horizontal="left" vertical="center" wrapText="1"/>
    </xf>
    <xf numFmtId="10" fontId="10" fillId="4" borderId="31" xfId="14" applyNumberFormat="1" applyFont="1" applyFill="1" applyBorder="1" applyAlignment="1">
      <alignment horizontal="center" vertical="center" wrapText="1"/>
    </xf>
    <xf numFmtId="10" fontId="10" fillId="4" borderId="33" xfId="14" applyNumberFormat="1" applyFont="1" applyFill="1" applyBorder="1" applyAlignment="1">
      <alignment horizontal="center" vertical="center" wrapText="1"/>
    </xf>
    <xf numFmtId="10" fontId="1" fillId="3" borderId="1" xfId="14" applyNumberFormat="1" applyFont="1" applyFill="1" applyBorder="1" applyAlignment="1">
      <alignment horizontal="left" vertical="center" wrapText="1"/>
    </xf>
    <xf numFmtId="0" fontId="12" fillId="3" borderId="20" xfId="0" applyFont="1" applyFill="1" applyBorder="1" applyAlignment="1">
      <alignment horizontal="center"/>
    </xf>
    <xf numFmtId="0" fontId="12" fillId="3" borderId="21" xfId="0" applyFont="1" applyFill="1" applyBorder="1" applyAlignment="1">
      <alignment horizontal="center"/>
    </xf>
    <xf numFmtId="0" fontId="12" fillId="3" borderId="22" xfId="0" applyFont="1" applyFill="1" applyBorder="1" applyAlignment="1">
      <alignment horizontal="center"/>
    </xf>
    <xf numFmtId="0" fontId="11" fillId="3" borderId="20" xfId="0" applyFont="1" applyFill="1" applyBorder="1" applyAlignment="1">
      <alignment horizontal="left" vertical="center" wrapText="1"/>
    </xf>
    <xf numFmtId="0" fontId="12" fillId="3" borderId="21" xfId="0" applyFont="1" applyFill="1" applyBorder="1" applyAlignment="1">
      <alignment horizontal="left" vertical="center" wrapText="1"/>
    </xf>
    <xf numFmtId="0" fontId="12" fillId="3" borderId="22" xfId="0" applyFont="1" applyFill="1" applyBorder="1" applyAlignment="1">
      <alignment horizontal="left" vertical="center" wrapText="1"/>
    </xf>
    <xf numFmtId="0" fontId="11" fillId="3" borderId="20" xfId="0" applyFont="1" applyFill="1" applyBorder="1" applyAlignment="1">
      <alignment horizontal="center" vertical="center" wrapText="1"/>
    </xf>
    <xf numFmtId="0" fontId="11" fillId="3" borderId="21" xfId="0" applyFont="1" applyFill="1" applyBorder="1" applyAlignment="1">
      <alignment horizontal="center" vertical="center" wrapText="1"/>
    </xf>
    <xf numFmtId="0" fontId="11" fillId="3" borderId="22" xfId="0" applyFont="1" applyFill="1" applyBorder="1" applyAlignment="1">
      <alignment horizontal="center" vertical="center" wrapText="1"/>
    </xf>
    <xf numFmtId="0" fontId="10" fillId="5" borderId="13" xfId="0" applyFont="1" applyFill="1" applyBorder="1" applyAlignment="1">
      <alignment horizontal="center" vertical="center" wrapText="1"/>
    </xf>
    <xf numFmtId="0" fontId="10" fillId="5" borderId="17" xfId="0" applyFont="1" applyFill="1" applyBorder="1" applyAlignment="1">
      <alignment horizontal="center" vertical="center" wrapText="1"/>
    </xf>
    <xf numFmtId="0" fontId="10" fillId="5" borderId="14" xfId="0" applyFont="1" applyFill="1" applyBorder="1" applyAlignment="1">
      <alignment horizontal="center" vertical="center" wrapText="1"/>
    </xf>
    <xf numFmtId="0" fontId="19" fillId="3" borderId="13" xfId="0" applyFont="1" applyFill="1" applyBorder="1" applyAlignment="1">
      <alignment horizontal="left" vertical="center" wrapText="1"/>
    </xf>
    <xf numFmtId="0" fontId="19" fillId="3" borderId="14" xfId="0" applyFont="1" applyFill="1" applyBorder="1" applyAlignment="1">
      <alignment horizontal="left" vertical="center"/>
    </xf>
    <xf numFmtId="0" fontId="19" fillId="3" borderId="15" xfId="0" applyFont="1" applyFill="1" applyBorder="1" applyAlignment="1">
      <alignment horizontal="left" vertical="center"/>
    </xf>
    <xf numFmtId="0" fontId="19" fillId="3" borderId="16" xfId="0" applyFont="1" applyFill="1" applyBorder="1" applyAlignment="1">
      <alignment horizontal="left" vertical="center"/>
    </xf>
    <xf numFmtId="0" fontId="23" fillId="0" borderId="13" xfId="0" applyFont="1" applyBorder="1" applyAlignment="1">
      <alignment horizontal="center" vertical="center" wrapText="1"/>
    </xf>
    <xf numFmtId="0" fontId="23" fillId="0" borderId="17" xfId="0" applyFont="1" applyBorder="1" applyAlignment="1">
      <alignment horizontal="center" vertical="center"/>
    </xf>
    <xf numFmtId="0" fontId="23" fillId="0" borderId="14" xfId="0" applyFont="1" applyBorder="1" applyAlignment="1">
      <alignment horizontal="center" vertical="center"/>
    </xf>
    <xf numFmtId="0" fontId="23" fillId="0" borderId="15" xfId="0" applyFont="1" applyBorder="1" applyAlignment="1">
      <alignment horizontal="center" vertical="center"/>
    </xf>
    <xf numFmtId="0" fontId="23" fillId="0" borderId="18" xfId="0" applyFont="1" applyBorder="1" applyAlignment="1">
      <alignment horizontal="center" vertical="center"/>
    </xf>
    <xf numFmtId="0" fontId="23" fillId="0" borderId="16" xfId="0" applyFont="1" applyBorder="1" applyAlignment="1">
      <alignment horizontal="center" vertical="center"/>
    </xf>
    <xf numFmtId="0" fontId="21" fillId="5" borderId="0" xfId="0" applyFont="1" applyFill="1" applyAlignment="1">
      <alignment horizontal="center" wrapText="1"/>
    </xf>
    <xf numFmtId="0" fontId="21" fillId="5" borderId="0" xfId="0" applyFont="1" applyFill="1" applyAlignment="1">
      <alignment horizontal="center"/>
    </xf>
    <xf numFmtId="0" fontId="10" fillId="5" borderId="0" xfId="0" applyFont="1" applyFill="1" applyAlignment="1">
      <alignment horizontal="center" vertical="center" wrapText="1"/>
    </xf>
  </cellXfs>
  <cellStyles count="22">
    <cellStyle name="Hyperlink" xfId="1" xr:uid="{00000000-0005-0000-0000-000000000000}"/>
    <cellStyle name="Millares" xfId="21" builtinId="3"/>
    <cellStyle name="Millares [0]" xfId="2" builtinId="6"/>
    <cellStyle name="Millares [0] 2" xfId="3" xr:uid="{00000000-0005-0000-0000-000002000000}"/>
    <cellStyle name="Millares 2" xfId="4" xr:uid="{00000000-0005-0000-0000-000003000000}"/>
    <cellStyle name="Millares 3" xfId="5" xr:uid="{00000000-0005-0000-0000-000004000000}"/>
    <cellStyle name="Millares 3 2" xfId="6" xr:uid="{00000000-0005-0000-0000-000005000000}"/>
    <cellStyle name="Millares 3 2 2" xfId="7" xr:uid="{00000000-0005-0000-0000-000006000000}"/>
    <cellStyle name="Millares 3 3" xfId="8" xr:uid="{00000000-0005-0000-0000-000007000000}"/>
    <cellStyle name="Moneda" xfId="9" builtinId="4"/>
    <cellStyle name="Moneda [0]" xfId="10" builtinId="7"/>
    <cellStyle name="Moneda [0] 2" xfId="11" xr:uid="{00000000-0005-0000-0000-00000A000000}"/>
    <cellStyle name="Moneda 2 2" xfId="12" xr:uid="{00000000-0005-0000-0000-00000B000000}"/>
    <cellStyle name="Normal" xfId="0" builtinId="0"/>
    <cellStyle name="Normal 2" xfId="13" xr:uid="{00000000-0005-0000-0000-00000D000000}"/>
    <cellStyle name="Normal 3" xfId="14" xr:uid="{00000000-0005-0000-0000-00000E000000}"/>
    <cellStyle name="Normal 3 2" xfId="15" xr:uid="{00000000-0005-0000-0000-00000F000000}"/>
    <cellStyle name="Normal 3 2 2" xfId="16" xr:uid="{00000000-0005-0000-0000-000010000000}"/>
    <cellStyle name="Normal 3 4" xfId="17" xr:uid="{00000000-0005-0000-0000-000011000000}"/>
    <cellStyle name="Porcentaje" xfId="18" builtinId="5"/>
    <cellStyle name="Porcentaje 2" xfId="19" xr:uid="{00000000-0005-0000-0000-000013000000}"/>
    <cellStyle name="Porcentaje 3" xfId="20" xr:uid="{00000000-0005-0000-0000-000014000000}"/>
  </cellStyles>
  <dxfs count="70">
    <dxf>
      <font>
        <color theme="0"/>
      </font>
      <fill>
        <patternFill>
          <bgColor rgb="FFFF0000"/>
        </patternFill>
      </fill>
    </dxf>
    <dxf>
      <fill>
        <patternFill>
          <bgColor rgb="FFFFFF00"/>
        </patternFill>
      </fill>
    </dxf>
    <dxf>
      <fill>
        <patternFill>
          <bgColor rgb="FF92D050"/>
        </patternFill>
      </fill>
    </dxf>
    <dxf>
      <fill>
        <patternFill>
          <bgColor theme="0" tint="-0.14996795556505021"/>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rgb="FF293166"/>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strike val="0"/>
        <outline val="0"/>
        <shadow val="0"/>
        <u val="none"/>
        <vertAlign val="baseline"/>
        <sz val="9"/>
        <name val="Arial"/>
        <family val="2"/>
        <scheme val="none"/>
      </font>
    </dxf>
    <dxf>
      <border outline="0">
        <bottom style="thin">
          <color indexed="64"/>
        </bottom>
      </border>
    </dxf>
    <dxf>
      <font>
        <strike val="0"/>
        <outline val="0"/>
        <shadow val="0"/>
        <u val="none"/>
        <vertAlign val="baseline"/>
        <sz val="9"/>
        <name val="Arial"/>
        <family val="2"/>
        <scheme val="none"/>
      </font>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1" indent="0" justifyLastLine="0" shrinkToFit="0" readingOrder="0"/>
    </dxf>
  </dxfs>
  <tableStyles count="0" defaultTableStyle="TableStyleMedium2" defaultPivotStyle="PivotStyleLight16"/>
  <colors>
    <mruColors>
      <color rgb="FF293166"/>
      <color rgb="FF701978"/>
      <color rgb="FFFE1978"/>
      <color rgb="FF000A8B"/>
      <color rgb="FF6E1978"/>
      <color rgb="FF000000"/>
      <color rgb="FFA9A8A9"/>
      <color rgb="FFB619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328084</xdr:colOff>
      <xdr:row>0</xdr:row>
      <xdr:rowOff>148167</xdr:rowOff>
    </xdr:from>
    <xdr:to>
      <xdr:col>2</xdr:col>
      <xdr:colOff>508000</xdr:colOff>
      <xdr:row>0</xdr:row>
      <xdr:rowOff>1029823</xdr:rowOff>
    </xdr:to>
    <xdr:pic>
      <xdr:nvPicPr>
        <xdr:cNvPr id="3" name="Imagen 2">
          <a:extLst>
            <a:ext uri="{FF2B5EF4-FFF2-40B4-BE49-F238E27FC236}">
              <a16:creationId xmlns:a16="http://schemas.microsoft.com/office/drawing/2014/main" id="{8AB792B6-A641-40B6-8BD9-3B8C4825711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8084" y="148167"/>
          <a:ext cx="1322916" cy="8816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889000</xdr:colOff>
      <xdr:row>0</xdr:row>
      <xdr:rowOff>15875</xdr:rowOff>
    </xdr:from>
    <xdr:to>
      <xdr:col>1</xdr:col>
      <xdr:colOff>1635125</xdr:colOff>
      <xdr:row>1</xdr:row>
      <xdr:rowOff>655704</xdr:rowOff>
    </xdr:to>
    <xdr:pic>
      <xdr:nvPicPr>
        <xdr:cNvPr id="5" name="Imagen 4">
          <a:extLst>
            <a:ext uri="{FF2B5EF4-FFF2-40B4-BE49-F238E27FC236}">
              <a16:creationId xmlns:a16="http://schemas.microsoft.com/office/drawing/2014/main" id="{A5D3659C-21E0-4A51-B0D1-DBC40CD0AE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9000" y="15875"/>
          <a:ext cx="2127250" cy="141770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342900</xdr:colOff>
      <xdr:row>0</xdr:row>
      <xdr:rowOff>133350</xdr:rowOff>
    </xdr:from>
    <xdr:to>
      <xdr:col>1</xdr:col>
      <xdr:colOff>1095375</xdr:colOff>
      <xdr:row>0</xdr:row>
      <xdr:rowOff>1047029</xdr:rowOff>
    </xdr:to>
    <xdr:pic>
      <xdr:nvPicPr>
        <xdr:cNvPr id="2" name="Imagen 1">
          <a:extLst>
            <a:ext uri="{FF2B5EF4-FFF2-40B4-BE49-F238E27FC236}">
              <a16:creationId xmlns:a16="http://schemas.microsoft.com/office/drawing/2014/main" id="{5A5BC4E9-5EA4-40C6-A049-096863FE56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2900" y="133350"/>
          <a:ext cx="1209675" cy="91367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10:B15" totalsRowShown="0" headerRowDxfId="69" dataDxfId="67" headerRowBorderDxfId="68" tableBorderDxfId="66" totalsRowBorderDxfId="65">
  <autoFilter ref="B10:B15" xr:uid="{00000000-0009-0000-0100-000001000000}"/>
  <tableColumns count="1">
    <tableColumn id="1" xr3:uid="{00000000-0010-0000-0000-000001000000}" name="Dimensión" dataDxfId="64"/>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C10:C23" totalsRowShown="0" headerRowDxfId="63" dataDxfId="61" headerRowBorderDxfId="62" tableBorderDxfId="60">
  <autoFilter ref="C10:C23" xr:uid="{00000000-0009-0000-0100-000002000000}"/>
  <tableColumns count="1">
    <tableColumn id="1" xr3:uid="{00000000-0010-0000-0100-000001000000}" name="Objetivos_Estratégicos" dataDxfId="5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3" displayName="Tabla3" ref="F10:F11" totalsRowShown="0" headerRowDxfId="58" dataDxfId="56" headerRowBorderDxfId="57" tableBorderDxfId="55">
  <autoFilter ref="F10:F11" xr:uid="{00000000-0009-0000-0100-000003000000}"/>
  <tableColumns count="1">
    <tableColumn id="1" xr3:uid="{00000000-0010-0000-0200-000001000000}" name="Iniciativas_Objetivo3" dataDxfId="54"/>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G10:G16" totalsRowShown="0" headerRowDxfId="53" dataDxfId="52" tableBorderDxfId="51">
  <autoFilter ref="G10:G16" xr:uid="{00000000-0009-0000-0100-000004000000}"/>
  <tableColumns count="1">
    <tableColumn id="1" xr3:uid="{00000000-0010-0000-0300-000001000000}" name="Iniciativas_Objetivo4" dataDxfId="50"/>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5" displayName="Tabla5" ref="H10:H11" totalsRowShown="0" headerRowDxfId="49" dataDxfId="48" tableBorderDxfId="47">
  <autoFilter ref="H10:H11" xr:uid="{00000000-0009-0000-0100-000005000000}"/>
  <tableColumns count="1">
    <tableColumn id="1" xr3:uid="{00000000-0010-0000-0400-000001000000}" name="Iniciativas_Objetivo5" dataDxfId="46"/>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a6" displayName="Tabla6" ref="D10:D13" totalsRowShown="0" headerRowDxfId="45" dataDxfId="44" tableBorderDxfId="43">
  <autoFilter ref="D10:D13" xr:uid="{00000000-0009-0000-0100-000006000000}"/>
  <tableColumns count="1">
    <tableColumn id="1" xr3:uid="{00000000-0010-0000-0500-000001000000}" name="Iniciativas_Objetivo1" dataDxfId="42"/>
  </tableColumns>
  <tableStyleInfo name="TableStyleLight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a7" displayName="Tabla7" ref="E10:E11" totalsRowShown="0" headerRowDxfId="41" dataDxfId="40" tableBorderDxfId="39">
  <autoFilter ref="E10:E11" xr:uid="{00000000-0009-0000-0100-000007000000}"/>
  <tableColumns count="1">
    <tableColumn id="1" xr3:uid="{00000000-0010-0000-0600-000001000000}" name="Iniciativas_Objetivo2" dataDxfId="38"/>
  </tableColumns>
  <tableStyleInfo name="TableStyleLight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la8" displayName="Tabla8" ref="I10:I12" totalsRowShown="0" headerRowDxfId="37" dataDxfId="36" tableBorderDxfId="35">
  <autoFilter ref="I10:I12" xr:uid="{00000000-0009-0000-0100-000008000000}"/>
  <tableColumns count="1">
    <tableColumn id="1" xr3:uid="{00000000-0010-0000-0700-000001000000}" name="Iniciativas_Objetivo6" dataDxfId="34"/>
  </tableColumns>
  <tableStyleInfo name="TableStyleLight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a9" displayName="Tabla9" ref="J10:J11" totalsRowShown="0" headerRowDxfId="33" dataDxfId="32" tableBorderDxfId="31">
  <autoFilter ref="J10:J11" xr:uid="{00000000-0009-0000-0100-000009000000}"/>
  <tableColumns count="1">
    <tableColumn id="1" xr3:uid="{00000000-0010-0000-0800-000001000000}" name="Iniciativas_Objetivo7" dataDxfId="30"/>
  </tableColumns>
  <tableStyleInfo name="TableStyleLight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abla10" displayName="Tabla10" ref="K10:K13" totalsRowShown="0" headerRowDxfId="29" dataDxfId="28" tableBorderDxfId="27">
  <autoFilter ref="K10:K13" xr:uid="{00000000-0009-0000-0100-00000A000000}"/>
  <tableColumns count="1">
    <tableColumn id="1" xr3:uid="{00000000-0010-0000-0900-000001000000}" name="Iniciativas_Objetivo8" dataDxfId="26"/>
  </tableColumns>
  <tableStyleInfo name="TableStyleLight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la11" displayName="Tabla11" ref="L10:L15" totalsRowShown="0" headerRowDxfId="25" dataDxfId="24" tableBorderDxfId="23">
  <autoFilter ref="L10:L15" xr:uid="{00000000-0009-0000-0100-00000B000000}"/>
  <tableColumns count="1">
    <tableColumn id="1" xr3:uid="{00000000-0010-0000-0A00-000001000000}" name="Iniciativas_Objetivo9" dataDxfId="22"/>
  </tableColumns>
  <tableStyleInfo name="TableStyleLight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la12" displayName="Tabla12" ref="N10:N11" totalsRowShown="0" headerRowDxfId="21" dataDxfId="20" tableBorderDxfId="19">
  <autoFilter ref="N10:N11" xr:uid="{00000000-0009-0000-0100-00000C000000}"/>
  <tableColumns count="1">
    <tableColumn id="1" xr3:uid="{00000000-0010-0000-0B00-000001000000}" name="Iniciativas_Objetivo11" dataDxfId="18"/>
  </tableColumns>
  <tableStyleInfo name="TableStyleLight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abla13" displayName="Tabla13" ref="O10:O12" totalsRowShown="0" headerRowDxfId="17" dataDxfId="16" tableBorderDxfId="15">
  <autoFilter ref="O10:O12" xr:uid="{00000000-0009-0000-0100-00000D000000}"/>
  <tableColumns count="1">
    <tableColumn id="1" xr3:uid="{00000000-0010-0000-0C00-000001000000}" name="Iniciativas_Objetivo12" dataDxfId="14"/>
  </tableColumns>
  <tableStyleInfo name="TableStyleLight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abla14" displayName="Tabla14" ref="P10:P11" totalsRowShown="0" headerRowDxfId="13" dataDxfId="12" tableBorderDxfId="11">
  <autoFilter ref="P10:P11" xr:uid="{00000000-0009-0000-0100-00000E000000}"/>
  <tableColumns count="1">
    <tableColumn id="1" xr3:uid="{00000000-0010-0000-0D00-000001000000}" name="Iniciativas_Objetivo13" dataDxfId="10"/>
  </tableColumns>
  <tableStyleInfo name="TableStyleLight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abla15" displayName="Tabla15" ref="M10:M11" totalsRowShown="0" headerRowDxfId="9" dataDxfId="7" headerRowBorderDxfId="8" tableBorderDxfId="6" totalsRowBorderDxfId="5">
  <autoFilter ref="M10:M11" xr:uid="{00000000-0009-0000-0100-00000F000000}"/>
  <tableColumns count="1">
    <tableColumn id="1" xr3:uid="{00000000-0010-0000-0E00-000001000000}" name="Iniciativas_Objetivo10" dataDxfId="4"/>
  </tableColumns>
  <tableStyleInfo name="TableStyleLight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drawing" Target="../drawings/drawing3.xml"/><Relationship Id="rId16" Type="http://schemas.openxmlformats.org/officeDocument/2006/relationships/table" Target="../tables/table14.xml"/><Relationship Id="rId1" Type="http://schemas.openxmlformats.org/officeDocument/2006/relationships/printerSettings" Target="../printerSettings/printerSettings3.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2F9E4-E5F7-4546-B226-F30AEE495AB6}">
  <dimension ref="A1:N37"/>
  <sheetViews>
    <sheetView zoomScale="70" zoomScaleNormal="70" workbookViewId="0">
      <selection activeCell="D1" sqref="D1:J1"/>
    </sheetView>
  </sheetViews>
  <sheetFormatPr baseColWidth="10" defaultColWidth="11.42578125" defaultRowHeight="14.25" x14ac:dyDescent="0.2"/>
  <cols>
    <col min="1" max="1" width="8.7109375" style="18" customWidth="1"/>
    <col min="2" max="2" width="8.42578125" style="18" customWidth="1"/>
    <col min="3" max="3" width="13" style="18" customWidth="1"/>
    <col min="4" max="4" width="12.7109375" style="18" customWidth="1"/>
    <col min="5" max="5" width="14.42578125" style="18" customWidth="1"/>
    <col min="6" max="6" width="14.5703125" style="18" customWidth="1"/>
    <col min="7" max="7" width="13.42578125" style="18" customWidth="1"/>
    <col min="8" max="8" width="16.140625" style="18" customWidth="1"/>
    <col min="9" max="10" width="13.42578125" style="18" customWidth="1"/>
    <col min="11" max="13" width="19.140625" style="18" customWidth="1"/>
    <col min="14" max="16384" width="11.42578125" style="18"/>
  </cols>
  <sheetData>
    <row r="1" spans="1:14" ht="93.75" customHeight="1" thickBot="1" x14ac:dyDescent="0.25">
      <c r="A1" s="292"/>
      <c r="B1" s="293"/>
      <c r="C1" s="294"/>
      <c r="D1" s="298" t="s">
        <v>0</v>
      </c>
      <c r="E1" s="299"/>
      <c r="F1" s="299"/>
      <c r="G1" s="299"/>
      <c r="H1" s="299"/>
      <c r="I1" s="299"/>
      <c r="J1" s="300"/>
      <c r="K1" s="295" t="s">
        <v>1</v>
      </c>
      <c r="L1" s="296"/>
      <c r="M1" s="297"/>
    </row>
    <row r="3" spans="1:14" ht="15" thickBot="1" x14ac:dyDescent="0.25"/>
    <row r="4" spans="1:14" ht="21.75" customHeight="1" x14ac:dyDescent="0.4">
      <c r="A4" s="301" t="s">
        <v>2</v>
      </c>
      <c r="B4" s="302"/>
      <c r="C4" s="302"/>
      <c r="D4" s="302"/>
      <c r="E4" s="302"/>
      <c r="F4" s="302"/>
      <c r="G4" s="302"/>
      <c r="H4" s="302"/>
      <c r="I4" s="302"/>
      <c r="J4" s="302"/>
      <c r="K4" s="302"/>
      <c r="L4" s="302"/>
      <c r="M4" s="303"/>
      <c r="N4" s="72"/>
    </row>
    <row r="5" spans="1:14" x14ac:dyDescent="0.2">
      <c r="A5" s="81"/>
      <c r="M5" s="82"/>
    </row>
    <row r="6" spans="1:14" ht="15" x14ac:dyDescent="0.25">
      <c r="A6" s="250" t="s">
        <v>3</v>
      </c>
      <c r="B6" s="251"/>
      <c r="C6" s="251"/>
      <c r="D6" s="251"/>
      <c r="E6" s="251"/>
      <c r="F6" s="251"/>
      <c r="M6" s="82"/>
    </row>
    <row r="7" spans="1:14" x14ac:dyDescent="0.2">
      <c r="A7" s="81"/>
      <c r="M7" s="82"/>
    </row>
    <row r="8" spans="1:14" ht="15.75" thickBot="1" x14ac:dyDescent="0.3">
      <c r="A8" s="262" t="s">
        <v>4</v>
      </c>
      <c r="B8" s="263"/>
      <c r="C8" s="263" t="s">
        <v>5</v>
      </c>
      <c r="D8" s="263"/>
      <c r="E8" s="263"/>
      <c r="F8" s="263"/>
      <c r="G8" s="263"/>
      <c r="H8" s="263"/>
      <c r="I8" s="263"/>
      <c r="J8" s="263"/>
      <c r="K8" s="251" t="s">
        <v>6</v>
      </c>
      <c r="L8" s="251"/>
      <c r="M8" s="282"/>
    </row>
    <row r="9" spans="1:14" ht="292.5" customHeight="1" x14ac:dyDescent="0.2">
      <c r="A9" s="270" t="s">
        <v>7</v>
      </c>
      <c r="B9" s="271"/>
      <c r="C9" s="264" t="s">
        <v>8</v>
      </c>
      <c r="D9" s="265"/>
      <c r="E9" s="265"/>
      <c r="F9" s="265"/>
      <c r="G9" s="265"/>
      <c r="H9" s="265"/>
      <c r="I9" s="265"/>
      <c r="J9" s="266"/>
      <c r="K9" s="283" t="s">
        <v>9</v>
      </c>
      <c r="L9" s="284"/>
      <c r="M9" s="285"/>
    </row>
    <row r="10" spans="1:14" ht="348" customHeight="1" x14ac:dyDescent="0.2">
      <c r="A10" s="272"/>
      <c r="B10" s="273"/>
      <c r="C10" s="267"/>
      <c r="D10" s="268"/>
      <c r="E10" s="268"/>
      <c r="F10" s="268"/>
      <c r="G10" s="268"/>
      <c r="H10" s="268"/>
      <c r="I10" s="268"/>
      <c r="J10" s="269"/>
      <c r="K10" s="286"/>
      <c r="L10" s="287"/>
      <c r="M10" s="288"/>
    </row>
    <row r="11" spans="1:14" ht="143.25" customHeight="1" x14ac:dyDescent="0.2">
      <c r="A11" s="256" t="s">
        <v>10</v>
      </c>
      <c r="B11" s="257"/>
      <c r="C11" s="255" t="s">
        <v>11</v>
      </c>
      <c r="D11" s="255"/>
      <c r="E11" s="255"/>
      <c r="F11" s="255"/>
      <c r="G11" s="255"/>
      <c r="H11" s="255"/>
      <c r="I11" s="255"/>
      <c r="J11" s="255"/>
      <c r="K11" s="260" t="s">
        <v>9</v>
      </c>
      <c r="L11" s="260"/>
      <c r="M11" s="261"/>
    </row>
    <row r="12" spans="1:14" ht="140.25" customHeight="1" x14ac:dyDescent="0.2">
      <c r="A12" s="256" t="s">
        <v>12</v>
      </c>
      <c r="B12" s="274"/>
      <c r="C12" s="255" t="s">
        <v>13</v>
      </c>
      <c r="D12" s="255"/>
      <c r="E12" s="255"/>
      <c r="F12" s="255"/>
      <c r="G12" s="255"/>
      <c r="H12" s="255"/>
      <c r="I12" s="255"/>
      <c r="J12" s="255"/>
      <c r="K12" s="260" t="s">
        <v>14</v>
      </c>
      <c r="L12" s="260"/>
      <c r="M12" s="261"/>
    </row>
    <row r="13" spans="1:14" ht="142.5" customHeight="1" x14ac:dyDescent="0.2">
      <c r="A13" s="256" t="s">
        <v>15</v>
      </c>
      <c r="B13" s="274"/>
      <c r="C13" s="275" t="s">
        <v>16</v>
      </c>
      <c r="D13" s="276"/>
      <c r="E13" s="276"/>
      <c r="F13" s="276"/>
      <c r="G13" s="276"/>
      <c r="H13" s="276"/>
      <c r="I13" s="276"/>
      <c r="J13" s="277"/>
      <c r="K13" s="260" t="s">
        <v>9</v>
      </c>
      <c r="L13" s="260"/>
      <c r="M13" s="261"/>
    </row>
    <row r="14" spans="1:14" ht="133.5" customHeight="1" x14ac:dyDescent="0.2">
      <c r="A14" s="256" t="s">
        <v>17</v>
      </c>
      <c r="B14" s="257"/>
      <c r="C14" s="255" t="s">
        <v>18</v>
      </c>
      <c r="D14" s="255"/>
      <c r="E14" s="255"/>
      <c r="F14" s="255"/>
      <c r="G14" s="255"/>
      <c r="H14" s="255"/>
      <c r="I14" s="255"/>
      <c r="J14" s="255"/>
      <c r="K14" s="260" t="s">
        <v>9</v>
      </c>
      <c r="L14" s="260"/>
      <c r="M14" s="261"/>
    </row>
    <row r="15" spans="1:14" ht="135.75" customHeight="1" x14ac:dyDescent="0.2">
      <c r="A15" s="256" t="s">
        <v>19</v>
      </c>
      <c r="B15" s="257"/>
      <c r="C15" s="255" t="s">
        <v>20</v>
      </c>
      <c r="D15" s="255"/>
      <c r="E15" s="255"/>
      <c r="F15" s="255"/>
      <c r="G15" s="255"/>
      <c r="H15" s="255"/>
      <c r="I15" s="255"/>
      <c r="J15" s="255"/>
      <c r="K15" s="260" t="s">
        <v>9</v>
      </c>
      <c r="L15" s="260"/>
      <c r="M15" s="261"/>
    </row>
    <row r="16" spans="1:14" ht="134.25" customHeight="1" x14ac:dyDescent="0.2">
      <c r="A16" s="256" t="s">
        <v>21</v>
      </c>
      <c r="B16" s="257"/>
      <c r="C16" s="255" t="s">
        <v>22</v>
      </c>
      <c r="D16" s="255"/>
      <c r="E16" s="255"/>
      <c r="F16" s="255"/>
      <c r="G16" s="255"/>
      <c r="H16" s="255"/>
      <c r="I16" s="255"/>
      <c r="J16" s="255"/>
      <c r="K16" s="260" t="s">
        <v>9</v>
      </c>
      <c r="L16" s="260"/>
      <c r="M16" s="261"/>
    </row>
    <row r="17" spans="1:13" ht="134.25" customHeight="1" x14ac:dyDescent="0.2">
      <c r="A17" s="256" t="s">
        <v>23</v>
      </c>
      <c r="B17" s="257"/>
      <c r="C17" s="255" t="s">
        <v>24</v>
      </c>
      <c r="D17" s="255"/>
      <c r="E17" s="255"/>
      <c r="F17" s="255"/>
      <c r="G17" s="255"/>
      <c r="H17" s="255"/>
      <c r="I17" s="255"/>
      <c r="J17" s="255"/>
      <c r="K17" s="260" t="s">
        <v>9</v>
      </c>
      <c r="L17" s="260"/>
      <c r="M17" s="261"/>
    </row>
    <row r="18" spans="1:13" ht="294.75" customHeight="1" x14ac:dyDescent="0.2">
      <c r="A18" s="256" t="s">
        <v>25</v>
      </c>
      <c r="B18" s="257"/>
      <c r="C18" s="255" t="s">
        <v>26</v>
      </c>
      <c r="D18" s="255"/>
      <c r="E18" s="255"/>
      <c r="F18" s="255"/>
      <c r="G18" s="255"/>
      <c r="H18" s="255"/>
      <c r="I18" s="255"/>
      <c r="J18" s="255"/>
      <c r="K18" s="260" t="s">
        <v>9</v>
      </c>
      <c r="L18" s="260"/>
      <c r="M18" s="261"/>
    </row>
    <row r="19" spans="1:13" ht="139.5" customHeight="1" x14ac:dyDescent="0.2">
      <c r="A19" s="256" t="s">
        <v>27</v>
      </c>
      <c r="B19" s="257"/>
      <c r="C19" s="255" t="s">
        <v>28</v>
      </c>
      <c r="D19" s="255"/>
      <c r="E19" s="255"/>
      <c r="F19" s="255"/>
      <c r="G19" s="255"/>
      <c r="H19" s="255"/>
      <c r="I19" s="255"/>
      <c r="J19" s="255"/>
      <c r="K19" s="260" t="s">
        <v>9</v>
      </c>
      <c r="L19" s="260"/>
      <c r="M19" s="261"/>
    </row>
    <row r="20" spans="1:13" ht="157.5" customHeight="1" x14ac:dyDescent="0.2">
      <c r="A20" s="256" t="s">
        <v>29</v>
      </c>
      <c r="B20" s="257"/>
      <c r="C20" s="255" t="s">
        <v>30</v>
      </c>
      <c r="D20" s="255"/>
      <c r="E20" s="255"/>
      <c r="F20" s="255"/>
      <c r="G20" s="255"/>
      <c r="H20" s="255"/>
      <c r="I20" s="255"/>
      <c r="J20" s="255"/>
      <c r="K20" s="260" t="s">
        <v>9</v>
      </c>
      <c r="L20" s="260"/>
      <c r="M20" s="261"/>
    </row>
    <row r="21" spans="1:13" ht="138.75" customHeight="1" x14ac:dyDescent="0.2">
      <c r="A21" s="256" t="s">
        <v>31</v>
      </c>
      <c r="B21" s="257"/>
      <c r="C21" s="255" t="s">
        <v>32</v>
      </c>
      <c r="D21" s="255"/>
      <c r="E21" s="255"/>
      <c r="F21" s="255"/>
      <c r="G21" s="255"/>
      <c r="H21" s="255"/>
      <c r="I21" s="255"/>
      <c r="J21" s="255"/>
      <c r="K21" s="260" t="s">
        <v>9</v>
      </c>
      <c r="L21" s="260"/>
      <c r="M21" s="261"/>
    </row>
    <row r="22" spans="1:13" ht="129.75" customHeight="1" x14ac:dyDescent="0.2">
      <c r="A22" s="256" t="s">
        <v>33</v>
      </c>
      <c r="B22" s="257"/>
      <c r="C22" s="255" t="s">
        <v>34</v>
      </c>
      <c r="D22" s="255"/>
      <c r="E22" s="255"/>
      <c r="F22" s="255"/>
      <c r="G22" s="255"/>
      <c r="H22" s="255"/>
      <c r="I22" s="255"/>
      <c r="J22" s="255"/>
      <c r="K22" s="260" t="s">
        <v>9</v>
      </c>
      <c r="L22" s="260"/>
      <c r="M22" s="261"/>
    </row>
    <row r="23" spans="1:13" ht="134.25" customHeight="1" x14ac:dyDescent="0.2">
      <c r="A23" s="256" t="s">
        <v>35</v>
      </c>
      <c r="B23" s="257"/>
      <c r="C23" s="255" t="s">
        <v>36</v>
      </c>
      <c r="D23" s="255"/>
      <c r="E23" s="255"/>
      <c r="F23" s="255"/>
      <c r="G23" s="255"/>
      <c r="H23" s="255"/>
      <c r="I23" s="255"/>
      <c r="J23" s="255"/>
      <c r="K23" s="260" t="s">
        <v>9</v>
      </c>
      <c r="L23" s="260"/>
      <c r="M23" s="261"/>
    </row>
    <row r="24" spans="1:13" ht="123.75" customHeight="1" x14ac:dyDescent="0.2">
      <c r="A24" s="256" t="s">
        <v>37</v>
      </c>
      <c r="B24" s="257"/>
      <c r="C24" s="255" t="s">
        <v>38</v>
      </c>
      <c r="D24" s="255"/>
      <c r="E24" s="255"/>
      <c r="F24" s="255"/>
      <c r="G24" s="255"/>
      <c r="H24" s="255"/>
      <c r="I24" s="255"/>
      <c r="J24" s="255"/>
      <c r="K24" s="278" t="s">
        <v>39</v>
      </c>
      <c r="L24" s="278"/>
      <c r="M24" s="279"/>
    </row>
    <row r="25" spans="1:13" ht="169.5" customHeight="1" x14ac:dyDescent="0.2">
      <c r="A25" s="256" t="s">
        <v>40</v>
      </c>
      <c r="B25" s="257"/>
      <c r="C25" s="255" t="s">
        <v>41</v>
      </c>
      <c r="D25" s="255"/>
      <c r="E25" s="255"/>
      <c r="F25" s="255"/>
      <c r="G25" s="255"/>
      <c r="H25" s="255"/>
      <c r="I25" s="255"/>
      <c r="J25" s="255"/>
      <c r="K25" s="278" t="s">
        <v>42</v>
      </c>
      <c r="L25" s="278"/>
      <c r="M25" s="279"/>
    </row>
    <row r="26" spans="1:13" ht="60" customHeight="1" x14ac:dyDescent="0.2">
      <c r="A26" s="256" t="s">
        <v>43</v>
      </c>
      <c r="B26" s="257"/>
      <c r="C26" s="255" t="s">
        <v>44</v>
      </c>
      <c r="D26" s="255"/>
      <c r="E26" s="255"/>
      <c r="F26" s="255"/>
      <c r="G26" s="255"/>
      <c r="H26" s="255"/>
      <c r="I26" s="255"/>
      <c r="J26" s="255"/>
      <c r="K26" s="278" t="s">
        <v>45</v>
      </c>
      <c r="L26" s="278"/>
      <c r="M26" s="279"/>
    </row>
    <row r="27" spans="1:13" ht="166.5" customHeight="1" x14ac:dyDescent="0.2">
      <c r="A27" s="289" t="s">
        <v>46</v>
      </c>
      <c r="B27" s="290"/>
      <c r="C27" s="291" t="s">
        <v>47</v>
      </c>
      <c r="D27" s="291"/>
      <c r="E27" s="291"/>
      <c r="F27" s="291"/>
      <c r="G27" s="291"/>
      <c r="H27" s="291"/>
      <c r="I27" s="291"/>
      <c r="J27" s="291"/>
      <c r="K27" s="278" t="s">
        <v>48</v>
      </c>
      <c r="L27" s="280"/>
      <c r="M27" s="281"/>
    </row>
    <row r="28" spans="1:13" ht="181.5" customHeight="1" x14ac:dyDescent="0.2">
      <c r="A28" s="256" t="s">
        <v>49</v>
      </c>
      <c r="B28" s="257"/>
      <c r="C28" s="255" t="s">
        <v>50</v>
      </c>
      <c r="D28" s="255"/>
      <c r="E28" s="255"/>
      <c r="F28" s="255"/>
      <c r="G28" s="255"/>
      <c r="H28" s="255"/>
      <c r="I28" s="255"/>
      <c r="J28" s="255"/>
      <c r="K28" s="278" t="s">
        <v>45</v>
      </c>
      <c r="L28" s="278"/>
      <c r="M28" s="279"/>
    </row>
    <row r="29" spans="1:13" ht="159.75" customHeight="1" x14ac:dyDescent="0.2">
      <c r="A29" s="256" t="s">
        <v>51</v>
      </c>
      <c r="B29" s="257"/>
      <c r="C29" s="255" t="s">
        <v>52</v>
      </c>
      <c r="D29" s="255"/>
      <c r="E29" s="255"/>
      <c r="F29" s="255"/>
      <c r="G29" s="255"/>
      <c r="H29" s="255"/>
      <c r="I29" s="255"/>
      <c r="J29" s="255"/>
      <c r="K29" s="278" t="s">
        <v>53</v>
      </c>
      <c r="L29" s="280"/>
      <c r="M29" s="281"/>
    </row>
    <row r="30" spans="1:13" ht="141.75" customHeight="1" thickBot="1" x14ac:dyDescent="0.25">
      <c r="A30" s="258" t="s">
        <v>54</v>
      </c>
      <c r="B30" s="259"/>
      <c r="C30" s="255" t="s">
        <v>55</v>
      </c>
      <c r="D30" s="255"/>
      <c r="E30" s="255"/>
      <c r="F30" s="255"/>
      <c r="G30" s="255"/>
      <c r="H30" s="255"/>
      <c r="I30" s="255"/>
      <c r="J30" s="255"/>
      <c r="K30" s="278" t="s">
        <v>56</v>
      </c>
      <c r="L30" s="280"/>
      <c r="M30" s="281"/>
    </row>
    <row r="31" spans="1:13" x14ac:dyDescent="0.2">
      <c r="A31" s="81"/>
      <c r="M31" s="82"/>
    </row>
    <row r="32" spans="1:13" x14ac:dyDescent="0.2">
      <c r="A32" s="81"/>
      <c r="M32" s="82"/>
    </row>
    <row r="33" spans="1:13" ht="15" x14ac:dyDescent="0.25">
      <c r="A33" s="250" t="s">
        <v>57</v>
      </c>
      <c r="B33" s="251"/>
      <c r="C33" s="251"/>
      <c r="D33" s="251"/>
      <c r="E33" s="251"/>
      <c r="F33" s="251"/>
      <c r="M33" s="82"/>
    </row>
    <row r="34" spans="1:13" x14ac:dyDescent="0.2">
      <c r="A34" s="81"/>
      <c r="M34" s="82"/>
    </row>
    <row r="35" spans="1:13" ht="30.75" customHeight="1" x14ac:dyDescent="0.2">
      <c r="A35" s="252" t="s">
        <v>58</v>
      </c>
      <c r="B35" s="253"/>
      <c r="C35" s="253"/>
      <c r="D35" s="253"/>
      <c r="E35" s="253"/>
      <c r="F35" s="253"/>
      <c r="G35" s="253"/>
      <c r="H35" s="253"/>
      <c r="I35" s="253"/>
      <c r="J35" s="253"/>
      <c r="K35" s="253"/>
      <c r="L35" s="253"/>
      <c r="M35" s="254"/>
    </row>
    <row r="36" spans="1:13" x14ac:dyDescent="0.2">
      <c r="A36" s="81"/>
      <c r="M36" s="82"/>
    </row>
    <row r="37" spans="1:13" ht="15" thickBot="1" x14ac:dyDescent="0.25">
      <c r="A37" s="47"/>
      <c r="B37" s="83"/>
      <c r="C37" s="83"/>
      <c r="D37" s="83"/>
      <c r="E37" s="83"/>
      <c r="F37" s="83"/>
      <c r="G37" s="83"/>
      <c r="H37" s="83"/>
      <c r="I37" s="83"/>
      <c r="J37" s="83"/>
      <c r="K37" s="83"/>
      <c r="L37" s="83"/>
      <c r="M37" s="48"/>
    </row>
  </sheetData>
  <sheetProtection algorithmName="SHA-512" hashValue="QHCZxioYsKOScpiP2btstw1PoVHkO8PycsV4lKZPX3bASV9O/dDFE2Lj28L20XdpbKILLTq+/1JBHnS62W9J+Q==" saltValue="hIeXKHu7QYSVVF6ge/0qBg==" spinCount="100000" sheet="1" objects="1" scenarios="1" formatCells="0" formatColumns="0" formatRows="0" autoFilter="0"/>
  <mergeCells count="73">
    <mergeCell ref="A1:C1"/>
    <mergeCell ref="K1:M1"/>
    <mergeCell ref="D1:J1"/>
    <mergeCell ref="A4:M4"/>
    <mergeCell ref="A6:F6"/>
    <mergeCell ref="A27:B27"/>
    <mergeCell ref="A28:B28"/>
    <mergeCell ref="C28:J28"/>
    <mergeCell ref="A17:B17"/>
    <mergeCell ref="A18:B18"/>
    <mergeCell ref="A19:B19"/>
    <mergeCell ref="A20:B20"/>
    <mergeCell ref="C27:J27"/>
    <mergeCell ref="C23:J23"/>
    <mergeCell ref="A25:B25"/>
    <mergeCell ref="A26:B26"/>
    <mergeCell ref="C24:J24"/>
    <mergeCell ref="C25:J25"/>
    <mergeCell ref="C26:J26"/>
    <mergeCell ref="A23:B23"/>
    <mergeCell ref="A24:B24"/>
    <mergeCell ref="K8:M8"/>
    <mergeCell ref="K11:M11"/>
    <mergeCell ref="K12:M12"/>
    <mergeCell ref="K13:M13"/>
    <mergeCell ref="K14:M14"/>
    <mergeCell ref="K9:M10"/>
    <mergeCell ref="K28:M28"/>
    <mergeCell ref="K29:M29"/>
    <mergeCell ref="K30:M30"/>
    <mergeCell ref="K17:M17"/>
    <mergeCell ref="K18:M18"/>
    <mergeCell ref="K19:M19"/>
    <mergeCell ref="K20:M20"/>
    <mergeCell ref="K21:M21"/>
    <mergeCell ref="K22:M22"/>
    <mergeCell ref="K24:M24"/>
    <mergeCell ref="K25:M25"/>
    <mergeCell ref="K26:M26"/>
    <mergeCell ref="K27:M27"/>
    <mergeCell ref="K23:M23"/>
    <mergeCell ref="A8:B8"/>
    <mergeCell ref="C8:J8"/>
    <mergeCell ref="C9:J10"/>
    <mergeCell ref="A9:B10"/>
    <mergeCell ref="A14:B14"/>
    <mergeCell ref="C14:J14"/>
    <mergeCell ref="A11:B11"/>
    <mergeCell ref="C11:J11"/>
    <mergeCell ref="A12:B12"/>
    <mergeCell ref="C12:J12"/>
    <mergeCell ref="A13:B13"/>
    <mergeCell ref="C13:J13"/>
    <mergeCell ref="K15:M15"/>
    <mergeCell ref="K16:M16"/>
    <mergeCell ref="A15:B15"/>
    <mergeCell ref="A16:B16"/>
    <mergeCell ref="C20:J20"/>
    <mergeCell ref="C21:J21"/>
    <mergeCell ref="C22:J22"/>
    <mergeCell ref="A21:B21"/>
    <mergeCell ref="A22:B22"/>
    <mergeCell ref="C15:J15"/>
    <mergeCell ref="C16:J16"/>
    <mergeCell ref="C17:J17"/>
    <mergeCell ref="C18:J18"/>
    <mergeCell ref="C19:J19"/>
    <mergeCell ref="A33:F33"/>
    <mergeCell ref="A35:M35"/>
    <mergeCell ref="C30:J30"/>
    <mergeCell ref="A29:B29"/>
    <mergeCell ref="A30:B30"/>
    <mergeCell ref="C29:J29"/>
  </mergeCells>
  <pageMargins left="0.7" right="0.7" top="0.75" bottom="0.75" header="0.3" footer="0.3"/>
  <pageSetup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21"/>
  <sheetViews>
    <sheetView tabSelected="1" zoomScale="60" zoomScaleNormal="60" workbookViewId="0">
      <pane ySplit="6" topLeftCell="A7" activePane="bottomLeft" state="frozen"/>
      <selection pane="bottomLeft" activeCell="F6" sqref="F6"/>
    </sheetView>
  </sheetViews>
  <sheetFormatPr baseColWidth="10" defaultColWidth="11.42578125" defaultRowHeight="14.25" x14ac:dyDescent="0.2"/>
  <cols>
    <col min="1" max="1" width="20.7109375" style="18" customWidth="1"/>
    <col min="2" max="2" width="43.28515625" style="18" customWidth="1"/>
    <col min="3" max="3" width="31.28515625" style="18" customWidth="1"/>
    <col min="4" max="4" width="32.28515625" style="18" customWidth="1"/>
    <col min="5" max="6" width="20.7109375" style="44" customWidth="1"/>
    <col min="7" max="7" width="35.28515625" style="18" customWidth="1"/>
    <col min="8" max="8" width="20" style="18" customWidth="1"/>
    <col min="9" max="9" width="19.7109375" style="18" customWidth="1"/>
    <col min="10" max="10" width="25.5703125" style="45" customWidth="1"/>
    <col min="11" max="11" width="34.85546875" style="18" customWidth="1"/>
    <col min="12" max="12" width="52.5703125" style="18" customWidth="1"/>
    <col min="13" max="13" width="81" style="18" customWidth="1"/>
    <col min="14" max="14" width="24.85546875" style="18" customWidth="1"/>
    <col min="15" max="15" width="20.7109375" style="18" customWidth="1"/>
    <col min="16" max="16" width="24.140625" style="18" customWidth="1"/>
    <col min="17" max="17" width="20.7109375" style="18" customWidth="1"/>
    <col min="18" max="18" width="24.42578125" style="18" customWidth="1"/>
    <col min="19" max="19" width="21.5703125" style="18" customWidth="1"/>
    <col min="20" max="20" width="33.28515625" style="18" customWidth="1"/>
    <col min="21" max="21" width="138.140625" style="46" customWidth="1"/>
    <col min="22" max="22" width="159.5703125" style="45" customWidth="1"/>
    <col min="23" max="30" width="11.42578125" style="18"/>
    <col min="31" max="31" width="13.5703125" style="62" bestFit="1" customWidth="1"/>
    <col min="32" max="45" width="11.42578125" style="18"/>
    <col min="46" max="46" width="11.42578125" style="18" customWidth="1"/>
    <col min="47" max="16384" width="11.42578125" style="18"/>
  </cols>
  <sheetData>
    <row r="1" spans="1:31" ht="60.75" customHeight="1" x14ac:dyDescent="0.2">
      <c r="A1" s="42"/>
      <c r="B1" s="43"/>
      <c r="C1" s="308" t="s">
        <v>59</v>
      </c>
      <c r="D1" s="309"/>
      <c r="E1" s="309"/>
      <c r="F1" s="309"/>
      <c r="G1" s="309"/>
      <c r="H1" s="309"/>
      <c r="I1" s="309"/>
      <c r="J1" s="309"/>
      <c r="K1" s="309"/>
      <c r="L1" s="310"/>
      <c r="M1" s="304" t="s">
        <v>60</v>
      </c>
      <c r="N1" s="305"/>
    </row>
    <row r="2" spans="1:31" ht="60.75" customHeight="1" thickBot="1" x14ac:dyDescent="0.25">
      <c r="A2" s="47"/>
      <c r="B2" s="48"/>
      <c r="C2" s="311"/>
      <c r="D2" s="312"/>
      <c r="E2" s="312"/>
      <c r="F2" s="312"/>
      <c r="G2" s="312"/>
      <c r="H2" s="312"/>
      <c r="I2" s="312"/>
      <c r="J2" s="312"/>
      <c r="K2" s="312"/>
      <c r="L2" s="313"/>
      <c r="M2" s="306"/>
      <c r="N2" s="307"/>
    </row>
    <row r="3" spans="1:31" ht="28.5" customHeight="1" x14ac:dyDescent="0.2"/>
    <row r="4" spans="1:31" ht="54" customHeight="1" x14ac:dyDescent="0.4">
      <c r="A4" s="314" t="s">
        <v>61</v>
      </c>
      <c r="B4" s="315"/>
      <c r="C4" s="315"/>
      <c r="D4" s="315"/>
      <c r="E4" s="315"/>
      <c r="F4" s="315"/>
      <c r="G4" s="315"/>
      <c r="H4" s="315"/>
      <c r="I4" s="315"/>
      <c r="J4" s="315"/>
      <c r="K4" s="315"/>
      <c r="L4" s="315"/>
      <c r="M4" s="315"/>
      <c r="N4" s="315"/>
    </row>
    <row r="5" spans="1:31" ht="30" customHeight="1" x14ac:dyDescent="0.2">
      <c r="R5" s="183"/>
    </row>
    <row r="6" spans="1:31" ht="66.75" customHeight="1" x14ac:dyDescent="0.2">
      <c r="A6" s="56" t="s">
        <v>7</v>
      </c>
      <c r="B6" s="56" t="s">
        <v>10</v>
      </c>
      <c r="C6" s="56" t="s">
        <v>12</v>
      </c>
      <c r="D6" s="56" t="s">
        <v>15</v>
      </c>
      <c r="E6" s="57" t="s">
        <v>17</v>
      </c>
      <c r="F6" s="57" t="s">
        <v>19</v>
      </c>
      <c r="G6" s="56" t="s">
        <v>21</v>
      </c>
      <c r="H6" s="56" t="s">
        <v>23</v>
      </c>
      <c r="I6" s="56" t="s">
        <v>25</v>
      </c>
      <c r="J6" s="56" t="s">
        <v>62</v>
      </c>
      <c r="K6" s="56" t="s">
        <v>27</v>
      </c>
      <c r="L6" s="56" t="s">
        <v>29</v>
      </c>
      <c r="M6" s="56" t="s">
        <v>31</v>
      </c>
      <c r="N6" s="56" t="s">
        <v>63</v>
      </c>
      <c r="O6" s="57" t="s">
        <v>35</v>
      </c>
      <c r="P6" s="56" t="s">
        <v>64</v>
      </c>
      <c r="Q6" s="56" t="s">
        <v>65</v>
      </c>
      <c r="R6" s="56" t="s">
        <v>43</v>
      </c>
      <c r="S6" s="58" t="s">
        <v>66</v>
      </c>
      <c r="T6" s="56" t="s">
        <v>49</v>
      </c>
      <c r="U6" s="182" t="s">
        <v>51</v>
      </c>
      <c r="V6" s="205" t="s">
        <v>54</v>
      </c>
    </row>
    <row r="7" spans="1:31" ht="274.5" x14ac:dyDescent="0.2">
      <c r="A7" s="2" t="s">
        <v>67</v>
      </c>
      <c r="B7" s="13" t="s">
        <v>68</v>
      </c>
      <c r="C7" s="13" t="s">
        <v>69</v>
      </c>
      <c r="D7" s="13" t="s">
        <v>70</v>
      </c>
      <c r="E7" s="2" t="s">
        <v>71</v>
      </c>
      <c r="F7" s="2" t="s">
        <v>72</v>
      </c>
      <c r="G7" s="14" t="s">
        <v>73</v>
      </c>
      <c r="H7" s="14" t="s">
        <v>74</v>
      </c>
      <c r="I7" s="13" t="s">
        <v>75</v>
      </c>
      <c r="J7" s="13" t="s">
        <v>76</v>
      </c>
      <c r="K7" s="1" t="s">
        <v>77</v>
      </c>
      <c r="L7" s="14" t="s">
        <v>78</v>
      </c>
      <c r="M7" s="37" t="s">
        <v>79</v>
      </c>
      <c r="N7" s="28" t="s">
        <v>80</v>
      </c>
      <c r="O7" s="14" t="s">
        <v>81</v>
      </c>
      <c r="P7" s="87">
        <v>19</v>
      </c>
      <c r="Q7" s="87">
        <v>19</v>
      </c>
      <c r="R7" s="85">
        <f>IFERROR(IF(COUNTIF(N7,"*%")=1,(P7/Q7)*(100%/N7)*(S7/100%),(P7/Q7)*(S7/100%))," ")</f>
        <v>0.5</v>
      </c>
      <c r="S7" s="84">
        <v>0.5</v>
      </c>
      <c r="T7" s="86">
        <f>IFERROR(IF(R7=" "," ",IF(OR(R7&gt;=S7,((R7/S7)*(100%/N7))&gt;1),1,((R7/S7)*(100%/N7)))),"")</f>
        <v>1</v>
      </c>
      <c r="U7" s="109" t="s">
        <v>682</v>
      </c>
      <c r="V7" s="110"/>
      <c r="AC7" s="61"/>
      <c r="AE7" s="19" t="str">
        <f>IF(B7=Datos!$C$11, "Iniciativas_Objetivo1", IF(B7=Datos!$C$12, "Iniciativas_Objetivo2", IF(B7=Datos!$C$13, "Iniciativas_Objetivo3", IF(B7=Datos!$C$14, "Iniciativas_Objetivo4", IF(B7=Datos!$C$15, "Iniciativas_Objetivo5", IF(B7=Datos!$C$16, "Iniciativas_Objetivo6", IF(B7=Datos!$C$17, "Iniciativas_Objetivo7", IF(B7=Datos!$C$18, "Iniciativas_Objetivo8", IF(B7=Datos!$C$19, "Iniciativas_Objetivo9", IF(B7=Datos!$C$20, "Iniciativas_Objetivo10", IF(B7=Datos!$C$21, "Iniciativas_Objetivo11", IF(B7=Datos!$C$22, "Iniciativas_Objetivo12",IF(B7=Datos!$C$23, "Iniciativas_Objetivo13", " ")))))))))))))</f>
        <v>Iniciativas_Objetivo1</v>
      </c>
    </row>
    <row r="8" spans="1:31" ht="203.25" x14ac:dyDescent="0.2">
      <c r="A8" s="2" t="s">
        <v>67</v>
      </c>
      <c r="B8" s="13" t="s">
        <v>68</v>
      </c>
      <c r="C8" s="13" t="s">
        <v>69</v>
      </c>
      <c r="D8" s="13" t="s">
        <v>82</v>
      </c>
      <c r="E8" s="2" t="s">
        <v>83</v>
      </c>
      <c r="F8" s="2" t="s">
        <v>84</v>
      </c>
      <c r="G8" s="14" t="s">
        <v>85</v>
      </c>
      <c r="H8" s="14" t="s">
        <v>74</v>
      </c>
      <c r="I8" s="13" t="s">
        <v>75</v>
      </c>
      <c r="J8" s="13" t="s">
        <v>76</v>
      </c>
      <c r="K8" s="1" t="s">
        <v>77</v>
      </c>
      <c r="L8" s="14" t="s">
        <v>86</v>
      </c>
      <c r="M8" s="37" t="s">
        <v>87</v>
      </c>
      <c r="N8" s="28" t="s">
        <v>80</v>
      </c>
      <c r="O8" s="14" t="s">
        <v>81</v>
      </c>
      <c r="P8" s="87">
        <v>15</v>
      </c>
      <c r="Q8" s="87">
        <v>15</v>
      </c>
      <c r="R8" s="85">
        <f t="shared" ref="R8:R11" si="0">IFERROR(IF(COUNTIF(N8,"*%")=1,(P8/Q8)*(100%/N8)*(S8/100%),(P8/Q8)*(S8/100%))," ")</f>
        <v>0.5</v>
      </c>
      <c r="S8" s="84">
        <v>0.5</v>
      </c>
      <c r="T8" s="86">
        <f t="shared" ref="T8:T11" si="1">IFERROR(IF(R8=" "," ",IF(OR(R8&gt;=S8,((R8/S8)*(100%/N8))&gt;1),1,((R8/S8)*(100%/N8)))),"")</f>
        <v>1</v>
      </c>
      <c r="U8" s="109" t="s">
        <v>683</v>
      </c>
      <c r="V8" s="110"/>
      <c r="AC8" s="61"/>
      <c r="AE8" s="19"/>
    </row>
    <row r="9" spans="1:31" ht="187.5" x14ac:dyDescent="0.2">
      <c r="A9" s="2" t="s">
        <v>67</v>
      </c>
      <c r="B9" s="13" t="s">
        <v>68</v>
      </c>
      <c r="C9" s="13" t="s">
        <v>69</v>
      </c>
      <c r="D9" s="13" t="s">
        <v>88</v>
      </c>
      <c r="E9" s="2" t="s">
        <v>89</v>
      </c>
      <c r="F9" s="2" t="s">
        <v>90</v>
      </c>
      <c r="G9" s="14" t="s">
        <v>91</v>
      </c>
      <c r="H9" s="14" t="s">
        <v>74</v>
      </c>
      <c r="I9" s="13" t="s">
        <v>75</v>
      </c>
      <c r="J9" s="13" t="s">
        <v>76</v>
      </c>
      <c r="K9" s="1" t="s">
        <v>77</v>
      </c>
      <c r="L9" s="14" t="s">
        <v>92</v>
      </c>
      <c r="M9" s="37" t="s">
        <v>93</v>
      </c>
      <c r="N9" s="28" t="s">
        <v>80</v>
      </c>
      <c r="O9" s="14" t="s">
        <v>81</v>
      </c>
      <c r="P9" s="87">
        <v>115</v>
      </c>
      <c r="Q9" s="87">
        <v>173</v>
      </c>
      <c r="R9" s="85">
        <f t="shared" si="0"/>
        <v>0.33236994219653176</v>
      </c>
      <c r="S9" s="84">
        <v>0.5</v>
      </c>
      <c r="T9" s="86">
        <f>IFERROR(IF(R9=" "," ",IF(OR(R9&gt;=S9,((R9/S9)*(100%/N9))&gt;1),1,((R9/S9)*(100%/N9)))),"")</f>
        <v>0.66473988439306353</v>
      </c>
      <c r="U9" s="109" t="s">
        <v>712</v>
      </c>
      <c r="V9" s="109" t="s">
        <v>713</v>
      </c>
      <c r="AE9" s="19" t="str">
        <f>IF(B9=Datos!$C$11, "Iniciativas_Objetivo1", IF(B9=Datos!$C$12, "Iniciativas_Objetivo2", IF(B9=Datos!$C$13, "Iniciativas_Objetivo3", IF(B9=Datos!$C$14, "Iniciativas_Objetivo4", IF(B9=Datos!$C$15, "Iniciativas_Objetivo5", IF(B9=Datos!$C$16, "Iniciativas_Objetivo6", IF(B9=Datos!$C$17, "Iniciativas_Objetivo7", IF(B9=Datos!$C$18, "Iniciativas_Objetivo8", IF(B9=Datos!$C$19, "Iniciativas_Objetivo9", IF(B9=Datos!$C$20, "Iniciativas_Objetivo10", IF(B9=Datos!$C$21, "Iniciativas_Objetivo11", IF(B9=Datos!$C$22, "Iniciativas_Objetivo12",IF(B9=Datos!$C$23, "Iniciativas_Objetivo13", " ")))))))))))))</f>
        <v>Iniciativas_Objetivo1</v>
      </c>
    </row>
    <row r="10" spans="1:31" ht="242.25" x14ac:dyDescent="0.2">
      <c r="A10" s="2" t="s">
        <v>67</v>
      </c>
      <c r="B10" s="13" t="s">
        <v>68</v>
      </c>
      <c r="C10" s="13" t="s">
        <v>69</v>
      </c>
      <c r="D10" s="13" t="s">
        <v>94</v>
      </c>
      <c r="E10" s="2" t="s">
        <v>71</v>
      </c>
      <c r="F10" s="2" t="s">
        <v>95</v>
      </c>
      <c r="G10" s="14" t="s">
        <v>96</v>
      </c>
      <c r="H10" s="14" t="s">
        <v>74</v>
      </c>
      <c r="I10" s="13" t="s">
        <v>75</v>
      </c>
      <c r="J10" s="13" t="s">
        <v>76</v>
      </c>
      <c r="K10" s="1" t="s">
        <v>97</v>
      </c>
      <c r="L10" s="14" t="s">
        <v>98</v>
      </c>
      <c r="M10" s="37" t="s">
        <v>99</v>
      </c>
      <c r="N10" s="28" t="s">
        <v>80</v>
      </c>
      <c r="O10" s="14" t="s">
        <v>81</v>
      </c>
      <c r="P10" s="14">
        <v>34</v>
      </c>
      <c r="Q10" s="87">
        <v>44</v>
      </c>
      <c r="R10" s="85">
        <f t="shared" si="0"/>
        <v>0.38636363636363635</v>
      </c>
      <c r="S10" s="84">
        <v>0.5</v>
      </c>
      <c r="T10" s="86">
        <f t="shared" si="1"/>
        <v>0.77272727272727271</v>
      </c>
      <c r="U10" s="194" t="s">
        <v>685</v>
      </c>
      <c r="V10" s="109"/>
      <c r="AE10" s="19" t="str">
        <f>IF(B10=Datos!$C$11, "Iniciativas_Objetivo1", IF(B10=Datos!$C$12, "Iniciativas_Objetivo2", IF(B10=Datos!$C$13, "Iniciativas_Objetivo3", IF(B10=Datos!$C$14, "Iniciativas_Objetivo4", IF(B10=Datos!$C$15, "Iniciativas_Objetivo5", IF(B10=Datos!$C$16, "Iniciativas_Objetivo6", IF(B10=Datos!$C$17, "Iniciativas_Objetivo7", IF(B10=Datos!$C$18, "Iniciativas_Objetivo8", IF(B10=Datos!$C$19, "Iniciativas_Objetivo9", IF(B10=Datos!$C$20, "Iniciativas_Objetivo10", IF(B10=Datos!$C$21, "Iniciativas_Objetivo11", IF(B10=Datos!$C$22, "Iniciativas_Objetivo12",IF(B10=Datos!$C$23, "Iniciativas_Objetivo13", " ")))))))))))))</f>
        <v>Iniciativas_Objetivo1</v>
      </c>
    </row>
    <row r="11" spans="1:31" ht="128.25" x14ac:dyDescent="0.2">
      <c r="A11" s="2" t="s">
        <v>67</v>
      </c>
      <c r="B11" s="13" t="s">
        <v>68</v>
      </c>
      <c r="C11" s="13" t="s">
        <v>100</v>
      </c>
      <c r="D11" s="13" t="s">
        <v>101</v>
      </c>
      <c r="E11" s="2" t="s">
        <v>83</v>
      </c>
      <c r="F11" s="2" t="s">
        <v>102</v>
      </c>
      <c r="G11" s="14" t="s">
        <v>103</v>
      </c>
      <c r="H11" s="14" t="s">
        <v>74</v>
      </c>
      <c r="I11" s="13" t="s">
        <v>75</v>
      </c>
      <c r="J11" s="13" t="s">
        <v>76</v>
      </c>
      <c r="K11" s="1" t="s">
        <v>104</v>
      </c>
      <c r="L11" s="14" t="s">
        <v>105</v>
      </c>
      <c r="M11" s="133" t="s">
        <v>106</v>
      </c>
      <c r="N11" s="36" t="s">
        <v>80</v>
      </c>
      <c r="O11" s="14" t="s">
        <v>81</v>
      </c>
      <c r="P11" s="14">
        <v>1</v>
      </c>
      <c r="Q11" s="89">
        <v>1</v>
      </c>
      <c r="R11" s="85">
        <f t="shared" si="0"/>
        <v>0.5</v>
      </c>
      <c r="S11" s="84">
        <v>0.5</v>
      </c>
      <c r="T11" s="86">
        <f t="shared" si="1"/>
        <v>1</v>
      </c>
      <c r="U11" s="111" t="s">
        <v>738</v>
      </c>
      <c r="V11" s="112" t="s">
        <v>731</v>
      </c>
      <c r="AE11" s="19" t="str">
        <f>IF(B11=Datos!$C$11, "Iniciativas_Objetivo1", IF(B11=Datos!$C$12, "Iniciativas_Objetivo2", IF(B11=Datos!$C$13, "Iniciativas_Objetivo3", IF(B11=Datos!$C$14, "Iniciativas_Objetivo4", IF(B11=Datos!$C$15, "Iniciativas_Objetivo5", IF(B11=Datos!$C$16, "Iniciativas_Objetivo6", IF(B11=Datos!$C$17, "Iniciativas_Objetivo7", IF(B11=Datos!$C$18, "Iniciativas_Objetivo8", IF(B11=Datos!$C$19, "Iniciativas_Objetivo9", IF(B11=Datos!$C$20, "Iniciativas_Objetivo10", IF(B11=Datos!$C$21, "Iniciativas_Objetivo11", IF(B11=Datos!$C$22, "Iniciativas_Objetivo12",IF(B11=Datos!$C$23, "Iniciativas_Objetivo13", " ")))))))))))))</f>
        <v>Iniciativas_Objetivo1</v>
      </c>
    </row>
    <row r="12" spans="1:31" ht="128.25" x14ac:dyDescent="0.2">
      <c r="A12" s="2" t="s">
        <v>67</v>
      </c>
      <c r="B12" s="13" t="s">
        <v>68</v>
      </c>
      <c r="C12" s="13" t="s">
        <v>100</v>
      </c>
      <c r="D12" s="13" t="s">
        <v>107</v>
      </c>
      <c r="E12" s="2" t="s">
        <v>108</v>
      </c>
      <c r="F12" s="2" t="s">
        <v>109</v>
      </c>
      <c r="G12" s="14" t="s">
        <v>110</v>
      </c>
      <c r="H12" s="14" t="s">
        <v>74</v>
      </c>
      <c r="I12" s="13" t="s">
        <v>75</v>
      </c>
      <c r="J12" s="13" t="s">
        <v>111</v>
      </c>
      <c r="K12" s="1" t="s">
        <v>112</v>
      </c>
      <c r="L12" s="14" t="s">
        <v>113</v>
      </c>
      <c r="M12" s="27" t="s">
        <v>114</v>
      </c>
      <c r="N12" s="36" t="s">
        <v>115</v>
      </c>
      <c r="O12" s="14" t="s">
        <v>81</v>
      </c>
      <c r="P12" s="14">
        <v>44</v>
      </c>
      <c r="Q12" s="89">
        <v>250</v>
      </c>
      <c r="R12" s="85">
        <f>IFERROR(IF(COUNTIF(N12,"*%")=1,(P12/Q12)*(100%/N12),P12/Q12)," ")</f>
        <v>0.17599999999999999</v>
      </c>
      <c r="S12" s="84">
        <v>0.5</v>
      </c>
      <c r="T12" s="86">
        <f>IFERROR(IF(R12=" "," ",IF(R12&gt;=S12,1,R12/S12))," ")</f>
        <v>0.35199999999999998</v>
      </c>
      <c r="U12" s="111" t="s">
        <v>739</v>
      </c>
      <c r="V12" s="112" t="s">
        <v>740</v>
      </c>
      <c r="AE12" s="19" t="str">
        <f>IF(B12=Datos!$C$11, "Iniciativas_Objetivo1", IF(B12=Datos!$C$12, "Iniciativas_Objetivo2", IF(B12=Datos!$C$13, "Iniciativas_Objetivo3", IF(B12=Datos!$C$14, "Iniciativas_Objetivo4", IF(B12=Datos!$C$15, "Iniciativas_Objetivo5", IF(B12=Datos!$C$16, "Iniciativas_Objetivo6", IF(B12=Datos!$C$17, "Iniciativas_Objetivo7", IF(B12=Datos!$C$18, "Iniciativas_Objetivo8", IF(B12=Datos!$C$19, "Iniciativas_Objetivo9", IF(B12=Datos!$C$20, "Iniciativas_Objetivo10", IF(B12=Datos!$C$21, "Iniciativas_Objetivo11", IF(B12=Datos!$C$22, "Iniciativas_Objetivo12",IF(B12=Datos!$C$23, "Iniciativas_Objetivo13", " ")))))))))))))</f>
        <v>Iniciativas_Objetivo1</v>
      </c>
    </row>
    <row r="13" spans="1:31" ht="116.25" x14ac:dyDescent="0.2">
      <c r="A13" s="24" t="s">
        <v>67</v>
      </c>
      <c r="B13" s="13" t="s">
        <v>68</v>
      </c>
      <c r="C13" s="13" t="s">
        <v>116</v>
      </c>
      <c r="D13" s="13" t="s">
        <v>117</v>
      </c>
      <c r="E13" s="2" t="s">
        <v>71</v>
      </c>
      <c r="F13" s="2" t="s">
        <v>118</v>
      </c>
      <c r="G13" s="13" t="s">
        <v>119</v>
      </c>
      <c r="H13" s="14" t="s">
        <v>74</v>
      </c>
      <c r="I13" s="13" t="s">
        <v>75</v>
      </c>
      <c r="J13" s="13" t="s">
        <v>111</v>
      </c>
      <c r="K13" s="1" t="s">
        <v>120</v>
      </c>
      <c r="L13" s="13" t="s">
        <v>121</v>
      </c>
      <c r="M13" s="16" t="s">
        <v>122</v>
      </c>
      <c r="N13" s="134" t="s">
        <v>123</v>
      </c>
      <c r="O13" s="14" t="s">
        <v>81</v>
      </c>
      <c r="P13" s="14">
        <v>1</v>
      </c>
      <c r="Q13" s="89">
        <v>10</v>
      </c>
      <c r="R13" s="85">
        <f>IFERROR(IF(COUNTIF(N13,"*%")=1,(P13/Q13)*(100%/N13),P13/Q13)," ")</f>
        <v>0.1</v>
      </c>
      <c r="S13" s="84">
        <v>0.5</v>
      </c>
      <c r="T13" s="86">
        <f>IFERROR(IF(R13=" "," ",IF(R13&gt;=S13,1,R13/S13))," ")</f>
        <v>0.2</v>
      </c>
      <c r="U13" s="111" t="s">
        <v>825</v>
      </c>
      <c r="V13" s="112" t="s">
        <v>741</v>
      </c>
      <c r="AE13" s="19" t="str">
        <f>IF(B13=Datos!$C$11, "Iniciativas_Objetivo1", IF(B13=Datos!$C$12, "Iniciativas_Objetivo2", IF(B13=Datos!$C$13, "Iniciativas_Objetivo3", IF(B13=Datos!$C$14, "Iniciativas_Objetivo4", IF(B13=Datos!$C$15, "Iniciativas_Objetivo5", IF(B13=Datos!$C$16, "Iniciativas_Objetivo6", IF(B13=Datos!$C$17, "Iniciativas_Objetivo7", IF(B13=Datos!$C$18, "Iniciativas_Objetivo8", IF(B13=Datos!$C$19, "Iniciativas_Objetivo9", IF(B13=Datos!$C$20, "Iniciativas_Objetivo10", IF(B13=Datos!$C$21, "Iniciativas_Objetivo11", IF(B13=Datos!$C$22, "Iniciativas_Objetivo12",IF(B13=Datos!$C$23, "Iniciativas_Objetivo13", " ")))))))))))))</f>
        <v>Iniciativas_Objetivo1</v>
      </c>
    </row>
    <row r="14" spans="1:31" ht="144.75" x14ac:dyDescent="0.2">
      <c r="A14" s="20" t="s">
        <v>376</v>
      </c>
      <c r="B14" s="13" t="s">
        <v>377</v>
      </c>
      <c r="C14" s="13" t="s">
        <v>378</v>
      </c>
      <c r="D14" s="13" t="s">
        <v>393</v>
      </c>
      <c r="E14" s="2" t="s">
        <v>125</v>
      </c>
      <c r="F14" s="2" t="s">
        <v>126</v>
      </c>
      <c r="G14" s="14" t="s">
        <v>394</v>
      </c>
      <c r="H14" s="14" t="s">
        <v>74</v>
      </c>
      <c r="I14" s="13" t="s">
        <v>75</v>
      </c>
      <c r="J14" s="13" t="s">
        <v>111</v>
      </c>
      <c r="K14" s="1" t="s">
        <v>395</v>
      </c>
      <c r="L14" s="14" t="s">
        <v>396</v>
      </c>
      <c r="M14" s="37" t="s">
        <v>397</v>
      </c>
      <c r="N14" s="154" t="s">
        <v>80</v>
      </c>
      <c r="O14" s="14" t="s">
        <v>81</v>
      </c>
      <c r="P14" s="14">
        <v>2</v>
      </c>
      <c r="Q14" s="87">
        <v>7</v>
      </c>
      <c r="R14" s="85">
        <f>IFERROR(IF(COUNTIF(N14,"*%")=1,(P14/Q14)*(100%/N14),P14/Q14)," ")</f>
        <v>0.2857142857142857</v>
      </c>
      <c r="S14" s="84">
        <v>0.5</v>
      </c>
      <c r="T14" s="86">
        <f>IFERROR(IF(R14=" "," ",IF(R14&gt;=S14,1,R14/S14))," ")</f>
        <v>0.5714285714285714</v>
      </c>
      <c r="U14" s="110"/>
      <c r="V14" s="109" t="s">
        <v>831</v>
      </c>
      <c r="AE14" s="19" t="str">
        <f>IF(B14=Datos!$C$11, "Iniciativas_Objetivo1", IF(B14=Datos!$C$12, "Iniciativas_Objetivo2", IF(B14=Datos!$C$13, "Iniciativas_Objetivo3", IF(B14=Datos!$C$14, "Iniciativas_Objetivo4", IF(B14=Datos!$C$15, "Iniciativas_Objetivo5", IF(B14=Datos!$C$16, "Iniciativas_Objetivo6", IF(B14=Datos!$C$17, "Iniciativas_Objetivo7", IF(B14=Datos!$C$18, "Iniciativas_Objetivo8", IF(B14=Datos!$C$19, "Iniciativas_Objetivo9", IF(B14=Datos!$C$20, "Iniciativas_Objetivo10", IF(B14=Datos!$C$21, "Iniciativas_Objetivo11", IF(B14=Datos!$C$22, "Iniciativas_Objetivo12",IF(B14=Datos!$C$23, "Iniciativas_Objetivo13", " ")))))))))))))</f>
        <v>Iniciativas_Objetivo9</v>
      </c>
    </row>
    <row r="15" spans="1:31" ht="116.25" x14ac:dyDescent="0.2">
      <c r="A15" s="24" t="s">
        <v>67</v>
      </c>
      <c r="B15" s="13" t="s">
        <v>131</v>
      </c>
      <c r="C15" s="13" t="s">
        <v>132</v>
      </c>
      <c r="D15" s="13" t="s">
        <v>133</v>
      </c>
      <c r="E15" s="2" t="s">
        <v>71</v>
      </c>
      <c r="F15" s="2" t="s">
        <v>134</v>
      </c>
      <c r="G15" s="13" t="s">
        <v>135</v>
      </c>
      <c r="H15" s="14" t="s">
        <v>74</v>
      </c>
      <c r="I15" s="13" t="s">
        <v>75</v>
      </c>
      <c r="J15" s="13" t="s">
        <v>76</v>
      </c>
      <c r="K15" s="1" t="s">
        <v>120</v>
      </c>
      <c r="L15" s="13" t="s">
        <v>136</v>
      </c>
      <c r="M15" s="27" t="s">
        <v>137</v>
      </c>
      <c r="N15" s="134" t="s">
        <v>80</v>
      </c>
      <c r="O15" s="14" t="s">
        <v>81</v>
      </c>
      <c r="P15" s="14">
        <v>0</v>
      </c>
      <c r="Q15" s="89">
        <v>0</v>
      </c>
      <c r="R15" s="85" t="str">
        <f>IFERROR(IF(COUNTIF(N15,"*%")=1,(P15/Q15)*(100%/N15)*(S15/100%),(P15/Q15)*(S15/100%))," ")</f>
        <v xml:space="preserve"> </v>
      </c>
      <c r="S15" s="84">
        <v>0.5</v>
      </c>
      <c r="T15" s="86" t="str">
        <f>IFERROR(IF(R15=" "," ",IF(OR(R15&gt;=S15,((R15/S15)*(100%/N15))&gt;1),1,((R15/S15)*(100%/N15)))),"")</f>
        <v xml:space="preserve"> </v>
      </c>
      <c r="U15" s="111" t="s">
        <v>667</v>
      </c>
      <c r="V15" s="112" t="s">
        <v>668</v>
      </c>
      <c r="AE15" s="19" t="str">
        <f>IF(B15=Datos!$C$11, "Iniciativas_Objetivo1", IF(B15=Datos!$C$12, "Iniciativas_Objetivo2", IF(B15=Datos!$C$13, "Iniciativas_Objetivo3", IF(B15=Datos!$C$14, "Iniciativas_Objetivo4", IF(B15=Datos!$C$15, "Iniciativas_Objetivo5", IF(B15=Datos!$C$16, "Iniciativas_Objetivo6", IF(B15=Datos!$C$17, "Iniciativas_Objetivo7", IF(B15=Datos!$C$18, "Iniciativas_Objetivo8", IF(B15=Datos!$C$19, "Iniciativas_Objetivo9", IF(B15=Datos!$C$20, "Iniciativas_Objetivo10", IF(B15=Datos!$C$21, "Iniciativas_Objetivo11", IF(B15=Datos!$C$22, "Iniciativas_Objetivo12",IF(B15=Datos!$C$23, "Iniciativas_Objetivo13", " ")))))))))))))</f>
        <v>Iniciativas_Objetivo2</v>
      </c>
    </row>
    <row r="16" spans="1:31" ht="246.75" x14ac:dyDescent="0.2">
      <c r="A16" s="13" t="s">
        <v>67</v>
      </c>
      <c r="B16" s="13" t="s">
        <v>131</v>
      </c>
      <c r="C16" s="13" t="s">
        <v>132</v>
      </c>
      <c r="D16" s="13" t="s">
        <v>138</v>
      </c>
      <c r="E16" s="13" t="s">
        <v>139</v>
      </c>
      <c r="F16" s="13" t="s">
        <v>140</v>
      </c>
      <c r="G16" s="14" t="s">
        <v>141</v>
      </c>
      <c r="H16" s="14" t="s">
        <v>74</v>
      </c>
      <c r="I16" s="13" t="s">
        <v>75</v>
      </c>
      <c r="J16" s="13" t="s">
        <v>76</v>
      </c>
      <c r="K16" s="1" t="s">
        <v>142</v>
      </c>
      <c r="L16" s="14" t="s">
        <v>143</v>
      </c>
      <c r="M16" s="136" t="s">
        <v>818</v>
      </c>
      <c r="N16" s="28" t="s">
        <v>144</v>
      </c>
      <c r="O16" s="14" t="s">
        <v>81</v>
      </c>
      <c r="P16" s="14">
        <v>0</v>
      </c>
      <c r="Q16" s="87">
        <v>0</v>
      </c>
      <c r="R16" s="85" t="str">
        <f>IFERROR(IF(COUNTIF(N16,"*%")=1,(P16/Q16)*(100%/N16)*(S16/100%),(P16/Q16)*(S16/100%))," ")</f>
        <v xml:space="preserve"> </v>
      </c>
      <c r="S16" s="84">
        <v>0.5</v>
      </c>
      <c r="T16" s="86" t="str">
        <f>IFERROR(IF(R16=" "," ",IF(OR(R16&gt;=S16,((R16/S16)*(100%/N16))&gt;1),1,((R16/S16)*(100%/N16)))),"")</f>
        <v xml:space="preserve"> </v>
      </c>
      <c r="U16" s="109" t="s">
        <v>728</v>
      </c>
      <c r="V16" s="109" t="s">
        <v>742</v>
      </c>
      <c r="AE16" s="19" t="str">
        <f>IF(B16=Datos!$C$11, "Iniciativas_Objetivo1", IF(B16=Datos!$C$12, "Iniciativas_Objetivo2", IF(B16=Datos!$C$13, "Iniciativas_Objetivo3", IF(B16=Datos!$C$14, "Iniciativas_Objetivo4", IF(B16=Datos!$C$15, "Iniciativas_Objetivo5", IF(B16=Datos!$C$16, "Iniciativas_Objetivo6", IF(B16=Datos!$C$17, "Iniciativas_Objetivo7", IF(B16=Datos!$C$18, "Iniciativas_Objetivo8", IF(B16=Datos!$C$19, "Iniciativas_Objetivo9", IF(B16=Datos!$C$20, "Iniciativas_Objetivo10", IF(B16=Datos!$C$21, "Iniciativas_Objetivo11", IF(B16=Datos!$C$22, "Iniciativas_Objetivo12",IF(B16=Datos!$C$23, "Iniciativas_Objetivo13", " ")))))))))))))</f>
        <v>Iniciativas_Objetivo2</v>
      </c>
    </row>
    <row r="17" spans="1:31" ht="134.25" customHeight="1" x14ac:dyDescent="0.2">
      <c r="A17" s="20" t="s">
        <v>145</v>
      </c>
      <c r="B17" s="13" t="s">
        <v>146</v>
      </c>
      <c r="C17" s="13" t="s">
        <v>147</v>
      </c>
      <c r="D17" s="13" t="s">
        <v>148</v>
      </c>
      <c r="E17" s="2" t="s">
        <v>149</v>
      </c>
      <c r="F17" s="2" t="s">
        <v>102</v>
      </c>
      <c r="G17" s="14" t="s">
        <v>150</v>
      </c>
      <c r="H17" s="14" t="s">
        <v>74</v>
      </c>
      <c r="I17" s="13" t="s">
        <v>151</v>
      </c>
      <c r="J17" s="13" t="s">
        <v>111</v>
      </c>
      <c r="K17" s="1" t="s">
        <v>112</v>
      </c>
      <c r="L17" s="14" t="s">
        <v>152</v>
      </c>
      <c r="M17" s="25" t="s">
        <v>153</v>
      </c>
      <c r="N17" s="137" t="s">
        <v>154</v>
      </c>
      <c r="O17" s="14" t="s">
        <v>81</v>
      </c>
      <c r="P17" s="14">
        <v>32</v>
      </c>
      <c r="Q17" s="91">
        <v>200</v>
      </c>
      <c r="R17" s="85">
        <f>IFERROR(IF(COUNTIF(N17,"*%")=1,(P17/Q17)*(100%/N17),P17/Q17)," ")</f>
        <v>0.16</v>
      </c>
      <c r="S17" s="84">
        <v>0.5</v>
      </c>
      <c r="T17" s="86">
        <f>IFERROR(IF(R17=" "," ",IF(R17&gt;=S17,1,R17/S17))," ")</f>
        <v>0.32</v>
      </c>
      <c r="U17" s="113" t="s">
        <v>743</v>
      </c>
      <c r="V17" s="117" t="s">
        <v>819</v>
      </c>
      <c r="AE17" s="19" t="str">
        <f>IF(B17=Datos!$C$11, "Iniciativas_Objetivo1", IF(B17=Datos!$C$12, "Iniciativas_Objetivo2", IF(B17=Datos!$C$13, "Iniciativas_Objetivo3", IF(B17=Datos!$C$14, "Iniciativas_Objetivo4", IF(B17=Datos!$C$15, "Iniciativas_Objetivo5", IF(B17=Datos!$C$16, "Iniciativas_Objetivo6", IF(B17=Datos!$C$17, "Iniciativas_Objetivo7", IF(B17=Datos!$C$18, "Iniciativas_Objetivo8", IF(B17=Datos!$C$19, "Iniciativas_Objetivo9", IF(B17=Datos!$C$20, "Iniciativas_Objetivo10", IF(B17=Datos!$C$21, "Iniciativas_Objetivo11", IF(B17=Datos!$C$22, "Iniciativas_Objetivo12",IF(B17=Datos!$C$23, "Iniciativas_Objetivo13", " ")))))))))))))</f>
        <v>Iniciativas_Objetivo4</v>
      </c>
    </row>
    <row r="18" spans="1:31" ht="204" x14ac:dyDescent="0.2">
      <c r="A18" s="20" t="s">
        <v>145</v>
      </c>
      <c r="B18" s="13" t="s">
        <v>155</v>
      </c>
      <c r="C18" s="13" t="s">
        <v>156</v>
      </c>
      <c r="D18" s="13" t="s">
        <v>157</v>
      </c>
      <c r="E18" s="2" t="s">
        <v>149</v>
      </c>
      <c r="F18" s="2" t="s">
        <v>102</v>
      </c>
      <c r="G18" s="14" t="s">
        <v>158</v>
      </c>
      <c r="H18" s="14" t="s">
        <v>74</v>
      </c>
      <c r="I18" s="13" t="s">
        <v>151</v>
      </c>
      <c r="J18" s="13" t="s">
        <v>76</v>
      </c>
      <c r="K18" s="1" t="s">
        <v>112</v>
      </c>
      <c r="L18" s="14" t="s">
        <v>159</v>
      </c>
      <c r="M18" s="25" t="s">
        <v>160</v>
      </c>
      <c r="N18" s="28" t="s">
        <v>80</v>
      </c>
      <c r="O18" s="14" t="s">
        <v>81</v>
      </c>
      <c r="P18" s="14">
        <v>0</v>
      </c>
      <c r="Q18" s="92">
        <v>0</v>
      </c>
      <c r="R18" s="85" t="str">
        <f>IFERROR(IF(COUNTIF(N18,"*%")=1,(P18/Q18)*(100%/N18)*(S18/100%),(P18/Q18)*(S18/100%))," ")</f>
        <v xml:space="preserve"> </v>
      </c>
      <c r="S18" s="84">
        <v>0.5</v>
      </c>
      <c r="T18" s="86" t="str">
        <f>IFERROR(IF(R18=" "," ",IF(OR(R18&gt;=S18,((R18/S18)*(100%/N18))&gt;1),1,((R18/S18)*(100%/N18)))),"")</f>
        <v xml:space="preserve"> </v>
      </c>
      <c r="U18" s="114" t="s">
        <v>744</v>
      </c>
      <c r="V18" s="114" t="s">
        <v>745</v>
      </c>
      <c r="AE18" s="19" t="str">
        <f>IF(B18=Datos!$C$11, "Iniciativas_Objetivo1", IF(B18=Datos!$C$12, "Iniciativas_Objetivo2", IF(B18=Datos!$C$13, "Iniciativas_Objetivo3", IF(B18=Datos!$C$14, "Iniciativas_Objetivo4", IF(B18=Datos!$C$15, "Iniciativas_Objetivo5", IF(B18=Datos!$C$16, "Iniciativas_Objetivo6", IF(B18=Datos!$C$17, "Iniciativas_Objetivo7", IF(B18=Datos!$C$18, "Iniciativas_Objetivo8", IF(B18=Datos!$C$19, "Iniciativas_Objetivo9", IF(B18=Datos!$C$20, "Iniciativas_Objetivo10", IF(B18=Datos!$C$21, "Iniciativas_Objetivo11", IF(B18=Datos!$C$22, "Iniciativas_Objetivo12",IF(B18=Datos!$C$23, "Iniciativas_Objetivo13", " ")))))))))))))</f>
        <v>Iniciativas_Objetivo3</v>
      </c>
    </row>
    <row r="19" spans="1:31" ht="159" x14ac:dyDescent="0.2">
      <c r="A19" s="20" t="s">
        <v>145</v>
      </c>
      <c r="B19" s="13" t="s">
        <v>155</v>
      </c>
      <c r="C19" s="13" t="s">
        <v>156</v>
      </c>
      <c r="D19" s="13" t="s">
        <v>161</v>
      </c>
      <c r="E19" s="2" t="s">
        <v>162</v>
      </c>
      <c r="F19" s="2" t="s">
        <v>163</v>
      </c>
      <c r="G19" s="14" t="s">
        <v>164</v>
      </c>
      <c r="H19" s="14" t="s">
        <v>74</v>
      </c>
      <c r="I19" s="13" t="s">
        <v>151</v>
      </c>
      <c r="J19" s="13" t="s">
        <v>111</v>
      </c>
      <c r="K19" s="1" t="s">
        <v>165</v>
      </c>
      <c r="L19" s="14" t="s">
        <v>166</v>
      </c>
      <c r="M19" s="138" t="s">
        <v>167</v>
      </c>
      <c r="N19" s="17" t="s">
        <v>168</v>
      </c>
      <c r="O19" s="14" t="s">
        <v>81</v>
      </c>
      <c r="P19" s="211">
        <v>152126736542</v>
      </c>
      <c r="Q19" s="93">
        <v>264264260812</v>
      </c>
      <c r="R19" s="85">
        <f>IFERROR(IF(COUNTIF(N19,"*%")=1,(P19/Q19)*(100%/N19),P19/Q19)," ")</f>
        <v>0.57566140829850743</v>
      </c>
      <c r="S19" s="84">
        <v>0.5</v>
      </c>
      <c r="T19" s="86">
        <f>IFERROR(IF(R19=" "," ",IF(R19&gt;=S19,1,R19/S19))," ")</f>
        <v>1</v>
      </c>
      <c r="U19" s="113" t="s">
        <v>746</v>
      </c>
      <c r="V19" s="114" t="s">
        <v>703</v>
      </c>
      <c r="AE19" s="19" t="str">
        <f>IF(B19=Datos!$C$11, "Iniciativas_Objetivo1", IF(B19=Datos!$C$12, "Iniciativas_Objetivo2", IF(B19=Datos!$C$13, "Iniciativas_Objetivo3", IF(B19=Datos!$C$14, "Iniciativas_Objetivo4", IF(B19=Datos!$C$15, "Iniciativas_Objetivo5", IF(B19=Datos!$C$16, "Iniciativas_Objetivo6", IF(B19=Datos!$C$17, "Iniciativas_Objetivo7", IF(B19=Datos!$C$18, "Iniciativas_Objetivo8", IF(B19=Datos!$C$19, "Iniciativas_Objetivo9", IF(B19=Datos!$C$20, "Iniciativas_Objetivo10", IF(B19=Datos!$C$21, "Iniciativas_Objetivo11", IF(B19=Datos!$C$22, "Iniciativas_Objetivo12",IF(B19=Datos!$C$23, "Iniciativas_Objetivo13", " ")))))))))))))</f>
        <v>Iniciativas_Objetivo3</v>
      </c>
    </row>
    <row r="20" spans="1:31" ht="130.5" x14ac:dyDescent="0.2">
      <c r="A20" s="20" t="s">
        <v>145</v>
      </c>
      <c r="B20" s="13" t="s">
        <v>146</v>
      </c>
      <c r="C20" s="13" t="s">
        <v>169</v>
      </c>
      <c r="D20" s="13" t="s">
        <v>170</v>
      </c>
      <c r="E20" s="2" t="s">
        <v>149</v>
      </c>
      <c r="F20" s="2" t="s">
        <v>171</v>
      </c>
      <c r="G20" s="14" t="s">
        <v>172</v>
      </c>
      <c r="H20" s="14" t="s">
        <v>74</v>
      </c>
      <c r="I20" s="13" t="s">
        <v>151</v>
      </c>
      <c r="J20" s="13" t="s">
        <v>111</v>
      </c>
      <c r="K20" s="1" t="s">
        <v>104</v>
      </c>
      <c r="L20" s="14" t="s">
        <v>173</v>
      </c>
      <c r="M20" s="138" t="s">
        <v>174</v>
      </c>
      <c r="N20" s="17">
        <v>307000000000</v>
      </c>
      <c r="O20" s="14" t="s">
        <v>81</v>
      </c>
      <c r="P20" s="211">
        <v>59703982632</v>
      </c>
      <c r="Q20" s="245">
        <f>N20</f>
        <v>307000000000</v>
      </c>
      <c r="R20" s="85">
        <f>IFERROR(IF(COUNTIF(N20,"*%")=1,(P20/Q20)*(100%/N20),P20/Q20)," ")</f>
        <v>0.19447551345928338</v>
      </c>
      <c r="S20" s="84">
        <v>0.5</v>
      </c>
      <c r="T20" s="86">
        <f>IFERROR(IF(R20=" "," ",IF(R20&gt;=S20,1,R20/S20))," ")</f>
        <v>0.38895102691856676</v>
      </c>
      <c r="U20" s="115" t="s">
        <v>700</v>
      </c>
      <c r="V20" s="112" t="s">
        <v>747</v>
      </c>
      <c r="AE20" s="19" t="str">
        <f>IF(B20=Datos!$C$11, "Iniciativas_Objetivo1", IF(B20=Datos!$C$12, "Iniciativas_Objetivo2", IF(B20=Datos!$C$13, "Iniciativas_Objetivo3", IF(B20=Datos!$C$14, "Iniciativas_Objetivo4", IF(B20=Datos!$C$15, "Iniciativas_Objetivo5", IF(B20=Datos!$C$16, "Iniciativas_Objetivo6", IF(B20=Datos!$C$17, "Iniciativas_Objetivo7", IF(B20=Datos!$C$18, "Iniciativas_Objetivo8", IF(B20=Datos!$C$19, "Iniciativas_Objetivo9", IF(B20=Datos!$C$20, "Iniciativas_Objetivo10", IF(B20=Datos!$C$21, "Iniciativas_Objetivo11", IF(B20=Datos!$C$22, "Iniciativas_Objetivo12",IF(B20=Datos!$C$23, "Iniciativas_Objetivo13", " ")))))))))))))</f>
        <v>Iniciativas_Objetivo4</v>
      </c>
    </row>
    <row r="21" spans="1:31" ht="275.25" x14ac:dyDescent="0.2">
      <c r="A21" s="20" t="s">
        <v>145</v>
      </c>
      <c r="B21" s="13" t="s">
        <v>146</v>
      </c>
      <c r="C21" s="13" t="s">
        <v>169</v>
      </c>
      <c r="D21" s="13" t="s">
        <v>175</v>
      </c>
      <c r="E21" s="2" t="s">
        <v>149</v>
      </c>
      <c r="F21" s="2" t="s">
        <v>171</v>
      </c>
      <c r="G21" s="14" t="s">
        <v>176</v>
      </c>
      <c r="H21" s="14" t="s">
        <v>74</v>
      </c>
      <c r="I21" s="13" t="s">
        <v>151</v>
      </c>
      <c r="J21" s="13" t="s">
        <v>111</v>
      </c>
      <c r="K21" s="1" t="s">
        <v>112</v>
      </c>
      <c r="L21" s="14" t="s">
        <v>177</v>
      </c>
      <c r="M21" s="37" t="s">
        <v>178</v>
      </c>
      <c r="N21" s="17">
        <v>15000000000</v>
      </c>
      <c r="O21" s="14" t="s">
        <v>81</v>
      </c>
      <c r="P21" s="224">
        <v>7016666138</v>
      </c>
      <c r="Q21" s="224">
        <v>15000000000</v>
      </c>
      <c r="R21" s="85">
        <f>IFERROR(IF(COUNTIF(N21,"*%")=1,(P21/Q21)*(100%/N21),P21/Q21)," ")</f>
        <v>0.46777774253333332</v>
      </c>
      <c r="S21" s="84">
        <v>0.5</v>
      </c>
      <c r="T21" s="86">
        <f>IFERROR(IF(R21=" "," ",IF(R21&gt;=S21,1,R21/S21))," ")</f>
        <v>0.93555548506666664</v>
      </c>
      <c r="U21" s="223" t="s">
        <v>820</v>
      </c>
      <c r="V21" s="116"/>
      <c r="AE21" s="19" t="str">
        <f>IF(B21=Datos!$C$11, "Iniciativas_Objetivo1", IF(B21=Datos!$C$12, "Iniciativas_Objetivo2", IF(B21=Datos!$C$13, "Iniciativas_Objetivo3", IF(B21=Datos!$C$14, "Iniciativas_Objetivo4", IF(B21=Datos!$C$15, "Iniciativas_Objetivo5", IF(B21=Datos!$C$16, "Iniciativas_Objetivo6", IF(B21=Datos!$C$17, "Iniciativas_Objetivo7", IF(B21=Datos!$C$18, "Iniciativas_Objetivo8", IF(B21=Datos!$C$19, "Iniciativas_Objetivo9", IF(B21=Datos!$C$20, "Iniciativas_Objetivo10", IF(B21=Datos!$C$21, "Iniciativas_Objetivo11", IF(B21=Datos!$C$22, "Iniciativas_Objetivo12",IF(B21=Datos!$C$23, "Iniciativas_Objetivo13", " ")))))))))))))</f>
        <v>Iniciativas_Objetivo4</v>
      </c>
    </row>
    <row r="22" spans="1:31" ht="409.5" x14ac:dyDescent="0.2">
      <c r="A22" s="20" t="s">
        <v>145</v>
      </c>
      <c r="B22" s="13" t="s">
        <v>146</v>
      </c>
      <c r="C22" s="13" t="s">
        <v>169</v>
      </c>
      <c r="D22" s="13" t="s">
        <v>179</v>
      </c>
      <c r="E22" s="2" t="s">
        <v>83</v>
      </c>
      <c r="F22" s="2" t="s">
        <v>171</v>
      </c>
      <c r="G22" s="14" t="s">
        <v>180</v>
      </c>
      <c r="H22" s="14" t="s">
        <v>74</v>
      </c>
      <c r="I22" s="13" t="s">
        <v>151</v>
      </c>
      <c r="J22" s="13" t="s">
        <v>111</v>
      </c>
      <c r="K22" s="1" t="s">
        <v>181</v>
      </c>
      <c r="L22" s="139" t="s">
        <v>182</v>
      </c>
      <c r="M22" s="140" t="s">
        <v>183</v>
      </c>
      <c r="N22" s="141" t="s">
        <v>184</v>
      </c>
      <c r="O22" s="14" t="s">
        <v>81</v>
      </c>
      <c r="P22" s="192">
        <v>3906633119</v>
      </c>
      <c r="Q22" s="192">
        <v>74684780832</v>
      </c>
      <c r="R22" s="85">
        <f>IFERROR(IF(COUNTIF(N22,"*%")=1,(P22/Q22)*(100%/N22),P22/Q22)," ")</f>
        <v>5.2308289258929372E-2</v>
      </c>
      <c r="S22" s="84">
        <v>0.5</v>
      </c>
      <c r="T22" s="86">
        <f>IFERROR(IF(R22=" "," ",IF(R22&gt;=S22,1,R22/S22))," ")</f>
        <v>0.10461657851785874</v>
      </c>
      <c r="U22" s="109" t="s">
        <v>748</v>
      </c>
      <c r="V22" s="119" t="s">
        <v>749</v>
      </c>
      <c r="AE22" s="19" t="str">
        <f>IF(B22=Datos!$C$11, "Iniciativas_Objetivo1", IF(B22=Datos!$C$12, "Iniciativas_Objetivo2", IF(B22=Datos!$C$13, "Iniciativas_Objetivo3", IF(B22=Datos!$C$14, "Iniciativas_Objetivo4", IF(B22=Datos!$C$15, "Iniciativas_Objetivo5", IF(B22=Datos!$C$16, "Iniciativas_Objetivo6", IF(B22=Datos!$C$17, "Iniciativas_Objetivo7", IF(B22=Datos!$C$18, "Iniciativas_Objetivo8", IF(B22=Datos!$C$19, "Iniciativas_Objetivo9", IF(B22=Datos!$C$20, "Iniciativas_Objetivo10", IF(B22=Datos!$C$21, "Iniciativas_Objetivo11", IF(B22=Datos!$C$22, "Iniciativas_Objetivo12",IF(B22=Datos!$C$23, "Iniciativas_Objetivo13", " ")))))))))))))</f>
        <v>Iniciativas_Objetivo4</v>
      </c>
    </row>
    <row r="23" spans="1:31" ht="159.75" x14ac:dyDescent="0.2">
      <c r="A23" s="13" t="s">
        <v>145</v>
      </c>
      <c r="B23" s="13" t="s">
        <v>146</v>
      </c>
      <c r="C23" s="13" t="s">
        <v>169</v>
      </c>
      <c r="D23" s="13" t="s">
        <v>185</v>
      </c>
      <c r="E23" s="13" t="s">
        <v>149</v>
      </c>
      <c r="F23" s="13" t="s">
        <v>186</v>
      </c>
      <c r="G23" s="13" t="s">
        <v>187</v>
      </c>
      <c r="H23" s="14" t="s">
        <v>74</v>
      </c>
      <c r="I23" s="13" t="s">
        <v>75</v>
      </c>
      <c r="J23" s="13" t="s">
        <v>111</v>
      </c>
      <c r="K23" s="1" t="s">
        <v>142</v>
      </c>
      <c r="L23" s="14" t="s">
        <v>188</v>
      </c>
      <c r="M23" s="25" t="s">
        <v>189</v>
      </c>
      <c r="N23" s="28" t="s">
        <v>190</v>
      </c>
      <c r="O23" s="14" t="s">
        <v>81</v>
      </c>
      <c r="P23" s="185">
        <v>115822175</v>
      </c>
      <c r="Q23" s="186">
        <v>357530300</v>
      </c>
      <c r="R23" s="85">
        <f>IFERROR(IF(COUNTIF(N23,"*%")=1,(P23/Q23)*(100%/N23),P23/Q23)," ")</f>
        <v>0.3239506553710273</v>
      </c>
      <c r="S23" s="84">
        <v>0.5</v>
      </c>
      <c r="T23" s="86">
        <f>IFERROR(IF(R23=" "," ",IF(R23&gt;=S23,1,R23/S23))," ")</f>
        <v>0.64790131074205459</v>
      </c>
      <c r="U23" s="184" t="s">
        <v>758</v>
      </c>
      <c r="V23" s="241" t="s">
        <v>729</v>
      </c>
      <c r="AE23" s="19" t="str">
        <f>IF(B23=Datos!$C$11, "Iniciativas_Objetivo1", IF(B23=Datos!$C$12, "Iniciativas_Objetivo2", IF(B23=Datos!$C$13, "Iniciativas_Objetivo3", IF(B23=Datos!$C$14, "Iniciativas_Objetivo4", IF(B23=Datos!$C$15, "Iniciativas_Objetivo5", IF(B23=Datos!$C$16, "Iniciativas_Objetivo6", IF(B23=Datos!$C$17, "Iniciativas_Objetivo7", IF(B23=Datos!$C$18, "Iniciativas_Objetivo8", IF(B23=Datos!$C$19, "Iniciativas_Objetivo9", IF(B23=Datos!$C$20, "Iniciativas_Objetivo10", IF(B23=Datos!$C$21, "Iniciativas_Objetivo11", IF(B23=Datos!$C$22, "Iniciativas_Objetivo12",IF(B23=Datos!$C$23, "Iniciativas_Objetivo13", " ")))))))))))))</f>
        <v>Iniciativas_Objetivo4</v>
      </c>
    </row>
    <row r="24" spans="1:31" ht="159" x14ac:dyDescent="0.2">
      <c r="A24" s="20" t="s">
        <v>145</v>
      </c>
      <c r="B24" s="13" t="s">
        <v>146</v>
      </c>
      <c r="C24" s="13" t="s">
        <v>147</v>
      </c>
      <c r="D24" s="13" t="s">
        <v>191</v>
      </c>
      <c r="E24" s="2" t="s">
        <v>149</v>
      </c>
      <c r="F24" s="2" t="s">
        <v>102</v>
      </c>
      <c r="G24" s="14" t="s">
        <v>192</v>
      </c>
      <c r="H24" s="14" t="s">
        <v>74</v>
      </c>
      <c r="I24" s="13" t="s">
        <v>151</v>
      </c>
      <c r="J24" s="13" t="s">
        <v>76</v>
      </c>
      <c r="K24" s="1" t="s">
        <v>112</v>
      </c>
      <c r="L24" s="14" t="s">
        <v>193</v>
      </c>
      <c r="M24" s="25" t="s">
        <v>194</v>
      </c>
      <c r="N24" s="28" t="s">
        <v>80</v>
      </c>
      <c r="O24" s="14" t="s">
        <v>81</v>
      </c>
      <c r="P24" s="14">
        <v>22</v>
      </c>
      <c r="Q24" s="91">
        <v>22</v>
      </c>
      <c r="R24" s="85">
        <f>IFERROR(IF(COUNTIF(N24,"*%")=1,(P24/Q24)*(100%/N24)*(S24/100%),(P24/Q24)*(S24/100%))," ")</f>
        <v>0.5</v>
      </c>
      <c r="S24" s="84">
        <v>0.5</v>
      </c>
      <c r="T24" s="86">
        <f>IFERROR(IF(R24=" "," ",IF(OR(R24&gt;=S24,((R24/S24)*(100%/N24))&gt;1),1,((R24/S24)*(100%/N24)))),"")</f>
        <v>1</v>
      </c>
      <c r="U24" s="109" t="s">
        <v>750</v>
      </c>
      <c r="AE24" s="19" t="str">
        <f>IF(B24=Datos!$C$11, "Iniciativas_Objetivo1", IF(B24=Datos!$C$12, "Iniciativas_Objetivo2", IF(B24=Datos!$C$13, "Iniciativas_Objetivo3", IF(B24=Datos!$C$14, "Iniciativas_Objetivo4", IF(B24=Datos!$C$15, "Iniciativas_Objetivo5", IF(B24=Datos!$C$16, "Iniciativas_Objetivo6", IF(B24=Datos!$C$17, "Iniciativas_Objetivo7", IF(B24=Datos!$C$18, "Iniciativas_Objetivo8", IF(B24=Datos!$C$19, "Iniciativas_Objetivo9", IF(B24=Datos!$C$20, "Iniciativas_Objetivo10", IF(B24=Datos!$C$21, "Iniciativas_Objetivo11", IF(B24=Datos!$C$22, "Iniciativas_Objetivo12",IF(B24=Datos!$C$23, "Iniciativas_Objetivo13", " ")))))))))))))</f>
        <v>Iniciativas_Objetivo4</v>
      </c>
    </row>
    <row r="25" spans="1:31" ht="130.5" x14ac:dyDescent="0.2">
      <c r="A25" s="20" t="s">
        <v>145</v>
      </c>
      <c r="B25" s="13" t="s">
        <v>146</v>
      </c>
      <c r="C25" s="13" t="s">
        <v>147</v>
      </c>
      <c r="D25" s="13" t="s">
        <v>195</v>
      </c>
      <c r="E25" s="2" t="s">
        <v>108</v>
      </c>
      <c r="F25" s="2" t="s">
        <v>109</v>
      </c>
      <c r="G25" s="14" t="s">
        <v>196</v>
      </c>
      <c r="H25" s="14" t="s">
        <v>74</v>
      </c>
      <c r="I25" s="13" t="s">
        <v>151</v>
      </c>
      <c r="J25" s="13" t="s">
        <v>111</v>
      </c>
      <c r="K25" s="1" t="s">
        <v>112</v>
      </c>
      <c r="L25" s="14" t="s">
        <v>197</v>
      </c>
      <c r="M25" s="27" t="s">
        <v>198</v>
      </c>
      <c r="N25" s="17">
        <v>300000000</v>
      </c>
      <c r="O25" s="14" t="s">
        <v>81</v>
      </c>
      <c r="P25" s="225">
        <v>580711231</v>
      </c>
      <c r="Q25" s="226">
        <v>300000000</v>
      </c>
      <c r="R25" s="85">
        <f t="shared" ref="R25:R36" si="2">IFERROR(IF(COUNTIF(N25,"*%")=1,(P25/Q25)*(100%/N25),P25/Q25)," ")</f>
        <v>1.9357041033333333</v>
      </c>
      <c r="S25" s="84">
        <v>0.5</v>
      </c>
      <c r="T25" s="86">
        <f>IFERROR(IF(R25=" "," ",IF(R25&gt;=S25,1,R25/S25))," ")</f>
        <v>1</v>
      </c>
      <c r="U25" s="111" t="s">
        <v>821</v>
      </c>
      <c r="V25" s="112" t="s">
        <v>822</v>
      </c>
      <c r="AE25" s="19" t="str">
        <f>IF(B25=Datos!$C$11, "Iniciativas_Objetivo1", IF(B25=Datos!$C$12, "Iniciativas_Objetivo2", IF(B25=Datos!$C$13, "Iniciativas_Objetivo3", IF(B25=Datos!$C$14, "Iniciativas_Objetivo4", IF(B25=Datos!$C$15, "Iniciativas_Objetivo5", IF(B25=Datos!$C$16, "Iniciativas_Objetivo6", IF(B25=Datos!$C$17, "Iniciativas_Objetivo7", IF(B25=Datos!$C$18, "Iniciativas_Objetivo8", IF(B25=Datos!$C$19, "Iniciativas_Objetivo9", IF(B25=Datos!$C$20, "Iniciativas_Objetivo10", IF(B25=Datos!$C$21, "Iniciativas_Objetivo11", IF(B25=Datos!$C$22, "Iniciativas_Objetivo12",IF(B25=Datos!$C$23, "Iniciativas_Objetivo13", " ")))))))))))))</f>
        <v>Iniciativas_Objetivo4</v>
      </c>
    </row>
    <row r="26" spans="1:31" ht="285" x14ac:dyDescent="0.2">
      <c r="A26" s="54" t="s">
        <v>145</v>
      </c>
      <c r="B26" s="13" t="s">
        <v>146</v>
      </c>
      <c r="C26" s="142" t="s">
        <v>147</v>
      </c>
      <c r="D26" s="142" t="s">
        <v>199</v>
      </c>
      <c r="E26" s="29" t="s">
        <v>149</v>
      </c>
      <c r="F26" s="29" t="s">
        <v>171</v>
      </c>
      <c r="G26" s="22" t="s">
        <v>200</v>
      </c>
      <c r="H26" s="22" t="s">
        <v>74</v>
      </c>
      <c r="I26" s="13" t="s">
        <v>151</v>
      </c>
      <c r="J26" s="142" t="s">
        <v>111</v>
      </c>
      <c r="K26" s="1" t="s">
        <v>181</v>
      </c>
      <c r="L26" s="22" t="s">
        <v>751</v>
      </c>
      <c r="M26" s="143" t="s">
        <v>752</v>
      </c>
      <c r="N26" s="28" t="s">
        <v>201</v>
      </c>
      <c r="O26" s="14" t="s">
        <v>81</v>
      </c>
      <c r="P26" s="14">
        <v>0</v>
      </c>
      <c r="Q26" s="95" t="s">
        <v>201</v>
      </c>
      <c r="R26" s="85">
        <f t="shared" si="2"/>
        <v>0</v>
      </c>
      <c r="S26" s="84">
        <v>0.5</v>
      </c>
      <c r="T26" s="86">
        <f>IFERROR(IF(R26=" "," ",IF(R26&gt;=S26,1,R26/S26))," ")</f>
        <v>0</v>
      </c>
      <c r="U26" s="113" t="s">
        <v>753</v>
      </c>
      <c r="V26" s="112" t="s">
        <v>673</v>
      </c>
      <c r="AE26" s="19" t="str">
        <f>IF(B26=Datos!$C$11, "Iniciativas_Objetivo1", IF(B26=Datos!$C$12, "Iniciativas_Objetivo2", IF(B26=Datos!$C$13, "Iniciativas_Objetivo3", IF(B26=Datos!$C$14, "Iniciativas_Objetivo4", IF(B26=Datos!$C$15, "Iniciativas_Objetivo5", IF(B26=Datos!$C$16, "Iniciativas_Objetivo6", IF(B26=Datos!$C$17, "Iniciativas_Objetivo7", IF(B26=Datos!$C$18, "Iniciativas_Objetivo8", IF(B26=Datos!$C$19, "Iniciativas_Objetivo9", IF(B26=Datos!$C$20, "Iniciativas_Objetivo10", IF(B26=Datos!$C$21, "Iniciativas_Objetivo11", IF(B26=Datos!$C$22, "Iniciativas_Objetivo12",IF(B26=Datos!$C$23, "Iniciativas_Objetivo13", " ")))))))))))))</f>
        <v>Iniciativas_Objetivo4</v>
      </c>
    </row>
    <row r="27" spans="1:31" ht="159" x14ac:dyDescent="0.2">
      <c r="A27" s="50" t="s">
        <v>145</v>
      </c>
      <c r="B27" s="13" t="s">
        <v>146</v>
      </c>
      <c r="C27" s="144" t="s">
        <v>147</v>
      </c>
      <c r="D27" s="144" t="s">
        <v>202</v>
      </c>
      <c r="E27" s="33" t="s">
        <v>83</v>
      </c>
      <c r="F27" s="33" t="s">
        <v>102</v>
      </c>
      <c r="G27" s="31" t="s">
        <v>203</v>
      </c>
      <c r="H27" s="31" t="s">
        <v>74</v>
      </c>
      <c r="I27" s="13" t="s">
        <v>151</v>
      </c>
      <c r="J27" s="144" t="s">
        <v>111</v>
      </c>
      <c r="K27" s="1" t="s">
        <v>181</v>
      </c>
      <c r="L27" s="31" t="s">
        <v>754</v>
      </c>
      <c r="M27" s="242" t="s">
        <v>755</v>
      </c>
      <c r="N27" s="145" t="s">
        <v>204</v>
      </c>
      <c r="O27" s="14" t="s">
        <v>81</v>
      </c>
      <c r="P27" s="14">
        <v>22</v>
      </c>
      <c r="Q27" s="97">
        <v>60</v>
      </c>
      <c r="R27" s="85">
        <f t="shared" si="2"/>
        <v>0.36666666666666664</v>
      </c>
      <c r="S27" s="84">
        <v>0.5</v>
      </c>
      <c r="T27" s="86">
        <f>IFERROR(IF(R27=" "," ",IF(R27&gt;=S27,1,R27/S27))," ")</f>
        <v>0.73333333333333328</v>
      </c>
      <c r="U27" s="117" t="s">
        <v>674</v>
      </c>
      <c r="V27" s="193" t="s">
        <v>672</v>
      </c>
      <c r="AE27" s="19" t="str">
        <f>IF(B27=Datos!$C$11, "Iniciativas_Objetivo1", IF(B27=Datos!$C$12, "Iniciativas_Objetivo2", IF(B27=Datos!$C$13, "Iniciativas_Objetivo3", IF(B27=Datos!$C$14, "Iniciativas_Objetivo4", IF(B27=Datos!$C$15, "Iniciativas_Objetivo5", IF(B27=Datos!$C$16, "Iniciativas_Objetivo6", IF(B27=Datos!$C$17, "Iniciativas_Objetivo7", IF(B27=Datos!$C$18, "Iniciativas_Objetivo8", IF(B27=Datos!$C$19, "Iniciativas_Objetivo9", IF(B27=Datos!$C$20, "Iniciativas_Objetivo10", IF(B27=Datos!$C$21, "Iniciativas_Objetivo11", IF(B27=Datos!$C$22, "Iniciativas_Objetivo12",IF(B27=Datos!$C$23, "Iniciativas_Objetivo13", " ")))))))))))))</f>
        <v>Iniciativas_Objetivo4</v>
      </c>
    </row>
    <row r="28" spans="1:31" ht="144.75" x14ac:dyDescent="0.2">
      <c r="A28" s="144" t="s">
        <v>145</v>
      </c>
      <c r="B28" s="13" t="s">
        <v>146</v>
      </c>
      <c r="C28" s="144" t="s">
        <v>147</v>
      </c>
      <c r="D28" s="144" t="s">
        <v>205</v>
      </c>
      <c r="E28" s="144" t="s">
        <v>149</v>
      </c>
      <c r="F28" s="144" t="s">
        <v>186</v>
      </c>
      <c r="G28" s="31" t="s">
        <v>206</v>
      </c>
      <c r="H28" s="31" t="s">
        <v>74</v>
      </c>
      <c r="I28" s="144" t="s">
        <v>75</v>
      </c>
      <c r="J28" s="146" t="s">
        <v>111</v>
      </c>
      <c r="K28" s="1" t="s">
        <v>142</v>
      </c>
      <c r="L28" s="31" t="s">
        <v>207</v>
      </c>
      <c r="M28" s="147" t="s">
        <v>208</v>
      </c>
      <c r="N28" s="148" t="s">
        <v>80</v>
      </c>
      <c r="O28" s="14" t="s">
        <v>81</v>
      </c>
      <c r="P28" s="14">
        <v>0</v>
      </c>
      <c r="Q28" s="89">
        <v>465</v>
      </c>
      <c r="R28" s="85">
        <f t="shared" si="2"/>
        <v>0</v>
      </c>
      <c r="S28" s="84">
        <v>0.5</v>
      </c>
      <c r="T28" s="86">
        <f>IFERROR(IF(R28=" "," ",IF(R28&gt;=S28,1,R28/S28))," ")</f>
        <v>0</v>
      </c>
      <c r="U28" s="111" t="s">
        <v>756</v>
      </c>
      <c r="V28" s="112" t="s">
        <v>757</v>
      </c>
      <c r="AE28" s="19" t="str">
        <f>IF(B28=Datos!$C$11, "Iniciativas_Objetivo1", IF(B28=Datos!$C$12, "Iniciativas_Objetivo2", IF(B28=Datos!$C$13, "Iniciativas_Objetivo3", IF(B28=Datos!$C$14, "Iniciativas_Objetivo4", IF(B28=Datos!$C$15, "Iniciativas_Objetivo5", IF(B28=Datos!$C$16, "Iniciativas_Objetivo6", IF(B28=Datos!$C$17, "Iniciativas_Objetivo7", IF(B28=Datos!$C$18, "Iniciativas_Objetivo8", IF(B28=Datos!$C$19, "Iniciativas_Objetivo9", IF(B28=Datos!$C$20, "Iniciativas_Objetivo10", IF(B28=Datos!$C$21, "Iniciativas_Objetivo11", IF(B28=Datos!$C$22, "Iniciativas_Objetivo12",IF(B28=Datos!$C$23, "Iniciativas_Objetivo13", " ")))))))))))))</f>
        <v>Iniciativas_Objetivo4</v>
      </c>
    </row>
    <row r="29" spans="1:31" ht="144.75" x14ac:dyDescent="0.2">
      <c r="A29" s="51" t="s">
        <v>145</v>
      </c>
      <c r="B29" s="13" t="s">
        <v>146</v>
      </c>
      <c r="C29" s="149" t="s">
        <v>209</v>
      </c>
      <c r="D29" s="149" t="s">
        <v>210</v>
      </c>
      <c r="E29" s="34" t="s">
        <v>162</v>
      </c>
      <c r="F29" s="34" t="s">
        <v>163</v>
      </c>
      <c r="G29" s="32" t="s">
        <v>211</v>
      </c>
      <c r="H29" s="32" t="s">
        <v>74</v>
      </c>
      <c r="I29" s="13" t="s">
        <v>151</v>
      </c>
      <c r="J29" s="149" t="s">
        <v>111</v>
      </c>
      <c r="K29" s="1" t="s">
        <v>165</v>
      </c>
      <c r="L29" s="32" t="s">
        <v>212</v>
      </c>
      <c r="M29" s="150" t="s">
        <v>213</v>
      </c>
      <c r="N29" s="17">
        <v>27000000000</v>
      </c>
      <c r="O29" s="14" t="s">
        <v>81</v>
      </c>
      <c r="P29" s="211">
        <v>42192094036</v>
      </c>
      <c r="Q29" s="98">
        <v>27000000000</v>
      </c>
      <c r="R29" s="85">
        <f t="shared" si="2"/>
        <v>1.5626701494814814</v>
      </c>
      <c r="S29" s="84">
        <v>0.5</v>
      </c>
      <c r="T29" s="86">
        <f>IFERROR(IF(R29=" "," ",IF(R29&gt;=S29,1,R29/S29))," ")</f>
        <v>1</v>
      </c>
      <c r="U29" s="244" t="s">
        <v>814</v>
      </c>
      <c r="V29" s="109" t="s">
        <v>703</v>
      </c>
      <c r="AE29" s="19" t="str">
        <f>IF(B29=Datos!$C$11, "Iniciativas_Objetivo1", IF(B29=Datos!$C$12, "Iniciativas_Objetivo2", IF(B29=Datos!$C$13, "Iniciativas_Objetivo3", IF(B29=Datos!$C$14, "Iniciativas_Objetivo4", IF(B29=Datos!$C$15, "Iniciativas_Objetivo5", IF(B29=Datos!$C$16, "Iniciativas_Objetivo6", IF(B29=Datos!$C$17, "Iniciativas_Objetivo7", IF(B29=Datos!$C$18, "Iniciativas_Objetivo8", IF(B29=Datos!$C$19, "Iniciativas_Objetivo9", IF(B29=Datos!$C$20, "Iniciativas_Objetivo10", IF(B29=Datos!$C$21, "Iniciativas_Objetivo11", IF(B29=Datos!$C$22, "Iniciativas_Objetivo12",IF(B29=Datos!$C$23, "Iniciativas_Objetivo13", " ")))))))))))))</f>
        <v>Iniciativas_Objetivo4</v>
      </c>
    </row>
    <row r="30" spans="1:31" ht="174" x14ac:dyDescent="0.2">
      <c r="A30" s="20" t="s">
        <v>145</v>
      </c>
      <c r="B30" s="13" t="s">
        <v>146</v>
      </c>
      <c r="C30" s="13" t="s">
        <v>214</v>
      </c>
      <c r="D30" s="13" t="s">
        <v>215</v>
      </c>
      <c r="E30" s="2" t="s">
        <v>162</v>
      </c>
      <c r="F30" s="2" t="s">
        <v>216</v>
      </c>
      <c r="G30" s="14" t="s">
        <v>217</v>
      </c>
      <c r="H30" s="14" t="s">
        <v>218</v>
      </c>
      <c r="I30" s="13" t="s">
        <v>151</v>
      </c>
      <c r="J30" s="13" t="s">
        <v>111</v>
      </c>
      <c r="K30" s="1" t="s">
        <v>165</v>
      </c>
      <c r="L30" s="14" t="s">
        <v>219</v>
      </c>
      <c r="M30" s="138" t="s">
        <v>220</v>
      </c>
      <c r="N30" s="28" t="s">
        <v>80</v>
      </c>
      <c r="O30" s="14" t="s">
        <v>81</v>
      </c>
      <c r="P30" s="99">
        <v>47324324806</v>
      </c>
      <c r="Q30" s="99">
        <v>64929649700</v>
      </c>
      <c r="R30" s="85">
        <f t="shared" si="2"/>
        <v>0.72885538463023625</v>
      </c>
      <c r="S30" s="84">
        <v>0.5</v>
      </c>
      <c r="T30" s="86">
        <f>IFERROR(IF(R30=" "," ",IF(OR(R30&gt;=S30,((R30/S30)*(100%/N30))&gt;1),1,((R30/S30)*(100%/N30)))),"")</f>
        <v>1</v>
      </c>
      <c r="U30" s="114" t="s">
        <v>815</v>
      </c>
      <c r="V30" s="112" t="s">
        <v>703</v>
      </c>
      <c r="AE30" s="19" t="str">
        <f>IF(B30=Datos!$C$11, "Iniciativas_Objetivo1", IF(B30=Datos!$C$12, "Iniciativas_Objetivo2", IF(B30=Datos!$C$13, "Iniciativas_Objetivo3", IF(B30=Datos!$C$14, "Iniciativas_Objetivo4", IF(B30=Datos!$C$15, "Iniciativas_Objetivo5", IF(B30=Datos!$C$16, "Iniciativas_Objetivo6", IF(B30=Datos!$C$17, "Iniciativas_Objetivo7", IF(B30=Datos!$C$18, "Iniciativas_Objetivo8", IF(B30=Datos!$C$19, "Iniciativas_Objetivo9", IF(B30=Datos!$C$20, "Iniciativas_Objetivo10", IF(B30=Datos!$C$21, "Iniciativas_Objetivo11", IF(B30=Datos!$C$22, "Iniciativas_Objetivo12",IF(B30=Datos!$C$23, "Iniciativas_Objetivo13", " ")))))))))))))</f>
        <v>Iniciativas_Objetivo4</v>
      </c>
    </row>
    <row r="31" spans="1:31" ht="174" x14ac:dyDescent="0.2">
      <c r="A31" s="20" t="s">
        <v>145</v>
      </c>
      <c r="B31" s="13" t="s">
        <v>146</v>
      </c>
      <c r="C31" s="13" t="s">
        <v>214</v>
      </c>
      <c r="D31" s="13" t="s">
        <v>221</v>
      </c>
      <c r="E31" s="2" t="s">
        <v>162</v>
      </c>
      <c r="F31" s="2" t="s">
        <v>216</v>
      </c>
      <c r="G31" s="14" t="s">
        <v>222</v>
      </c>
      <c r="H31" s="13" t="s">
        <v>218</v>
      </c>
      <c r="I31" s="13" t="s">
        <v>151</v>
      </c>
      <c r="J31" s="13" t="s">
        <v>111</v>
      </c>
      <c r="K31" s="1" t="s">
        <v>165</v>
      </c>
      <c r="L31" s="14" t="s">
        <v>223</v>
      </c>
      <c r="M31" s="138" t="s">
        <v>224</v>
      </c>
      <c r="N31" s="28" t="s">
        <v>80</v>
      </c>
      <c r="O31" s="14" t="s">
        <v>81</v>
      </c>
      <c r="P31" s="99">
        <v>260490166177</v>
      </c>
      <c r="Q31" s="99">
        <v>494334899994</v>
      </c>
      <c r="R31" s="85">
        <f t="shared" si="2"/>
        <v>0.52695079020348701</v>
      </c>
      <c r="S31" s="84">
        <v>0.5</v>
      </c>
      <c r="T31" s="86">
        <f>IFERROR(IF(R31=" "," ",IF(OR(R31&gt;=S31,((R31/S31)*(100%/N31))&gt;1),1,((R31/S31)*(100%/N31)))),"")</f>
        <v>1</v>
      </c>
      <c r="U31" s="111" t="s">
        <v>704</v>
      </c>
      <c r="V31" s="112" t="s">
        <v>703</v>
      </c>
      <c r="AE31" s="19" t="str">
        <f>IF(B31=Datos!$C$11, "Iniciativas_Objetivo1", IF(B31=Datos!$C$12, "Iniciativas_Objetivo2", IF(B31=Datos!$C$13, "Iniciativas_Objetivo3", IF(B31=Datos!$C$14, "Iniciativas_Objetivo4", IF(B31=Datos!$C$15, "Iniciativas_Objetivo5", IF(B31=Datos!$C$16, "Iniciativas_Objetivo6", IF(B31=Datos!$C$17, "Iniciativas_Objetivo7", IF(B31=Datos!$C$18, "Iniciativas_Objetivo8", IF(B31=Datos!$C$19, "Iniciativas_Objetivo9", IF(B31=Datos!$C$20, "Iniciativas_Objetivo10", IF(B31=Datos!$C$21, "Iniciativas_Objetivo11", IF(B31=Datos!$C$22, "Iniciativas_Objetivo12",IF(B31=Datos!$C$23, "Iniciativas_Objetivo13", " ")))))))))))))</f>
        <v>Iniciativas_Objetivo4</v>
      </c>
    </row>
    <row r="32" spans="1:31" ht="171" x14ac:dyDescent="0.2">
      <c r="A32" s="20" t="s">
        <v>145</v>
      </c>
      <c r="B32" s="13" t="s">
        <v>146</v>
      </c>
      <c r="C32" s="13" t="s">
        <v>225</v>
      </c>
      <c r="D32" s="13" t="s">
        <v>226</v>
      </c>
      <c r="E32" s="2" t="s">
        <v>71</v>
      </c>
      <c r="F32" s="2" t="s">
        <v>227</v>
      </c>
      <c r="G32" s="13" t="s">
        <v>228</v>
      </c>
      <c r="H32" s="14" t="s">
        <v>74</v>
      </c>
      <c r="I32" s="13" t="s">
        <v>75</v>
      </c>
      <c r="J32" s="13" t="s">
        <v>111</v>
      </c>
      <c r="K32" s="1" t="s">
        <v>229</v>
      </c>
      <c r="L32" s="14" t="s">
        <v>230</v>
      </c>
      <c r="M32" s="49" t="s">
        <v>231</v>
      </c>
      <c r="N32" s="35">
        <v>51439500000</v>
      </c>
      <c r="O32" s="14" t="s">
        <v>81</v>
      </c>
      <c r="P32" s="100" t="s">
        <v>232</v>
      </c>
      <c r="Q32" s="229">
        <v>51439500000</v>
      </c>
      <c r="R32" s="85">
        <f t="shared" si="2"/>
        <v>0.40516541472992545</v>
      </c>
      <c r="S32" s="84">
        <v>0.5</v>
      </c>
      <c r="T32" s="86">
        <f>IFERROR(IF(R32=" "," ",IF(R32&gt;=S32,1,R32/S32))," ")</f>
        <v>0.81033082945985091</v>
      </c>
      <c r="U32" s="114" t="s">
        <v>675</v>
      </c>
      <c r="V32" s="191" t="s">
        <v>676</v>
      </c>
      <c r="AE32" s="19" t="str">
        <f>IF(B32=Datos!$C$11, "Iniciativas_Objetivo1", IF(B32=Datos!$C$12, "Iniciativas_Objetivo2", IF(B32=Datos!$C$13, "Iniciativas_Objetivo3", IF(B32=Datos!$C$14, "Iniciativas_Objetivo4", IF(B32=Datos!$C$15, "Iniciativas_Objetivo5", IF(B32=Datos!$C$16, "Iniciativas_Objetivo6", IF(B32=Datos!$C$17, "Iniciativas_Objetivo7", IF(B32=Datos!$C$18, "Iniciativas_Objetivo8", IF(B32=Datos!$C$19, "Iniciativas_Objetivo9", IF(B32=Datos!$C$20, "Iniciativas_Objetivo10", IF(B32=Datos!$C$21, "Iniciativas_Objetivo11", IF(B32=Datos!$C$22, "Iniciativas_Objetivo12",IF(B32=Datos!$C$23, "Iniciativas_Objetivo13", " ")))))))))))))</f>
        <v>Iniciativas_Objetivo4</v>
      </c>
    </row>
    <row r="33" spans="1:31" ht="130.5" customHeight="1" x14ac:dyDescent="0.2">
      <c r="A33" s="20" t="s">
        <v>145</v>
      </c>
      <c r="B33" s="13" t="s">
        <v>146</v>
      </c>
      <c r="C33" s="13" t="s">
        <v>225</v>
      </c>
      <c r="D33" s="13" t="s">
        <v>226</v>
      </c>
      <c r="E33" s="2" t="s">
        <v>71</v>
      </c>
      <c r="F33" s="2" t="s">
        <v>227</v>
      </c>
      <c r="G33" s="13" t="s">
        <v>228</v>
      </c>
      <c r="H33" s="14" t="s">
        <v>74</v>
      </c>
      <c r="I33" s="13" t="s">
        <v>75</v>
      </c>
      <c r="J33" s="13" t="s">
        <v>111</v>
      </c>
      <c r="K33" s="1" t="s">
        <v>233</v>
      </c>
      <c r="L33" s="14" t="s">
        <v>230</v>
      </c>
      <c r="M33" s="49" t="s">
        <v>231</v>
      </c>
      <c r="N33" s="35">
        <v>16166700000</v>
      </c>
      <c r="O33" s="14" t="s">
        <v>81</v>
      </c>
      <c r="P33" s="187">
        <v>6314152313</v>
      </c>
      <c r="Q33" s="188">
        <f>N33</f>
        <v>16166700000</v>
      </c>
      <c r="R33" s="85">
        <f t="shared" si="2"/>
        <v>0.39056531716429449</v>
      </c>
      <c r="S33" s="84">
        <v>0.5</v>
      </c>
      <c r="T33" s="86">
        <f>IFERROR(IF(R33=" "," ",IF(R33&gt;=S33,1,R33/S33))," ")</f>
        <v>0.78113063432858898</v>
      </c>
      <c r="U33" s="109" t="s">
        <v>659</v>
      </c>
      <c r="V33" s="109" t="s">
        <v>665</v>
      </c>
      <c r="AE33" s="19" t="str">
        <f>IF(B33=Datos!$C$11, "Iniciativas_Objetivo1", IF(B33=Datos!$C$12, "Iniciativas_Objetivo2", IF(B33=Datos!$C$13, "Iniciativas_Objetivo3", IF(B33=Datos!$C$14, "Iniciativas_Objetivo4", IF(B33=Datos!$C$15, "Iniciativas_Objetivo5", IF(B33=Datos!$C$16, "Iniciativas_Objetivo6", IF(B33=Datos!$C$17, "Iniciativas_Objetivo7", IF(B33=Datos!$C$18, "Iniciativas_Objetivo8", IF(B33=Datos!$C$19, "Iniciativas_Objetivo9", IF(B33=Datos!$C$20, "Iniciativas_Objetivo10", IF(B33=Datos!$C$21, "Iniciativas_Objetivo11", IF(B33=Datos!$C$22, "Iniciativas_Objetivo12",IF(B33=Datos!$C$23, "Iniciativas_Objetivo13", " ")))))))))))))</f>
        <v>Iniciativas_Objetivo4</v>
      </c>
    </row>
    <row r="34" spans="1:31" ht="158.25" customHeight="1" x14ac:dyDescent="0.2">
      <c r="A34" s="20" t="s">
        <v>145</v>
      </c>
      <c r="B34" s="13" t="s">
        <v>146</v>
      </c>
      <c r="C34" s="13" t="s">
        <v>225</v>
      </c>
      <c r="D34" s="13" t="s">
        <v>226</v>
      </c>
      <c r="E34" s="2" t="s">
        <v>71</v>
      </c>
      <c r="F34" s="2" t="s">
        <v>227</v>
      </c>
      <c r="G34" s="13" t="s">
        <v>228</v>
      </c>
      <c r="H34" s="14" t="s">
        <v>74</v>
      </c>
      <c r="I34" s="13" t="s">
        <v>75</v>
      </c>
      <c r="J34" s="13" t="s">
        <v>111</v>
      </c>
      <c r="K34" s="1" t="s">
        <v>234</v>
      </c>
      <c r="L34" s="14" t="s">
        <v>230</v>
      </c>
      <c r="M34" s="49" t="s">
        <v>231</v>
      </c>
      <c r="N34" s="35">
        <v>38212200000</v>
      </c>
      <c r="O34" s="14" t="s">
        <v>81</v>
      </c>
      <c r="P34" s="195">
        <v>14676413657.060001</v>
      </c>
      <c r="Q34" s="213">
        <v>38212200000</v>
      </c>
      <c r="R34" s="85">
        <f t="shared" si="2"/>
        <v>0.3840766471718457</v>
      </c>
      <c r="S34" s="84">
        <v>0.5</v>
      </c>
      <c r="T34" s="86">
        <f>IFERROR(IF(R34=" "," ",IF(R34&gt;=S34,1,R34/S34))," ")</f>
        <v>0.7681532943436914</v>
      </c>
      <c r="U34" s="109" t="s">
        <v>733</v>
      </c>
      <c r="V34" s="112" t="s">
        <v>826</v>
      </c>
      <c r="X34" s="214"/>
      <c r="AE34" s="19" t="str">
        <f>IF(B34=Datos!$C$11, "Iniciativas_Objetivo1", IF(B34=Datos!$C$12, "Iniciativas_Objetivo2", IF(B34=Datos!$C$13, "Iniciativas_Objetivo3", IF(B34=Datos!$C$14, "Iniciativas_Objetivo4", IF(B34=Datos!$C$15, "Iniciativas_Objetivo5", IF(B34=Datos!$C$16, "Iniciativas_Objetivo6", IF(B34=Datos!$C$17, "Iniciativas_Objetivo7", IF(B34=Datos!$C$18, "Iniciativas_Objetivo8", IF(B34=Datos!$C$19, "Iniciativas_Objetivo9", IF(B34=Datos!$C$20, "Iniciativas_Objetivo10", IF(B34=Datos!$C$21, "Iniciativas_Objetivo11", IF(B34=Datos!$C$22, "Iniciativas_Objetivo12",IF(B34=Datos!$C$23, "Iniciativas_Objetivo13", " ")))))))))))))</f>
        <v>Iniciativas_Objetivo4</v>
      </c>
    </row>
    <row r="35" spans="1:31" ht="130.5" customHeight="1" x14ac:dyDescent="0.2">
      <c r="A35" s="20" t="s">
        <v>145</v>
      </c>
      <c r="B35" s="13" t="s">
        <v>146</v>
      </c>
      <c r="C35" s="13" t="s">
        <v>225</v>
      </c>
      <c r="D35" s="13" t="s">
        <v>226</v>
      </c>
      <c r="E35" s="2" t="s">
        <v>71</v>
      </c>
      <c r="F35" s="2" t="s">
        <v>227</v>
      </c>
      <c r="G35" s="13" t="s">
        <v>228</v>
      </c>
      <c r="H35" s="14" t="s">
        <v>74</v>
      </c>
      <c r="I35" s="13" t="s">
        <v>75</v>
      </c>
      <c r="J35" s="13" t="s">
        <v>111</v>
      </c>
      <c r="K35" s="1" t="s">
        <v>235</v>
      </c>
      <c r="L35" s="14" t="s">
        <v>230</v>
      </c>
      <c r="M35" s="49" t="s">
        <v>231</v>
      </c>
      <c r="N35" s="35">
        <v>41151600000</v>
      </c>
      <c r="O35" s="14" t="s">
        <v>81</v>
      </c>
      <c r="P35" s="195">
        <v>16810328995</v>
      </c>
      <c r="Q35" s="94">
        <v>41151600000</v>
      </c>
      <c r="R35" s="85">
        <f t="shared" si="2"/>
        <v>0.40849757955948252</v>
      </c>
      <c r="S35" s="84">
        <v>0.5</v>
      </c>
      <c r="T35" s="86">
        <f>IFERROR(IF(R35=" "," ",IF(R35&gt;=S35,1,R35/S35))," ")</f>
        <v>0.81699515911896503</v>
      </c>
      <c r="U35" s="113" t="s">
        <v>762</v>
      </c>
      <c r="V35" s="114"/>
      <c r="AE35" s="19" t="str">
        <f>IF(B35=Datos!$C$11, "Iniciativas_Objetivo1", IF(B35=Datos!$C$12, "Iniciativas_Objetivo2", IF(B35=Datos!$C$13, "Iniciativas_Objetivo3", IF(B35=Datos!$C$14, "Iniciativas_Objetivo4", IF(B35=Datos!$C$15, "Iniciativas_Objetivo5", IF(B35=Datos!$C$16, "Iniciativas_Objetivo6", IF(B35=Datos!$C$17, "Iniciativas_Objetivo7", IF(B35=Datos!$C$18, "Iniciativas_Objetivo8", IF(B35=Datos!$C$19, "Iniciativas_Objetivo9", IF(B35=Datos!$C$20, "Iniciativas_Objetivo10", IF(B35=Datos!$C$21, "Iniciativas_Objetivo11", IF(B35=Datos!$C$22, "Iniciativas_Objetivo12",IF(B35=Datos!$C$23, "Iniciativas_Objetivo13", " ")))))))))))))</f>
        <v>Iniciativas_Objetivo4</v>
      </c>
    </row>
    <row r="36" spans="1:31" ht="130.5" customHeight="1" x14ac:dyDescent="0.2">
      <c r="A36" s="24" t="s">
        <v>145</v>
      </c>
      <c r="B36" s="13" t="s">
        <v>146</v>
      </c>
      <c r="C36" s="13" t="s">
        <v>225</v>
      </c>
      <c r="D36" s="13" t="s">
        <v>236</v>
      </c>
      <c r="E36" s="2" t="s">
        <v>71</v>
      </c>
      <c r="F36" s="2" t="s">
        <v>118</v>
      </c>
      <c r="G36" s="13" t="s">
        <v>237</v>
      </c>
      <c r="H36" s="14" t="s">
        <v>74</v>
      </c>
      <c r="I36" s="13" t="s">
        <v>151</v>
      </c>
      <c r="J36" s="13" t="s">
        <v>111</v>
      </c>
      <c r="K36" s="1" t="s">
        <v>120</v>
      </c>
      <c r="L36" s="13" t="s">
        <v>238</v>
      </c>
      <c r="M36" s="37" t="s">
        <v>239</v>
      </c>
      <c r="N36" s="151">
        <v>1321000000</v>
      </c>
      <c r="O36" s="14" t="s">
        <v>81</v>
      </c>
      <c r="P36" s="228">
        <v>391420971.5</v>
      </c>
      <c r="Q36" s="151">
        <v>1321000000</v>
      </c>
      <c r="R36" s="85">
        <f t="shared" si="2"/>
        <v>0.29630656434519304</v>
      </c>
      <c r="S36" s="84">
        <v>0.5</v>
      </c>
      <c r="T36" s="86">
        <f>IFERROR(IF(R36=" "," ",IF(R36&gt;=S36,1,R36/S36))," ")</f>
        <v>0.59261312869038607</v>
      </c>
      <c r="U36" s="113" t="s">
        <v>708</v>
      </c>
      <c r="V36" s="112" t="s">
        <v>669</v>
      </c>
      <c r="AE36" s="19" t="str">
        <f>IF(B36=Datos!$C$11, "Iniciativas_Objetivo1", IF(B36=Datos!$C$12, "Iniciativas_Objetivo2", IF(B36=Datos!$C$13, "Iniciativas_Objetivo3", IF(B36=Datos!$C$14, "Iniciativas_Objetivo4", IF(B36=Datos!$C$15, "Iniciativas_Objetivo5", IF(B36=Datos!$C$16, "Iniciativas_Objetivo6", IF(B36=Datos!$C$17, "Iniciativas_Objetivo7", IF(B36=Datos!$C$18, "Iniciativas_Objetivo8", IF(B36=Datos!$C$19, "Iniciativas_Objetivo9", IF(B36=Datos!$C$20, "Iniciativas_Objetivo10", IF(B36=Datos!$C$21, "Iniciativas_Objetivo11", IF(B36=Datos!$C$22, "Iniciativas_Objetivo12",IF(B36=Datos!$C$23, "Iniciativas_Objetivo13", " ")))))))))))))</f>
        <v>Iniciativas_Objetivo4</v>
      </c>
    </row>
    <row r="37" spans="1:31" ht="258.75" customHeight="1" x14ac:dyDescent="0.2">
      <c r="A37" s="20" t="s">
        <v>145</v>
      </c>
      <c r="B37" s="13" t="s">
        <v>240</v>
      </c>
      <c r="C37" s="13" t="s">
        <v>241</v>
      </c>
      <c r="D37" s="13" t="s">
        <v>242</v>
      </c>
      <c r="E37" s="2" t="s">
        <v>243</v>
      </c>
      <c r="F37" s="2" t="s">
        <v>227</v>
      </c>
      <c r="G37" s="14" t="s">
        <v>244</v>
      </c>
      <c r="H37" s="14" t="s">
        <v>74</v>
      </c>
      <c r="I37" s="13" t="s">
        <v>151</v>
      </c>
      <c r="J37" s="13" t="s">
        <v>701</v>
      </c>
      <c r="K37" s="1" t="s">
        <v>104</v>
      </c>
      <c r="L37" s="14" t="s">
        <v>245</v>
      </c>
      <c r="M37" s="25" t="s">
        <v>246</v>
      </c>
      <c r="N37" s="28" t="s">
        <v>247</v>
      </c>
      <c r="O37" s="14" t="s">
        <v>81</v>
      </c>
      <c r="P37" s="93">
        <v>7392672452</v>
      </c>
      <c r="Q37" s="93">
        <v>9647960360</v>
      </c>
      <c r="R37" s="85">
        <f>IFERROR(IF(COUNTIF(N37,"*%")=1,(P37/Q37)*(100%/N37)*(S37/100%),(P37/Q37)*(S37/100%))," ")</f>
        <v>0.45609642917807541</v>
      </c>
      <c r="S37" s="84">
        <v>0.5</v>
      </c>
      <c r="T37" s="86">
        <f>IFERROR(IF(R37=" "," ",IF(OR(R37&gt;=S37,((R37/S37)*(100%/N37))&gt;1),1,((R37/S37)*(100%/N37)))),"")</f>
        <v>1</v>
      </c>
      <c r="U37" s="109" t="s">
        <v>813</v>
      </c>
      <c r="V37" s="109" t="s">
        <v>702</v>
      </c>
      <c r="AE37" s="19" t="str">
        <f>IF(B37=Datos!$C$11, "Iniciativas_Objetivo1", IF(B37=Datos!$C$12, "Iniciativas_Objetivo2", IF(B37=Datos!$C$13, "Iniciativas_Objetivo3", IF(B37=Datos!$C$14, "Iniciativas_Objetivo4", IF(B37=Datos!$C$15, "Iniciativas_Objetivo5", IF(B37=Datos!$C$16, "Iniciativas_Objetivo6", IF(B37=Datos!$C$17, "Iniciativas_Objetivo7", IF(B37=Datos!$C$18, "Iniciativas_Objetivo8", IF(B37=Datos!$C$19, "Iniciativas_Objetivo9", IF(B37=Datos!$C$20, "Iniciativas_Objetivo10", IF(B37=Datos!$C$21, "Iniciativas_Objetivo11", IF(B37=Datos!$C$22, "Iniciativas_Objetivo12",IF(B37=Datos!$C$23, "Iniciativas_Objetivo13", " ")))))))))))))</f>
        <v>Iniciativas_Objetivo5</v>
      </c>
    </row>
    <row r="38" spans="1:31" ht="160.5" x14ac:dyDescent="0.2">
      <c r="A38" s="20" t="s">
        <v>145</v>
      </c>
      <c r="B38" s="13" t="s">
        <v>240</v>
      </c>
      <c r="C38" s="13" t="s">
        <v>241</v>
      </c>
      <c r="D38" s="13" t="s">
        <v>248</v>
      </c>
      <c r="E38" s="2" t="s">
        <v>249</v>
      </c>
      <c r="F38" s="2" t="s">
        <v>250</v>
      </c>
      <c r="G38" s="14" t="s">
        <v>251</v>
      </c>
      <c r="H38" s="14" t="s">
        <v>74</v>
      </c>
      <c r="I38" s="13" t="s">
        <v>151</v>
      </c>
      <c r="J38" s="13" t="s">
        <v>111</v>
      </c>
      <c r="K38" s="1" t="s">
        <v>252</v>
      </c>
      <c r="L38" s="14" t="s">
        <v>253</v>
      </c>
      <c r="M38" s="25" t="s">
        <v>254</v>
      </c>
      <c r="N38" s="40">
        <v>1</v>
      </c>
      <c r="O38" s="14" t="s">
        <v>81</v>
      </c>
      <c r="P38" s="235">
        <v>1116017502</v>
      </c>
      <c r="Q38" s="235">
        <v>1800000000</v>
      </c>
      <c r="R38" s="85">
        <f>IFERROR(IF(COUNTIF(N38,"*%")=1,(P38/Q38)*(100%/N38),P38/Q38)," ")</f>
        <v>0.62000972333333337</v>
      </c>
      <c r="S38" s="84">
        <v>0.5</v>
      </c>
      <c r="T38" s="86">
        <f>IFERROR(IF(R38=" "," ",IF(R38&gt;=S38,1,R38/S38))," ")</f>
        <v>1</v>
      </c>
      <c r="U38" s="111" t="s">
        <v>660</v>
      </c>
      <c r="V38" s="112" t="s">
        <v>255</v>
      </c>
      <c r="AE38" s="19" t="str">
        <f>IF(B38=Datos!$C$11, "Iniciativas_Objetivo1", IF(B38=Datos!$C$12, "Iniciativas_Objetivo2", IF(B38=Datos!$C$13, "Iniciativas_Objetivo3", IF(B38=Datos!$C$14, "Iniciativas_Objetivo4", IF(B38=Datos!$C$15, "Iniciativas_Objetivo5", IF(B38=Datos!$C$16, "Iniciativas_Objetivo6", IF(B38=Datos!$C$17, "Iniciativas_Objetivo7", IF(B38=Datos!$C$18, "Iniciativas_Objetivo8", IF(B38=Datos!$C$19, "Iniciativas_Objetivo9", IF(B38=Datos!$C$20, "Iniciativas_Objetivo10", IF(B38=Datos!$C$21, "Iniciativas_Objetivo11", IF(B38=Datos!$C$22, "Iniciativas_Objetivo12",IF(B38=Datos!$C$23, "Iniciativas_Objetivo13", " ")))))))))))))</f>
        <v>Iniciativas_Objetivo5</v>
      </c>
    </row>
    <row r="39" spans="1:31" ht="185.25" x14ac:dyDescent="0.2">
      <c r="A39" s="20" t="s">
        <v>256</v>
      </c>
      <c r="B39" s="13" t="s">
        <v>257</v>
      </c>
      <c r="C39" s="13" t="s">
        <v>258</v>
      </c>
      <c r="D39" s="24" t="s">
        <v>259</v>
      </c>
      <c r="E39" s="2" t="s">
        <v>260</v>
      </c>
      <c r="F39" s="2" t="s">
        <v>261</v>
      </c>
      <c r="G39" s="24" t="s">
        <v>262</v>
      </c>
      <c r="H39" s="14" t="s">
        <v>74</v>
      </c>
      <c r="I39" s="13" t="s">
        <v>75</v>
      </c>
      <c r="J39" s="13" t="s">
        <v>111</v>
      </c>
      <c r="K39" s="1" t="s">
        <v>263</v>
      </c>
      <c r="L39" s="24" t="s">
        <v>264</v>
      </c>
      <c r="M39" s="152" t="s">
        <v>265</v>
      </c>
      <c r="N39" s="23">
        <v>180</v>
      </c>
      <c r="O39" s="14" t="s">
        <v>81</v>
      </c>
      <c r="P39" s="14">
        <v>90</v>
      </c>
      <c r="Q39" s="87">
        <v>180</v>
      </c>
      <c r="R39" s="85">
        <f>IFERROR(IF(COUNTIF(N39,"*%")=1,(P39/Q39)*(100%/N39),P39/Q39)," ")</f>
        <v>0.5</v>
      </c>
      <c r="S39" s="84">
        <v>0.5</v>
      </c>
      <c r="T39" s="86">
        <f>IFERROR(IF(R39=" "," ",IF(R39&gt;=S39,1,R39/S39))," ")</f>
        <v>1</v>
      </c>
      <c r="U39" s="109" t="s">
        <v>763</v>
      </c>
      <c r="V39" s="110"/>
      <c r="AE39" s="19" t="str">
        <f>IF(B39=Datos!$C$11, "Iniciativas_Objetivo1", IF(B39=Datos!$C$12, "Iniciativas_Objetivo2", IF(B39=Datos!$C$13, "Iniciativas_Objetivo3", IF(B39=Datos!$C$14, "Iniciativas_Objetivo4", IF(B39=Datos!$C$15, "Iniciativas_Objetivo5", IF(B39=Datos!$C$16, "Iniciativas_Objetivo6", IF(B39=Datos!$C$17, "Iniciativas_Objetivo7", IF(B39=Datos!$C$18, "Iniciativas_Objetivo8", IF(B39=Datos!$C$19, "Iniciativas_Objetivo9", IF(B39=Datos!$C$20, "Iniciativas_Objetivo10", IF(B39=Datos!$C$21, "Iniciativas_Objetivo11", IF(B39=Datos!$C$22, "Iniciativas_Objetivo12",IF(B39=Datos!$C$23, "Iniciativas_Objetivo13", " ")))))))))))))</f>
        <v>Iniciativas_Objetivo6</v>
      </c>
    </row>
    <row r="40" spans="1:31" ht="409.5" x14ac:dyDescent="0.2">
      <c r="A40" s="2" t="s">
        <v>256</v>
      </c>
      <c r="B40" s="13" t="s">
        <v>257</v>
      </c>
      <c r="C40" s="13" t="s">
        <v>266</v>
      </c>
      <c r="D40" s="13" t="s">
        <v>267</v>
      </c>
      <c r="E40" s="2" t="s">
        <v>260</v>
      </c>
      <c r="F40" s="2" t="s">
        <v>268</v>
      </c>
      <c r="G40" s="14" t="s">
        <v>269</v>
      </c>
      <c r="H40" s="24" t="s">
        <v>270</v>
      </c>
      <c r="I40" s="13" t="s">
        <v>271</v>
      </c>
      <c r="J40" s="13" t="s">
        <v>76</v>
      </c>
      <c r="K40" s="1" t="s">
        <v>263</v>
      </c>
      <c r="L40" s="14" t="s">
        <v>272</v>
      </c>
      <c r="M40" s="27" t="s">
        <v>765</v>
      </c>
      <c r="N40" s="28" t="s">
        <v>80</v>
      </c>
      <c r="O40" s="14" t="s">
        <v>81</v>
      </c>
      <c r="P40" s="87">
        <v>6919</v>
      </c>
      <c r="Q40" s="87">
        <v>10764</v>
      </c>
      <c r="R40" s="85">
        <f>IFERROR(IF(COUNTIF(N40,"*%")=1,(P40/Q40)*(100%/N40)*(S40/100%),(P40/Q40)*(S40/100%))," ")</f>
        <v>0.32139539204756595</v>
      </c>
      <c r="S40" s="84">
        <v>0.5</v>
      </c>
      <c r="T40" s="86">
        <f>IFERROR(IF(R40=" "," ",IF(OR(R40&gt;=S40,((R40/S40)*(100%/N40))&gt;1),1,((R40/S40)*(100%/N40)))),"")</f>
        <v>0.64279078409513191</v>
      </c>
      <c r="U40" s="109" t="s">
        <v>802</v>
      </c>
      <c r="V40" s="110"/>
      <c r="AE40" s="19" t="str">
        <f>IF(B40=Datos!$C$11, "Iniciativas_Objetivo1", IF(B40=Datos!$C$12, "Iniciativas_Objetivo2", IF(B40=Datos!$C$13, "Iniciativas_Objetivo3", IF(B40=Datos!$C$14, "Iniciativas_Objetivo4", IF(B40=Datos!$C$15, "Iniciativas_Objetivo5", IF(B40=Datos!$C$16, "Iniciativas_Objetivo6", IF(B40=Datos!$C$17, "Iniciativas_Objetivo7", IF(B40=Datos!$C$18, "Iniciativas_Objetivo8", IF(B40=Datos!$C$19, "Iniciativas_Objetivo9", IF(B40=Datos!$C$20, "Iniciativas_Objetivo10", IF(B40=Datos!$C$21, "Iniciativas_Objetivo11", IF(B40=Datos!$C$22, "Iniciativas_Objetivo12",IF(B40=Datos!$C$23, "Iniciativas_Objetivo13", " ")))))))))))))</f>
        <v>Iniciativas_Objetivo6</v>
      </c>
    </row>
    <row r="41" spans="1:31" ht="179.25" customHeight="1" x14ac:dyDescent="0.2">
      <c r="A41" s="20" t="s">
        <v>256</v>
      </c>
      <c r="B41" s="13" t="s">
        <v>273</v>
      </c>
      <c r="C41" s="13" t="s">
        <v>274</v>
      </c>
      <c r="D41" s="24" t="s">
        <v>275</v>
      </c>
      <c r="E41" s="2" t="s">
        <v>260</v>
      </c>
      <c r="F41" s="2" t="s">
        <v>261</v>
      </c>
      <c r="G41" s="13" t="s">
        <v>276</v>
      </c>
      <c r="H41" s="14" t="s">
        <v>74</v>
      </c>
      <c r="I41" s="13" t="s">
        <v>75</v>
      </c>
      <c r="J41" s="13" t="s">
        <v>111</v>
      </c>
      <c r="K41" s="1" t="s">
        <v>263</v>
      </c>
      <c r="L41" s="14" t="s">
        <v>277</v>
      </c>
      <c r="M41" s="16" t="s">
        <v>278</v>
      </c>
      <c r="N41" s="23">
        <v>6</v>
      </c>
      <c r="O41" s="14" t="s">
        <v>81</v>
      </c>
      <c r="P41" s="14">
        <v>2</v>
      </c>
      <c r="Q41" s="87">
        <v>6</v>
      </c>
      <c r="R41" s="85">
        <f>IFERROR(IF(COUNTIF(N41,"*%")=1,(P41/Q41)*(100%/N41),P41/Q41)," ")</f>
        <v>0.33333333333333331</v>
      </c>
      <c r="S41" s="84">
        <v>0.5</v>
      </c>
      <c r="T41" s="86">
        <f>IFERROR(IF(R41=" "," ",IF(R41&gt;=S41,1,R41/S41))," ")</f>
        <v>0.66666666666666663</v>
      </c>
      <c r="U41" s="109" t="s">
        <v>803</v>
      </c>
      <c r="V41" s="109"/>
      <c r="AE41" s="19" t="str">
        <f>IF(B41=Datos!$C$11, "Iniciativas_Objetivo1", IF(B41=Datos!$C$12, "Iniciativas_Objetivo2", IF(B41=Datos!$C$13, "Iniciativas_Objetivo3", IF(B41=Datos!$C$14, "Iniciativas_Objetivo4", IF(B41=Datos!$C$15, "Iniciativas_Objetivo5", IF(B41=Datos!$C$16, "Iniciativas_Objetivo6", IF(B41=Datos!$C$17, "Iniciativas_Objetivo7", IF(B41=Datos!$C$18, "Iniciativas_Objetivo8", IF(B41=Datos!$C$19, "Iniciativas_Objetivo9", IF(B41=Datos!$C$20, "Iniciativas_Objetivo10", IF(B41=Datos!$C$21, "Iniciativas_Objetivo11", IF(B41=Datos!$C$22, "Iniciativas_Objetivo12",IF(B41=Datos!$C$23, "Iniciativas_Objetivo13", " ")))))))))))))</f>
        <v>Iniciativas_Objetivo7</v>
      </c>
    </row>
    <row r="42" spans="1:31" ht="156.75" x14ac:dyDescent="0.2">
      <c r="A42" s="13" t="s">
        <v>256</v>
      </c>
      <c r="B42" s="13" t="s">
        <v>273</v>
      </c>
      <c r="C42" s="13" t="s">
        <v>274</v>
      </c>
      <c r="D42" s="13" t="s">
        <v>279</v>
      </c>
      <c r="E42" s="13" t="s">
        <v>139</v>
      </c>
      <c r="F42" s="13" t="s">
        <v>140</v>
      </c>
      <c r="G42" s="13" t="s">
        <v>280</v>
      </c>
      <c r="H42" s="14" t="s">
        <v>74</v>
      </c>
      <c r="I42" s="13" t="s">
        <v>75</v>
      </c>
      <c r="J42" s="13" t="s">
        <v>111</v>
      </c>
      <c r="K42" s="1" t="s">
        <v>142</v>
      </c>
      <c r="L42" s="14" t="s">
        <v>281</v>
      </c>
      <c r="M42" s="25" t="s">
        <v>282</v>
      </c>
      <c r="N42" s="28" t="s">
        <v>80</v>
      </c>
      <c r="O42" s="14" t="s">
        <v>81</v>
      </c>
      <c r="P42" s="14">
        <v>2</v>
      </c>
      <c r="Q42" s="87">
        <v>2</v>
      </c>
      <c r="R42" s="85">
        <f>IFERROR(IF(COUNTIF(N42,"*%")=1,(P42/Q42)*(100%/N42),P42/Q42)," ")</f>
        <v>1</v>
      </c>
      <c r="S42" s="84">
        <v>0.5</v>
      </c>
      <c r="T42" s="86">
        <f>IFERROR(IF(R42=" "," ",IF(R42&gt;=S42,1,R42/S42))," ")</f>
        <v>1</v>
      </c>
      <c r="U42" s="109" t="s">
        <v>661</v>
      </c>
      <c r="V42" s="110" t="s">
        <v>653</v>
      </c>
      <c r="AE42" s="19" t="str">
        <f>IF(B42=Datos!$C$11, "Iniciativas_Objetivo1", IF(B42=Datos!$C$12, "Iniciativas_Objetivo2", IF(B42=Datos!$C$13, "Iniciativas_Objetivo3", IF(B42=Datos!$C$14, "Iniciativas_Objetivo4", IF(B42=Datos!$C$15, "Iniciativas_Objetivo5", IF(B42=Datos!$C$16, "Iniciativas_Objetivo6", IF(B42=Datos!$C$17, "Iniciativas_Objetivo7", IF(B42=Datos!$C$18, "Iniciativas_Objetivo8", IF(B42=Datos!$C$19, "Iniciativas_Objetivo9", IF(B42=Datos!$C$20, "Iniciativas_Objetivo10", IF(B42=Datos!$C$21, "Iniciativas_Objetivo11", IF(B42=Datos!$C$22, "Iniciativas_Objetivo12",IF(B42=Datos!$C$23, "Iniciativas_Objetivo13", " ")))))))))))))</f>
        <v>Iniciativas_Objetivo7</v>
      </c>
    </row>
    <row r="43" spans="1:31" ht="130.5" x14ac:dyDescent="0.2">
      <c r="A43" s="2" t="s">
        <v>256</v>
      </c>
      <c r="B43" s="13" t="s">
        <v>283</v>
      </c>
      <c r="C43" s="13" t="s">
        <v>284</v>
      </c>
      <c r="D43" s="13" t="s">
        <v>285</v>
      </c>
      <c r="E43" s="2" t="s">
        <v>249</v>
      </c>
      <c r="F43" s="2" t="s">
        <v>286</v>
      </c>
      <c r="G43" s="14" t="s">
        <v>287</v>
      </c>
      <c r="H43" s="14" t="s">
        <v>74</v>
      </c>
      <c r="I43" s="13" t="s">
        <v>271</v>
      </c>
      <c r="J43" s="13" t="s">
        <v>76</v>
      </c>
      <c r="K43" s="1" t="s">
        <v>252</v>
      </c>
      <c r="L43" s="14" t="s">
        <v>288</v>
      </c>
      <c r="M43" s="16" t="s">
        <v>289</v>
      </c>
      <c r="N43" s="36" t="s">
        <v>80</v>
      </c>
      <c r="O43" s="14" t="s">
        <v>81</v>
      </c>
      <c r="P43" s="14">
        <v>8</v>
      </c>
      <c r="Q43" s="87">
        <v>8</v>
      </c>
      <c r="R43" s="85">
        <f>IFERROR(IF(COUNTIF(N43,"*%")=1,(P43/Q43)*(100%/N43)*(S43/100%),(P43/Q43)*(S43/100%))," ")</f>
        <v>0.5</v>
      </c>
      <c r="S43" s="84">
        <v>0.5</v>
      </c>
      <c r="T43" s="86">
        <f>IFERROR(IF(R43=" "," ",IF(OR(R43&gt;=S43,((R43/S43)*(100%/N43))&gt;1),1,((R43/S43)*(100%/N43)))),"")</f>
        <v>1</v>
      </c>
      <c r="U43" s="109" t="s">
        <v>290</v>
      </c>
      <c r="V43" s="109" t="s">
        <v>255</v>
      </c>
      <c r="AE43" s="19" t="str">
        <f>IF(B43=Datos!$C$11, "Iniciativas_Objetivo1", IF(B43=Datos!$C$12, "Iniciativas_Objetivo2", IF(B43=Datos!$C$13, "Iniciativas_Objetivo3", IF(B43=Datos!$C$14, "Iniciativas_Objetivo4", IF(B43=Datos!$C$15, "Iniciativas_Objetivo5", IF(B43=Datos!$C$16, "Iniciativas_Objetivo6", IF(B43=Datos!$C$17, "Iniciativas_Objetivo7", IF(B43=Datos!$C$18, "Iniciativas_Objetivo8", IF(B43=Datos!$C$19, "Iniciativas_Objetivo9", IF(B43=Datos!$C$20, "Iniciativas_Objetivo10", IF(B43=Datos!$C$21, "Iniciativas_Objetivo11", IF(B43=Datos!$C$22, "Iniciativas_Objetivo12",IF(B43=Datos!$C$23, "Iniciativas_Objetivo13", " ")))))))))))))</f>
        <v>Iniciativas_Objetivo8</v>
      </c>
    </row>
    <row r="44" spans="1:31" ht="409.5" x14ac:dyDescent="0.2">
      <c r="A44" s="20" t="s">
        <v>256</v>
      </c>
      <c r="B44" s="13" t="s">
        <v>283</v>
      </c>
      <c r="C44" s="13" t="s">
        <v>284</v>
      </c>
      <c r="D44" s="13" t="s">
        <v>291</v>
      </c>
      <c r="E44" s="2" t="s">
        <v>292</v>
      </c>
      <c r="F44" s="2" t="s">
        <v>293</v>
      </c>
      <c r="G44" s="14" t="s">
        <v>294</v>
      </c>
      <c r="H44" s="14" t="s">
        <v>74</v>
      </c>
      <c r="I44" s="13" t="s">
        <v>271</v>
      </c>
      <c r="J44" s="13" t="s">
        <v>76</v>
      </c>
      <c r="K44" s="1" t="s">
        <v>295</v>
      </c>
      <c r="L44" s="14" t="s">
        <v>296</v>
      </c>
      <c r="M44" s="138" t="s">
        <v>297</v>
      </c>
      <c r="N44" s="28" t="s">
        <v>80</v>
      </c>
      <c r="O44" s="14" t="s">
        <v>81</v>
      </c>
      <c r="P44" s="14">
        <v>289</v>
      </c>
      <c r="Q44" s="89">
        <v>317</v>
      </c>
      <c r="R44" s="85">
        <f>IFERROR(IF(COUNTIF(N44,"*%")=1,(P44/Q44)*(100%/N44)*(S44/100%),(P44/Q44)*(S44/100%))," ")</f>
        <v>0.45583596214511041</v>
      </c>
      <c r="S44" s="84">
        <v>0.5</v>
      </c>
      <c r="T44" s="86">
        <f>IFERROR(IF(R44=" "," ",IF(OR(R44&gt;=S44,((R44/S44)*(100%/N44))&gt;1),1,((R44/S44)*(100%/N44)))),"")</f>
        <v>0.91167192429022081</v>
      </c>
      <c r="U44" s="111" t="s">
        <v>764</v>
      </c>
      <c r="V44" s="112" t="s">
        <v>662</v>
      </c>
      <c r="AE44" s="19" t="str">
        <f>IF(B44=Datos!$C$11, "Iniciativas_Objetivo1", IF(B44=Datos!$C$12, "Iniciativas_Objetivo2", IF(B44=Datos!$C$13, "Iniciativas_Objetivo3", IF(B44=Datos!$C$14, "Iniciativas_Objetivo4", IF(B44=Datos!$C$15, "Iniciativas_Objetivo5", IF(B44=Datos!$C$16, "Iniciativas_Objetivo6", IF(B44=Datos!$C$17, "Iniciativas_Objetivo7", IF(B44=Datos!$C$18, "Iniciativas_Objetivo8", IF(B44=Datos!$C$19, "Iniciativas_Objetivo9", IF(B44=Datos!$C$20, "Iniciativas_Objetivo10", IF(B44=Datos!$C$21, "Iniciativas_Objetivo11", IF(B44=Datos!$C$22, "Iniciativas_Objetivo12",IF(B44=Datos!$C$23, "Iniciativas_Objetivo13", " ")))))))))))))</f>
        <v>Iniciativas_Objetivo8</v>
      </c>
    </row>
    <row r="45" spans="1:31" ht="159" x14ac:dyDescent="0.2">
      <c r="A45" s="20" t="s">
        <v>256</v>
      </c>
      <c r="B45" s="13" t="s">
        <v>283</v>
      </c>
      <c r="C45" s="13" t="s">
        <v>284</v>
      </c>
      <c r="D45" s="13" t="s">
        <v>298</v>
      </c>
      <c r="E45" s="2" t="s">
        <v>292</v>
      </c>
      <c r="F45" s="2" t="s">
        <v>299</v>
      </c>
      <c r="G45" s="14" t="s">
        <v>300</v>
      </c>
      <c r="H45" s="14" t="s">
        <v>74</v>
      </c>
      <c r="I45" s="13" t="s">
        <v>271</v>
      </c>
      <c r="J45" s="13" t="s">
        <v>76</v>
      </c>
      <c r="K45" s="1" t="s">
        <v>295</v>
      </c>
      <c r="L45" s="14" t="s">
        <v>301</v>
      </c>
      <c r="M45" s="133" t="s">
        <v>302</v>
      </c>
      <c r="N45" s="36" t="s">
        <v>80</v>
      </c>
      <c r="O45" s="14" t="s">
        <v>81</v>
      </c>
      <c r="P45" s="14">
        <v>17</v>
      </c>
      <c r="Q45" s="102">
        <v>17</v>
      </c>
      <c r="R45" s="85">
        <f>IFERROR(IF(COUNTIF(N45,"*%")=1,(P45/Q45)*(100%/N45)*(S45/100%),(P45/Q45)*(S45/100%))," ")</f>
        <v>0.5</v>
      </c>
      <c r="S45" s="84">
        <v>0.5</v>
      </c>
      <c r="T45" s="86">
        <f>IFERROR(IF(R45=" "," ",IF(OR(R45&gt;=S45,((R45/S45)*(100%/N45))&gt;1),1,((R45/S45)*(100%/N45)))),"")</f>
        <v>1</v>
      </c>
      <c r="U45" s="114" t="s">
        <v>766</v>
      </c>
      <c r="V45" s="114" t="s">
        <v>663</v>
      </c>
      <c r="AE45" s="19" t="str">
        <f>IF(B45=Datos!$C$11, "Iniciativas_Objetivo1", IF(B45=Datos!$C$12, "Iniciativas_Objetivo2", IF(B45=Datos!$C$13, "Iniciativas_Objetivo3", IF(B45=Datos!$C$14, "Iniciativas_Objetivo4", IF(B45=Datos!$C$15, "Iniciativas_Objetivo5", IF(B45=Datos!$C$16, "Iniciativas_Objetivo6", IF(B45=Datos!$C$17, "Iniciativas_Objetivo7", IF(B45=Datos!$C$18, "Iniciativas_Objetivo8", IF(B45=Datos!$C$19, "Iniciativas_Objetivo9", IF(B45=Datos!$C$20, "Iniciativas_Objetivo10", IF(B45=Datos!$C$21, "Iniciativas_Objetivo11", IF(B45=Datos!$C$22, "Iniciativas_Objetivo12",IF(B45=Datos!$C$23, "Iniciativas_Objetivo13", " ")))))))))))))</f>
        <v>Iniciativas_Objetivo8</v>
      </c>
    </row>
    <row r="46" spans="1:31" ht="333.75" x14ac:dyDescent="0.2">
      <c r="A46" s="20" t="s">
        <v>256</v>
      </c>
      <c r="B46" s="13" t="s">
        <v>283</v>
      </c>
      <c r="C46" s="13" t="s">
        <v>284</v>
      </c>
      <c r="D46" s="13" t="s">
        <v>303</v>
      </c>
      <c r="E46" s="2" t="s">
        <v>304</v>
      </c>
      <c r="F46" s="2" t="s">
        <v>305</v>
      </c>
      <c r="G46" s="14" t="s">
        <v>306</v>
      </c>
      <c r="H46" s="14" t="s">
        <v>74</v>
      </c>
      <c r="I46" s="13" t="s">
        <v>75</v>
      </c>
      <c r="J46" s="13" t="s">
        <v>76</v>
      </c>
      <c r="K46" s="1" t="s">
        <v>307</v>
      </c>
      <c r="L46" s="14" t="s">
        <v>308</v>
      </c>
      <c r="M46" s="138" t="s">
        <v>309</v>
      </c>
      <c r="N46" s="28" t="s">
        <v>80</v>
      </c>
      <c r="O46" s="14" t="s">
        <v>81</v>
      </c>
      <c r="P46" s="14">
        <v>71</v>
      </c>
      <c r="Q46" s="89">
        <v>71</v>
      </c>
      <c r="R46" s="85">
        <f>IFERROR(IF(COUNTIF(N46,"*%")=1,(P46/Q46)*(100%/N46)*(S46/100%),(P46/Q46)*(S46/100%))," ")</f>
        <v>0.5</v>
      </c>
      <c r="S46" s="84">
        <v>0.5</v>
      </c>
      <c r="T46" s="86">
        <f>IFERROR(IF(R46=" "," ",IF(OR(R46&gt;=S46,((R46/S46)*(100%/N46))&gt;1),1,((R46/S46)*(100%/N46)))),"")</f>
        <v>1</v>
      </c>
      <c r="U46" s="111" t="s">
        <v>707</v>
      </c>
      <c r="V46" s="206" t="s">
        <v>691</v>
      </c>
      <c r="AE46" s="19" t="str">
        <f>IF(B46=Datos!$C$11, "Iniciativas_Objetivo1", IF(B46=Datos!$C$12, "Iniciativas_Objetivo2", IF(B46=Datos!$C$13, "Iniciativas_Objetivo3", IF(B46=Datos!$C$14, "Iniciativas_Objetivo4", IF(B46=Datos!$C$15, "Iniciativas_Objetivo5", IF(B46=Datos!$C$16, "Iniciativas_Objetivo6", IF(B46=Datos!$C$17, "Iniciativas_Objetivo7", IF(B46=Datos!$C$18, "Iniciativas_Objetivo8", IF(B46=Datos!$C$19, "Iniciativas_Objetivo9", IF(B46=Datos!$C$20, "Iniciativas_Objetivo10", IF(B46=Datos!$C$21, "Iniciativas_Objetivo11", IF(B46=Datos!$C$22, "Iniciativas_Objetivo12",IF(B46=Datos!$C$23, "Iniciativas_Objetivo13", " ")))))))))))))</f>
        <v>Iniciativas_Objetivo8</v>
      </c>
    </row>
    <row r="47" spans="1:31" ht="145.5" x14ac:dyDescent="0.2">
      <c r="A47" s="2" t="s">
        <v>376</v>
      </c>
      <c r="B47" s="13" t="s">
        <v>377</v>
      </c>
      <c r="C47" s="13" t="s">
        <v>378</v>
      </c>
      <c r="D47" s="13" t="s">
        <v>430</v>
      </c>
      <c r="E47" s="2" t="s">
        <v>304</v>
      </c>
      <c r="F47" s="24" t="s">
        <v>431</v>
      </c>
      <c r="G47" s="14" t="s">
        <v>432</v>
      </c>
      <c r="H47" s="14" t="s">
        <v>74</v>
      </c>
      <c r="I47" s="13" t="s">
        <v>75</v>
      </c>
      <c r="J47" s="13" t="s">
        <v>111</v>
      </c>
      <c r="K47" s="1" t="s">
        <v>307</v>
      </c>
      <c r="L47" s="14" t="s">
        <v>433</v>
      </c>
      <c r="M47" s="37" t="s">
        <v>434</v>
      </c>
      <c r="N47" s="154">
        <v>400</v>
      </c>
      <c r="O47" s="14" t="s">
        <v>81</v>
      </c>
      <c r="P47" s="14">
        <v>200</v>
      </c>
      <c r="Q47" s="100">
        <v>400</v>
      </c>
      <c r="R47" s="85">
        <f>IFERROR(IF(COUNTIF(N47,"*%")=1,(P47/Q47)*(100%/N47),P47/Q47)," ")</f>
        <v>0.5</v>
      </c>
      <c r="S47" s="84">
        <v>0.5</v>
      </c>
      <c r="T47" s="86">
        <f>IFERROR(IF(R47=" "," ",IF(R47&gt;=S47,1,R47/S47))," ")</f>
        <v>1</v>
      </c>
      <c r="U47" s="114" t="s">
        <v>692</v>
      </c>
      <c r="V47" s="207" t="s">
        <v>691</v>
      </c>
      <c r="AE47" s="19" t="str">
        <f>IF(B47=Datos!$C$11, "Iniciativas_Objetivo1", IF(B47=Datos!$C$12, "Iniciativas_Objetivo2", IF(B47=Datos!$C$13, "Iniciativas_Objetivo3", IF(B47=Datos!$C$14, "Iniciativas_Objetivo4", IF(B47=Datos!$C$15, "Iniciativas_Objetivo5", IF(B47=Datos!$C$16, "Iniciativas_Objetivo6", IF(B47=Datos!$C$17, "Iniciativas_Objetivo7", IF(B47=Datos!$C$18, "Iniciativas_Objetivo8", IF(B47=Datos!$C$19, "Iniciativas_Objetivo9", IF(B47=Datos!$C$20, "Iniciativas_Objetivo10", IF(B47=Datos!$C$21, "Iniciativas_Objetivo11", IF(B47=Datos!$C$22, "Iniciativas_Objetivo12",IF(B47=Datos!$C$23, "Iniciativas_Objetivo13", " ")))))))))))))</f>
        <v>Iniciativas_Objetivo9</v>
      </c>
    </row>
    <row r="48" spans="1:31" ht="360" x14ac:dyDescent="0.2">
      <c r="A48" s="20" t="s">
        <v>376</v>
      </c>
      <c r="B48" s="13" t="s">
        <v>377</v>
      </c>
      <c r="C48" s="13" t="s">
        <v>378</v>
      </c>
      <c r="D48" s="13" t="s">
        <v>435</v>
      </c>
      <c r="E48" s="2" t="s">
        <v>304</v>
      </c>
      <c r="F48" s="24" t="s">
        <v>431</v>
      </c>
      <c r="G48" s="14" t="s">
        <v>436</v>
      </c>
      <c r="H48" s="14" t="s">
        <v>74</v>
      </c>
      <c r="I48" s="13" t="s">
        <v>75</v>
      </c>
      <c r="J48" s="13" t="s">
        <v>76</v>
      </c>
      <c r="K48" s="1" t="s">
        <v>307</v>
      </c>
      <c r="L48" s="14" t="s">
        <v>437</v>
      </c>
      <c r="M48" s="37" t="s">
        <v>438</v>
      </c>
      <c r="N48" s="28" t="s">
        <v>80</v>
      </c>
      <c r="O48" s="14" t="s">
        <v>81</v>
      </c>
      <c r="P48" s="14">
        <v>422</v>
      </c>
      <c r="Q48" s="101">
        <v>422</v>
      </c>
      <c r="R48" s="85">
        <f>IFERROR(IF(COUNTIF(N48,"*%")=1,(P48/Q48)*(100%/N48)*(S48/100%),(P48/Q48)*(S48/100%))," ")</f>
        <v>0.5</v>
      </c>
      <c r="S48" s="84">
        <v>0.5</v>
      </c>
      <c r="T48" s="86">
        <f>IFERROR(IF(R48=" "," ",IF(OR(R48&gt;=S48,((R48/S48)*(100%/N48))&gt;1),1,((R48/S48)*(100%/N48)))),"")</f>
        <v>1</v>
      </c>
      <c r="U48" s="122" t="s">
        <v>767</v>
      </c>
      <c r="V48" s="87" t="s">
        <v>691</v>
      </c>
      <c r="AE48" s="19" t="str">
        <f>IF(B48=Datos!$C$11, "Iniciativas_Objetivo1", IF(B48=Datos!$C$12, "Iniciativas_Objetivo2", IF(B48=Datos!$C$13, "Iniciativas_Objetivo3", IF(B48=Datos!$C$14, "Iniciativas_Objetivo4", IF(B48=Datos!$C$15, "Iniciativas_Objetivo5", IF(B48=Datos!$C$16, "Iniciativas_Objetivo6", IF(B48=Datos!$C$17, "Iniciativas_Objetivo7", IF(B48=Datos!$C$18, "Iniciativas_Objetivo8", IF(B48=Datos!$C$19, "Iniciativas_Objetivo9", IF(B48=Datos!$C$20, "Iniciativas_Objetivo10", IF(B48=Datos!$C$21, "Iniciativas_Objetivo11", IF(B48=Datos!$C$22, "Iniciativas_Objetivo12",IF(B48=Datos!$C$23, "Iniciativas_Objetivo13", " ")))))))))))))</f>
        <v>Iniciativas_Objetivo9</v>
      </c>
    </row>
    <row r="49" spans="1:31" ht="131.25" x14ac:dyDescent="0.2">
      <c r="A49" s="20" t="s">
        <v>376</v>
      </c>
      <c r="B49" s="13" t="s">
        <v>377</v>
      </c>
      <c r="C49" s="13" t="s">
        <v>378</v>
      </c>
      <c r="D49" s="13" t="s">
        <v>439</v>
      </c>
      <c r="E49" s="2" t="s">
        <v>304</v>
      </c>
      <c r="F49" s="24" t="s">
        <v>431</v>
      </c>
      <c r="G49" s="14" t="s">
        <v>440</v>
      </c>
      <c r="H49" s="14" t="s">
        <v>74</v>
      </c>
      <c r="I49" s="13" t="s">
        <v>75</v>
      </c>
      <c r="J49" s="13" t="s">
        <v>111</v>
      </c>
      <c r="K49" s="1" t="s">
        <v>307</v>
      </c>
      <c r="L49" s="14" t="s">
        <v>441</v>
      </c>
      <c r="M49" s="138" t="s">
        <v>442</v>
      </c>
      <c r="N49" s="155">
        <f>3800*1.15</f>
        <v>4370</v>
      </c>
      <c r="O49" s="14" t="s">
        <v>81</v>
      </c>
      <c r="P49" s="14">
        <v>1990</v>
      </c>
      <c r="Q49" s="197">
        <v>4370</v>
      </c>
      <c r="R49" s="85">
        <f>IFERROR(IF(COUNTIF(N49,"*%")=1,(P49/Q49)*(100%/N49),P49/Q49)," ")</f>
        <v>0.45537757437070936</v>
      </c>
      <c r="S49" s="84">
        <v>0.5</v>
      </c>
      <c r="T49" s="86">
        <f>IFERROR(IF(R49=" "," ",IF(R49&gt;=S49,1,R49/S49))," ")</f>
        <v>0.91075514874141872</v>
      </c>
      <c r="U49" s="123" t="s">
        <v>693</v>
      </c>
      <c r="V49" s="87" t="s">
        <v>691</v>
      </c>
      <c r="AE49" s="19" t="str">
        <f>IF(B49=Datos!$C$11, "Iniciativas_Objetivo1", IF(B49=Datos!$C$12, "Iniciativas_Objetivo2", IF(B49=Datos!$C$13, "Iniciativas_Objetivo3", IF(B49=Datos!$C$14, "Iniciativas_Objetivo4", IF(B49=Datos!$C$15, "Iniciativas_Objetivo5", IF(B49=Datos!$C$16, "Iniciativas_Objetivo6", IF(B49=Datos!$C$17, "Iniciativas_Objetivo7", IF(B49=Datos!$C$18, "Iniciativas_Objetivo8", IF(B49=Datos!$C$19, "Iniciativas_Objetivo9", IF(B49=Datos!$C$20, "Iniciativas_Objetivo10", IF(B49=Datos!$C$21, "Iniciativas_Objetivo11", IF(B49=Datos!$C$22, "Iniciativas_Objetivo12",IF(B49=Datos!$C$23, "Iniciativas_Objetivo13", " ")))))))))))))</f>
        <v>Iniciativas_Objetivo9</v>
      </c>
    </row>
    <row r="50" spans="1:31" ht="173.25" x14ac:dyDescent="0.2">
      <c r="A50" s="20" t="s">
        <v>256</v>
      </c>
      <c r="B50" s="13" t="s">
        <v>283</v>
      </c>
      <c r="C50" s="13" t="s">
        <v>284</v>
      </c>
      <c r="D50" s="13" t="s">
        <v>329</v>
      </c>
      <c r="E50" s="2" t="s">
        <v>330</v>
      </c>
      <c r="F50" s="2" t="s">
        <v>331</v>
      </c>
      <c r="G50" s="14" t="s">
        <v>332</v>
      </c>
      <c r="H50" s="14" t="s">
        <v>74</v>
      </c>
      <c r="I50" s="13" t="s">
        <v>271</v>
      </c>
      <c r="J50" s="13" t="s">
        <v>76</v>
      </c>
      <c r="K50" s="1" t="s">
        <v>333</v>
      </c>
      <c r="L50" s="14" t="s">
        <v>334</v>
      </c>
      <c r="M50" s="27" t="s">
        <v>335</v>
      </c>
      <c r="N50" s="36" t="s">
        <v>80</v>
      </c>
      <c r="O50" s="14" t="s">
        <v>81</v>
      </c>
      <c r="P50" s="227">
        <v>2656</v>
      </c>
      <c r="Q50" s="215">
        <v>2656</v>
      </c>
      <c r="R50" s="85">
        <f>IFERROR(IF(COUNTIF(N50,"*%")=1,(P50/Q50)*(100%/N50)*(S50/100%),(P50/Q50)*(S50/100%))," ")</f>
        <v>0.5</v>
      </c>
      <c r="S50" s="84">
        <v>0.5</v>
      </c>
      <c r="T50" s="86">
        <f>IFERROR(IF(R50=" "," ",IF(OR(R50&gt;=S50,((R50/S50)*(100%/N50))&gt;1),1,((R50/S50)*(100%/N50)))),"")</f>
        <v>1</v>
      </c>
      <c r="U50" s="199" t="s">
        <v>718</v>
      </c>
      <c r="V50" s="112"/>
      <c r="AE50" s="19" t="str">
        <f>IF(B50=Datos!$C$11, "Iniciativas_Objetivo1", IF(B50=Datos!$C$12, "Iniciativas_Objetivo2", IF(B50=Datos!$C$13, "Iniciativas_Objetivo3", IF(B50=Datos!$C$14, "Iniciativas_Objetivo4", IF(B50=Datos!$C$15, "Iniciativas_Objetivo5", IF(B50=Datos!$C$16, "Iniciativas_Objetivo6", IF(B50=Datos!$C$17, "Iniciativas_Objetivo7", IF(B50=Datos!$C$18, "Iniciativas_Objetivo8", IF(B50=Datos!$C$19, "Iniciativas_Objetivo9", IF(B50=Datos!$C$20, "Iniciativas_Objetivo10", IF(B50=Datos!$C$21, "Iniciativas_Objetivo11", IF(B50=Datos!$C$22, "Iniciativas_Objetivo12",IF(B50=Datos!$C$23, "Iniciativas_Objetivo13", " ")))))))))))))</f>
        <v>Iniciativas_Objetivo8</v>
      </c>
    </row>
    <row r="51" spans="1:31" ht="313.5" x14ac:dyDescent="0.2">
      <c r="A51" s="20" t="s">
        <v>256</v>
      </c>
      <c r="B51" s="13" t="s">
        <v>283</v>
      </c>
      <c r="C51" s="13" t="s">
        <v>284</v>
      </c>
      <c r="D51" s="24" t="s">
        <v>336</v>
      </c>
      <c r="E51" s="2" t="s">
        <v>260</v>
      </c>
      <c r="F51" s="2" t="s">
        <v>261</v>
      </c>
      <c r="G51" s="24" t="s">
        <v>337</v>
      </c>
      <c r="H51" s="14" t="s">
        <v>74</v>
      </c>
      <c r="I51" s="13" t="s">
        <v>75</v>
      </c>
      <c r="J51" s="13" t="s">
        <v>111</v>
      </c>
      <c r="K51" s="1" t="s">
        <v>263</v>
      </c>
      <c r="L51" s="13" t="s">
        <v>338</v>
      </c>
      <c r="M51" s="27" t="s">
        <v>339</v>
      </c>
      <c r="N51" s="23" t="s">
        <v>340</v>
      </c>
      <c r="O51" s="14" t="s">
        <v>81</v>
      </c>
      <c r="P51" s="14">
        <v>2</v>
      </c>
      <c r="Q51" s="89">
        <v>6</v>
      </c>
      <c r="R51" s="85">
        <f>IFERROR(IF(COUNTIF(N51,"*%")=1,(P51/Q51)*(100%/N51),P51/Q51)," ")</f>
        <v>0.33333333333333331</v>
      </c>
      <c r="S51" s="84">
        <v>0.5</v>
      </c>
      <c r="T51" s="86">
        <f>IFERROR(IF(R51=" "," ",IF(R51&gt;=S51,1,R51/S51))," ")</f>
        <v>0.66666666666666663</v>
      </c>
      <c r="U51" s="222" t="s">
        <v>823</v>
      </c>
      <c r="V51" s="112"/>
      <c r="AE51" s="19" t="str">
        <f>IF(B51=Datos!$C$11, "Iniciativas_Objetivo1", IF(B51=Datos!$C$12, "Iniciativas_Objetivo2", IF(B51=Datos!$C$13, "Iniciativas_Objetivo3", IF(B51=Datos!$C$14, "Iniciativas_Objetivo4", IF(B51=Datos!$C$15, "Iniciativas_Objetivo5", IF(B51=Datos!$C$16, "Iniciativas_Objetivo6", IF(B51=Datos!$C$17, "Iniciativas_Objetivo7", IF(B51=Datos!$C$18, "Iniciativas_Objetivo8", IF(B51=Datos!$C$19, "Iniciativas_Objetivo9", IF(B51=Datos!$C$20, "Iniciativas_Objetivo10", IF(B51=Datos!$C$21, "Iniciativas_Objetivo11", IF(B51=Datos!$C$22, "Iniciativas_Objetivo12",IF(B51=Datos!$C$23, "Iniciativas_Objetivo13", " ")))))))))))))</f>
        <v>Iniciativas_Objetivo8</v>
      </c>
    </row>
    <row r="52" spans="1:31" ht="185.25" x14ac:dyDescent="0.2">
      <c r="A52" s="13" t="s">
        <v>256</v>
      </c>
      <c r="B52" s="13" t="s">
        <v>283</v>
      </c>
      <c r="C52" s="13" t="s">
        <v>284</v>
      </c>
      <c r="D52" s="13" t="s">
        <v>341</v>
      </c>
      <c r="E52" s="13" t="s">
        <v>342</v>
      </c>
      <c r="F52" s="13" t="s">
        <v>343</v>
      </c>
      <c r="G52" s="14" t="s">
        <v>344</v>
      </c>
      <c r="H52" s="14" t="s">
        <v>74</v>
      </c>
      <c r="I52" s="13" t="s">
        <v>271</v>
      </c>
      <c r="J52" s="13" t="s">
        <v>76</v>
      </c>
      <c r="K52" s="1" t="s">
        <v>345</v>
      </c>
      <c r="L52" s="14" t="s">
        <v>346</v>
      </c>
      <c r="M52" s="25" t="s">
        <v>347</v>
      </c>
      <c r="N52" s="28" t="s">
        <v>348</v>
      </c>
      <c r="O52" s="14" t="s">
        <v>81</v>
      </c>
      <c r="P52" s="210">
        <v>4712</v>
      </c>
      <c r="Q52" s="103">
        <v>5170</v>
      </c>
      <c r="R52" s="85">
        <f>IFERROR(IF(COUNTIF(N52,"*%")=1,(P52/Q52)*(100%/N52)*(S52/100%),(P52/Q52)*(S52/100%))," ")</f>
        <v>0.47969052224371372</v>
      </c>
      <c r="S52" s="84">
        <v>0.5</v>
      </c>
      <c r="T52" s="86">
        <f>IFERROR(IF(R52=" "," ",IF(OR(R52&gt;=S52,((R52/S52)*(100%/N52))&gt;1),1,((R52/S52)*(100%/N52)))),"")</f>
        <v>1</v>
      </c>
      <c r="U52" s="119" t="s">
        <v>768</v>
      </c>
      <c r="V52" s="114" t="s">
        <v>697</v>
      </c>
      <c r="AE52" s="19" t="str">
        <f>IF(B52=Datos!$C$11, "Iniciativas_Objetivo1", IF(B52=Datos!$C$12, "Iniciativas_Objetivo2", IF(B52=Datos!$C$13, "Iniciativas_Objetivo3", IF(B52=Datos!$C$14, "Iniciativas_Objetivo4", IF(B52=Datos!$C$15, "Iniciativas_Objetivo5", IF(B52=Datos!$C$16, "Iniciativas_Objetivo6", IF(B52=Datos!$C$17, "Iniciativas_Objetivo7", IF(B52=Datos!$C$18, "Iniciativas_Objetivo8", IF(B52=Datos!$C$19, "Iniciativas_Objetivo9", IF(B52=Datos!$C$20, "Iniciativas_Objetivo10", IF(B52=Datos!$C$21, "Iniciativas_Objetivo11", IF(B52=Datos!$C$22, "Iniciativas_Objetivo12",IF(B52=Datos!$C$23, "Iniciativas_Objetivo13", " ")))))))))))))</f>
        <v>Iniciativas_Objetivo8</v>
      </c>
    </row>
    <row r="53" spans="1:31" ht="231" x14ac:dyDescent="0.2">
      <c r="A53" s="20" t="s">
        <v>256</v>
      </c>
      <c r="B53" s="13" t="s">
        <v>283</v>
      </c>
      <c r="C53" s="13" t="s">
        <v>349</v>
      </c>
      <c r="D53" s="24" t="s">
        <v>350</v>
      </c>
      <c r="E53" s="2" t="s">
        <v>260</v>
      </c>
      <c r="F53" s="2" t="s">
        <v>261</v>
      </c>
      <c r="G53" s="24" t="s">
        <v>351</v>
      </c>
      <c r="H53" s="14" t="s">
        <v>74</v>
      </c>
      <c r="I53" s="13" t="s">
        <v>75</v>
      </c>
      <c r="J53" s="13" t="s">
        <v>111</v>
      </c>
      <c r="K53" s="1" t="s">
        <v>263</v>
      </c>
      <c r="L53" s="13" t="s">
        <v>352</v>
      </c>
      <c r="M53" s="135" t="s">
        <v>353</v>
      </c>
      <c r="N53" s="28" t="s">
        <v>354</v>
      </c>
      <c r="O53" s="14" t="s">
        <v>81</v>
      </c>
      <c r="P53" s="14">
        <v>7</v>
      </c>
      <c r="Q53" s="103">
        <v>12</v>
      </c>
      <c r="R53" s="85">
        <f>IFERROR(IF(COUNTIF(N53,"*%")=1,(P53/Q53)*(100%/N53),P53/Q53)," ")</f>
        <v>0.58333333333333337</v>
      </c>
      <c r="S53" s="84">
        <v>0.5</v>
      </c>
      <c r="T53" s="86">
        <f>IFERROR(IF(R53=" "," ",IF(R53&gt;=S53,1,R53/S53))," ")</f>
        <v>1</v>
      </c>
      <c r="U53" s="118" t="s">
        <v>769</v>
      </c>
      <c r="V53" s="114"/>
      <c r="AE53" s="19" t="str">
        <f>IF(B53=Datos!$C$11, "Iniciativas_Objetivo1", IF(B53=Datos!$C$12, "Iniciativas_Objetivo2", IF(B53=Datos!$C$13, "Iniciativas_Objetivo3", IF(B53=Datos!$C$14, "Iniciativas_Objetivo4", IF(B53=Datos!$C$15, "Iniciativas_Objetivo5", IF(B53=Datos!$C$16, "Iniciativas_Objetivo6", IF(B53=Datos!$C$17, "Iniciativas_Objetivo7", IF(B53=Datos!$C$18, "Iniciativas_Objetivo8", IF(B53=Datos!$C$19, "Iniciativas_Objetivo9", IF(B53=Datos!$C$20, "Iniciativas_Objetivo10", IF(B53=Datos!$C$21, "Iniciativas_Objetivo11", IF(B53=Datos!$C$22, "Iniciativas_Objetivo12",IF(B53=Datos!$C$23, "Iniciativas_Objetivo13", " ")))))))))))))</f>
        <v>Iniciativas_Objetivo8</v>
      </c>
    </row>
    <row r="54" spans="1:31" ht="201" x14ac:dyDescent="0.2">
      <c r="A54" s="20" t="s">
        <v>256</v>
      </c>
      <c r="B54" s="13" t="s">
        <v>283</v>
      </c>
      <c r="C54" s="13" t="s">
        <v>349</v>
      </c>
      <c r="D54" s="13" t="s">
        <v>355</v>
      </c>
      <c r="E54" s="2" t="s">
        <v>260</v>
      </c>
      <c r="F54" s="2" t="s">
        <v>261</v>
      </c>
      <c r="G54" s="14" t="s">
        <v>356</v>
      </c>
      <c r="H54" s="14" t="s">
        <v>74</v>
      </c>
      <c r="I54" s="13" t="s">
        <v>75</v>
      </c>
      <c r="J54" s="13" t="s">
        <v>111</v>
      </c>
      <c r="K54" s="1" t="s">
        <v>263</v>
      </c>
      <c r="L54" s="14" t="s">
        <v>357</v>
      </c>
      <c r="M54" s="135" t="s">
        <v>358</v>
      </c>
      <c r="N54" s="36" t="s">
        <v>354</v>
      </c>
      <c r="O54" s="14" t="s">
        <v>81</v>
      </c>
      <c r="P54" s="14">
        <v>6</v>
      </c>
      <c r="Q54" s="101">
        <v>12</v>
      </c>
      <c r="R54" s="85">
        <f>IFERROR(IF(COUNTIF(N54,"*%")=1,(P54/Q54)*(100%/N54),P54/Q54)," ")</f>
        <v>0.5</v>
      </c>
      <c r="S54" s="84">
        <v>0.5</v>
      </c>
      <c r="T54" s="86">
        <f>IFERROR(IF(R54=" "," ",IF(R54&gt;=S54,1,R54/S54))," ")</f>
        <v>1</v>
      </c>
      <c r="U54" s="243" t="s">
        <v>770</v>
      </c>
      <c r="V54" s="90"/>
      <c r="AE54" s="19" t="str">
        <f>IF(B54=Datos!$C$11, "Iniciativas_Objetivo1", IF(B54=Datos!$C$12, "Iniciativas_Objetivo2", IF(B54=Datos!$C$13, "Iniciativas_Objetivo3", IF(B54=Datos!$C$14, "Iniciativas_Objetivo4", IF(B54=Datos!$C$15, "Iniciativas_Objetivo5", IF(B54=Datos!$C$16, "Iniciativas_Objetivo6", IF(B54=Datos!$C$17, "Iniciativas_Objetivo7", IF(B54=Datos!$C$18, "Iniciativas_Objetivo8", IF(B54=Datos!$C$19, "Iniciativas_Objetivo9", IF(B54=Datos!$C$20, "Iniciativas_Objetivo10", IF(B54=Datos!$C$21, "Iniciativas_Objetivo11", IF(B54=Datos!$C$22, "Iniciativas_Objetivo12",IF(B54=Datos!$C$23, "Iniciativas_Objetivo13", " ")))))))))))))</f>
        <v>Iniciativas_Objetivo8</v>
      </c>
    </row>
    <row r="55" spans="1:31" ht="130.5" x14ac:dyDescent="0.2">
      <c r="A55" s="20" t="s">
        <v>256</v>
      </c>
      <c r="B55" s="13" t="s">
        <v>283</v>
      </c>
      <c r="C55" s="13" t="s">
        <v>349</v>
      </c>
      <c r="D55" s="13" t="s">
        <v>359</v>
      </c>
      <c r="E55" s="2" t="s">
        <v>260</v>
      </c>
      <c r="F55" s="2" t="s">
        <v>261</v>
      </c>
      <c r="G55" s="14" t="s">
        <v>360</v>
      </c>
      <c r="H55" s="14" t="s">
        <v>74</v>
      </c>
      <c r="I55" s="13" t="s">
        <v>75</v>
      </c>
      <c r="J55" s="13" t="s">
        <v>111</v>
      </c>
      <c r="K55" s="1" t="s">
        <v>263</v>
      </c>
      <c r="L55" s="14" t="s">
        <v>361</v>
      </c>
      <c r="M55" s="135" t="s">
        <v>362</v>
      </c>
      <c r="N55" s="36" t="s">
        <v>363</v>
      </c>
      <c r="O55" s="14" t="s">
        <v>81</v>
      </c>
      <c r="P55" s="14">
        <v>2</v>
      </c>
      <c r="Q55" s="89">
        <v>4</v>
      </c>
      <c r="R55" s="85">
        <f>IFERROR(IF(COUNTIF(N55,"*%")=1,(P55/Q55)*(100%/N55),P55/Q55)," ")</f>
        <v>0.5</v>
      </c>
      <c r="S55" s="84">
        <v>0.5</v>
      </c>
      <c r="T55" s="86">
        <f>IFERROR(IF(R55=" "," ",IF(R55&gt;=S55,1,R55/S55))," ")</f>
        <v>1</v>
      </c>
      <c r="U55" s="111" t="s">
        <v>771</v>
      </c>
      <c r="V55" s="112"/>
      <c r="AE55" s="19" t="str">
        <f>IF(B55=Datos!$C$11, "Iniciativas_Objetivo1", IF(B55=Datos!$C$12, "Iniciativas_Objetivo2", IF(B55=Datos!$C$13, "Iniciativas_Objetivo3", IF(B55=Datos!$C$14, "Iniciativas_Objetivo4", IF(B55=Datos!$C$15, "Iniciativas_Objetivo5", IF(B55=Datos!$C$16, "Iniciativas_Objetivo6", IF(B55=Datos!$C$17, "Iniciativas_Objetivo7", IF(B55=Datos!$C$18, "Iniciativas_Objetivo8", IF(B55=Datos!$C$19, "Iniciativas_Objetivo9", IF(B55=Datos!$C$20, "Iniciativas_Objetivo10", IF(B55=Datos!$C$21, "Iniciativas_Objetivo11", IF(B55=Datos!$C$22, "Iniciativas_Objetivo12",IF(B55=Datos!$C$23, "Iniciativas_Objetivo13", " ")))))))))))))</f>
        <v>Iniciativas_Objetivo8</v>
      </c>
    </row>
    <row r="56" spans="1:31" ht="130.5" x14ac:dyDescent="0.2">
      <c r="A56" s="20" t="s">
        <v>256</v>
      </c>
      <c r="B56" s="13" t="s">
        <v>283</v>
      </c>
      <c r="C56" s="13" t="s">
        <v>349</v>
      </c>
      <c r="D56" s="13" t="s">
        <v>364</v>
      </c>
      <c r="E56" s="2" t="s">
        <v>260</v>
      </c>
      <c r="F56" s="2" t="s">
        <v>261</v>
      </c>
      <c r="G56" s="14" t="s">
        <v>365</v>
      </c>
      <c r="H56" s="14" t="s">
        <v>74</v>
      </c>
      <c r="I56" s="13" t="s">
        <v>75</v>
      </c>
      <c r="J56" s="13" t="s">
        <v>111</v>
      </c>
      <c r="K56" s="1" t="s">
        <v>263</v>
      </c>
      <c r="L56" s="14" t="s">
        <v>366</v>
      </c>
      <c r="M56" s="27" t="s">
        <v>367</v>
      </c>
      <c r="N56" s="36" t="s">
        <v>80</v>
      </c>
      <c r="O56" s="14" t="s">
        <v>81</v>
      </c>
      <c r="P56" s="14">
        <v>1</v>
      </c>
      <c r="Q56" s="89">
        <v>1</v>
      </c>
      <c r="R56" s="85">
        <f>IFERROR(IF(COUNTIF(N56,"*%")=1,(P56/Q56)*(100%/N56),P56/Q56)," ")</f>
        <v>1</v>
      </c>
      <c r="S56" s="84">
        <v>0.5</v>
      </c>
      <c r="T56" s="86">
        <f>IFERROR(IF(R56=" "," ",IF(OR(R56&gt;=S56,((R56/S56)*(100%/N56))&gt;1),1,((R56/S56)*(100%/N56)))),"")</f>
        <v>1</v>
      </c>
      <c r="U56" s="111" t="s">
        <v>736</v>
      </c>
      <c r="V56" s="112"/>
      <c r="AE56" s="19" t="str">
        <f>IF(B56=Datos!$C$11, "Iniciativas_Objetivo1", IF(B56=Datos!$C$12, "Iniciativas_Objetivo2", IF(B56=Datos!$C$13, "Iniciativas_Objetivo3", IF(B56=Datos!$C$14, "Iniciativas_Objetivo4", IF(B56=Datos!$C$15, "Iniciativas_Objetivo5", IF(B56=Datos!$C$16, "Iniciativas_Objetivo6", IF(B56=Datos!$C$17, "Iniciativas_Objetivo7", IF(B56=Datos!$C$18, "Iniciativas_Objetivo8", IF(B56=Datos!$C$19, "Iniciativas_Objetivo9", IF(B56=Datos!$C$20, "Iniciativas_Objetivo10", IF(B56=Datos!$C$21, "Iniciativas_Objetivo11", IF(B56=Datos!$C$22, "Iniciativas_Objetivo12",IF(B56=Datos!$C$23, "Iniciativas_Objetivo13", " ")))))))))))))</f>
        <v>Iniciativas_Objetivo8</v>
      </c>
    </row>
    <row r="57" spans="1:31" ht="185.25" x14ac:dyDescent="0.2">
      <c r="A57" s="20" t="s">
        <v>256</v>
      </c>
      <c r="B57" s="13" t="s">
        <v>283</v>
      </c>
      <c r="C57" s="13" t="s">
        <v>368</v>
      </c>
      <c r="D57" s="24" t="s">
        <v>369</v>
      </c>
      <c r="E57" s="2" t="s">
        <v>260</v>
      </c>
      <c r="F57" s="2" t="s">
        <v>261</v>
      </c>
      <c r="G57" s="24" t="s">
        <v>370</v>
      </c>
      <c r="H57" s="14" t="s">
        <v>74</v>
      </c>
      <c r="I57" s="13" t="s">
        <v>75</v>
      </c>
      <c r="J57" s="13" t="s">
        <v>111</v>
      </c>
      <c r="K57" s="1" t="s">
        <v>263</v>
      </c>
      <c r="L57" s="13" t="s">
        <v>371</v>
      </c>
      <c r="M57" s="153" t="s">
        <v>759</v>
      </c>
      <c r="N57" s="23" t="s">
        <v>363</v>
      </c>
      <c r="O57" s="14" t="s">
        <v>81</v>
      </c>
      <c r="P57" s="14">
        <v>2</v>
      </c>
      <c r="Q57" s="89">
        <v>4</v>
      </c>
      <c r="R57" s="85">
        <f>IFERROR(IF(COUNTIF(N57,"*%")=1,(P57/Q57)*(100%/N57),P57/Q57)," ")</f>
        <v>0.5</v>
      </c>
      <c r="S57" s="84">
        <v>0.5</v>
      </c>
      <c r="T57" s="86">
        <f>IFERROR(IF(R57=" "," ",IF(R57&gt;=S57,1,R57/S57))," ")</f>
        <v>1</v>
      </c>
      <c r="U57" s="111" t="s">
        <v>827</v>
      </c>
      <c r="V57" s="112"/>
      <c r="AE57" s="19" t="str">
        <f>IF(B57=Datos!$C$11, "Iniciativas_Objetivo1", IF(B57=Datos!$C$12, "Iniciativas_Objetivo2", IF(B57=Datos!$C$13, "Iniciativas_Objetivo3", IF(B57=Datos!$C$14, "Iniciativas_Objetivo4", IF(B57=Datos!$C$15, "Iniciativas_Objetivo5", IF(B57=Datos!$C$16, "Iniciativas_Objetivo6", IF(B57=Datos!$C$17, "Iniciativas_Objetivo7", IF(B57=Datos!$C$18, "Iniciativas_Objetivo8", IF(B57=Datos!$C$19, "Iniciativas_Objetivo9", IF(B57=Datos!$C$20, "Iniciativas_Objetivo10", IF(B57=Datos!$C$21, "Iniciativas_Objetivo11", IF(B57=Datos!$C$22, "Iniciativas_Objetivo12",IF(B57=Datos!$C$23, "Iniciativas_Objetivo13", " ")))))))))))))</f>
        <v>Iniciativas_Objetivo8</v>
      </c>
    </row>
    <row r="58" spans="1:31" ht="211.5" customHeight="1" x14ac:dyDescent="0.2">
      <c r="A58" s="13" t="s">
        <v>256</v>
      </c>
      <c r="B58" s="13" t="s">
        <v>283</v>
      </c>
      <c r="C58" s="13" t="s">
        <v>368</v>
      </c>
      <c r="D58" s="13" t="s">
        <v>372</v>
      </c>
      <c r="E58" s="13" t="s">
        <v>139</v>
      </c>
      <c r="F58" s="13" t="s">
        <v>140</v>
      </c>
      <c r="G58" s="13" t="s">
        <v>373</v>
      </c>
      <c r="H58" s="14" t="s">
        <v>74</v>
      </c>
      <c r="I58" s="13" t="s">
        <v>75</v>
      </c>
      <c r="J58" s="13" t="s">
        <v>76</v>
      </c>
      <c r="K58" s="1" t="s">
        <v>142</v>
      </c>
      <c r="L58" s="14" t="s">
        <v>374</v>
      </c>
      <c r="M58" s="37" t="s">
        <v>375</v>
      </c>
      <c r="N58" s="28" t="s">
        <v>80</v>
      </c>
      <c r="O58" s="14" t="s">
        <v>81</v>
      </c>
      <c r="P58" s="14">
        <v>3</v>
      </c>
      <c r="Q58" s="104">
        <v>3</v>
      </c>
      <c r="R58" s="85">
        <f>IFERROR(IF(COUNTIF(N58,"*%")=1,(P58/Q58)*(100%/N58)*(S58/100%),(P58/Q58)*(S58/100%))," ")</f>
        <v>0.5</v>
      </c>
      <c r="S58" s="84">
        <v>0.5</v>
      </c>
      <c r="T58" s="86">
        <f>IFERROR(IF(R58=" "," ",IF(OR(R58&gt;=S58,((R58/S58)*(100%/N58))&gt;1),1,((R58/S58)*(100%/N58)))),"")</f>
        <v>1</v>
      </c>
      <c r="U58" s="112" t="s">
        <v>654</v>
      </c>
      <c r="V58" s="109" t="s">
        <v>664</v>
      </c>
      <c r="AE58" s="19" t="str">
        <f>IF(B58=Datos!$C$11, "Iniciativas_Objetivo1", IF(B58=Datos!$C$12, "Iniciativas_Objetivo2", IF(B58=Datos!$C$13, "Iniciativas_Objetivo3", IF(B58=Datos!$C$14, "Iniciativas_Objetivo4", IF(B58=Datos!$C$15, "Iniciativas_Objetivo5", IF(B58=Datos!$C$16, "Iniciativas_Objetivo6", IF(B58=Datos!$C$17, "Iniciativas_Objetivo7", IF(B58=Datos!$C$18, "Iniciativas_Objetivo8", IF(B58=Datos!$C$19, "Iniciativas_Objetivo9", IF(B58=Datos!$C$20, "Iniciativas_Objetivo10", IF(B58=Datos!$C$21, "Iniciativas_Objetivo11", IF(B58=Datos!$C$22, "Iniciativas_Objetivo12",IF(B58=Datos!$C$23, "Iniciativas_Objetivo13", " ")))))))))))))</f>
        <v>Iniciativas_Objetivo8</v>
      </c>
    </row>
    <row r="59" spans="1:31" ht="173.25" x14ac:dyDescent="0.2">
      <c r="A59" s="20" t="s">
        <v>376</v>
      </c>
      <c r="B59" s="13" t="s">
        <v>377</v>
      </c>
      <c r="C59" s="13" t="s">
        <v>378</v>
      </c>
      <c r="D59" s="13" t="s">
        <v>379</v>
      </c>
      <c r="E59" s="2" t="s">
        <v>89</v>
      </c>
      <c r="F59" s="14" t="s">
        <v>380</v>
      </c>
      <c r="G59" s="14" t="s">
        <v>381</v>
      </c>
      <c r="H59" s="14" t="s">
        <v>74</v>
      </c>
      <c r="I59" s="13" t="s">
        <v>75</v>
      </c>
      <c r="J59" s="13" t="s">
        <v>111</v>
      </c>
      <c r="K59" s="1" t="s">
        <v>233</v>
      </c>
      <c r="L59" s="14" t="s">
        <v>382</v>
      </c>
      <c r="M59" s="37" t="s">
        <v>383</v>
      </c>
      <c r="N59" s="41">
        <v>160</v>
      </c>
      <c r="O59" s="14" t="s">
        <v>81</v>
      </c>
      <c r="P59" s="105">
        <v>67</v>
      </c>
      <c r="Q59" s="105">
        <v>160</v>
      </c>
      <c r="R59" s="85">
        <f>IFERROR(IF(COUNTIF(N59,"*%")=1,(P59/Q59)*(100%/N59),P59/Q59)," ")</f>
        <v>0.41875000000000001</v>
      </c>
      <c r="S59" s="84">
        <v>0.5</v>
      </c>
      <c r="T59" s="86">
        <f>IFERROR(IF(R59=" "," ",IF(R59&gt;=S59,1,R59/S59))," ")</f>
        <v>0.83750000000000002</v>
      </c>
      <c r="U59" s="232" t="s">
        <v>772</v>
      </c>
      <c r="V59" s="233" t="s">
        <v>773</v>
      </c>
      <c r="AE59" s="19" t="str">
        <f>IF(B59=Datos!$C$11, "Iniciativas_Objetivo1", IF(B59=Datos!$C$12, "Iniciativas_Objetivo2", IF(B59=Datos!$C$13, "Iniciativas_Objetivo3", IF(B59=Datos!$C$14, "Iniciativas_Objetivo4", IF(B59=Datos!$C$15, "Iniciativas_Objetivo5", IF(B59=Datos!$C$16, "Iniciativas_Objetivo6", IF(B59=Datos!$C$17, "Iniciativas_Objetivo7", IF(B59=Datos!$C$18, "Iniciativas_Objetivo8", IF(B59=Datos!$C$19, "Iniciativas_Objetivo9", IF(B59=Datos!$C$20, "Iniciativas_Objetivo10", IF(B59=Datos!$C$21, "Iniciativas_Objetivo11", IF(B59=Datos!$C$22, "Iniciativas_Objetivo12",IF(B59=Datos!$C$23, "Iniciativas_Objetivo13", " ")))))))))))))</f>
        <v>Iniciativas_Objetivo9</v>
      </c>
    </row>
    <row r="60" spans="1:31" ht="218.25" x14ac:dyDescent="0.2">
      <c r="A60" s="24" t="s">
        <v>376</v>
      </c>
      <c r="B60" s="13" t="s">
        <v>377</v>
      </c>
      <c r="C60" s="13" t="s">
        <v>384</v>
      </c>
      <c r="D60" s="24" t="s">
        <v>385</v>
      </c>
      <c r="E60" s="2" t="s">
        <v>304</v>
      </c>
      <c r="F60" s="24" t="s">
        <v>90</v>
      </c>
      <c r="G60" s="24" t="s">
        <v>386</v>
      </c>
      <c r="H60" s="14" t="s">
        <v>74</v>
      </c>
      <c r="I60" s="13" t="s">
        <v>75</v>
      </c>
      <c r="J60" s="13" t="s">
        <v>76</v>
      </c>
      <c r="K60" s="1" t="s">
        <v>120</v>
      </c>
      <c r="L60" s="24" t="s">
        <v>387</v>
      </c>
      <c r="M60" s="27" t="s">
        <v>388</v>
      </c>
      <c r="N60" s="28" t="s">
        <v>80</v>
      </c>
      <c r="O60" s="14" t="s">
        <v>81</v>
      </c>
      <c r="P60" s="14">
        <v>13</v>
      </c>
      <c r="Q60" s="105">
        <v>13</v>
      </c>
      <c r="R60" s="85">
        <f>IFERROR(IF(COUNTIF(N60,"*%")=1,(P60/Q60)*(100%/N60)*(S60/100%),(P60/Q60)*(S60/100%))," ")</f>
        <v>0.5</v>
      </c>
      <c r="S60" s="84">
        <v>0.5</v>
      </c>
      <c r="T60" s="86">
        <f>IFERROR(IF(R60=" "," ",IF(OR(R60&gt;=S60,((R60/S60)*(100%/N60))&gt;1),1,((R60/S60)*(100%/N60)))),"")</f>
        <v>1</v>
      </c>
      <c r="U60" s="203" t="s">
        <v>709</v>
      </c>
      <c r="V60" s="90"/>
      <c r="AE60" s="19" t="str">
        <f>IF(B60=Datos!$C$11, "Iniciativas_Objetivo1", IF(B60=Datos!$C$12, "Iniciativas_Objetivo2", IF(B60=Datos!$C$13, "Iniciativas_Objetivo3", IF(B60=Datos!$C$14, "Iniciativas_Objetivo4", IF(B60=Datos!$C$15, "Iniciativas_Objetivo5", IF(B60=Datos!$C$16, "Iniciativas_Objetivo6", IF(B60=Datos!$C$17, "Iniciativas_Objetivo7", IF(B60=Datos!$C$18, "Iniciativas_Objetivo8", IF(B60=Datos!$C$19, "Iniciativas_Objetivo9", IF(B60=Datos!$C$20, "Iniciativas_Objetivo10", IF(B60=Datos!$C$21, "Iniciativas_Objetivo11", IF(B60=Datos!$C$22, "Iniciativas_Objetivo12",IF(B60=Datos!$C$23, "Iniciativas_Objetivo13", " ")))))))))))))</f>
        <v>Iniciativas_Objetivo9</v>
      </c>
    </row>
    <row r="61" spans="1:31" ht="159" x14ac:dyDescent="0.2">
      <c r="A61" s="20" t="s">
        <v>376</v>
      </c>
      <c r="B61" s="13" t="s">
        <v>377</v>
      </c>
      <c r="C61" s="13" t="s">
        <v>378</v>
      </c>
      <c r="D61" s="13" t="s">
        <v>389</v>
      </c>
      <c r="E61" s="2" t="s">
        <v>89</v>
      </c>
      <c r="F61" s="2" t="s">
        <v>380</v>
      </c>
      <c r="G61" s="14" t="s">
        <v>390</v>
      </c>
      <c r="H61" s="14" t="s">
        <v>74</v>
      </c>
      <c r="I61" s="13" t="s">
        <v>75</v>
      </c>
      <c r="J61" s="13" t="s">
        <v>76</v>
      </c>
      <c r="K61" s="1" t="s">
        <v>77</v>
      </c>
      <c r="L61" s="14" t="s">
        <v>391</v>
      </c>
      <c r="M61" s="37" t="s">
        <v>392</v>
      </c>
      <c r="N61" s="28" t="s">
        <v>80</v>
      </c>
      <c r="O61" s="14" t="s">
        <v>81</v>
      </c>
      <c r="P61" s="87">
        <v>30</v>
      </c>
      <c r="Q61" s="87">
        <v>30</v>
      </c>
      <c r="R61" s="85">
        <f>IFERROR(IF(COUNTIF(N61,"*%")=1,(P61/Q61)*(100%/N61)*(S61/100%),(P61/Q61)*(S61/100%))," ")</f>
        <v>0.5</v>
      </c>
      <c r="S61" s="84">
        <v>0.5</v>
      </c>
      <c r="T61" s="86">
        <f>IFERROR(IF(R61=" "," ",IF(OR(R61&gt;=S61,((R61/S61)*(100%/N61))&gt;1),1,((R61/S61)*(100%/N61)))),"")</f>
        <v>1</v>
      </c>
      <c r="U61" s="109" t="s">
        <v>684</v>
      </c>
      <c r="V61" s="114"/>
      <c r="AE61" s="19" t="str">
        <f>IF(B61=Datos!$C$11, "Iniciativas_Objetivo1", IF(B61=Datos!$C$12, "Iniciativas_Objetivo2", IF(B61=Datos!$C$13, "Iniciativas_Objetivo3", IF(B61=Datos!$C$14, "Iniciativas_Objetivo4", IF(B61=Datos!$C$15, "Iniciativas_Objetivo5", IF(B61=Datos!$C$16, "Iniciativas_Objetivo6", IF(B61=Datos!$C$17, "Iniciativas_Objetivo7", IF(B61=Datos!$C$18, "Iniciativas_Objetivo8", IF(B61=Datos!$C$19, "Iniciativas_Objetivo9", IF(B61=Datos!$C$20, "Iniciativas_Objetivo10", IF(B61=Datos!$C$21, "Iniciativas_Objetivo11", IF(B61=Datos!$C$22, "Iniciativas_Objetivo12",IF(B61=Datos!$C$23, "Iniciativas_Objetivo13", " ")))))))))))))</f>
        <v>Iniciativas_Objetivo9</v>
      </c>
    </row>
    <row r="62" spans="1:31" ht="130.5" x14ac:dyDescent="0.2">
      <c r="A62" s="20" t="s">
        <v>376</v>
      </c>
      <c r="B62" s="13" t="s">
        <v>377</v>
      </c>
      <c r="C62" s="13" t="s">
        <v>378</v>
      </c>
      <c r="D62" s="13" t="s">
        <v>398</v>
      </c>
      <c r="E62" s="2" t="s">
        <v>125</v>
      </c>
      <c r="F62" s="14" t="s">
        <v>126</v>
      </c>
      <c r="G62" s="14" t="s">
        <v>399</v>
      </c>
      <c r="H62" s="14" t="s">
        <v>74</v>
      </c>
      <c r="I62" s="13" t="s">
        <v>75</v>
      </c>
      <c r="J62" s="13" t="s">
        <v>111</v>
      </c>
      <c r="K62" s="1" t="s">
        <v>395</v>
      </c>
      <c r="L62" s="14" t="s">
        <v>400</v>
      </c>
      <c r="M62" s="138" t="s">
        <v>401</v>
      </c>
      <c r="N62" s="28" t="s">
        <v>80</v>
      </c>
      <c r="O62" s="14" t="s">
        <v>81</v>
      </c>
      <c r="P62" s="14">
        <v>1</v>
      </c>
      <c r="Q62" s="106">
        <v>2</v>
      </c>
      <c r="R62" s="85">
        <f>IFERROR(IF(COUNTIF(N62,"*%")=1,(P62/Q62)*(100%/N62),P62/Q62)," ")</f>
        <v>0.5</v>
      </c>
      <c r="S62" s="84">
        <v>0.5</v>
      </c>
      <c r="T62" s="86">
        <f>IFERROR(IF(R62=" "," ",IF(R62&gt;=S62,1,R62/S62))," ")</f>
        <v>1</v>
      </c>
      <c r="U62" s="120"/>
      <c r="V62" s="120" t="s">
        <v>732</v>
      </c>
      <c r="AE62" s="19" t="str">
        <f>IF(B62=Datos!$C$11, "Iniciativas_Objetivo1", IF(B62=Datos!$C$12, "Iniciativas_Objetivo2", IF(B62=Datos!$C$13, "Iniciativas_Objetivo3", IF(B62=Datos!$C$14, "Iniciativas_Objetivo4", IF(B62=Datos!$C$15, "Iniciativas_Objetivo5", IF(B62=Datos!$C$16, "Iniciativas_Objetivo6", IF(B62=Datos!$C$17, "Iniciativas_Objetivo7", IF(B62=Datos!$C$18, "Iniciativas_Objetivo8", IF(B62=Datos!$C$19, "Iniciativas_Objetivo9", IF(B62=Datos!$C$20, "Iniciativas_Objetivo10", IF(B62=Datos!$C$21, "Iniciativas_Objetivo11", IF(B62=Datos!$C$22, "Iniciativas_Objetivo12",IF(B62=Datos!$C$23, "Iniciativas_Objetivo13", " ")))))))))))))</f>
        <v>Iniciativas_Objetivo9</v>
      </c>
    </row>
    <row r="63" spans="1:31" ht="130.5" x14ac:dyDescent="0.2">
      <c r="A63" s="2" t="s">
        <v>67</v>
      </c>
      <c r="B63" s="13" t="s">
        <v>68</v>
      </c>
      <c r="C63" s="13" t="s">
        <v>116</v>
      </c>
      <c r="D63" s="2" t="s">
        <v>124</v>
      </c>
      <c r="E63" s="2" t="s">
        <v>125</v>
      </c>
      <c r="F63" s="2" t="s">
        <v>126</v>
      </c>
      <c r="G63" s="2" t="s">
        <v>127</v>
      </c>
      <c r="H63" s="14" t="s">
        <v>74</v>
      </c>
      <c r="I63" s="13" t="s">
        <v>75</v>
      </c>
      <c r="J63" s="13" t="s">
        <v>111</v>
      </c>
      <c r="K63" s="1" t="s">
        <v>128</v>
      </c>
      <c r="L63" s="13" t="s">
        <v>129</v>
      </c>
      <c r="M63" s="26" t="s">
        <v>130</v>
      </c>
      <c r="N63" s="20">
        <v>20</v>
      </c>
      <c r="O63" s="14" t="s">
        <v>81</v>
      </c>
      <c r="P63" s="14">
        <v>0</v>
      </c>
      <c r="Q63" s="87">
        <v>20</v>
      </c>
      <c r="R63" s="85">
        <f>IFERROR(IF(COUNTIF(N63,"*%")=1,(P63/Q63)*(100%/N63),P63/Q63)," ")</f>
        <v>0</v>
      </c>
      <c r="S63" s="84">
        <v>0.5</v>
      </c>
      <c r="T63" s="86">
        <f>IFERROR(IF(R63=" "," ",IF(R63&gt;=S63,1,R63/S63))," ")</f>
        <v>0</v>
      </c>
      <c r="U63" s="90"/>
      <c r="V63" s="110" t="s">
        <v>774</v>
      </c>
      <c r="AE63" s="19" t="str">
        <f>IF(B63=Datos!$C$11, "Iniciativas_Objetivo1", IF(B63=Datos!$C$12, "Iniciativas_Objetivo2", IF(B63=Datos!$C$13, "Iniciativas_Objetivo3", IF(B63=Datos!$C$14, "Iniciativas_Objetivo4", IF(B63=Datos!$C$15, "Iniciativas_Objetivo5", IF(B63=Datos!$C$16, "Iniciativas_Objetivo6", IF(B63=Datos!$C$17, "Iniciativas_Objetivo7", IF(B63=Datos!$C$18, "Iniciativas_Objetivo8", IF(B63=Datos!$C$19, "Iniciativas_Objetivo9", IF(B63=Datos!$C$20, "Iniciativas_Objetivo10", IF(B63=Datos!$C$21, "Iniciativas_Objetivo11", IF(B63=Datos!$C$22, "Iniciativas_Objetivo12",IF(B63=Datos!$C$23, "Iniciativas_Objetivo13", " ")))))))))))))</f>
        <v>Iniciativas_Objetivo1</v>
      </c>
    </row>
    <row r="64" spans="1:31" ht="156.75" x14ac:dyDescent="0.2">
      <c r="A64" s="20" t="s">
        <v>376</v>
      </c>
      <c r="B64" s="13" t="s">
        <v>377</v>
      </c>
      <c r="C64" s="13" t="s">
        <v>378</v>
      </c>
      <c r="D64" s="13" t="s">
        <v>402</v>
      </c>
      <c r="E64" s="2" t="s">
        <v>139</v>
      </c>
      <c r="F64" s="14" t="s">
        <v>140</v>
      </c>
      <c r="G64" s="14" t="s">
        <v>403</v>
      </c>
      <c r="H64" s="14" t="s">
        <v>74</v>
      </c>
      <c r="I64" s="13" t="s">
        <v>75</v>
      </c>
      <c r="J64" s="13" t="s">
        <v>76</v>
      </c>
      <c r="K64" s="1" t="s">
        <v>404</v>
      </c>
      <c r="L64" s="14" t="s">
        <v>405</v>
      </c>
      <c r="M64" s="133" t="s">
        <v>406</v>
      </c>
      <c r="N64" s="36" t="s">
        <v>80</v>
      </c>
      <c r="O64" s="14" t="s">
        <v>81</v>
      </c>
      <c r="P64" s="14">
        <v>31</v>
      </c>
      <c r="Q64" s="100">
        <v>31</v>
      </c>
      <c r="R64" s="85">
        <f>IFERROR(IF(COUNTIF(N64,"*%")=1,(P64/Q64)*(100%/N64)*(S64/100%),(P64/Q64)*(S64/100%))," ")</f>
        <v>0.5</v>
      </c>
      <c r="S64" s="84">
        <v>0.5</v>
      </c>
      <c r="T64" s="86">
        <f t="shared" ref="T64:T67" si="3">IFERROR(IF(R64=" "," ",IF(OR(R64&gt;=S64,((R64/S64)*(100%/N64))&gt;1),1,((R64/S64)*(100%/N64)))),"")</f>
        <v>1</v>
      </c>
      <c r="U64" s="199" t="s">
        <v>687</v>
      </c>
      <c r="V64" s="200" t="s">
        <v>775</v>
      </c>
      <c r="AE64" s="19" t="str">
        <f>IF(B64=Datos!$C$11, "Iniciativas_Objetivo1", IF(B64=Datos!$C$12, "Iniciativas_Objetivo2", IF(B64=Datos!$C$13, "Iniciativas_Objetivo3", IF(B64=Datos!$C$14, "Iniciativas_Objetivo4", IF(B64=Datos!$C$15, "Iniciativas_Objetivo5", IF(B64=Datos!$C$16, "Iniciativas_Objetivo6", IF(B64=Datos!$C$17, "Iniciativas_Objetivo7", IF(B64=Datos!$C$18, "Iniciativas_Objetivo8", IF(B64=Datos!$C$19, "Iniciativas_Objetivo9", IF(B64=Datos!$C$20, "Iniciativas_Objetivo10", IF(B64=Datos!$C$21, "Iniciativas_Objetivo11", IF(B64=Datos!$C$22, "Iniciativas_Objetivo12",IF(B64=Datos!$C$23, "Iniciativas_Objetivo13", " ")))))))))))))</f>
        <v>Iniciativas_Objetivo9</v>
      </c>
    </row>
    <row r="65" spans="1:31" ht="409.5" x14ac:dyDescent="0.2">
      <c r="A65" s="20" t="s">
        <v>376</v>
      </c>
      <c r="B65" s="13" t="s">
        <v>377</v>
      </c>
      <c r="C65" s="13" t="s">
        <v>378</v>
      </c>
      <c r="D65" s="13" t="s">
        <v>407</v>
      </c>
      <c r="E65" s="2" t="s">
        <v>139</v>
      </c>
      <c r="F65" s="14" t="s">
        <v>140</v>
      </c>
      <c r="G65" s="14" t="s">
        <v>408</v>
      </c>
      <c r="H65" s="14" t="s">
        <v>74</v>
      </c>
      <c r="I65" s="13" t="s">
        <v>75</v>
      </c>
      <c r="J65" s="13" t="s">
        <v>111</v>
      </c>
      <c r="K65" s="1" t="s">
        <v>404</v>
      </c>
      <c r="L65" s="14" t="s">
        <v>409</v>
      </c>
      <c r="M65" s="135" t="s">
        <v>410</v>
      </c>
      <c r="N65" s="36" t="s">
        <v>80</v>
      </c>
      <c r="O65" s="14" t="s">
        <v>81</v>
      </c>
      <c r="P65" s="14">
        <v>20</v>
      </c>
      <c r="Q65" s="89">
        <v>34</v>
      </c>
      <c r="R65" s="85">
        <f>IFERROR(IF(COUNTIF(N65,"*%")=1,(P65/Q65)*(100%/N65),P65/Q65)," ")</f>
        <v>0.58823529411764708</v>
      </c>
      <c r="S65" s="84">
        <v>0.5</v>
      </c>
      <c r="T65" s="86">
        <f t="shared" si="3"/>
        <v>1</v>
      </c>
      <c r="U65" s="111" t="s">
        <v>688</v>
      </c>
      <c r="V65" s="112" t="s">
        <v>760</v>
      </c>
      <c r="AE65" s="19" t="str">
        <f>IF(B65=Datos!$C$11, "Iniciativas_Objetivo1", IF(B65=Datos!$C$12, "Iniciativas_Objetivo2", IF(B65=Datos!$C$13, "Iniciativas_Objetivo3", IF(B65=Datos!$C$14, "Iniciativas_Objetivo4", IF(B65=Datos!$C$15, "Iniciativas_Objetivo5", IF(B65=Datos!$C$16, "Iniciativas_Objetivo6", IF(B65=Datos!$C$17, "Iniciativas_Objetivo7", IF(B65=Datos!$C$18, "Iniciativas_Objetivo8", IF(B65=Datos!$C$19, "Iniciativas_Objetivo9", IF(B65=Datos!$C$20, "Iniciativas_Objetivo10", IF(B65=Datos!$C$21, "Iniciativas_Objetivo11", IF(B65=Datos!$C$22, "Iniciativas_Objetivo12",IF(B65=Datos!$C$23, "Iniciativas_Objetivo13", " ")))))))))))))</f>
        <v>Iniciativas_Objetivo9</v>
      </c>
    </row>
    <row r="66" spans="1:31" ht="327.75" x14ac:dyDescent="0.2">
      <c r="A66" s="13" t="s">
        <v>376</v>
      </c>
      <c r="B66" s="13" t="s">
        <v>377</v>
      </c>
      <c r="C66" s="13" t="s">
        <v>378</v>
      </c>
      <c r="D66" s="13" t="s">
        <v>411</v>
      </c>
      <c r="E66" s="13" t="s">
        <v>89</v>
      </c>
      <c r="F66" s="13" t="s">
        <v>380</v>
      </c>
      <c r="G66" s="14" t="s">
        <v>412</v>
      </c>
      <c r="H66" s="14" t="s">
        <v>74</v>
      </c>
      <c r="I66" s="13" t="s">
        <v>75</v>
      </c>
      <c r="J66" s="13" t="s">
        <v>76</v>
      </c>
      <c r="K66" s="1" t="s">
        <v>252</v>
      </c>
      <c r="L66" s="14" t="s">
        <v>413</v>
      </c>
      <c r="M66" s="25" t="s">
        <v>414</v>
      </c>
      <c r="N66" s="28" t="s">
        <v>80</v>
      </c>
      <c r="O66" s="14" t="s">
        <v>81</v>
      </c>
      <c r="P66" s="14">
        <v>4029</v>
      </c>
      <c r="Q66" s="89">
        <v>4550</v>
      </c>
      <c r="R66" s="85">
        <f>IFERROR(IF(COUNTIF(N66,"*%")=1,(P66/Q66)*(100%/N66)*(S66/100%),(P66/Q66)*(S66/100%))," ")</f>
        <v>0.44274725274725274</v>
      </c>
      <c r="S66" s="84">
        <v>0.5</v>
      </c>
      <c r="T66" s="86">
        <f t="shared" si="3"/>
        <v>0.88549450549450548</v>
      </c>
      <c r="U66" s="111" t="s">
        <v>415</v>
      </c>
      <c r="V66" s="112" t="s">
        <v>255</v>
      </c>
      <c r="AE66" s="19" t="str">
        <f>IF(B66=Datos!$C$11, "Iniciativas_Objetivo1", IF(B66=Datos!$C$12, "Iniciativas_Objetivo2", IF(B66=Datos!$C$13, "Iniciativas_Objetivo3", IF(B66=Datos!$C$14, "Iniciativas_Objetivo4", IF(B66=Datos!$C$15, "Iniciativas_Objetivo5", IF(B66=Datos!$C$16, "Iniciativas_Objetivo6", IF(B66=Datos!$C$17, "Iniciativas_Objetivo7", IF(B66=Datos!$C$18, "Iniciativas_Objetivo8", IF(B66=Datos!$C$19, "Iniciativas_Objetivo9", IF(B66=Datos!$C$20, "Iniciativas_Objetivo10", IF(B66=Datos!$C$21, "Iniciativas_Objetivo11", IF(B66=Datos!$C$22, "Iniciativas_Objetivo12",IF(B66=Datos!$C$23, "Iniciativas_Objetivo13", " ")))))))))))))</f>
        <v>Iniciativas_Objetivo9</v>
      </c>
    </row>
    <row r="67" spans="1:31" ht="409.5" x14ac:dyDescent="0.2">
      <c r="A67" s="20" t="s">
        <v>376</v>
      </c>
      <c r="B67" s="13" t="s">
        <v>377</v>
      </c>
      <c r="C67" s="13" t="s">
        <v>378</v>
      </c>
      <c r="D67" s="13" t="s">
        <v>416</v>
      </c>
      <c r="E67" s="2" t="s">
        <v>89</v>
      </c>
      <c r="F67" s="14" t="s">
        <v>380</v>
      </c>
      <c r="G67" s="14" t="s">
        <v>726</v>
      </c>
      <c r="H67" s="14" t="s">
        <v>74</v>
      </c>
      <c r="I67" s="13" t="s">
        <v>75</v>
      </c>
      <c r="J67" s="13" t="s">
        <v>76</v>
      </c>
      <c r="K67" s="1" t="s">
        <v>97</v>
      </c>
      <c r="L67" s="14" t="s">
        <v>417</v>
      </c>
      <c r="M67" s="25" t="s">
        <v>418</v>
      </c>
      <c r="N67" s="28" t="s">
        <v>80</v>
      </c>
      <c r="O67" s="14" t="s">
        <v>81</v>
      </c>
      <c r="P67" s="14">
        <v>0</v>
      </c>
      <c r="Q67" s="100">
        <v>0</v>
      </c>
      <c r="R67" s="85" t="str">
        <f>IFERROR(IF(COUNTIF(N67,"*%")=1,(P67/Q67)*(100%/N67)*(S67/100%),(P67/Q67)*(S67/100%))," ")</f>
        <v xml:space="preserve"> </v>
      </c>
      <c r="S67" s="84">
        <v>0.5</v>
      </c>
      <c r="T67" s="86" t="str">
        <f t="shared" si="3"/>
        <v xml:space="preserve"> </v>
      </c>
      <c r="U67" s="194" t="s">
        <v>714</v>
      </c>
      <c r="V67" s="194" t="s">
        <v>776</v>
      </c>
      <c r="AE67" s="19" t="str">
        <f>IF(B67=Datos!$C$11, "Iniciativas_Objetivo1", IF(B67=Datos!$C$12, "Iniciativas_Objetivo2", IF(B67=Datos!$C$13, "Iniciativas_Objetivo3", IF(B67=Datos!$C$14, "Iniciativas_Objetivo4", IF(B67=Datos!$C$15, "Iniciativas_Objetivo5", IF(B67=Datos!$C$16, "Iniciativas_Objetivo6", IF(B67=Datos!$C$17, "Iniciativas_Objetivo7", IF(B67=Datos!$C$18, "Iniciativas_Objetivo8", IF(B67=Datos!$C$19, "Iniciativas_Objetivo9", IF(B67=Datos!$C$20, "Iniciativas_Objetivo10", IF(B67=Datos!$C$21, "Iniciativas_Objetivo11", IF(B67=Datos!$C$22, "Iniciativas_Objetivo12",IF(B67=Datos!$C$23, "Iniciativas_Objetivo13", " ")))))))))))))</f>
        <v>Iniciativas_Objetivo9</v>
      </c>
    </row>
    <row r="68" spans="1:31" ht="173.25" x14ac:dyDescent="0.2">
      <c r="A68" s="20" t="s">
        <v>376</v>
      </c>
      <c r="B68" s="13" t="s">
        <v>377</v>
      </c>
      <c r="C68" s="13" t="s">
        <v>378</v>
      </c>
      <c r="D68" s="13" t="s">
        <v>379</v>
      </c>
      <c r="E68" s="2" t="s">
        <v>89</v>
      </c>
      <c r="F68" s="14" t="s">
        <v>380</v>
      </c>
      <c r="G68" s="14" t="s">
        <v>381</v>
      </c>
      <c r="H68" s="14" t="s">
        <v>74</v>
      </c>
      <c r="I68" s="13" t="s">
        <v>75</v>
      </c>
      <c r="J68" s="13" t="s">
        <v>111</v>
      </c>
      <c r="K68" s="1" t="s">
        <v>229</v>
      </c>
      <c r="L68" s="14" t="s">
        <v>382</v>
      </c>
      <c r="M68" s="37" t="s">
        <v>383</v>
      </c>
      <c r="N68" s="38">
        <f>615*(1-0.3)</f>
        <v>430.5</v>
      </c>
      <c r="O68" s="14" t="s">
        <v>81</v>
      </c>
      <c r="P68" s="96">
        <v>301</v>
      </c>
      <c r="Q68" s="97">
        <v>431</v>
      </c>
      <c r="R68" s="85">
        <f>IFERROR(IF(COUNTIF(N68,"*%")=1,(P68/Q68)*(100%/N68),P68/Q68)," ")</f>
        <v>0.69837587006960555</v>
      </c>
      <c r="S68" s="84">
        <v>0.5</v>
      </c>
      <c r="T68" s="86">
        <f>IFERROR(IF(R68=" "," ",IF(R68&gt;=S68,1,R68/S68))," ")</f>
        <v>1</v>
      </c>
      <c r="U68" s="246" t="s">
        <v>677</v>
      </c>
      <c r="V68" s="121" t="s">
        <v>666</v>
      </c>
      <c r="AE68" s="19" t="str">
        <f>IF(B68=Datos!$C$11, "Iniciativas_Objetivo1", IF(B68=Datos!$C$12, "Iniciativas_Objetivo2", IF(B68=Datos!$C$13, "Iniciativas_Objetivo3", IF(B68=Datos!$C$14, "Iniciativas_Objetivo4", IF(B68=Datos!$C$15, "Iniciativas_Objetivo5", IF(B68=Datos!$C$16, "Iniciativas_Objetivo6", IF(B68=Datos!$C$17, "Iniciativas_Objetivo7", IF(B68=Datos!$C$18, "Iniciativas_Objetivo8", IF(B68=Datos!$C$19, "Iniciativas_Objetivo9", IF(B68=Datos!$C$20, "Iniciativas_Objetivo10", IF(B68=Datos!$C$21, "Iniciativas_Objetivo11", IF(B68=Datos!$C$22, "Iniciativas_Objetivo12",IF(B68=Datos!$C$23, "Iniciativas_Objetivo13", " ")))))))))))))</f>
        <v>Iniciativas_Objetivo9</v>
      </c>
    </row>
    <row r="69" spans="1:31" ht="173.25" x14ac:dyDescent="0.2">
      <c r="A69" s="20" t="s">
        <v>376</v>
      </c>
      <c r="B69" s="13" t="s">
        <v>377</v>
      </c>
      <c r="C69" s="13" t="s">
        <v>378</v>
      </c>
      <c r="D69" s="13" t="s">
        <v>379</v>
      </c>
      <c r="E69" s="2" t="s">
        <v>89</v>
      </c>
      <c r="F69" s="14" t="s">
        <v>380</v>
      </c>
      <c r="G69" s="14" t="s">
        <v>381</v>
      </c>
      <c r="H69" s="14" t="s">
        <v>74</v>
      </c>
      <c r="I69" s="13" t="s">
        <v>75</v>
      </c>
      <c r="J69" s="13" t="s">
        <v>111</v>
      </c>
      <c r="K69" s="1" t="s">
        <v>234</v>
      </c>
      <c r="L69" s="14" t="s">
        <v>382</v>
      </c>
      <c r="M69" s="37" t="s">
        <v>383</v>
      </c>
      <c r="N69" s="41">
        <f>480*(1-0.3)</f>
        <v>336</v>
      </c>
      <c r="O69" s="14" t="s">
        <v>81</v>
      </c>
      <c r="P69" s="14">
        <v>128</v>
      </c>
      <c r="Q69" s="172">
        <v>336</v>
      </c>
      <c r="R69" s="85">
        <f>IFERROR(IF(COUNTIF(N69,"*%")=1,(P69/Q69)*(100%/N69),P69/Q69)," ")</f>
        <v>0.38095238095238093</v>
      </c>
      <c r="S69" s="84">
        <v>0.5</v>
      </c>
      <c r="T69" s="86">
        <f>IFERROR(IF(R69=" "," ",IF(R69&gt;=S69,1,R69/S69))," ")</f>
        <v>0.76190476190476186</v>
      </c>
      <c r="U69" s="112" t="s">
        <v>777</v>
      </c>
      <c r="V69" s="112" t="s">
        <v>778</v>
      </c>
      <c r="AE69" s="19" t="str">
        <f>IF(B69=Datos!$C$11, "Iniciativas_Objetivo1", IF(B69=Datos!$C$12, "Iniciativas_Objetivo2", IF(B69=Datos!$C$13, "Iniciativas_Objetivo3", IF(B69=Datos!$C$14, "Iniciativas_Objetivo4", IF(B69=Datos!$C$15, "Iniciativas_Objetivo5", IF(B69=Datos!$C$16, "Iniciativas_Objetivo6", IF(B69=Datos!$C$17, "Iniciativas_Objetivo7", IF(B69=Datos!$C$18, "Iniciativas_Objetivo8", IF(B69=Datos!$C$19, "Iniciativas_Objetivo9", IF(B69=Datos!$C$20, "Iniciativas_Objetivo10", IF(B69=Datos!$C$21, "Iniciativas_Objetivo11", IF(B69=Datos!$C$22, "Iniciativas_Objetivo12",IF(B69=Datos!$C$23, "Iniciativas_Objetivo13", " ")))))))))))))</f>
        <v>Iniciativas_Objetivo9</v>
      </c>
    </row>
    <row r="70" spans="1:31" ht="173.25" x14ac:dyDescent="0.2">
      <c r="A70" s="20" t="s">
        <v>376</v>
      </c>
      <c r="B70" s="13" t="s">
        <v>377</v>
      </c>
      <c r="C70" s="13" t="s">
        <v>378</v>
      </c>
      <c r="D70" s="13" t="s">
        <v>379</v>
      </c>
      <c r="E70" s="2" t="s">
        <v>89</v>
      </c>
      <c r="F70" s="14" t="s">
        <v>380</v>
      </c>
      <c r="G70" s="14" t="s">
        <v>381</v>
      </c>
      <c r="H70" s="14" t="s">
        <v>74</v>
      </c>
      <c r="I70" s="13" t="s">
        <v>75</v>
      </c>
      <c r="J70" s="13" t="s">
        <v>111</v>
      </c>
      <c r="K70" s="1" t="s">
        <v>235</v>
      </c>
      <c r="L70" s="14" t="s">
        <v>382</v>
      </c>
      <c r="M70" s="37" t="s">
        <v>383</v>
      </c>
      <c r="N70" s="41">
        <v>500</v>
      </c>
      <c r="O70" s="14" t="s">
        <v>81</v>
      </c>
      <c r="P70" s="14">
        <v>423</v>
      </c>
      <c r="Q70" s="173">
        <v>500</v>
      </c>
      <c r="R70" s="85">
        <f>IFERROR(IF(COUNTIF(N70,"*%")=1,(P70/Q70)*(100%/N70),P70/Q70)," ")</f>
        <v>0.84599999999999997</v>
      </c>
      <c r="S70" s="84">
        <v>0.5</v>
      </c>
      <c r="T70" s="86">
        <f>IFERROR(IF(R70=" "," ",IF(R70&gt;=S70,1,R70/S70))," ")</f>
        <v>1</v>
      </c>
      <c r="U70" s="189" t="s">
        <v>686</v>
      </c>
      <c r="V70" s="112" t="s">
        <v>716</v>
      </c>
      <c r="AE70" s="19" t="str">
        <f>IF(B70=Datos!$C$11, "Iniciativas_Objetivo1", IF(B70=Datos!$C$12, "Iniciativas_Objetivo2", IF(B70=Datos!$C$13, "Iniciativas_Objetivo3", IF(B70=Datos!$C$14, "Iniciativas_Objetivo4", IF(B70=Datos!$C$15, "Iniciativas_Objetivo5", IF(B70=Datos!$C$16, "Iniciativas_Objetivo6", IF(B70=Datos!$C$17, "Iniciativas_Objetivo7", IF(B70=Datos!$C$18, "Iniciativas_Objetivo8", IF(B70=Datos!$C$19, "Iniciativas_Objetivo9", IF(B70=Datos!$C$20, "Iniciativas_Objetivo10", IF(B70=Datos!$C$21, "Iniciativas_Objetivo11", IF(B70=Datos!$C$22, "Iniciativas_Objetivo12",IF(B70=Datos!$C$23, "Iniciativas_Objetivo13", " ")))))))))))))</f>
        <v>Iniciativas_Objetivo9</v>
      </c>
    </row>
    <row r="71" spans="1:31" ht="130.5" x14ac:dyDescent="0.2">
      <c r="A71" s="24" t="s">
        <v>376</v>
      </c>
      <c r="B71" s="13" t="s">
        <v>377</v>
      </c>
      <c r="C71" s="13" t="s">
        <v>378</v>
      </c>
      <c r="D71" s="13" t="s">
        <v>419</v>
      </c>
      <c r="E71" s="2" t="s">
        <v>304</v>
      </c>
      <c r="F71" s="14" t="s">
        <v>380</v>
      </c>
      <c r="G71" s="13" t="s">
        <v>420</v>
      </c>
      <c r="H71" s="14" t="s">
        <v>74</v>
      </c>
      <c r="I71" s="13" t="s">
        <v>75</v>
      </c>
      <c r="J71" s="13" t="s">
        <v>111</v>
      </c>
      <c r="K71" s="1" t="s">
        <v>120</v>
      </c>
      <c r="L71" s="13" t="s">
        <v>421</v>
      </c>
      <c r="M71" s="25" t="s">
        <v>422</v>
      </c>
      <c r="N71" s="137" t="s">
        <v>201</v>
      </c>
      <c r="O71" s="14" t="s">
        <v>81</v>
      </c>
      <c r="P71" s="14">
        <v>1</v>
      </c>
      <c r="Q71" s="174">
        <v>8</v>
      </c>
      <c r="R71" s="85">
        <f>IFERROR(IF(COUNTIF(N71,"*%")=1,(P71/Q71)*(100%/N71),P71/Q71)," ")</f>
        <v>0.125</v>
      </c>
      <c r="S71" s="84">
        <v>0.5</v>
      </c>
      <c r="T71" s="86">
        <f>IFERROR(IF(R71=" "," ",IF(R71&gt;=S71,1,R71/S71))," ")</f>
        <v>0.25</v>
      </c>
      <c r="U71" s="112" t="s">
        <v>670</v>
      </c>
      <c r="V71" s="112" t="s">
        <v>710</v>
      </c>
      <c r="AE71" s="19" t="str">
        <f>IF(B71=Datos!$C$11, "Iniciativas_Objetivo1", IF(B71=Datos!$C$12, "Iniciativas_Objetivo2", IF(B71=Datos!$C$13, "Iniciativas_Objetivo3", IF(B71=Datos!$C$14, "Iniciativas_Objetivo4", IF(B71=Datos!$C$15, "Iniciativas_Objetivo5", IF(B71=Datos!$C$16, "Iniciativas_Objetivo6", IF(B71=Datos!$C$17, "Iniciativas_Objetivo7", IF(B71=Datos!$C$18, "Iniciativas_Objetivo8", IF(B71=Datos!$C$19, "Iniciativas_Objetivo9", IF(B71=Datos!$C$20, "Iniciativas_Objetivo10", IF(B71=Datos!$C$21, "Iniciativas_Objetivo11", IF(B71=Datos!$C$22, "Iniciativas_Objetivo12",IF(B71=Datos!$C$23, "Iniciativas_Objetivo13", " ")))))))))))))</f>
        <v>Iniciativas_Objetivo9</v>
      </c>
    </row>
    <row r="72" spans="1:31" ht="409.5" x14ac:dyDescent="0.2">
      <c r="A72" s="20" t="s">
        <v>376</v>
      </c>
      <c r="B72" s="13" t="s">
        <v>377</v>
      </c>
      <c r="C72" s="13" t="s">
        <v>378</v>
      </c>
      <c r="D72" s="13" t="s">
        <v>423</v>
      </c>
      <c r="E72" s="2" t="s">
        <v>424</v>
      </c>
      <c r="F72" s="24" t="s">
        <v>425</v>
      </c>
      <c r="G72" s="14" t="s">
        <v>426</v>
      </c>
      <c r="H72" s="14" t="s">
        <v>74</v>
      </c>
      <c r="I72" s="13" t="s">
        <v>75</v>
      </c>
      <c r="J72" s="13" t="s">
        <v>701</v>
      </c>
      <c r="K72" s="1" t="s">
        <v>427</v>
      </c>
      <c r="L72" s="14" t="s">
        <v>428</v>
      </c>
      <c r="M72" s="37" t="s">
        <v>429</v>
      </c>
      <c r="N72" s="28" t="s">
        <v>80</v>
      </c>
      <c r="O72" s="14" t="s">
        <v>81</v>
      </c>
      <c r="P72" s="14">
        <v>300</v>
      </c>
      <c r="Q72" s="175">
        <v>330</v>
      </c>
      <c r="R72" s="212">
        <f t="shared" ref="R72:R77" si="4">IFERROR(IF(COUNTIF(N72,"*%")=1,(P72/Q72)*(100%/N72)*(S72/100%),(P72/Q72)*(S72/100%))," ")</f>
        <v>0.45454545454545453</v>
      </c>
      <c r="S72" s="84">
        <v>0.5</v>
      </c>
      <c r="T72" s="86">
        <f t="shared" ref="T72:T77" si="5">IFERROR(IF(R72=" "," ",IF(OR(R72&gt;=S72,((R72/S72)*(100%/N72))&gt;1),1,((R72/S72)*(100%/N72)))),"")</f>
        <v>0.90909090909090906</v>
      </c>
      <c r="U72" s="121" t="s">
        <v>779</v>
      </c>
      <c r="V72" s="90"/>
      <c r="AE72" s="19" t="str">
        <f>IF(B72=Datos!$C$11, "Iniciativas_Objetivo1", IF(B72=Datos!$C$12, "Iniciativas_Objetivo2", IF(B72=Datos!$C$13, "Iniciativas_Objetivo3", IF(B72=Datos!$C$14, "Iniciativas_Objetivo4", IF(B72=Datos!$C$15, "Iniciativas_Objetivo5", IF(B72=Datos!$C$16, "Iniciativas_Objetivo6", IF(B72=Datos!$C$17, "Iniciativas_Objetivo7", IF(B72=Datos!$C$18, "Iniciativas_Objetivo8", IF(B72=Datos!$C$19, "Iniciativas_Objetivo9", IF(B72=Datos!$C$20, "Iniciativas_Objetivo10", IF(B72=Datos!$C$21, "Iniciativas_Objetivo11", IF(B72=Datos!$C$22, "Iniciativas_Objetivo12",IF(B72=Datos!$C$23, "Iniciativas_Objetivo13", " ")))))))))))))</f>
        <v>Iniciativas_Objetivo9</v>
      </c>
    </row>
    <row r="73" spans="1:31" ht="409.5" x14ac:dyDescent="0.2">
      <c r="A73" s="20" t="s">
        <v>376</v>
      </c>
      <c r="B73" s="13" t="s">
        <v>377</v>
      </c>
      <c r="C73" s="13" t="s">
        <v>378</v>
      </c>
      <c r="D73" s="13" t="s">
        <v>443</v>
      </c>
      <c r="E73" s="2" t="s">
        <v>304</v>
      </c>
      <c r="F73" s="24" t="s">
        <v>431</v>
      </c>
      <c r="G73" s="14" t="s">
        <v>444</v>
      </c>
      <c r="H73" s="14" t="s">
        <v>74</v>
      </c>
      <c r="I73" s="13" t="s">
        <v>75</v>
      </c>
      <c r="J73" s="13" t="s">
        <v>76</v>
      </c>
      <c r="K73" s="1" t="s">
        <v>307</v>
      </c>
      <c r="L73" s="14" t="s">
        <v>445</v>
      </c>
      <c r="M73" s="138" t="s">
        <v>446</v>
      </c>
      <c r="N73" s="28" t="s">
        <v>80</v>
      </c>
      <c r="O73" s="14" t="s">
        <v>81</v>
      </c>
      <c r="P73" s="14">
        <v>121</v>
      </c>
      <c r="Q73" s="174">
        <v>286</v>
      </c>
      <c r="R73" s="85">
        <f>IFERROR(IF(COUNTIF(N73,"*%")=1,(P73/Q73)*(100%/N73)*(S73/100%),(P73/Q73)*(S73/100%))," ")</f>
        <v>0.21153846153846154</v>
      </c>
      <c r="S73" s="84">
        <v>0.5</v>
      </c>
      <c r="T73" s="86">
        <f t="shared" si="5"/>
        <v>0.42307692307692307</v>
      </c>
      <c r="U73" s="124" t="s">
        <v>780</v>
      </c>
      <c r="V73" s="87" t="s">
        <v>691</v>
      </c>
      <c r="AE73" s="19" t="str">
        <f>IF(B73=Datos!$C$11, "Iniciativas_Objetivo1", IF(B73=Datos!$C$12, "Iniciativas_Objetivo2", IF(B73=Datos!$C$13, "Iniciativas_Objetivo3", IF(B73=Datos!$C$14, "Iniciativas_Objetivo4", IF(B73=Datos!$C$15, "Iniciativas_Objetivo5", IF(B73=Datos!$C$16, "Iniciativas_Objetivo6", IF(B73=Datos!$C$17, "Iniciativas_Objetivo7", IF(B73=Datos!$C$18, "Iniciativas_Objetivo8", IF(B73=Datos!$C$19, "Iniciativas_Objetivo9", IF(B73=Datos!$C$20, "Iniciativas_Objetivo10", IF(B73=Datos!$C$21, "Iniciativas_Objetivo11", IF(B73=Datos!$C$22, "Iniciativas_Objetivo12",IF(B73=Datos!$C$23, "Iniciativas_Objetivo13", " ")))))))))))))</f>
        <v>Iniciativas_Objetivo9</v>
      </c>
    </row>
    <row r="74" spans="1:31" ht="285" x14ac:dyDescent="0.2">
      <c r="A74" s="20" t="s">
        <v>376</v>
      </c>
      <c r="B74" s="13" t="s">
        <v>377</v>
      </c>
      <c r="C74" s="13" t="s">
        <v>378</v>
      </c>
      <c r="D74" s="13" t="s">
        <v>447</v>
      </c>
      <c r="E74" s="2" t="s">
        <v>304</v>
      </c>
      <c r="F74" s="24" t="s">
        <v>431</v>
      </c>
      <c r="G74" s="14" t="s">
        <v>725</v>
      </c>
      <c r="H74" s="14" t="s">
        <v>74</v>
      </c>
      <c r="I74" s="13" t="s">
        <v>75</v>
      </c>
      <c r="J74" s="13" t="s">
        <v>76</v>
      </c>
      <c r="K74" s="1" t="s">
        <v>307</v>
      </c>
      <c r="L74" s="14" t="s">
        <v>448</v>
      </c>
      <c r="M74" s="37" t="s">
        <v>449</v>
      </c>
      <c r="N74" s="28" t="s">
        <v>80</v>
      </c>
      <c r="O74" s="14" t="s">
        <v>81</v>
      </c>
      <c r="P74" s="32">
        <v>552</v>
      </c>
      <c r="Q74" s="102">
        <v>552</v>
      </c>
      <c r="R74" s="85">
        <f t="shared" si="4"/>
        <v>0.5</v>
      </c>
      <c r="S74" s="84">
        <v>0.5</v>
      </c>
      <c r="T74" s="86">
        <f t="shared" si="5"/>
        <v>1</v>
      </c>
      <c r="U74" s="113" t="s">
        <v>694</v>
      </c>
      <c r="V74" s="87"/>
      <c r="AE74" s="19" t="str">
        <f>IF(B74=Datos!$C$11, "Iniciativas_Objetivo1", IF(B74=Datos!$C$12, "Iniciativas_Objetivo2", IF(B74=Datos!$C$13, "Iniciativas_Objetivo3", IF(B74=Datos!$C$14, "Iniciativas_Objetivo4", IF(B74=Datos!$C$15, "Iniciativas_Objetivo5", IF(B74=Datos!$C$16, "Iniciativas_Objetivo6", IF(B74=Datos!$C$17, "Iniciativas_Objetivo7", IF(B74=Datos!$C$18, "Iniciativas_Objetivo8", IF(B74=Datos!$C$19, "Iniciativas_Objetivo9", IF(B74=Datos!$C$20, "Iniciativas_Objetivo10", IF(B74=Datos!$C$21, "Iniciativas_Objetivo11", IF(B74=Datos!$C$22, "Iniciativas_Objetivo12",IF(B74=Datos!$C$23, "Iniciativas_Objetivo13", " ")))))))))))))</f>
        <v>Iniciativas_Objetivo9</v>
      </c>
    </row>
    <row r="75" spans="1:31" ht="130.5" x14ac:dyDescent="0.2">
      <c r="A75" s="2" t="s">
        <v>376</v>
      </c>
      <c r="B75" s="13" t="s">
        <v>377</v>
      </c>
      <c r="C75" s="13" t="s">
        <v>378</v>
      </c>
      <c r="D75" s="2" t="s">
        <v>450</v>
      </c>
      <c r="E75" s="2" t="s">
        <v>304</v>
      </c>
      <c r="F75" s="24" t="s">
        <v>305</v>
      </c>
      <c r="G75" s="2" t="s">
        <v>451</v>
      </c>
      <c r="H75" s="14" t="s">
        <v>74</v>
      </c>
      <c r="I75" s="13" t="s">
        <v>75</v>
      </c>
      <c r="J75" s="13" t="s">
        <v>76</v>
      </c>
      <c r="K75" s="1" t="s">
        <v>307</v>
      </c>
      <c r="L75" s="14" t="s">
        <v>452</v>
      </c>
      <c r="M75" s="25" t="s">
        <v>453</v>
      </c>
      <c r="N75" s="28" t="s">
        <v>80</v>
      </c>
      <c r="O75" s="14" t="s">
        <v>81</v>
      </c>
      <c r="P75" s="14">
        <v>0</v>
      </c>
      <c r="Q75" s="175">
        <v>0</v>
      </c>
      <c r="R75" s="85" t="str">
        <f t="shared" si="4"/>
        <v xml:space="preserve"> </v>
      </c>
      <c r="S75" s="84">
        <v>0.5</v>
      </c>
      <c r="T75" s="86" t="str">
        <f t="shared" si="5"/>
        <v xml:space="preserve"> </v>
      </c>
      <c r="U75" s="109" t="s">
        <v>781</v>
      </c>
      <c r="V75" s="87" t="s">
        <v>691</v>
      </c>
      <c r="AE75" s="19" t="str">
        <f>IF(B75=Datos!$C$11, "Iniciativas_Objetivo1", IF(B75=Datos!$C$12, "Iniciativas_Objetivo2", IF(B75=Datos!$C$13, "Iniciativas_Objetivo3", IF(B75=Datos!$C$14, "Iniciativas_Objetivo4", IF(B75=Datos!$C$15, "Iniciativas_Objetivo5", IF(B75=Datos!$C$16, "Iniciativas_Objetivo6", IF(B75=Datos!$C$17, "Iniciativas_Objetivo7", IF(B75=Datos!$C$18, "Iniciativas_Objetivo8", IF(B75=Datos!$C$19, "Iniciativas_Objetivo9", IF(B75=Datos!$C$20, "Iniciativas_Objetivo10", IF(B75=Datos!$C$21, "Iniciativas_Objetivo11", IF(B75=Datos!$C$22, "Iniciativas_Objetivo12",IF(B75=Datos!$C$23, "Iniciativas_Objetivo13", " ")))))))))))))</f>
        <v>Iniciativas_Objetivo9</v>
      </c>
    </row>
    <row r="76" spans="1:31" ht="225.75" customHeight="1" x14ac:dyDescent="0.2">
      <c r="A76" s="20" t="s">
        <v>376</v>
      </c>
      <c r="B76" s="13" t="s">
        <v>377</v>
      </c>
      <c r="C76" s="13" t="s">
        <v>378</v>
      </c>
      <c r="D76" s="13" t="s">
        <v>454</v>
      </c>
      <c r="E76" s="2" t="s">
        <v>304</v>
      </c>
      <c r="F76" s="24" t="s">
        <v>431</v>
      </c>
      <c r="G76" s="14" t="s">
        <v>455</v>
      </c>
      <c r="H76" s="14" t="s">
        <v>74</v>
      </c>
      <c r="I76" s="13" t="s">
        <v>75</v>
      </c>
      <c r="J76" s="13" t="s">
        <v>76</v>
      </c>
      <c r="K76" s="1" t="s">
        <v>307</v>
      </c>
      <c r="L76" s="14" t="s">
        <v>456</v>
      </c>
      <c r="M76" s="25" t="s">
        <v>457</v>
      </c>
      <c r="N76" s="28" t="s">
        <v>80</v>
      </c>
      <c r="O76" s="14" t="s">
        <v>81</v>
      </c>
      <c r="P76" s="32">
        <v>0</v>
      </c>
      <c r="Q76" s="108">
        <v>0</v>
      </c>
      <c r="R76" s="85" t="str">
        <f t="shared" si="4"/>
        <v xml:space="preserve"> </v>
      </c>
      <c r="S76" s="84">
        <v>0.5</v>
      </c>
      <c r="T76" s="86" t="str">
        <f t="shared" si="5"/>
        <v xml:space="preserve"> </v>
      </c>
      <c r="U76" s="112" t="s">
        <v>782</v>
      </c>
      <c r="V76" s="206" t="s">
        <v>691</v>
      </c>
      <c r="AE76" s="19" t="str">
        <f>IF(B76=Datos!$C$11, "Iniciativas_Objetivo1", IF(B76=Datos!$C$12, "Iniciativas_Objetivo2", IF(B76=Datos!$C$13, "Iniciativas_Objetivo3", IF(B76=Datos!$C$14, "Iniciativas_Objetivo4", IF(B76=Datos!$C$15, "Iniciativas_Objetivo5", IF(B76=Datos!$C$16, "Iniciativas_Objetivo6", IF(B76=Datos!$C$17, "Iniciativas_Objetivo7", IF(B76=Datos!$C$18, "Iniciativas_Objetivo8", IF(B76=Datos!$C$19, "Iniciativas_Objetivo9", IF(B76=Datos!$C$20, "Iniciativas_Objetivo10", IF(B76=Datos!$C$21, "Iniciativas_Objetivo11", IF(B76=Datos!$C$22, "Iniciativas_Objetivo12",IF(B76=Datos!$C$23, "Iniciativas_Objetivo13", " ")))))))))))))</f>
        <v>Iniciativas_Objetivo9</v>
      </c>
    </row>
    <row r="77" spans="1:31" ht="277.5" x14ac:dyDescent="0.2">
      <c r="A77" s="20" t="s">
        <v>256</v>
      </c>
      <c r="B77" s="13" t="s">
        <v>283</v>
      </c>
      <c r="C77" s="13" t="s">
        <v>284</v>
      </c>
      <c r="D77" s="13" t="s">
        <v>322</v>
      </c>
      <c r="E77" s="2" t="s">
        <v>323</v>
      </c>
      <c r="F77" s="2" t="s">
        <v>324</v>
      </c>
      <c r="G77" s="14" t="s">
        <v>325</v>
      </c>
      <c r="H77" s="14" t="s">
        <v>74</v>
      </c>
      <c r="I77" s="13" t="s">
        <v>271</v>
      </c>
      <c r="J77" s="13" t="s">
        <v>76</v>
      </c>
      <c r="K77" s="1" t="s">
        <v>326</v>
      </c>
      <c r="L77" s="14" t="s">
        <v>327</v>
      </c>
      <c r="M77" s="138" t="s">
        <v>328</v>
      </c>
      <c r="N77" s="28" t="s">
        <v>80</v>
      </c>
      <c r="O77" s="14" t="s">
        <v>81</v>
      </c>
      <c r="P77" s="14">
        <v>48952</v>
      </c>
      <c r="Q77" s="102">
        <v>48952</v>
      </c>
      <c r="R77" s="85">
        <f t="shared" si="4"/>
        <v>0.5</v>
      </c>
      <c r="S77" s="84">
        <v>0.5</v>
      </c>
      <c r="T77" s="86">
        <f t="shared" si="5"/>
        <v>1</v>
      </c>
      <c r="U77" s="112" t="s">
        <v>727</v>
      </c>
      <c r="V77" s="208"/>
      <c r="AE77" s="19" t="str">
        <f>IF(B77=Datos!$C$11, "Iniciativas_Objetivo1", IF(B77=Datos!$C$12, "Iniciativas_Objetivo2", IF(B77=Datos!$C$13, "Iniciativas_Objetivo3", IF(B77=Datos!$C$14, "Iniciativas_Objetivo4", IF(B77=Datos!$C$15, "Iniciativas_Objetivo5", IF(B77=Datos!$C$16, "Iniciativas_Objetivo6", IF(B77=Datos!$C$17, "Iniciativas_Objetivo7", IF(B77=Datos!$C$18, "Iniciativas_Objetivo8", IF(B77=Datos!$C$19, "Iniciativas_Objetivo9", IF(B77=Datos!$C$20, "Iniciativas_Objetivo10", IF(B77=Datos!$C$21, "Iniciativas_Objetivo11", IF(B77=Datos!$C$22, "Iniciativas_Objetivo12",IF(B77=Datos!$C$23, "Iniciativas_Objetivo13", " ")))))))))))))</f>
        <v>Iniciativas_Objetivo8</v>
      </c>
    </row>
    <row r="78" spans="1:31" ht="159" x14ac:dyDescent="0.2">
      <c r="A78" s="20" t="s">
        <v>376</v>
      </c>
      <c r="B78" s="13" t="s">
        <v>377</v>
      </c>
      <c r="C78" s="13" t="s">
        <v>378</v>
      </c>
      <c r="D78" s="13" t="s">
        <v>458</v>
      </c>
      <c r="E78" s="2" t="s">
        <v>323</v>
      </c>
      <c r="F78" s="24" t="s">
        <v>459</v>
      </c>
      <c r="G78" s="14" t="s">
        <v>460</v>
      </c>
      <c r="H78" s="14" t="s">
        <v>74</v>
      </c>
      <c r="I78" s="13" t="s">
        <v>75</v>
      </c>
      <c r="J78" s="13" t="s">
        <v>111</v>
      </c>
      <c r="K78" s="1" t="s">
        <v>326</v>
      </c>
      <c r="L78" s="14" t="s">
        <v>461</v>
      </c>
      <c r="M78" s="133" t="s">
        <v>462</v>
      </c>
      <c r="N78" s="156">
        <v>1</v>
      </c>
      <c r="O78" s="14" t="s">
        <v>81</v>
      </c>
      <c r="P78" s="14">
        <v>2</v>
      </c>
      <c r="Q78" s="198">
        <v>4</v>
      </c>
      <c r="R78" s="85">
        <f>IFERROR(IF(COUNTIF(N78,"*%")=1,(P78/Q78)*(100%/N78),P78/Q78)," ")</f>
        <v>0.5</v>
      </c>
      <c r="S78" s="84">
        <v>0.5</v>
      </c>
      <c r="T78" s="86">
        <f>IFERROR(IF(R78=" "," ",IF(R78&gt;=S78,1,R78/S78))," ")</f>
        <v>1</v>
      </c>
      <c r="U78" s="120" t="s">
        <v>783</v>
      </c>
      <c r="V78" s="209"/>
      <c r="AE78" s="19" t="str">
        <f>IF(B78=Datos!$C$11, "Iniciativas_Objetivo1", IF(B78=Datos!$C$12, "Iniciativas_Objetivo2", IF(B78=Datos!$C$13, "Iniciativas_Objetivo3", IF(B78=Datos!$C$14, "Iniciativas_Objetivo4", IF(B78=Datos!$C$15, "Iniciativas_Objetivo5", IF(B78=Datos!$C$16, "Iniciativas_Objetivo6", IF(B78=Datos!$C$17, "Iniciativas_Objetivo7", IF(B78=Datos!$C$18, "Iniciativas_Objetivo8", IF(B78=Datos!$C$19, "Iniciativas_Objetivo9", IF(B78=Datos!$C$20, "Iniciativas_Objetivo10", IF(B78=Datos!$C$21, "Iniciativas_Objetivo11", IF(B78=Datos!$C$22, "Iniciativas_Objetivo12",IF(B78=Datos!$C$23, "Iniciativas_Objetivo13", " ")))))))))))))</f>
        <v>Iniciativas_Objetivo9</v>
      </c>
    </row>
    <row r="79" spans="1:31" ht="159" x14ac:dyDescent="0.2">
      <c r="A79" s="20" t="s">
        <v>376</v>
      </c>
      <c r="B79" s="13" t="s">
        <v>558</v>
      </c>
      <c r="C79" s="13" t="s">
        <v>572</v>
      </c>
      <c r="D79" s="13" t="s">
        <v>573</v>
      </c>
      <c r="E79" s="2" t="s">
        <v>323</v>
      </c>
      <c r="F79" s="24" t="s">
        <v>574</v>
      </c>
      <c r="G79" s="14" t="s">
        <v>575</v>
      </c>
      <c r="H79" s="14" t="s">
        <v>74</v>
      </c>
      <c r="I79" s="13" t="s">
        <v>75</v>
      </c>
      <c r="J79" s="13" t="s">
        <v>111</v>
      </c>
      <c r="K79" s="1" t="s">
        <v>326</v>
      </c>
      <c r="L79" s="14" t="s">
        <v>576</v>
      </c>
      <c r="M79" s="138" t="s">
        <v>577</v>
      </c>
      <c r="N79" s="141">
        <v>25000</v>
      </c>
      <c r="O79" s="14" t="s">
        <v>81</v>
      </c>
      <c r="P79" s="14">
        <v>12500</v>
      </c>
      <c r="Q79" s="101">
        <v>25000</v>
      </c>
      <c r="R79" s="85">
        <f>IFERROR(IF(COUNTIF(N79,"*%")=1,(P79/Q79)*(100%/N79),P79/Q79)," ")</f>
        <v>0.5</v>
      </c>
      <c r="S79" s="84">
        <v>0.5</v>
      </c>
      <c r="T79" s="86">
        <f>IFERROR(IF(R79=" "," ",IF(R79&gt;=S79,1,R79/S79))," ")</f>
        <v>1</v>
      </c>
      <c r="U79" s="132" t="s">
        <v>784</v>
      </c>
      <c r="V79" s="206"/>
      <c r="AE79" s="19" t="str">
        <f>IF(B79=Datos!$C$11, "Iniciativas_Objetivo1", IF(B79=Datos!$C$12, "Iniciativas_Objetivo2", IF(B79=Datos!$C$13, "Iniciativas_Objetivo3", IF(B79=Datos!$C$14, "Iniciativas_Objetivo4", IF(B79=Datos!$C$15, "Iniciativas_Objetivo5", IF(B79=Datos!$C$16, "Iniciativas_Objetivo6", IF(B79=Datos!$C$17, "Iniciativas_Objetivo7", IF(B79=Datos!$C$18, "Iniciativas_Objetivo8", IF(B79=Datos!$C$19, "Iniciativas_Objetivo9", IF(B79=Datos!$C$20, "Iniciativas_Objetivo10", IF(B79=Datos!$C$21, "Iniciativas_Objetivo11", IF(B79=Datos!$C$22, "Iniciativas_Objetivo12",IF(B79=Datos!$C$23, "Iniciativas_Objetivo13", " ")))))))))))))</f>
        <v>Iniciativas_Objetivo10</v>
      </c>
    </row>
    <row r="80" spans="1:31" ht="102" x14ac:dyDescent="0.2">
      <c r="A80" s="20" t="s">
        <v>376</v>
      </c>
      <c r="B80" s="13" t="s">
        <v>578</v>
      </c>
      <c r="C80" s="13" t="s">
        <v>579</v>
      </c>
      <c r="D80" s="13" t="s">
        <v>589</v>
      </c>
      <c r="E80" s="2" t="s">
        <v>125</v>
      </c>
      <c r="F80" s="24" t="s">
        <v>590</v>
      </c>
      <c r="G80" s="14" t="s">
        <v>591</v>
      </c>
      <c r="H80" s="14" t="s">
        <v>74</v>
      </c>
      <c r="I80" s="13" t="s">
        <v>75</v>
      </c>
      <c r="J80" s="13" t="s">
        <v>76</v>
      </c>
      <c r="K80" s="1" t="s">
        <v>592</v>
      </c>
      <c r="L80" s="14" t="s">
        <v>593</v>
      </c>
      <c r="M80" s="25" t="s">
        <v>594</v>
      </c>
      <c r="N80" s="28" t="s">
        <v>80</v>
      </c>
      <c r="O80" s="14" t="s">
        <v>81</v>
      </c>
      <c r="P80" s="14">
        <v>193</v>
      </c>
      <c r="Q80" s="177">
        <v>193</v>
      </c>
      <c r="R80" s="85">
        <f>IFERROR(IF(COUNTIF(N80,"*%")=1,(P80/Q80)*(100%/N80)*(S80/100%),(P80/Q80)*(S80/100%))," ")</f>
        <v>0.5</v>
      </c>
      <c r="S80" s="84">
        <v>0.5</v>
      </c>
      <c r="T80" s="86">
        <f>IFERROR(IF(R80=" "," ",IF(OR(R80&gt;=S80,((R80/S80)*(100%/N80))&gt;1),1,((R80/S80)*(100%/N80)))),"")</f>
        <v>1</v>
      </c>
      <c r="U80" s="204" t="s">
        <v>689</v>
      </c>
      <c r="V80" s="206"/>
      <c r="AE80" s="19" t="str">
        <f>IF(B80=Datos!$C$11, "Iniciativas_Objetivo1", IF(B80=Datos!$C$12, "Iniciativas_Objetivo2", IF(B80=Datos!$C$13, "Iniciativas_Objetivo3", IF(B80=Datos!$C$14, "Iniciativas_Objetivo4", IF(B80=Datos!$C$15, "Iniciativas_Objetivo5", IF(B80=Datos!$C$16, "Iniciativas_Objetivo6", IF(B80=Datos!$C$17, "Iniciativas_Objetivo7", IF(B80=Datos!$C$18, "Iniciativas_Objetivo8", IF(B80=Datos!$C$19, "Iniciativas_Objetivo9", IF(B80=Datos!$C$20, "Iniciativas_Objetivo10", IF(B80=Datos!$C$21, "Iniciativas_Objetivo11", IF(B80=Datos!$C$22, "Iniciativas_Objetivo12",IF(B80=Datos!$C$23, "Iniciativas_Objetivo13", " ")))))))))))))</f>
        <v>Iniciativas_Objetivo11</v>
      </c>
    </row>
    <row r="81" spans="1:31" ht="187.5" x14ac:dyDescent="0.2">
      <c r="A81" s="20" t="s">
        <v>376</v>
      </c>
      <c r="B81" s="13" t="s">
        <v>377</v>
      </c>
      <c r="C81" s="13" t="s">
        <v>378</v>
      </c>
      <c r="D81" s="13" t="s">
        <v>463</v>
      </c>
      <c r="E81" s="2" t="s">
        <v>330</v>
      </c>
      <c r="F81" s="2" t="s">
        <v>331</v>
      </c>
      <c r="G81" s="14" t="s">
        <v>464</v>
      </c>
      <c r="H81" s="13" t="s">
        <v>218</v>
      </c>
      <c r="I81" s="13" t="s">
        <v>75</v>
      </c>
      <c r="J81" s="13" t="s">
        <v>76</v>
      </c>
      <c r="K81" s="1" t="s">
        <v>333</v>
      </c>
      <c r="L81" s="14" t="s">
        <v>465</v>
      </c>
      <c r="M81" s="133" t="s">
        <v>466</v>
      </c>
      <c r="N81" s="36" t="s">
        <v>80</v>
      </c>
      <c r="O81" s="14" t="s">
        <v>81</v>
      </c>
      <c r="P81" s="231">
        <v>2494</v>
      </c>
      <c r="Q81" s="230">
        <v>2656</v>
      </c>
      <c r="R81" s="85">
        <f>IFERROR(IF(COUNTIF(N81,"*%")=1,(P81/Q81)*(100%/N81)*(S81/100%),(P81/Q81)*(S81/100%))," ")</f>
        <v>0.46950301204819278</v>
      </c>
      <c r="S81" s="84">
        <v>0.5</v>
      </c>
      <c r="T81" s="86">
        <f>IFERROR(IF(R81=" "," ",IF(OR(R81&gt;=S81,((R81/S81)*(100%/N81))&gt;1),1,((R81/S81)*(100%/N81)))),"")</f>
        <v>0.93900602409638556</v>
      </c>
      <c r="U81" s="199" t="s">
        <v>719</v>
      </c>
      <c r="V81" s="111" t="s">
        <v>696</v>
      </c>
      <c r="AE81" s="19" t="str">
        <f>IF(B81=Datos!$C$11, "Iniciativas_Objetivo1", IF(B81=Datos!$C$12, "Iniciativas_Objetivo2", IF(B81=Datos!$C$13, "Iniciativas_Objetivo3", IF(B81=Datos!$C$14, "Iniciativas_Objetivo4", IF(B81=Datos!$C$15, "Iniciativas_Objetivo5", IF(B81=Datos!$C$16, "Iniciativas_Objetivo6", IF(B81=Datos!$C$17, "Iniciativas_Objetivo7", IF(B81=Datos!$C$18, "Iniciativas_Objetivo8", IF(B81=Datos!$C$19, "Iniciativas_Objetivo9", IF(B81=Datos!$C$20, "Iniciativas_Objetivo10", IF(B81=Datos!$C$21, "Iniciativas_Objetivo11", IF(B81=Datos!$C$22, "Iniciativas_Objetivo12",IF(B81=Datos!$C$23, "Iniciativas_Objetivo13", " ")))))))))))))</f>
        <v>Iniciativas_Objetivo9</v>
      </c>
    </row>
    <row r="82" spans="1:31" ht="201.75" x14ac:dyDescent="0.2">
      <c r="A82" s="20" t="s">
        <v>376</v>
      </c>
      <c r="B82" s="13" t="s">
        <v>377</v>
      </c>
      <c r="C82" s="13" t="s">
        <v>378</v>
      </c>
      <c r="D82" s="2" t="s">
        <v>467</v>
      </c>
      <c r="E82" s="2" t="s">
        <v>468</v>
      </c>
      <c r="F82" s="24" t="s">
        <v>469</v>
      </c>
      <c r="G82" s="14" t="s">
        <v>470</v>
      </c>
      <c r="H82" s="14" t="s">
        <v>74</v>
      </c>
      <c r="I82" s="13" t="s">
        <v>75</v>
      </c>
      <c r="J82" s="13" t="s">
        <v>111</v>
      </c>
      <c r="K82" s="1" t="s">
        <v>471</v>
      </c>
      <c r="L82" s="2" t="s">
        <v>472</v>
      </c>
      <c r="M82" s="27" t="s">
        <v>473</v>
      </c>
      <c r="N82" s="36" t="s">
        <v>80</v>
      </c>
      <c r="O82" s="157" t="s">
        <v>81</v>
      </c>
      <c r="P82" s="157">
        <v>13</v>
      </c>
      <c r="Q82" s="177">
        <v>34</v>
      </c>
      <c r="R82" s="85">
        <f>IFERROR(IF(COUNTIF(N82,"*%")=1,(P82/Q82)*(100%/N82),P82/Q82)," ")</f>
        <v>0.38235294117647056</v>
      </c>
      <c r="S82" s="84">
        <v>0.5</v>
      </c>
      <c r="T82" s="86">
        <f>IFERROR(IF(R82=" "," ",IF(OR(R82&gt;=S82,((R82/S82)*(100%/N82))&gt;1),1,((R82/S82)*(100%/N82)))),"")</f>
        <v>0.76470588235294112</v>
      </c>
      <c r="U82" s="111" t="s">
        <v>785</v>
      </c>
      <c r="V82" s="112"/>
      <c r="AE82" s="19" t="str">
        <f>IF(B82=Datos!$C$11, "Iniciativas_Objetivo1", IF(B82=Datos!$C$12, "Iniciativas_Objetivo2", IF(B82=Datos!$C$13, "Iniciativas_Objetivo3", IF(B82=Datos!$C$14, "Iniciativas_Objetivo4", IF(B82=Datos!$C$15, "Iniciativas_Objetivo5", IF(B82=Datos!$C$16, "Iniciativas_Objetivo6", IF(B82=Datos!$C$17, "Iniciativas_Objetivo7", IF(B82=Datos!$C$18, "Iniciativas_Objetivo8", IF(B82=Datos!$C$19, "Iniciativas_Objetivo9", IF(B82=Datos!$C$20, "Iniciativas_Objetivo10", IF(B82=Datos!$C$21, "Iniciativas_Objetivo11", IF(B82=Datos!$C$22, "Iniciativas_Objetivo12",IF(B82=Datos!$C$23, "Iniciativas_Objetivo13", " ")))))))))))))</f>
        <v>Iniciativas_Objetivo9</v>
      </c>
    </row>
    <row r="83" spans="1:31" ht="174" x14ac:dyDescent="0.2">
      <c r="A83" s="20" t="s">
        <v>376</v>
      </c>
      <c r="B83" s="13" t="s">
        <v>377</v>
      </c>
      <c r="C83" s="13" t="s">
        <v>378</v>
      </c>
      <c r="D83" s="24" t="s">
        <v>474</v>
      </c>
      <c r="E83" s="2" t="s">
        <v>260</v>
      </c>
      <c r="F83" s="24" t="s">
        <v>261</v>
      </c>
      <c r="G83" s="24" t="s">
        <v>723</v>
      </c>
      <c r="H83" s="14" t="s">
        <v>74</v>
      </c>
      <c r="I83" s="13" t="s">
        <v>75</v>
      </c>
      <c r="J83" s="13" t="s">
        <v>111</v>
      </c>
      <c r="K83" s="1" t="s">
        <v>263</v>
      </c>
      <c r="L83" s="13" t="s">
        <v>475</v>
      </c>
      <c r="M83" s="27" t="s">
        <v>476</v>
      </c>
      <c r="N83" s="23" t="s">
        <v>340</v>
      </c>
      <c r="O83" s="14" t="s">
        <v>81</v>
      </c>
      <c r="P83" s="14">
        <v>4</v>
      </c>
      <c r="Q83" s="172">
        <v>6</v>
      </c>
      <c r="R83" s="85">
        <f>IFERROR(IF(COUNTIF(N83,"*%")=1,(P83/Q83)*(100%/N83),P83/Q83)," ")</f>
        <v>0.66666666666666663</v>
      </c>
      <c r="S83" s="84">
        <v>0.5</v>
      </c>
      <c r="T83" s="86">
        <f>IFERROR(IF(R83=" "," ",IF(R83&gt;=S83,1,R83/S83))," ")</f>
        <v>1</v>
      </c>
      <c r="U83" s="120" t="s">
        <v>828</v>
      </c>
      <c r="V83" s="247" t="s">
        <v>812</v>
      </c>
      <c r="AE83" s="19" t="str">
        <f>IF(B83=Datos!$C$11, "Iniciativas_Objetivo1", IF(B83=Datos!$C$12, "Iniciativas_Objetivo2", IF(B83=Datos!$C$13, "Iniciativas_Objetivo3", IF(B83=Datos!$C$14, "Iniciativas_Objetivo4", IF(B83=Datos!$C$15, "Iniciativas_Objetivo5", IF(B83=Datos!$C$16, "Iniciativas_Objetivo6", IF(B83=Datos!$C$17, "Iniciativas_Objetivo7", IF(B83=Datos!$C$18, "Iniciativas_Objetivo8", IF(B83=Datos!$C$19, "Iniciativas_Objetivo9", IF(B83=Datos!$C$20, "Iniciativas_Objetivo10", IF(B83=Datos!$C$21, "Iniciativas_Objetivo11", IF(B83=Datos!$C$22, "Iniciativas_Objetivo12",IF(B83=Datos!$C$23, "Iniciativas_Objetivo13", " ")))))))))))))</f>
        <v>Iniciativas_Objetivo9</v>
      </c>
    </row>
    <row r="84" spans="1:31" ht="116.25" x14ac:dyDescent="0.2">
      <c r="A84" s="20" t="s">
        <v>376</v>
      </c>
      <c r="B84" s="13" t="s">
        <v>377</v>
      </c>
      <c r="C84" s="13" t="s">
        <v>378</v>
      </c>
      <c r="D84" s="13" t="s">
        <v>477</v>
      </c>
      <c r="E84" s="2" t="s">
        <v>249</v>
      </c>
      <c r="F84" s="2" t="s">
        <v>250</v>
      </c>
      <c r="G84" s="14" t="s">
        <v>478</v>
      </c>
      <c r="H84" s="13" t="s">
        <v>479</v>
      </c>
      <c r="I84" s="13" t="s">
        <v>75</v>
      </c>
      <c r="J84" s="13" t="s">
        <v>76</v>
      </c>
      <c r="K84" s="1" t="s">
        <v>252</v>
      </c>
      <c r="L84" s="14" t="s">
        <v>480</v>
      </c>
      <c r="M84" s="133" t="s">
        <v>481</v>
      </c>
      <c r="N84" s="73">
        <v>1</v>
      </c>
      <c r="O84" s="14" t="s">
        <v>81</v>
      </c>
      <c r="P84" s="32">
        <v>121</v>
      </c>
      <c r="Q84" s="88">
        <v>151</v>
      </c>
      <c r="R84" s="85">
        <f t="shared" ref="R84:R91" si="6">IFERROR(IF(COUNTIF(N84,"*%")=1,(P84/Q84)*(100%/N84)*(S84/100%),(P84/Q84)*(S84/100%))," ")</f>
        <v>0.40066225165562913</v>
      </c>
      <c r="S84" s="84">
        <v>0.5</v>
      </c>
      <c r="T84" s="86">
        <f t="shared" ref="T84:T98" si="7">IFERROR(IF(R84=" "," ",IF(OR(R84&gt;=S84,((R84/S84)*(100%/N84))&gt;1),1,((R84/S84)*(100%/N84)))),"")</f>
        <v>0.80132450331125826</v>
      </c>
      <c r="U84" s="114" t="s">
        <v>730</v>
      </c>
      <c r="V84" s="116" t="s">
        <v>255</v>
      </c>
      <c r="AE84" s="19" t="str">
        <f>IF(B84=Datos!$C$11, "Iniciativas_Objetivo1", IF(B84=Datos!$C$12, "Iniciativas_Objetivo2", IF(B84=Datos!$C$13, "Iniciativas_Objetivo3", IF(B84=Datos!$C$14, "Iniciativas_Objetivo4", IF(B84=Datos!$C$15, "Iniciativas_Objetivo5", IF(B84=Datos!$C$16, "Iniciativas_Objetivo6", IF(B84=Datos!$C$17, "Iniciativas_Objetivo7", IF(B84=Datos!$C$18, "Iniciativas_Objetivo8", IF(B84=Datos!$C$19, "Iniciativas_Objetivo9", IF(B84=Datos!$C$20, "Iniciativas_Objetivo10", IF(B84=Datos!$C$21, "Iniciativas_Objetivo11", IF(B84=Datos!$C$22, "Iniciativas_Objetivo12",IF(B84=Datos!$C$23, "Iniciativas_Objetivo13", " ")))))))))))))</f>
        <v>Iniciativas_Objetivo9</v>
      </c>
    </row>
    <row r="85" spans="1:31" ht="147" x14ac:dyDescent="0.2">
      <c r="A85" s="20" t="s">
        <v>376</v>
      </c>
      <c r="B85" s="13" t="s">
        <v>377</v>
      </c>
      <c r="C85" s="13" t="s">
        <v>482</v>
      </c>
      <c r="D85" s="13" t="s">
        <v>483</v>
      </c>
      <c r="E85" s="2" t="s">
        <v>139</v>
      </c>
      <c r="F85" s="14" t="s">
        <v>140</v>
      </c>
      <c r="G85" s="14" t="s">
        <v>484</v>
      </c>
      <c r="H85" s="14" t="s">
        <v>74</v>
      </c>
      <c r="I85" s="13" t="s">
        <v>75</v>
      </c>
      <c r="J85" s="13" t="s">
        <v>76</v>
      </c>
      <c r="K85" s="1" t="s">
        <v>404</v>
      </c>
      <c r="L85" s="14" t="s">
        <v>485</v>
      </c>
      <c r="M85" s="135" t="s">
        <v>486</v>
      </c>
      <c r="N85" s="36" t="s">
        <v>80</v>
      </c>
      <c r="O85" s="14" t="s">
        <v>81</v>
      </c>
      <c r="P85" s="14">
        <v>192</v>
      </c>
      <c r="Q85" s="201">
        <v>216</v>
      </c>
      <c r="R85" s="85">
        <f t="shared" si="6"/>
        <v>0.44444444444444442</v>
      </c>
      <c r="S85" s="84">
        <v>0.5</v>
      </c>
      <c r="T85" s="86">
        <f t="shared" si="7"/>
        <v>0.88888888888888884</v>
      </c>
      <c r="U85" s="202" t="s">
        <v>786</v>
      </c>
      <c r="V85" s="203" t="s">
        <v>787</v>
      </c>
      <c r="AE85" s="19" t="str">
        <f>IF(B85=Datos!$C$11, "Iniciativas_Objetivo1", IF(B85=Datos!$C$12, "Iniciativas_Objetivo2", IF(B85=Datos!$C$13, "Iniciativas_Objetivo3", IF(B85=Datos!$C$14, "Iniciativas_Objetivo4", IF(B85=Datos!$C$15, "Iniciativas_Objetivo5", IF(B85=Datos!$C$16, "Iniciativas_Objetivo6", IF(B85=Datos!$C$17, "Iniciativas_Objetivo7", IF(B85=Datos!$C$18, "Iniciativas_Objetivo8", IF(B85=Datos!$C$19, "Iniciativas_Objetivo9", IF(B85=Datos!$C$20, "Iniciativas_Objetivo10", IF(B85=Datos!$C$21, "Iniciativas_Objetivo11", IF(B85=Datos!$C$22, "Iniciativas_Objetivo12",IF(B85=Datos!$C$23, "Iniciativas_Objetivo13", " ")))))))))))))</f>
        <v>Iniciativas_Objetivo9</v>
      </c>
    </row>
    <row r="86" spans="1:31" ht="187.5" customHeight="1" x14ac:dyDescent="0.2">
      <c r="A86" s="20" t="s">
        <v>376</v>
      </c>
      <c r="B86" s="13" t="s">
        <v>377</v>
      </c>
      <c r="C86" s="13" t="s">
        <v>482</v>
      </c>
      <c r="D86" s="13" t="s">
        <v>487</v>
      </c>
      <c r="E86" s="2" t="s">
        <v>71</v>
      </c>
      <c r="F86" s="14" t="s">
        <v>118</v>
      </c>
      <c r="G86" s="14" t="s">
        <v>488</v>
      </c>
      <c r="H86" s="14" t="s">
        <v>74</v>
      </c>
      <c r="I86" s="13" t="s">
        <v>75</v>
      </c>
      <c r="J86" s="13" t="s">
        <v>76</v>
      </c>
      <c r="K86" s="1" t="s">
        <v>97</v>
      </c>
      <c r="L86" s="14" t="s">
        <v>489</v>
      </c>
      <c r="M86" s="138" t="s">
        <v>490</v>
      </c>
      <c r="N86" s="28" t="s">
        <v>80</v>
      </c>
      <c r="O86" s="14" t="s">
        <v>81</v>
      </c>
      <c r="P86" s="14">
        <v>63</v>
      </c>
      <c r="Q86" s="89">
        <v>63</v>
      </c>
      <c r="R86" s="85">
        <f t="shared" si="6"/>
        <v>0.5</v>
      </c>
      <c r="S86" s="84">
        <v>0.5</v>
      </c>
      <c r="T86" s="86">
        <f t="shared" si="7"/>
        <v>1</v>
      </c>
      <c r="U86" s="238" t="s">
        <v>715</v>
      </c>
      <c r="V86" s="112"/>
      <c r="AE86" s="19" t="str">
        <f>IF(B86=Datos!$C$11, "Iniciativas_Objetivo1", IF(B86=Datos!$C$12, "Iniciativas_Objetivo2", IF(B86=Datos!$C$13, "Iniciativas_Objetivo3", IF(B86=Datos!$C$14, "Iniciativas_Objetivo4", IF(B86=Datos!$C$15, "Iniciativas_Objetivo5", IF(B86=Datos!$C$16, "Iniciativas_Objetivo6", IF(B86=Datos!$C$17, "Iniciativas_Objetivo7", IF(B86=Datos!$C$18, "Iniciativas_Objetivo8", IF(B86=Datos!$C$19, "Iniciativas_Objetivo9", IF(B86=Datos!$C$20, "Iniciativas_Objetivo10", IF(B86=Datos!$C$21, "Iniciativas_Objetivo11", IF(B86=Datos!$C$22, "Iniciativas_Objetivo12",IF(B86=Datos!$C$23, "Iniciativas_Objetivo13", " ")))))))))))))</f>
        <v>Iniciativas_Objetivo9</v>
      </c>
    </row>
    <row r="87" spans="1:31" ht="144.75" x14ac:dyDescent="0.2">
      <c r="A87" s="20" t="s">
        <v>376</v>
      </c>
      <c r="B87" s="13" t="s">
        <v>377</v>
      </c>
      <c r="C87" s="13" t="s">
        <v>482</v>
      </c>
      <c r="D87" s="2" t="s">
        <v>491</v>
      </c>
      <c r="E87" s="2" t="s">
        <v>71</v>
      </c>
      <c r="F87" s="14" t="s">
        <v>492</v>
      </c>
      <c r="G87" s="14" t="s">
        <v>493</v>
      </c>
      <c r="H87" s="14" t="s">
        <v>74</v>
      </c>
      <c r="I87" s="13" t="s">
        <v>75</v>
      </c>
      <c r="J87" s="13" t="s">
        <v>76</v>
      </c>
      <c r="K87" s="1" t="s">
        <v>229</v>
      </c>
      <c r="L87" s="14" t="s">
        <v>494</v>
      </c>
      <c r="M87" s="37" t="s">
        <v>495</v>
      </c>
      <c r="N87" s="36" t="s">
        <v>496</v>
      </c>
      <c r="O87" s="14" t="s">
        <v>81</v>
      </c>
      <c r="P87" s="14">
        <v>222</v>
      </c>
      <c r="Q87" s="108">
        <v>222</v>
      </c>
      <c r="R87" s="85">
        <f t="shared" si="6"/>
        <v>0.625</v>
      </c>
      <c r="S87" s="84">
        <v>0.5</v>
      </c>
      <c r="T87" s="86">
        <f t="shared" si="7"/>
        <v>1</v>
      </c>
      <c r="U87" s="121" t="s">
        <v>678</v>
      </c>
      <c r="V87" s="121" t="s">
        <v>679</v>
      </c>
      <c r="AE87" s="19" t="str">
        <f>IF(B87=Datos!$C$11, "Iniciativas_Objetivo1", IF(B87=Datos!$C$12, "Iniciativas_Objetivo2", IF(B87=Datos!$C$13, "Iniciativas_Objetivo3", IF(B87=Datos!$C$14, "Iniciativas_Objetivo4", IF(B87=Datos!$C$15, "Iniciativas_Objetivo5", IF(B87=Datos!$C$16, "Iniciativas_Objetivo6", IF(B87=Datos!$C$17, "Iniciativas_Objetivo7", IF(B87=Datos!$C$18, "Iniciativas_Objetivo8", IF(B87=Datos!$C$19, "Iniciativas_Objetivo9", IF(B87=Datos!$C$20, "Iniciativas_Objetivo10", IF(B87=Datos!$C$21, "Iniciativas_Objetivo11", IF(B87=Datos!$C$22, "Iniciativas_Objetivo12",IF(B87=Datos!$C$23, "Iniciativas_Objetivo13", " ")))))))))))))</f>
        <v>Iniciativas_Objetivo9</v>
      </c>
    </row>
    <row r="88" spans="1:31" ht="242.25" x14ac:dyDescent="0.2">
      <c r="A88" s="20" t="s">
        <v>376</v>
      </c>
      <c r="B88" s="13" t="s">
        <v>377</v>
      </c>
      <c r="C88" s="13" t="s">
        <v>482</v>
      </c>
      <c r="D88" s="2" t="s">
        <v>497</v>
      </c>
      <c r="E88" s="2" t="s">
        <v>304</v>
      </c>
      <c r="F88" s="14" t="s">
        <v>431</v>
      </c>
      <c r="G88" s="14" t="s">
        <v>498</v>
      </c>
      <c r="H88" s="14" t="s">
        <v>74</v>
      </c>
      <c r="I88" s="13" t="s">
        <v>75</v>
      </c>
      <c r="J88" s="13" t="s">
        <v>76</v>
      </c>
      <c r="K88" s="1" t="s">
        <v>229</v>
      </c>
      <c r="L88" s="13" t="s">
        <v>499</v>
      </c>
      <c r="M88" s="52" t="s">
        <v>500</v>
      </c>
      <c r="N88" s="39">
        <v>0.5</v>
      </c>
      <c r="O88" s="14" t="s">
        <v>81</v>
      </c>
      <c r="P88" s="14">
        <v>55</v>
      </c>
      <c r="Q88" s="100">
        <v>57</v>
      </c>
      <c r="R88" s="85">
        <f t="shared" si="6"/>
        <v>0.48245614035087719</v>
      </c>
      <c r="S88" s="84">
        <v>0.5</v>
      </c>
      <c r="T88" s="86">
        <f t="shared" si="7"/>
        <v>1</v>
      </c>
      <c r="U88" s="109" t="s">
        <v>829</v>
      </c>
      <c r="V88" s="121" t="s">
        <v>817</v>
      </c>
      <c r="AE88" s="19" t="str">
        <f>IF(B88=Datos!$C$11, "Iniciativas_Objetivo1", IF(B88=Datos!$C$12, "Iniciativas_Objetivo2", IF(B88=Datos!$C$13, "Iniciativas_Objetivo3", IF(B88=Datos!$C$14, "Iniciativas_Objetivo4", IF(B88=Datos!$C$15, "Iniciativas_Objetivo5", IF(B88=Datos!$C$16, "Iniciativas_Objetivo6", IF(B88=Datos!$C$17, "Iniciativas_Objetivo7", IF(B88=Datos!$C$18, "Iniciativas_Objetivo8", IF(B88=Datos!$C$19, "Iniciativas_Objetivo9", IF(B88=Datos!$C$20, "Iniciativas_Objetivo10", IF(B88=Datos!$C$21, "Iniciativas_Objetivo11", IF(B88=Datos!$C$22, "Iniciativas_Objetivo12",IF(B88=Datos!$C$23, "Iniciativas_Objetivo13", " ")))))))))))))</f>
        <v>Iniciativas_Objetivo9</v>
      </c>
    </row>
    <row r="89" spans="1:31" ht="144.75" x14ac:dyDescent="0.2">
      <c r="A89" s="20" t="s">
        <v>376</v>
      </c>
      <c r="B89" s="13" t="s">
        <v>377</v>
      </c>
      <c r="C89" s="13" t="s">
        <v>482</v>
      </c>
      <c r="D89" s="2" t="s">
        <v>501</v>
      </c>
      <c r="E89" s="2" t="s">
        <v>71</v>
      </c>
      <c r="F89" s="14" t="s">
        <v>227</v>
      </c>
      <c r="G89" s="14" t="s">
        <v>502</v>
      </c>
      <c r="H89" s="14" t="s">
        <v>74</v>
      </c>
      <c r="I89" s="13" t="s">
        <v>75</v>
      </c>
      <c r="J89" s="13" t="s">
        <v>701</v>
      </c>
      <c r="K89" s="1" t="s">
        <v>229</v>
      </c>
      <c r="L89" s="14" t="s">
        <v>503</v>
      </c>
      <c r="M89" s="16" t="s">
        <v>504</v>
      </c>
      <c r="N89" s="28" t="s">
        <v>80</v>
      </c>
      <c r="O89" s="14" t="s">
        <v>81</v>
      </c>
      <c r="P89" s="100">
        <v>18</v>
      </c>
      <c r="Q89" s="101">
        <v>18</v>
      </c>
      <c r="R89" s="85">
        <f t="shared" si="6"/>
        <v>0.5</v>
      </c>
      <c r="S89" s="84">
        <v>0.5</v>
      </c>
      <c r="T89" s="86">
        <f t="shared" si="7"/>
        <v>1</v>
      </c>
      <c r="U89" s="114" t="s">
        <v>788</v>
      </c>
      <c r="V89" s="190" t="s">
        <v>711</v>
      </c>
      <c r="AE89" s="19" t="str">
        <f>IF(B89=Datos!$C$11, "Iniciativas_Objetivo1", IF(B89=Datos!$C$12, "Iniciativas_Objetivo2", IF(B89=Datos!$C$13, "Iniciativas_Objetivo3", IF(B89=Datos!$C$14, "Iniciativas_Objetivo4", IF(B89=Datos!$C$15, "Iniciativas_Objetivo5", IF(B89=Datos!$C$16, "Iniciativas_Objetivo6", IF(B89=Datos!$C$17, "Iniciativas_Objetivo7", IF(B89=Datos!$C$18, "Iniciativas_Objetivo8", IF(B89=Datos!$C$19, "Iniciativas_Objetivo9", IF(B89=Datos!$C$20, "Iniciativas_Objetivo10", IF(B89=Datos!$C$21, "Iniciativas_Objetivo11", IF(B89=Datos!$C$22, "Iniciativas_Objetivo12",IF(B89=Datos!$C$23, "Iniciativas_Objetivo13", " ")))))))))))))</f>
        <v>Iniciativas_Objetivo9</v>
      </c>
    </row>
    <row r="90" spans="1:31" ht="144.75" x14ac:dyDescent="0.2">
      <c r="A90" s="20" t="s">
        <v>376</v>
      </c>
      <c r="B90" s="13" t="s">
        <v>377</v>
      </c>
      <c r="C90" s="13" t="s">
        <v>482</v>
      </c>
      <c r="D90" s="2" t="s">
        <v>491</v>
      </c>
      <c r="E90" s="2" t="s">
        <v>71</v>
      </c>
      <c r="F90" s="14" t="s">
        <v>492</v>
      </c>
      <c r="G90" s="14" t="s">
        <v>493</v>
      </c>
      <c r="H90" s="14" t="s">
        <v>74</v>
      </c>
      <c r="I90" s="13" t="s">
        <v>75</v>
      </c>
      <c r="J90" s="13" t="s">
        <v>76</v>
      </c>
      <c r="K90" s="1" t="s">
        <v>233</v>
      </c>
      <c r="L90" s="14" t="s">
        <v>494</v>
      </c>
      <c r="M90" s="37" t="s">
        <v>495</v>
      </c>
      <c r="N90" s="40">
        <v>0.75</v>
      </c>
      <c r="O90" s="14" t="s">
        <v>81</v>
      </c>
      <c r="P90" s="14">
        <v>0</v>
      </c>
      <c r="Q90" s="101">
        <v>0</v>
      </c>
      <c r="R90" s="85" t="str">
        <f t="shared" si="6"/>
        <v xml:space="preserve"> </v>
      </c>
      <c r="S90" s="84">
        <v>0.5</v>
      </c>
      <c r="T90" s="86" t="str">
        <f t="shared" si="7"/>
        <v xml:space="preserve"> </v>
      </c>
      <c r="U90" s="112" t="s">
        <v>657</v>
      </c>
      <c r="V90" s="119" t="s">
        <v>658</v>
      </c>
      <c r="AE90" s="19" t="str">
        <f>IF(B90=Datos!$C$11, "Iniciativas_Objetivo1", IF(B90=Datos!$C$12, "Iniciativas_Objetivo2", IF(B90=Datos!$C$13, "Iniciativas_Objetivo3", IF(B90=Datos!$C$14, "Iniciativas_Objetivo4", IF(B90=Datos!$C$15, "Iniciativas_Objetivo5", IF(B90=Datos!$C$16, "Iniciativas_Objetivo6", IF(B90=Datos!$C$17, "Iniciativas_Objetivo7", IF(B90=Datos!$C$18, "Iniciativas_Objetivo8", IF(B90=Datos!$C$19, "Iniciativas_Objetivo9", IF(B90=Datos!$C$20, "Iniciativas_Objetivo10", IF(B90=Datos!$C$21, "Iniciativas_Objetivo11", IF(B90=Datos!$C$22, "Iniciativas_Objetivo12",IF(B90=Datos!$C$23, "Iniciativas_Objetivo13", " ")))))))))))))</f>
        <v>Iniciativas_Objetivo9</v>
      </c>
    </row>
    <row r="91" spans="1:31" ht="315" x14ac:dyDescent="0.2">
      <c r="A91" s="20" t="s">
        <v>376</v>
      </c>
      <c r="B91" s="13" t="s">
        <v>377</v>
      </c>
      <c r="C91" s="13" t="s">
        <v>482</v>
      </c>
      <c r="D91" s="2" t="s">
        <v>497</v>
      </c>
      <c r="E91" s="2" t="s">
        <v>304</v>
      </c>
      <c r="F91" s="14" t="s">
        <v>431</v>
      </c>
      <c r="G91" s="14" t="s">
        <v>498</v>
      </c>
      <c r="H91" s="14" t="s">
        <v>74</v>
      </c>
      <c r="I91" s="13" t="s">
        <v>75</v>
      </c>
      <c r="J91" s="13" t="s">
        <v>76</v>
      </c>
      <c r="K91" s="1" t="s">
        <v>233</v>
      </c>
      <c r="L91" s="13" t="s">
        <v>499</v>
      </c>
      <c r="M91" s="53" t="s">
        <v>505</v>
      </c>
      <c r="N91" s="39">
        <v>0.6</v>
      </c>
      <c r="O91" s="14" t="s">
        <v>81</v>
      </c>
      <c r="P91" s="107">
        <v>19</v>
      </c>
      <c r="Q91" s="107">
        <v>23</v>
      </c>
      <c r="R91" s="85">
        <f t="shared" si="6"/>
        <v>0.41304347826086957</v>
      </c>
      <c r="S91" s="84">
        <v>0.5</v>
      </c>
      <c r="T91" s="86">
        <f t="shared" si="7"/>
        <v>1</v>
      </c>
      <c r="U91" s="239" t="s">
        <v>789</v>
      </c>
      <c r="V91" s="113"/>
      <c r="AE91" s="19" t="str">
        <f>IF(B91=Datos!$C$11, "Iniciativas_Objetivo1", IF(B91=Datos!$C$12, "Iniciativas_Objetivo2", IF(B91=Datos!$C$13, "Iniciativas_Objetivo3", IF(B91=Datos!$C$14, "Iniciativas_Objetivo4", IF(B91=Datos!$C$15, "Iniciativas_Objetivo5", IF(B91=Datos!$C$16, "Iniciativas_Objetivo6", IF(B91=Datos!$C$17, "Iniciativas_Objetivo7", IF(B91=Datos!$C$18, "Iniciativas_Objetivo8", IF(B91=Datos!$C$19, "Iniciativas_Objetivo9", IF(B91=Datos!$C$20, "Iniciativas_Objetivo10", IF(B91=Datos!$C$21, "Iniciativas_Objetivo11", IF(B91=Datos!$C$22, "Iniciativas_Objetivo12",IF(B91=Datos!$C$23, "Iniciativas_Objetivo13", " ")))))))))))))</f>
        <v>Iniciativas_Objetivo9</v>
      </c>
    </row>
    <row r="92" spans="1:31" ht="144.75" x14ac:dyDescent="0.2">
      <c r="A92" s="20" t="s">
        <v>376</v>
      </c>
      <c r="B92" s="13" t="s">
        <v>377</v>
      </c>
      <c r="C92" s="13" t="s">
        <v>482</v>
      </c>
      <c r="D92" s="2" t="s">
        <v>501</v>
      </c>
      <c r="E92" s="2" t="s">
        <v>71</v>
      </c>
      <c r="F92" s="14" t="s">
        <v>227</v>
      </c>
      <c r="G92" s="14" t="s">
        <v>502</v>
      </c>
      <c r="H92" s="14" t="s">
        <v>74</v>
      </c>
      <c r="I92" s="13" t="s">
        <v>75</v>
      </c>
      <c r="J92" s="13" t="s">
        <v>111</v>
      </c>
      <c r="K92" s="1" t="s">
        <v>233</v>
      </c>
      <c r="L92" s="14" t="s">
        <v>503</v>
      </c>
      <c r="M92" s="16" t="s">
        <v>504</v>
      </c>
      <c r="N92" s="28" t="s">
        <v>80</v>
      </c>
      <c r="O92" s="14" t="s">
        <v>81</v>
      </c>
      <c r="P92" s="87">
        <v>196</v>
      </c>
      <c r="Q92" s="87">
        <v>332</v>
      </c>
      <c r="R92" s="85">
        <f>IFERROR(IF(COUNTIF(N92,"*%")=1,(P92/Q92)*(100%/N92),P92/Q92)," ")</f>
        <v>0.59036144578313254</v>
      </c>
      <c r="S92" s="84">
        <v>0.5</v>
      </c>
      <c r="T92" s="86">
        <f t="shared" si="7"/>
        <v>1</v>
      </c>
      <c r="U92" s="200" t="s">
        <v>721</v>
      </c>
      <c r="V92" s="109" t="s">
        <v>722</v>
      </c>
      <c r="AE92" s="19" t="str">
        <f>IF(B92=Datos!$C$11, "Iniciativas_Objetivo1", IF(B92=Datos!$C$12, "Iniciativas_Objetivo2", IF(B92=Datos!$C$13, "Iniciativas_Objetivo3", IF(B92=Datos!$C$14, "Iniciativas_Objetivo4", IF(B92=Datos!$C$15, "Iniciativas_Objetivo5", IF(B92=Datos!$C$16, "Iniciativas_Objetivo6", IF(B92=Datos!$C$17, "Iniciativas_Objetivo7", IF(B92=Datos!$C$18, "Iniciativas_Objetivo8", IF(B92=Datos!$C$19, "Iniciativas_Objetivo9", IF(B92=Datos!$C$20, "Iniciativas_Objetivo10", IF(B92=Datos!$C$21, "Iniciativas_Objetivo11", IF(B92=Datos!$C$22, "Iniciativas_Objetivo12",IF(B92=Datos!$C$23, "Iniciativas_Objetivo13", " ")))))))))))))</f>
        <v>Iniciativas_Objetivo9</v>
      </c>
    </row>
    <row r="93" spans="1:31" ht="144.75" x14ac:dyDescent="0.2">
      <c r="A93" s="20" t="s">
        <v>376</v>
      </c>
      <c r="B93" s="13" t="s">
        <v>377</v>
      </c>
      <c r="C93" s="13" t="s">
        <v>482</v>
      </c>
      <c r="D93" s="2" t="s">
        <v>491</v>
      </c>
      <c r="E93" s="2" t="s">
        <v>71</v>
      </c>
      <c r="F93" s="14" t="s">
        <v>492</v>
      </c>
      <c r="G93" s="14" t="s">
        <v>493</v>
      </c>
      <c r="H93" s="14" t="s">
        <v>74</v>
      </c>
      <c r="I93" s="13" t="s">
        <v>75</v>
      </c>
      <c r="J93" s="13" t="s">
        <v>76</v>
      </c>
      <c r="K93" s="1" t="s">
        <v>234</v>
      </c>
      <c r="L93" s="14" t="s">
        <v>494</v>
      </c>
      <c r="M93" s="37" t="s">
        <v>495</v>
      </c>
      <c r="N93" s="36" t="s">
        <v>506</v>
      </c>
      <c r="O93" s="14" t="s">
        <v>81</v>
      </c>
      <c r="P93" s="14">
        <v>174</v>
      </c>
      <c r="Q93" s="87">
        <v>359</v>
      </c>
      <c r="R93" s="85">
        <f t="shared" ref="R93:R97" si="8">IFERROR(IF(COUNTIF(N93,"*%")=1,(P93/Q93)*(100%/N93)*(S93/100%),(P93/Q93)*(S93/100%))," ")</f>
        <v>0.32311977715877438</v>
      </c>
      <c r="S93" s="84">
        <v>0.5</v>
      </c>
      <c r="T93" s="86">
        <f t="shared" si="7"/>
        <v>0.86165273909006501</v>
      </c>
      <c r="U93" s="110" t="s">
        <v>790</v>
      </c>
      <c r="V93" s="110" t="s">
        <v>791</v>
      </c>
      <c r="AE93" s="19" t="str">
        <f>IF(B93=Datos!$C$11, "Iniciativas_Objetivo1", IF(B93=Datos!$C$12, "Iniciativas_Objetivo2", IF(B93=Datos!$C$13, "Iniciativas_Objetivo3", IF(B93=Datos!$C$14, "Iniciativas_Objetivo4", IF(B93=Datos!$C$15, "Iniciativas_Objetivo5", IF(B93=Datos!$C$16, "Iniciativas_Objetivo6", IF(B93=Datos!$C$17, "Iniciativas_Objetivo7", IF(B93=Datos!$C$18, "Iniciativas_Objetivo8", IF(B93=Datos!$C$19, "Iniciativas_Objetivo9", IF(B93=Datos!$C$20, "Iniciativas_Objetivo10", IF(B93=Datos!$C$21, "Iniciativas_Objetivo11", IF(B93=Datos!$C$22, "Iniciativas_Objetivo12",IF(B93=Datos!$C$23, "Iniciativas_Objetivo13", " ")))))))))))))</f>
        <v>Iniciativas_Objetivo9</v>
      </c>
    </row>
    <row r="94" spans="1:31" ht="144.75" x14ac:dyDescent="0.2">
      <c r="A94" s="20" t="s">
        <v>376</v>
      </c>
      <c r="B94" s="13" t="s">
        <v>377</v>
      </c>
      <c r="C94" s="13" t="s">
        <v>482</v>
      </c>
      <c r="D94" s="2" t="s">
        <v>497</v>
      </c>
      <c r="E94" s="2" t="s">
        <v>304</v>
      </c>
      <c r="F94" s="14" t="s">
        <v>431</v>
      </c>
      <c r="G94" s="14" t="s">
        <v>498</v>
      </c>
      <c r="H94" s="14" t="s">
        <v>74</v>
      </c>
      <c r="I94" s="13" t="s">
        <v>75</v>
      </c>
      <c r="J94" s="13" t="s">
        <v>76</v>
      </c>
      <c r="K94" s="1" t="s">
        <v>234</v>
      </c>
      <c r="L94" s="13" t="s">
        <v>499</v>
      </c>
      <c r="M94" s="53" t="s">
        <v>507</v>
      </c>
      <c r="N94" s="39">
        <v>0.5</v>
      </c>
      <c r="O94" s="14" t="s">
        <v>81</v>
      </c>
      <c r="P94" s="14">
        <v>6</v>
      </c>
      <c r="Q94" s="106">
        <v>10</v>
      </c>
      <c r="R94" s="85">
        <f t="shared" si="8"/>
        <v>0.3</v>
      </c>
      <c r="S94" s="84">
        <v>0.5</v>
      </c>
      <c r="T94" s="86">
        <f>IFERROR(IF(R94=" "," ",IF(OR(R94&gt;=S94,((R94/S94)*(100%/N94))&gt;1),1,((R94/S94)*(100%/N94)))),"")</f>
        <v>1</v>
      </c>
      <c r="U94" s="112" t="s">
        <v>734</v>
      </c>
      <c r="V94" s="112" t="s">
        <v>695</v>
      </c>
      <c r="AE94" s="19" t="str">
        <f>IF(B94=Datos!$C$11, "Iniciativas_Objetivo1", IF(B94=Datos!$C$12, "Iniciativas_Objetivo2", IF(B94=Datos!$C$13, "Iniciativas_Objetivo3", IF(B94=Datos!$C$14, "Iniciativas_Objetivo4", IF(B94=Datos!$C$15, "Iniciativas_Objetivo5", IF(B94=Datos!$C$16, "Iniciativas_Objetivo6", IF(B94=Datos!$C$17, "Iniciativas_Objetivo7", IF(B94=Datos!$C$18, "Iniciativas_Objetivo8", IF(B94=Datos!$C$19, "Iniciativas_Objetivo9", IF(B94=Datos!$C$20, "Iniciativas_Objetivo10", IF(B94=Datos!$C$21, "Iniciativas_Objetivo11", IF(B94=Datos!$C$22, "Iniciativas_Objetivo12",IF(B94=Datos!$C$23, "Iniciativas_Objetivo13", " ")))))))))))))</f>
        <v>Iniciativas_Objetivo9</v>
      </c>
    </row>
    <row r="95" spans="1:31" ht="144.75" x14ac:dyDescent="0.2">
      <c r="A95" s="20" t="s">
        <v>376</v>
      </c>
      <c r="B95" s="13" t="s">
        <v>377</v>
      </c>
      <c r="C95" s="13" t="s">
        <v>482</v>
      </c>
      <c r="D95" s="2" t="s">
        <v>501</v>
      </c>
      <c r="E95" s="2" t="s">
        <v>71</v>
      </c>
      <c r="F95" s="14" t="s">
        <v>227</v>
      </c>
      <c r="G95" s="14" t="s">
        <v>502</v>
      </c>
      <c r="H95" s="14" t="s">
        <v>74</v>
      </c>
      <c r="I95" s="13" t="s">
        <v>75</v>
      </c>
      <c r="J95" s="13" t="s">
        <v>701</v>
      </c>
      <c r="K95" s="1" t="s">
        <v>234</v>
      </c>
      <c r="L95" s="14" t="s">
        <v>503</v>
      </c>
      <c r="M95" s="16" t="s">
        <v>504</v>
      </c>
      <c r="N95" s="41" t="s">
        <v>80</v>
      </c>
      <c r="O95" s="14" t="s">
        <v>81</v>
      </c>
      <c r="P95" s="14">
        <v>12</v>
      </c>
      <c r="Q95" s="236">
        <v>20</v>
      </c>
      <c r="R95" s="85">
        <f t="shared" si="8"/>
        <v>0.3</v>
      </c>
      <c r="S95" s="84">
        <v>0.5</v>
      </c>
      <c r="T95" s="86">
        <f>IFERROR(IF(R95=" "," ",IF(OR(R95&gt;=S95,((R95/S95)*(100%/N95))&gt;1),1,((R95/S95)*(100%/N95)))),"")</f>
        <v>0.6</v>
      </c>
      <c r="U95" s="237" t="s">
        <v>792</v>
      </c>
      <c r="V95" s="110" t="s">
        <v>793</v>
      </c>
      <c r="AE95" s="19" t="str">
        <f>IF(B95=Datos!$C$11, "Iniciativas_Objetivo1", IF(B95=Datos!$C$12, "Iniciativas_Objetivo2", IF(B95=Datos!$C$13, "Iniciativas_Objetivo3", IF(B95=Datos!$C$14, "Iniciativas_Objetivo4", IF(B95=Datos!$C$15, "Iniciativas_Objetivo5", IF(B95=Datos!$C$16, "Iniciativas_Objetivo6", IF(B95=Datos!$C$17, "Iniciativas_Objetivo7", IF(B95=Datos!$C$18, "Iniciativas_Objetivo8", IF(B95=Datos!$C$19, "Iniciativas_Objetivo9", IF(B95=Datos!$C$20, "Iniciativas_Objetivo10", IF(B95=Datos!$C$21, "Iniciativas_Objetivo11", IF(B95=Datos!$C$22, "Iniciativas_Objetivo12",IF(B95=Datos!$C$23, "Iniciativas_Objetivo13", " ")))))))))))))</f>
        <v>Iniciativas_Objetivo9</v>
      </c>
    </row>
    <row r="96" spans="1:31" ht="144.75" x14ac:dyDescent="0.2">
      <c r="A96" s="20" t="s">
        <v>376</v>
      </c>
      <c r="B96" s="13" t="s">
        <v>377</v>
      </c>
      <c r="C96" s="13" t="s">
        <v>482</v>
      </c>
      <c r="D96" s="2" t="s">
        <v>491</v>
      </c>
      <c r="E96" s="2" t="s">
        <v>71</v>
      </c>
      <c r="F96" s="14" t="s">
        <v>492</v>
      </c>
      <c r="G96" s="14" t="s">
        <v>493</v>
      </c>
      <c r="H96" s="14" t="s">
        <v>74</v>
      </c>
      <c r="I96" s="13" t="s">
        <v>75</v>
      </c>
      <c r="J96" s="13" t="s">
        <v>76</v>
      </c>
      <c r="K96" s="1" t="s">
        <v>235</v>
      </c>
      <c r="L96" s="14" t="s">
        <v>494</v>
      </c>
      <c r="M96" s="37" t="s">
        <v>495</v>
      </c>
      <c r="N96" s="36" t="s">
        <v>496</v>
      </c>
      <c r="O96" s="14" t="s">
        <v>81</v>
      </c>
      <c r="P96" s="14">
        <v>122</v>
      </c>
      <c r="Q96" s="105">
        <v>122</v>
      </c>
      <c r="R96" s="85">
        <f t="shared" si="8"/>
        <v>0.625</v>
      </c>
      <c r="S96" s="84">
        <v>0.5</v>
      </c>
      <c r="T96" s="86">
        <f t="shared" si="7"/>
        <v>1</v>
      </c>
      <c r="U96" s="127" t="s">
        <v>794</v>
      </c>
      <c r="V96" s="125"/>
      <c r="AE96" s="19" t="str">
        <f>IF(B96=Datos!$C$11, "Iniciativas_Objetivo1", IF(B96=Datos!$C$12, "Iniciativas_Objetivo2", IF(B96=Datos!$C$13, "Iniciativas_Objetivo3", IF(B96=Datos!$C$14, "Iniciativas_Objetivo4", IF(B96=Datos!$C$15, "Iniciativas_Objetivo5", IF(B96=Datos!$C$16, "Iniciativas_Objetivo6", IF(B96=Datos!$C$17, "Iniciativas_Objetivo7", IF(B96=Datos!$C$18, "Iniciativas_Objetivo8", IF(B96=Datos!$C$19, "Iniciativas_Objetivo9", IF(B96=Datos!$C$20, "Iniciativas_Objetivo10", IF(B96=Datos!$C$21, "Iniciativas_Objetivo11", IF(B96=Datos!$C$22, "Iniciativas_Objetivo12",IF(B96=Datos!$C$23, "Iniciativas_Objetivo13", " ")))))))))))))</f>
        <v>Iniciativas_Objetivo9</v>
      </c>
    </row>
    <row r="97" spans="1:31" ht="327.75" x14ac:dyDescent="0.2">
      <c r="A97" s="20" t="s">
        <v>376</v>
      </c>
      <c r="B97" s="13" t="s">
        <v>377</v>
      </c>
      <c r="C97" s="13" t="s">
        <v>482</v>
      </c>
      <c r="D97" s="2" t="s">
        <v>497</v>
      </c>
      <c r="E97" s="2" t="s">
        <v>304</v>
      </c>
      <c r="F97" s="14" t="s">
        <v>431</v>
      </c>
      <c r="G97" s="14" t="s">
        <v>498</v>
      </c>
      <c r="H97" s="14" t="s">
        <v>74</v>
      </c>
      <c r="I97" s="13" t="s">
        <v>75</v>
      </c>
      <c r="J97" s="13" t="s">
        <v>76</v>
      </c>
      <c r="K97" s="1" t="s">
        <v>235</v>
      </c>
      <c r="L97" s="13" t="s">
        <v>499</v>
      </c>
      <c r="M97" s="53" t="s">
        <v>507</v>
      </c>
      <c r="N97" s="39">
        <v>0.65</v>
      </c>
      <c r="O97" s="14" t="s">
        <v>81</v>
      </c>
      <c r="P97" s="14">
        <v>32</v>
      </c>
      <c r="Q97" s="101">
        <v>41</v>
      </c>
      <c r="R97" s="85">
        <f t="shared" si="8"/>
        <v>0.3902439024390244</v>
      </c>
      <c r="S97" s="84">
        <v>0.5</v>
      </c>
      <c r="T97" s="86">
        <f t="shared" si="7"/>
        <v>1</v>
      </c>
      <c r="U97" s="112" t="s">
        <v>795</v>
      </c>
      <c r="V97" s="125"/>
      <c r="AE97" s="19" t="str">
        <f>IF(B97=Datos!$C$11, "Iniciativas_Objetivo1", IF(B97=Datos!$C$12, "Iniciativas_Objetivo2", IF(B97=Datos!$C$13, "Iniciativas_Objetivo3", IF(B97=Datos!$C$14, "Iniciativas_Objetivo4", IF(B97=Datos!$C$15, "Iniciativas_Objetivo5", IF(B97=Datos!$C$16, "Iniciativas_Objetivo6", IF(B97=Datos!$C$17, "Iniciativas_Objetivo7", IF(B97=Datos!$C$18, "Iniciativas_Objetivo8", IF(B97=Datos!$C$19, "Iniciativas_Objetivo9", IF(B97=Datos!$C$20, "Iniciativas_Objetivo10", IF(B97=Datos!$C$21, "Iniciativas_Objetivo11", IF(B97=Datos!$C$22, "Iniciativas_Objetivo12",IF(B97=Datos!$C$23, "Iniciativas_Objetivo13", " ")))))))))))))</f>
        <v>Iniciativas_Objetivo9</v>
      </c>
    </row>
    <row r="98" spans="1:31" ht="399" x14ac:dyDescent="0.2">
      <c r="A98" s="20" t="s">
        <v>376</v>
      </c>
      <c r="B98" s="13" t="s">
        <v>377</v>
      </c>
      <c r="C98" s="13" t="s">
        <v>482</v>
      </c>
      <c r="D98" s="2" t="s">
        <v>501</v>
      </c>
      <c r="E98" s="2" t="s">
        <v>71</v>
      </c>
      <c r="F98" s="14" t="s">
        <v>227</v>
      </c>
      <c r="G98" s="14" t="s">
        <v>502</v>
      </c>
      <c r="H98" s="14" t="s">
        <v>74</v>
      </c>
      <c r="I98" s="13" t="s">
        <v>75</v>
      </c>
      <c r="J98" s="13" t="s">
        <v>111</v>
      </c>
      <c r="K98" s="1" t="s">
        <v>235</v>
      </c>
      <c r="L98" s="14" t="s">
        <v>503</v>
      </c>
      <c r="M98" s="16" t="s">
        <v>504</v>
      </c>
      <c r="N98" s="28" t="s">
        <v>80</v>
      </c>
      <c r="O98" s="14" t="s">
        <v>81</v>
      </c>
      <c r="P98" s="14">
        <v>659</v>
      </c>
      <c r="Q98" s="100">
        <v>1337</v>
      </c>
      <c r="R98" s="85">
        <f>IFERROR(IF(COUNTIF(N98,"*%")=1,(P98/Q98)*(100%/N98),P98/Q98)," ")</f>
        <v>0.49289454001495886</v>
      </c>
      <c r="S98" s="84">
        <v>0.5</v>
      </c>
      <c r="T98" s="86">
        <f t="shared" si="7"/>
        <v>0.98578908002991772</v>
      </c>
      <c r="U98" s="112" t="s">
        <v>796</v>
      </c>
      <c r="V98" s="109" t="s">
        <v>717</v>
      </c>
      <c r="AE98" s="19" t="str">
        <f>IF(B98=Datos!$C$11, "Iniciativas_Objetivo1", IF(B98=Datos!$C$12, "Iniciativas_Objetivo2", IF(B98=Datos!$C$13, "Iniciativas_Objetivo3", IF(B98=Datos!$C$14, "Iniciativas_Objetivo4", IF(B98=Datos!$C$15, "Iniciativas_Objetivo5", IF(B98=Datos!$C$16, "Iniciativas_Objetivo6", IF(B98=Datos!$C$17, "Iniciativas_Objetivo7", IF(B98=Datos!$C$18, "Iniciativas_Objetivo8", IF(B98=Datos!$C$19, "Iniciativas_Objetivo9", IF(B98=Datos!$C$20, "Iniciativas_Objetivo10", IF(B98=Datos!$C$21, "Iniciativas_Objetivo11", IF(B98=Datos!$C$22, "Iniciativas_Objetivo12",IF(B98=Datos!$C$23, "Iniciativas_Objetivo13", " ")))))))))))))</f>
        <v>Iniciativas_Objetivo9</v>
      </c>
    </row>
    <row r="99" spans="1:31" ht="130.5" customHeight="1" x14ac:dyDescent="0.2">
      <c r="A99" s="24" t="s">
        <v>376</v>
      </c>
      <c r="B99" s="13" t="s">
        <v>377</v>
      </c>
      <c r="C99" s="13" t="s">
        <v>482</v>
      </c>
      <c r="D99" s="24" t="s">
        <v>508</v>
      </c>
      <c r="E99" s="2" t="s">
        <v>71</v>
      </c>
      <c r="F99" s="24" t="s">
        <v>118</v>
      </c>
      <c r="G99" s="24" t="s">
        <v>509</v>
      </c>
      <c r="H99" s="14" t="s">
        <v>74</v>
      </c>
      <c r="I99" s="13" t="s">
        <v>75</v>
      </c>
      <c r="J99" s="13" t="s">
        <v>111</v>
      </c>
      <c r="K99" s="1" t="s">
        <v>120</v>
      </c>
      <c r="L99" s="24" t="s">
        <v>510</v>
      </c>
      <c r="M99" s="27" t="s">
        <v>511</v>
      </c>
      <c r="N99" s="28" t="s">
        <v>154</v>
      </c>
      <c r="O99" s="14" t="s">
        <v>81</v>
      </c>
      <c r="P99" s="14">
        <v>127</v>
      </c>
      <c r="Q99" s="176">
        <v>200</v>
      </c>
      <c r="R99" s="85">
        <f>IFERROR(IF(COUNTIF(N99,"*%")=1,(P99/Q99)*(100%/N99),P99/Q99)," ")</f>
        <v>0.63500000000000001</v>
      </c>
      <c r="S99" s="84">
        <v>0.5</v>
      </c>
      <c r="T99" s="86">
        <f>IFERROR(IF(R99=" "," ",IF(R99&gt;=S99,1,R99/S99))," ")</f>
        <v>1</v>
      </c>
      <c r="U99" s="114" t="s">
        <v>671</v>
      </c>
      <c r="V99" s="109"/>
      <c r="AE99" s="19" t="str">
        <f>IF(B99=Datos!$C$11, "Iniciativas_Objetivo1", IF(B99=Datos!$C$12, "Iniciativas_Objetivo2", IF(B99=Datos!$C$13, "Iniciativas_Objetivo3", IF(B99=Datos!$C$14, "Iniciativas_Objetivo4", IF(B99=Datos!$C$15, "Iniciativas_Objetivo5", IF(B99=Datos!$C$16, "Iniciativas_Objetivo6", IF(B99=Datos!$C$17, "Iniciativas_Objetivo7", IF(B99=Datos!$C$18, "Iniciativas_Objetivo8", IF(B99=Datos!$C$19, "Iniciativas_Objetivo9", IF(B99=Datos!$C$20, "Iniciativas_Objetivo10", IF(B99=Datos!$C$21, "Iniciativas_Objetivo11", IF(B99=Datos!$C$22, "Iniciativas_Objetivo12",IF(B99=Datos!$C$23, "Iniciativas_Objetivo13", " ")))))))))))))</f>
        <v>Iniciativas_Objetivo9</v>
      </c>
    </row>
    <row r="100" spans="1:31" ht="130.5" x14ac:dyDescent="0.2">
      <c r="A100" s="20" t="s">
        <v>376</v>
      </c>
      <c r="B100" s="13" t="s">
        <v>377</v>
      </c>
      <c r="C100" s="13" t="s">
        <v>482</v>
      </c>
      <c r="D100" s="13" t="s">
        <v>512</v>
      </c>
      <c r="E100" s="2" t="s">
        <v>71</v>
      </c>
      <c r="F100" s="24" t="s">
        <v>513</v>
      </c>
      <c r="G100" s="14" t="s">
        <v>514</v>
      </c>
      <c r="H100" s="14" t="s">
        <v>74</v>
      </c>
      <c r="I100" s="13" t="s">
        <v>75</v>
      </c>
      <c r="J100" s="13" t="s">
        <v>111</v>
      </c>
      <c r="K100" s="1" t="s">
        <v>181</v>
      </c>
      <c r="L100" s="14" t="s">
        <v>515</v>
      </c>
      <c r="M100" s="25" t="s">
        <v>516</v>
      </c>
      <c r="N100" s="28" t="s">
        <v>517</v>
      </c>
      <c r="O100" s="14" t="s">
        <v>81</v>
      </c>
      <c r="P100" s="14">
        <v>114</v>
      </c>
      <c r="Q100" s="174">
        <v>268</v>
      </c>
      <c r="R100" s="85">
        <f>IFERROR(IF(COUNTIF(N100,"*%")=1,(P100/Q100)*(100%/N100),P100/Q100)," ")</f>
        <v>0.42537313432835822</v>
      </c>
      <c r="S100" s="84">
        <v>0.5</v>
      </c>
      <c r="T100" s="86">
        <f>IFERROR(IF(R100=" "," ",IF(R100&gt;=S100,1,R100/S100))," ")</f>
        <v>0.85074626865671643</v>
      </c>
      <c r="U100" s="114" t="s">
        <v>680</v>
      </c>
      <c r="V100" s="123" t="s">
        <v>681</v>
      </c>
      <c r="AE100" s="19" t="str">
        <f>IF(B100=Datos!$C$11, "Iniciativas_Objetivo1", IF(B100=Datos!$C$12, "Iniciativas_Objetivo2", IF(B100=Datos!$C$13, "Iniciativas_Objetivo3", IF(B100=Datos!$C$14, "Iniciativas_Objetivo4", IF(B100=Datos!$C$15, "Iniciativas_Objetivo5", IF(B100=Datos!$C$16, "Iniciativas_Objetivo6", IF(B100=Datos!$C$17, "Iniciativas_Objetivo7", IF(B100=Datos!$C$18, "Iniciativas_Objetivo8", IF(B100=Datos!$C$19, "Iniciativas_Objetivo9", IF(B100=Datos!$C$20, "Iniciativas_Objetivo10", IF(B100=Datos!$C$21, "Iniciativas_Objetivo11", IF(B100=Datos!$C$22, "Iniciativas_Objetivo12",IF(B100=Datos!$C$23, "Iniciativas_Objetivo13", " ")))))))))))))</f>
        <v>Iniciativas_Objetivo9</v>
      </c>
    </row>
    <row r="101" spans="1:31" ht="276" x14ac:dyDescent="0.2">
      <c r="A101" s="20" t="s">
        <v>376</v>
      </c>
      <c r="B101" s="13" t="s">
        <v>578</v>
      </c>
      <c r="C101" s="13" t="s">
        <v>579</v>
      </c>
      <c r="D101" s="13" t="s">
        <v>595</v>
      </c>
      <c r="E101" s="2" t="s">
        <v>125</v>
      </c>
      <c r="F101" s="24" t="s">
        <v>590</v>
      </c>
      <c r="G101" s="14" t="s">
        <v>596</v>
      </c>
      <c r="H101" s="14" t="s">
        <v>74</v>
      </c>
      <c r="I101" s="13" t="s">
        <v>75</v>
      </c>
      <c r="J101" s="13" t="s">
        <v>76</v>
      </c>
      <c r="K101" s="1" t="s">
        <v>592</v>
      </c>
      <c r="L101" s="14" t="s">
        <v>597</v>
      </c>
      <c r="M101" s="138" t="s">
        <v>598</v>
      </c>
      <c r="N101" s="154" t="s">
        <v>571</v>
      </c>
      <c r="O101" s="14" t="s">
        <v>81</v>
      </c>
      <c r="P101" s="32">
        <v>753</v>
      </c>
      <c r="Q101" s="102">
        <v>1014</v>
      </c>
      <c r="R101" s="85">
        <f>IFERROR(IF(COUNTIF(N101,"*%")=1,(P101/Q101)*(100%/N101)*(S101/100%),(P101/Q101)*(S101/100%))," ")</f>
        <v>0.61883629191321499</v>
      </c>
      <c r="S101" s="84">
        <v>0.5</v>
      </c>
      <c r="T101" s="86">
        <f t="shared" ref="T101:T107" si="9">IFERROR(IF(R101=" "," ",IF(OR(R101&gt;=S101,((R101/S101)*(100%/N101))&gt;1),1,((R101/S101)*(100%/N101)))),"")</f>
        <v>1</v>
      </c>
      <c r="U101" s="132" t="s">
        <v>797</v>
      </c>
      <c r="V101" s="240" t="s">
        <v>798</v>
      </c>
      <c r="AE101" s="19" t="str">
        <f>IF(B101=Datos!$C$11, "Iniciativas_Objetivo1", IF(B101=Datos!$C$12, "Iniciativas_Objetivo2", IF(B101=Datos!$C$13, "Iniciativas_Objetivo3", IF(B101=Datos!$C$14, "Iniciativas_Objetivo4", IF(B101=Datos!$C$15, "Iniciativas_Objetivo5", IF(B101=Datos!$C$16, "Iniciativas_Objetivo6", IF(B101=Datos!$C$17, "Iniciativas_Objetivo7", IF(B101=Datos!$C$18, "Iniciativas_Objetivo8", IF(B101=Datos!$C$19, "Iniciativas_Objetivo9", IF(B101=Datos!$C$20, "Iniciativas_Objetivo10", IF(B101=Datos!$C$21, "Iniciativas_Objetivo11", IF(B101=Datos!$C$22, "Iniciativas_Objetivo12",IF(B101=Datos!$C$23, "Iniciativas_Objetivo13", " ")))))))))))))</f>
        <v>Iniciativas_Objetivo11</v>
      </c>
    </row>
    <row r="102" spans="1:31" ht="102.75" x14ac:dyDescent="0.2">
      <c r="A102" s="20" t="s">
        <v>376</v>
      </c>
      <c r="B102" s="13" t="s">
        <v>578</v>
      </c>
      <c r="C102" s="13" t="s">
        <v>579</v>
      </c>
      <c r="D102" s="13" t="s">
        <v>599</v>
      </c>
      <c r="E102" s="2" t="s">
        <v>125</v>
      </c>
      <c r="F102" s="24" t="s">
        <v>590</v>
      </c>
      <c r="G102" s="14" t="s">
        <v>600</v>
      </c>
      <c r="H102" s="14" t="s">
        <v>74</v>
      </c>
      <c r="I102" s="13" t="s">
        <v>75</v>
      </c>
      <c r="J102" s="13" t="s">
        <v>111</v>
      </c>
      <c r="K102" s="1" t="s">
        <v>592</v>
      </c>
      <c r="L102" s="14" t="s">
        <v>601</v>
      </c>
      <c r="M102" s="138" t="s">
        <v>602</v>
      </c>
      <c r="N102" s="28" t="s">
        <v>80</v>
      </c>
      <c r="O102" s="14" t="s">
        <v>81</v>
      </c>
      <c r="P102" s="14">
        <v>19</v>
      </c>
      <c r="Q102" s="102">
        <v>40</v>
      </c>
      <c r="R102" s="85">
        <f>IFERROR(IF(COUNTIF(N102,"*%")=1,(P102/Q102)*(100%/N102),P102/Q102)," ")</f>
        <v>0.47499999999999998</v>
      </c>
      <c r="S102" s="84">
        <v>0.5</v>
      </c>
      <c r="T102" s="86">
        <f>IFERROR(IF(R102=" "," ",IF(R102&gt;=S102,1,R102/S102))," ")</f>
        <v>0.95</v>
      </c>
      <c r="U102" s="112" t="s">
        <v>804</v>
      </c>
      <c r="V102" s="87"/>
      <c r="AE102" s="19" t="str">
        <f>IF(B102=Datos!$C$11, "Iniciativas_Objetivo1", IF(B102=Datos!$C$12, "Iniciativas_Objetivo2", IF(B102=Datos!$C$13, "Iniciativas_Objetivo3", IF(B102=Datos!$C$14, "Iniciativas_Objetivo4", IF(B102=Datos!$C$15, "Iniciativas_Objetivo5", IF(B102=Datos!$C$16, "Iniciativas_Objetivo6", IF(B102=Datos!$C$17, "Iniciativas_Objetivo7", IF(B102=Datos!$C$18, "Iniciativas_Objetivo8", IF(B102=Datos!$C$19, "Iniciativas_Objetivo9", IF(B102=Datos!$C$20, "Iniciativas_Objetivo10", IF(B102=Datos!$C$21, "Iniciativas_Objetivo11", IF(B102=Datos!$C$22, "Iniciativas_Objetivo12",IF(B102=Datos!$C$23, "Iniciativas_Objetivo13", " ")))))))))))))</f>
        <v>Iniciativas_Objetivo11</v>
      </c>
    </row>
    <row r="103" spans="1:31" ht="144.75" x14ac:dyDescent="0.2">
      <c r="A103" s="20" t="s">
        <v>376</v>
      </c>
      <c r="B103" s="13" t="s">
        <v>377</v>
      </c>
      <c r="C103" s="13" t="s">
        <v>482</v>
      </c>
      <c r="D103" s="13" t="s">
        <v>528</v>
      </c>
      <c r="E103" s="2" t="s">
        <v>468</v>
      </c>
      <c r="F103" s="24" t="s">
        <v>469</v>
      </c>
      <c r="G103" s="14" t="s">
        <v>529</v>
      </c>
      <c r="H103" s="14" t="s">
        <v>74</v>
      </c>
      <c r="I103" s="13" t="s">
        <v>75</v>
      </c>
      <c r="J103" s="13" t="s">
        <v>111</v>
      </c>
      <c r="K103" s="1" t="s">
        <v>142</v>
      </c>
      <c r="L103" s="14" t="s">
        <v>530</v>
      </c>
      <c r="M103" s="138" t="s">
        <v>531</v>
      </c>
      <c r="N103" s="158" t="s">
        <v>80</v>
      </c>
      <c r="O103" s="14" t="s">
        <v>81</v>
      </c>
      <c r="P103" s="14"/>
      <c r="Q103" s="176"/>
      <c r="R103" s="85" t="str">
        <f>IFERROR(IF(COUNTIF(N103,"*%")=1,(P103/Q103)*(100%/N103),P103/Q103)," ")</f>
        <v xml:space="preserve"> </v>
      </c>
      <c r="S103" s="84">
        <v>0.5</v>
      </c>
      <c r="T103" s="86" t="str">
        <f>IFERROR(IF(R103=" "," ",IF(R103&gt;=S103,1,R103/S103))," ")</f>
        <v xml:space="preserve"> </v>
      </c>
      <c r="U103" s="126" t="s">
        <v>655</v>
      </c>
      <c r="V103" s="114" t="s">
        <v>656</v>
      </c>
      <c r="AE103" s="19" t="str">
        <f>IF(B103=Datos!$C$11, "Iniciativas_Objetivo1", IF(B103=Datos!$C$12, "Iniciativas_Objetivo2", IF(B103=Datos!$C$13, "Iniciativas_Objetivo3", IF(B103=Datos!$C$14, "Iniciativas_Objetivo4", IF(B103=Datos!$C$15, "Iniciativas_Objetivo5", IF(B103=Datos!$C$16, "Iniciativas_Objetivo6", IF(B103=Datos!$C$17, "Iniciativas_Objetivo7", IF(B103=Datos!$C$18, "Iniciativas_Objetivo8", IF(B103=Datos!$C$19, "Iniciativas_Objetivo9", IF(B103=Datos!$C$20, "Iniciativas_Objetivo10", IF(B103=Datos!$C$21, "Iniciativas_Objetivo11", IF(B103=Datos!$C$22, "Iniciativas_Objetivo12",IF(B103=Datos!$C$23, "Iniciativas_Objetivo13", " ")))))))))))))</f>
        <v>Iniciativas_Objetivo9</v>
      </c>
    </row>
    <row r="104" spans="1:31" ht="144.75" customHeight="1" x14ac:dyDescent="0.2">
      <c r="A104" s="20" t="s">
        <v>376</v>
      </c>
      <c r="B104" s="13" t="s">
        <v>377</v>
      </c>
      <c r="C104" s="13" t="s">
        <v>482</v>
      </c>
      <c r="D104" s="13" t="s">
        <v>532</v>
      </c>
      <c r="E104" s="2" t="s">
        <v>533</v>
      </c>
      <c r="F104" s="2" t="s">
        <v>534</v>
      </c>
      <c r="G104" s="14" t="s">
        <v>535</v>
      </c>
      <c r="H104" s="14" t="s">
        <v>218</v>
      </c>
      <c r="I104" s="13" t="s">
        <v>75</v>
      </c>
      <c r="J104" s="13" t="s">
        <v>111</v>
      </c>
      <c r="K104" s="1" t="s">
        <v>471</v>
      </c>
      <c r="L104" s="14" t="s">
        <v>536</v>
      </c>
      <c r="M104" s="133" t="s">
        <v>537</v>
      </c>
      <c r="N104" s="36" t="s">
        <v>80</v>
      </c>
      <c r="O104" s="14" t="s">
        <v>81</v>
      </c>
      <c r="P104" s="14">
        <v>9</v>
      </c>
      <c r="Q104" s="175">
        <v>16</v>
      </c>
      <c r="R104" s="85">
        <f>IFERROR(IF(COUNTIF(N104,"*%")=1,(P104/Q104)*(100%/N104),P104/Q104)," ")</f>
        <v>0.5625</v>
      </c>
      <c r="S104" s="84">
        <v>0.5</v>
      </c>
      <c r="T104" s="86">
        <f t="shared" si="9"/>
        <v>1</v>
      </c>
      <c r="U104" s="128" t="s">
        <v>720</v>
      </c>
      <c r="V104" s="129"/>
      <c r="AE104" s="19" t="str">
        <f>IF(B104=Datos!$C$11, "Iniciativas_Objetivo1", IF(B104=Datos!$C$12, "Iniciativas_Objetivo2", IF(B104=Datos!$C$13, "Iniciativas_Objetivo3", IF(B104=Datos!$C$14, "Iniciativas_Objetivo4", IF(B104=Datos!$C$15, "Iniciativas_Objetivo5", IF(B104=Datos!$C$16, "Iniciativas_Objetivo6", IF(B104=Datos!$C$17, "Iniciativas_Objetivo7", IF(B104=Datos!$C$18, "Iniciativas_Objetivo8", IF(B104=Datos!$C$19, "Iniciativas_Objetivo9", IF(B104=Datos!$C$20, "Iniciativas_Objetivo10", IF(B104=Datos!$C$21, "Iniciativas_Objetivo11", IF(B104=Datos!$C$22, "Iniciativas_Objetivo12",IF(B104=Datos!$C$23, "Iniciativas_Objetivo13", " ")))))))))))))</f>
        <v>Iniciativas_Objetivo9</v>
      </c>
    </row>
    <row r="105" spans="1:31" ht="173.25" customHeight="1" x14ac:dyDescent="0.2">
      <c r="A105" s="13" t="s">
        <v>376</v>
      </c>
      <c r="B105" s="13" t="s">
        <v>377</v>
      </c>
      <c r="C105" s="13" t="s">
        <v>482</v>
      </c>
      <c r="D105" s="13" t="s">
        <v>538</v>
      </c>
      <c r="E105" s="13" t="s">
        <v>533</v>
      </c>
      <c r="F105" s="24" t="s">
        <v>539</v>
      </c>
      <c r="G105" s="14" t="s">
        <v>540</v>
      </c>
      <c r="H105" s="14" t="s">
        <v>74</v>
      </c>
      <c r="I105" s="13" t="s">
        <v>75</v>
      </c>
      <c r="J105" s="13" t="s">
        <v>111</v>
      </c>
      <c r="K105" s="1" t="s">
        <v>541</v>
      </c>
      <c r="L105" s="14" t="s">
        <v>542</v>
      </c>
      <c r="M105" s="37" t="s">
        <v>543</v>
      </c>
      <c r="N105" s="28" t="s">
        <v>80</v>
      </c>
      <c r="O105" s="14" t="s">
        <v>81</v>
      </c>
      <c r="P105" s="14">
        <v>135</v>
      </c>
      <c r="Q105" s="178" t="s">
        <v>705</v>
      </c>
      <c r="R105" s="85">
        <f>IFERROR(IF(COUNTIF(N105,"*%")=1,(P105/Q105)*(100%/N105),P105/Q105)," ")</f>
        <v>0.65533980582524276</v>
      </c>
      <c r="S105" s="84">
        <v>0.5</v>
      </c>
      <c r="T105" s="86">
        <f t="shared" si="9"/>
        <v>1</v>
      </c>
      <c r="U105" s="117" t="s">
        <v>830</v>
      </c>
      <c r="V105" s="90"/>
      <c r="AE105" s="19" t="str">
        <f>IF(B105=Datos!$C$11, "Iniciativas_Objetivo1", IF(B105=Datos!$C$12, "Iniciativas_Objetivo2", IF(B105=Datos!$C$13, "Iniciativas_Objetivo3", IF(B105=Datos!$C$14, "Iniciativas_Objetivo4", IF(B105=Datos!$C$15, "Iniciativas_Objetivo5", IF(B105=Datos!$C$16, "Iniciativas_Objetivo6", IF(B105=Datos!$C$17, "Iniciativas_Objetivo7", IF(B105=Datos!$C$18, "Iniciativas_Objetivo8", IF(B105=Datos!$C$19, "Iniciativas_Objetivo9", IF(B105=Datos!$C$20, "Iniciativas_Objetivo10", IF(B105=Datos!$C$21, "Iniciativas_Objetivo11", IF(B105=Datos!$C$22, "Iniciativas_Objetivo12",IF(B105=Datos!$C$23, "Iniciativas_Objetivo13", " ")))))))))))))</f>
        <v>Iniciativas_Objetivo9</v>
      </c>
    </row>
    <row r="106" spans="1:31" ht="159" x14ac:dyDescent="0.2">
      <c r="A106" s="13" t="s">
        <v>376</v>
      </c>
      <c r="B106" s="13" t="s">
        <v>377</v>
      </c>
      <c r="C106" s="13" t="s">
        <v>482</v>
      </c>
      <c r="D106" s="13" t="s">
        <v>544</v>
      </c>
      <c r="E106" s="13" t="s">
        <v>533</v>
      </c>
      <c r="F106" s="13" t="s">
        <v>545</v>
      </c>
      <c r="G106" s="13" t="s">
        <v>546</v>
      </c>
      <c r="H106" s="13" t="s">
        <v>218</v>
      </c>
      <c r="I106" s="13" t="s">
        <v>75</v>
      </c>
      <c r="J106" s="13" t="s">
        <v>111</v>
      </c>
      <c r="K106" s="1" t="s">
        <v>541</v>
      </c>
      <c r="L106" s="2" t="s">
        <v>547</v>
      </c>
      <c r="M106" s="135" t="s">
        <v>548</v>
      </c>
      <c r="N106" s="28" t="s">
        <v>80</v>
      </c>
      <c r="O106" s="14" t="s">
        <v>81</v>
      </c>
      <c r="P106" s="14">
        <v>402</v>
      </c>
      <c r="Q106" s="178">
        <v>775</v>
      </c>
      <c r="R106" s="85">
        <f>IFERROR(IF(COUNTIF(N106,"*%")=1,(P106/Q106)*(100%/N106),P106/Q106)," ")</f>
        <v>0.51870967741935481</v>
      </c>
      <c r="S106" s="84">
        <v>0.5</v>
      </c>
      <c r="T106" s="86">
        <f t="shared" si="9"/>
        <v>1</v>
      </c>
      <c r="U106" s="114" t="s">
        <v>706</v>
      </c>
      <c r="V106" s="112" t="s">
        <v>799</v>
      </c>
      <c r="AE106" s="19" t="str">
        <f>IF(B106=Datos!$C$11, "Iniciativas_Objetivo1", IF(B106=Datos!$C$12, "Iniciativas_Objetivo2", IF(B106=Datos!$C$13, "Iniciativas_Objetivo3", IF(B106=Datos!$C$14, "Iniciativas_Objetivo4", IF(B106=Datos!$C$15, "Iniciativas_Objetivo5", IF(B106=Datos!$C$16, "Iniciativas_Objetivo6", IF(B106=Datos!$C$17, "Iniciativas_Objetivo7", IF(B106=Datos!$C$18, "Iniciativas_Objetivo8", IF(B106=Datos!$C$19, "Iniciativas_Objetivo9", IF(B106=Datos!$C$20, "Iniciativas_Objetivo10", IF(B106=Datos!$C$21, "Iniciativas_Objetivo11", IF(B106=Datos!$C$22, "Iniciativas_Objetivo12",IF(B106=Datos!$C$23, "Iniciativas_Objetivo13", " ")))))))))))))</f>
        <v>Iniciativas_Objetivo9</v>
      </c>
    </row>
    <row r="107" spans="1:31" ht="132" x14ac:dyDescent="0.2">
      <c r="A107" s="13" t="s">
        <v>376</v>
      </c>
      <c r="B107" s="13" t="s">
        <v>377</v>
      </c>
      <c r="C107" s="13" t="s">
        <v>482</v>
      </c>
      <c r="D107" s="13" t="s">
        <v>549</v>
      </c>
      <c r="E107" s="13" t="s">
        <v>139</v>
      </c>
      <c r="F107" s="24" t="s">
        <v>140</v>
      </c>
      <c r="G107" s="159" t="s">
        <v>550</v>
      </c>
      <c r="H107" s="14" t="s">
        <v>74</v>
      </c>
      <c r="I107" s="13" t="s">
        <v>75</v>
      </c>
      <c r="J107" s="13" t="s">
        <v>76</v>
      </c>
      <c r="K107" s="1" t="s">
        <v>551</v>
      </c>
      <c r="L107" s="14" t="s">
        <v>552</v>
      </c>
      <c r="M107" s="160" t="s">
        <v>553</v>
      </c>
      <c r="N107" s="161">
        <v>1</v>
      </c>
      <c r="O107" s="14" t="s">
        <v>81</v>
      </c>
      <c r="P107" s="32">
        <v>30</v>
      </c>
      <c r="Q107" s="100">
        <v>30</v>
      </c>
      <c r="R107" s="85">
        <f>IFERROR(IF(COUNTIF(N107,"*%")=1,(P107/Q107)*(100%/N107)*(S107/100%),(P107/Q107)*(S107/100%))," ")</f>
        <v>0.5</v>
      </c>
      <c r="S107" s="84">
        <v>0.5</v>
      </c>
      <c r="T107" s="86">
        <f t="shared" si="9"/>
        <v>1</v>
      </c>
      <c r="U107" s="113" t="s">
        <v>800</v>
      </c>
      <c r="V107" s="116"/>
      <c r="AE107" s="19" t="str">
        <f>IF(B107=Datos!$C$11, "Iniciativas_Objetivo1", IF(B107=Datos!$C$12, "Iniciativas_Objetivo2", IF(B107=Datos!$C$13, "Iniciativas_Objetivo3", IF(B107=Datos!$C$14, "Iniciativas_Objetivo4", IF(B107=Datos!$C$15, "Iniciativas_Objetivo5", IF(B107=Datos!$C$16, "Iniciativas_Objetivo6", IF(B107=Datos!$C$17, "Iniciativas_Objetivo7", IF(B107=Datos!$C$18, "Iniciativas_Objetivo8", IF(B107=Datos!$C$19, "Iniciativas_Objetivo9", IF(B107=Datos!$C$20, "Iniciativas_Objetivo10", IF(B107=Datos!$C$21, "Iniciativas_Objetivo11", IF(B107=Datos!$C$22, "Iniciativas_Objetivo12",IF(B107=Datos!$C$23, "Iniciativas_Objetivo13", " ")))))))))))))</f>
        <v>Iniciativas_Objetivo9</v>
      </c>
    </row>
    <row r="108" spans="1:31" ht="146.25" x14ac:dyDescent="0.2">
      <c r="A108" s="13" t="s">
        <v>376</v>
      </c>
      <c r="B108" s="13" t="s">
        <v>377</v>
      </c>
      <c r="C108" s="13" t="s">
        <v>482</v>
      </c>
      <c r="D108" s="13" t="s">
        <v>554</v>
      </c>
      <c r="E108" s="13" t="s">
        <v>139</v>
      </c>
      <c r="F108" s="24" t="s">
        <v>140</v>
      </c>
      <c r="G108" s="159" t="s">
        <v>555</v>
      </c>
      <c r="H108" s="14" t="s">
        <v>74</v>
      </c>
      <c r="I108" s="13" t="s">
        <v>75</v>
      </c>
      <c r="J108" s="13" t="s">
        <v>111</v>
      </c>
      <c r="K108" s="1" t="s">
        <v>551</v>
      </c>
      <c r="L108" s="14" t="s">
        <v>556</v>
      </c>
      <c r="M108" s="153" t="s">
        <v>557</v>
      </c>
      <c r="N108" s="162">
        <v>4</v>
      </c>
      <c r="O108" s="14" t="s">
        <v>81</v>
      </c>
      <c r="P108" s="14">
        <v>2</v>
      </c>
      <c r="Q108" s="179">
        <v>4</v>
      </c>
      <c r="R108" s="85">
        <f>IFERROR(IF(COUNTIF(N108,"*%")=1,(P108/Q108)*(100%/N108),P108/Q108)," ")</f>
        <v>0.5</v>
      </c>
      <c r="S108" s="84">
        <v>0.5</v>
      </c>
      <c r="T108" s="86">
        <f>IFERROR(IF(R108=" "," ",IF(R108&gt;=S108,1,R108/S108))," ")</f>
        <v>1</v>
      </c>
      <c r="U108" s="119" t="s">
        <v>761</v>
      </c>
      <c r="V108" s="130"/>
      <c r="AE108" s="19" t="str">
        <f>IF(B108=Datos!$C$11, "Iniciativas_Objetivo1", IF(B108=Datos!$C$12, "Iniciativas_Objetivo2", IF(B108=Datos!$C$13, "Iniciativas_Objetivo3", IF(B108=Datos!$C$14, "Iniciativas_Objetivo4", IF(B108=Datos!$C$15, "Iniciativas_Objetivo5", IF(B108=Datos!$C$16, "Iniciativas_Objetivo6", IF(B108=Datos!$C$17, "Iniciativas_Objetivo7", IF(B108=Datos!$C$18, "Iniciativas_Objetivo8", IF(B108=Datos!$C$19, "Iniciativas_Objetivo9", IF(B108=Datos!$C$20, "Iniciativas_Objetivo10", IF(B108=Datos!$C$21, "Iniciativas_Objetivo11", IF(B108=Datos!$C$22, "Iniciativas_Objetivo12",IF(B108=Datos!$C$23, "Iniciativas_Objetivo13", " ")))))))))))))</f>
        <v>Iniciativas_Objetivo9</v>
      </c>
    </row>
    <row r="109" spans="1:31" ht="159" x14ac:dyDescent="0.2">
      <c r="A109" s="13" t="s">
        <v>376</v>
      </c>
      <c r="B109" s="13" t="s">
        <v>558</v>
      </c>
      <c r="C109" s="13" t="s">
        <v>559</v>
      </c>
      <c r="D109" s="14" t="s">
        <v>560</v>
      </c>
      <c r="E109" s="13" t="s">
        <v>342</v>
      </c>
      <c r="F109" s="24" t="s">
        <v>561</v>
      </c>
      <c r="G109" s="14" t="s">
        <v>562</v>
      </c>
      <c r="H109" s="14" t="s">
        <v>74</v>
      </c>
      <c r="I109" s="13" t="s">
        <v>75</v>
      </c>
      <c r="J109" s="146" t="s">
        <v>111</v>
      </c>
      <c r="K109" s="1" t="s">
        <v>345</v>
      </c>
      <c r="L109" s="2" t="s">
        <v>563</v>
      </c>
      <c r="M109" s="135" t="s">
        <v>564</v>
      </c>
      <c r="N109" s="154" t="s">
        <v>565</v>
      </c>
      <c r="O109" s="14" t="s">
        <v>81</v>
      </c>
      <c r="P109" s="14">
        <v>9</v>
      </c>
      <c r="Q109" s="176">
        <v>24</v>
      </c>
      <c r="R109" s="85">
        <f>IFERROR(IF(COUNTIF(N109,"*%")=1,(P109/Q109)*(100%/N109),P109/Q109)," ")</f>
        <v>0.41666666666666669</v>
      </c>
      <c r="S109" s="84">
        <v>0.5</v>
      </c>
      <c r="T109" s="86">
        <f>IFERROR(IF(R109=" "," ",IF(OR(R109&gt;=S109,((R109/S109)*(100%/N109))&gt;1),1,((R109/S109)*(100%/N109)))),"")</f>
        <v>0.92592592592592604</v>
      </c>
      <c r="U109" s="119" t="s">
        <v>698</v>
      </c>
      <c r="V109" s="131"/>
      <c r="AE109" s="19" t="str">
        <f>IF(B109=Datos!$C$11, "Iniciativas_Objetivo1", IF(B109=Datos!$C$12, "Iniciativas_Objetivo2", IF(B109=Datos!$C$13, "Iniciativas_Objetivo3", IF(B109=Datos!$C$14, "Iniciativas_Objetivo4", IF(B109=Datos!$C$15, "Iniciativas_Objetivo5", IF(B109=Datos!$C$16, "Iniciativas_Objetivo6", IF(B109=Datos!$C$17, "Iniciativas_Objetivo7", IF(B109=Datos!$C$18, "Iniciativas_Objetivo8", IF(B109=Datos!$C$19, "Iniciativas_Objetivo9", IF(B109=Datos!$C$20, "Iniciativas_Objetivo10", IF(B109=Datos!$C$21, "Iniciativas_Objetivo11", IF(B109=Datos!$C$22, "Iniciativas_Objetivo12",IF(B109=Datos!$C$23, "Iniciativas_Objetivo13", " ")))))))))))))</f>
        <v>Iniciativas_Objetivo10</v>
      </c>
    </row>
    <row r="110" spans="1:31" ht="201.75" x14ac:dyDescent="0.2">
      <c r="A110" s="13" t="s">
        <v>376</v>
      </c>
      <c r="B110" s="13" t="s">
        <v>558</v>
      </c>
      <c r="C110" s="13" t="s">
        <v>559</v>
      </c>
      <c r="D110" s="14" t="s">
        <v>566</v>
      </c>
      <c r="E110" s="13" t="s">
        <v>342</v>
      </c>
      <c r="F110" s="24" t="s">
        <v>567</v>
      </c>
      <c r="G110" s="2" t="s">
        <v>568</v>
      </c>
      <c r="H110" s="14" t="s">
        <v>74</v>
      </c>
      <c r="I110" s="13" t="s">
        <v>75</v>
      </c>
      <c r="J110" s="13" t="s">
        <v>111</v>
      </c>
      <c r="K110" s="1" t="s">
        <v>345</v>
      </c>
      <c r="L110" s="2" t="s">
        <v>569</v>
      </c>
      <c r="M110" s="135" t="s">
        <v>570</v>
      </c>
      <c r="N110" s="36" t="s">
        <v>571</v>
      </c>
      <c r="O110" s="14" t="s">
        <v>81</v>
      </c>
      <c r="P110" s="14">
        <v>5</v>
      </c>
      <c r="Q110" s="180">
        <v>34</v>
      </c>
      <c r="R110" s="85">
        <f>IFERROR(IF(COUNTIF(N110,"*%")=1,(P110/Q110)*(100%/N110),P110/Q110)," ")</f>
        <v>0.24509803921568629</v>
      </c>
      <c r="S110" s="84">
        <v>0.5</v>
      </c>
      <c r="T110" s="86">
        <f>IFERROR(IF(R110=" "," ",IF(OR(R110&gt;=S110,((R110/S110)*(100%/N110))&gt;1),1,((R110/S110)*(100%/N110)))),"")</f>
        <v>0.81699346405228768</v>
      </c>
      <c r="U110" s="131" t="s">
        <v>699</v>
      </c>
      <c r="V110" s="131"/>
      <c r="AE110" s="19" t="str">
        <f>IF(B110=Datos!$C$11, "Iniciativas_Objetivo1", IF(B110=Datos!$C$12, "Iniciativas_Objetivo2", IF(B110=Datos!$C$13, "Iniciativas_Objetivo3", IF(B110=Datos!$C$14, "Iniciativas_Objetivo4", IF(B110=Datos!$C$15, "Iniciativas_Objetivo5", IF(B110=Datos!$C$16, "Iniciativas_Objetivo6", IF(B110=Datos!$C$17, "Iniciativas_Objetivo7", IF(B110=Datos!$C$18, "Iniciativas_Objetivo8", IF(B110=Datos!$C$19, "Iniciativas_Objetivo9", IF(B110=Datos!$C$20, "Iniciativas_Objetivo10", IF(B110=Datos!$C$21, "Iniciativas_Objetivo11", IF(B110=Datos!$C$22, "Iniciativas_Objetivo12",IF(B110=Datos!$C$23, "Iniciativas_Objetivo13", " ")))))))))))))</f>
        <v>Iniciativas_Objetivo10</v>
      </c>
    </row>
    <row r="111" spans="1:31" ht="116.25" x14ac:dyDescent="0.2">
      <c r="A111" s="20" t="s">
        <v>376</v>
      </c>
      <c r="B111" s="13" t="s">
        <v>578</v>
      </c>
      <c r="C111" s="13" t="s">
        <v>579</v>
      </c>
      <c r="D111" s="13" t="s">
        <v>603</v>
      </c>
      <c r="E111" s="2" t="s">
        <v>125</v>
      </c>
      <c r="F111" s="24" t="s">
        <v>590</v>
      </c>
      <c r="G111" s="14" t="s">
        <v>604</v>
      </c>
      <c r="H111" s="14" t="s">
        <v>74</v>
      </c>
      <c r="I111" s="13" t="s">
        <v>75</v>
      </c>
      <c r="J111" s="13" t="s">
        <v>76</v>
      </c>
      <c r="K111" s="1" t="s">
        <v>592</v>
      </c>
      <c r="L111" s="14" t="s">
        <v>605</v>
      </c>
      <c r="M111" s="138" t="s">
        <v>606</v>
      </c>
      <c r="N111" s="28" t="s">
        <v>80</v>
      </c>
      <c r="O111" s="14" t="s">
        <v>81</v>
      </c>
      <c r="P111" s="14">
        <v>296</v>
      </c>
      <c r="Q111" s="100">
        <v>307</v>
      </c>
      <c r="R111" s="85">
        <f>IFERROR(IF(COUNTIF(N111,"*%")=1,(P111/Q111)*(100%/N111)*(S111/100%),(P111/Q111)*(S111/100%))," ")</f>
        <v>0.48208469055374592</v>
      </c>
      <c r="S111" s="84">
        <v>0.5</v>
      </c>
      <c r="T111" s="86">
        <f>IFERROR(IF(R111=" "," ",IF(OR(R111&gt;=S111,((R111/S111)*(100%/N111))&gt;1),1,((R111/S111)*(100%/N111)))),"")</f>
        <v>0.96416938110749184</v>
      </c>
      <c r="U111" s="114" t="s">
        <v>801</v>
      </c>
      <c r="V111" s="207"/>
      <c r="AE111" s="19" t="str">
        <f>IF(B111=Datos!$C$11, "Iniciativas_Objetivo1", IF(B111=Datos!$C$12, "Iniciativas_Objetivo2", IF(B111=Datos!$C$13, "Iniciativas_Objetivo3", IF(B111=Datos!$C$14, "Iniciativas_Objetivo4", IF(B111=Datos!$C$15, "Iniciativas_Objetivo5", IF(B111=Datos!$C$16, "Iniciativas_Objetivo6", IF(B111=Datos!$C$17, "Iniciativas_Objetivo7", IF(B111=Datos!$C$18, "Iniciativas_Objetivo8", IF(B111=Datos!$C$19, "Iniciativas_Objetivo9", IF(B111=Datos!$C$20, "Iniciativas_Objetivo10", IF(B111=Datos!$C$21, "Iniciativas_Objetivo11", IF(B111=Datos!$C$22, "Iniciativas_Objetivo12",IF(B111=Datos!$C$23, "Iniciativas_Objetivo13", " ")))))))))))))</f>
        <v>Iniciativas_Objetivo11</v>
      </c>
    </row>
    <row r="112" spans="1:31" ht="199.5" x14ac:dyDescent="0.2">
      <c r="A112" s="20" t="s">
        <v>376</v>
      </c>
      <c r="B112" s="13" t="s">
        <v>578</v>
      </c>
      <c r="C112" s="13" t="s">
        <v>579</v>
      </c>
      <c r="D112" s="13" t="s">
        <v>580</v>
      </c>
      <c r="E112" s="2" t="s">
        <v>149</v>
      </c>
      <c r="F112" s="2" t="s">
        <v>102</v>
      </c>
      <c r="G112" s="14" t="s">
        <v>581</v>
      </c>
      <c r="H112" s="14" t="s">
        <v>479</v>
      </c>
      <c r="I112" s="13" t="s">
        <v>75</v>
      </c>
      <c r="J112" s="13" t="s">
        <v>111</v>
      </c>
      <c r="K112" s="1" t="s">
        <v>165</v>
      </c>
      <c r="L112" s="14" t="s">
        <v>582</v>
      </c>
      <c r="M112" s="138" t="s">
        <v>583</v>
      </c>
      <c r="N112" s="20">
        <v>400</v>
      </c>
      <c r="O112" s="14" t="s">
        <v>81</v>
      </c>
      <c r="P112" s="14">
        <v>54</v>
      </c>
      <c r="Q112" s="174">
        <v>400</v>
      </c>
      <c r="R112" s="85">
        <f>IFERROR(IF(COUNTIF(N112,"*%")=1,(P112/Q112)*(100%/N112),P112/Q112)," ")</f>
        <v>0.13500000000000001</v>
      </c>
      <c r="S112" s="84">
        <v>0.5</v>
      </c>
      <c r="T112" s="86">
        <f>IFERROR(IF(R112=" "," ",IF(R112&gt;=S112,1,R112/S112))," ")</f>
        <v>0.27</v>
      </c>
      <c r="U112" s="114" t="s">
        <v>737</v>
      </c>
      <c r="V112" s="109" t="s">
        <v>724</v>
      </c>
      <c r="AE112" s="19" t="str">
        <f>IF(B112=Datos!$C$11, "Iniciativas_Objetivo1", IF(B112=Datos!$C$12, "Iniciativas_Objetivo2", IF(B112=Datos!$C$13, "Iniciativas_Objetivo3", IF(B112=Datos!$C$14, "Iniciativas_Objetivo4", IF(B112=Datos!$C$15, "Iniciativas_Objetivo5", IF(B112=Datos!$C$16, "Iniciativas_Objetivo6", IF(B112=Datos!$C$17, "Iniciativas_Objetivo7", IF(B112=Datos!$C$18, "Iniciativas_Objetivo8", IF(B112=Datos!$C$19, "Iniciativas_Objetivo9", IF(B112=Datos!$C$20, "Iniciativas_Objetivo10", IF(B112=Datos!$C$21, "Iniciativas_Objetivo11", IF(B112=Datos!$C$22, "Iniciativas_Objetivo12",IF(B112=Datos!$C$23, "Iniciativas_Objetivo13", " ")))))))))))))</f>
        <v>Iniciativas_Objetivo11</v>
      </c>
    </row>
    <row r="113" spans="1:31" ht="128.25" x14ac:dyDescent="0.2">
      <c r="A113" s="54" t="s">
        <v>376</v>
      </c>
      <c r="B113" s="13" t="s">
        <v>578</v>
      </c>
      <c r="C113" s="142" t="s">
        <v>579</v>
      </c>
      <c r="D113" s="142" t="s">
        <v>584</v>
      </c>
      <c r="E113" s="29" t="s">
        <v>83</v>
      </c>
      <c r="F113" s="2" t="s">
        <v>585</v>
      </c>
      <c r="G113" s="22" t="s">
        <v>586</v>
      </c>
      <c r="H113" s="14" t="s">
        <v>74</v>
      </c>
      <c r="I113" s="142" t="s">
        <v>75</v>
      </c>
      <c r="J113" s="142" t="s">
        <v>76</v>
      </c>
      <c r="K113" s="1" t="s">
        <v>112</v>
      </c>
      <c r="L113" s="22" t="s">
        <v>587</v>
      </c>
      <c r="M113" s="163" t="s">
        <v>588</v>
      </c>
      <c r="N113" s="164" t="s">
        <v>80</v>
      </c>
      <c r="O113" s="14" t="s">
        <v>81</v>
      </c>
      <c r="P113" s="227">
        <v>1277</v>
      </c>
      <c r="Q113" s="100">
        <v>1277</v>
      </c>
      <c r="R113" s="85">
        <f t="shared" ref="R113:R118" si="10">IFERROR(IF(COUNTIF(N113,"*%")=1,(P113/Q113)*(100%/N113)*(S113/100%),(P113/Q113)*(S113/100%))," ")</f>
        <v>0.5</v>
      </c>
      <c r="S113" s="84">
        <v>0.5</v>
      </c>
      <c r="T113" s="86">
        <f t="shared" ref="T113:T118" si="11">IFERROR(IF(R113=" "," ",IF(OR(R113&gt;=S113,((R113/S113)*(100%/N113))&gt;1),1,((R113/S113)*(100%/N113)))),"")</f>
        <v>1</v>
      </c>
      <c r="U113" s="112" t="s">
        <v>816</v>
      </c>
      <c r="V113" s="131"/>
      <c r="AE113" s="19" t="str">
        <f>IF(B113=Datos!$C$11, "Iniciativas_Objetivo1", IF(B113=Datos!$C$12, "Iniciativas_Objetivo2", IF(B113=Datos!$C$13, "Iniciativas_Objetivo3", IF(B113=Datos!$C$14, "Iniciativas_Objetivo4", IF(B113=Datos!$C$15, "Iniciativas_Objetivo5", IF(B113=Datos!$C$16, "Iniciativas_Objetivo6", IF(B113=Datos!$C$17, "Iniciativas_Objetivo7", IF(B113=Datos!$C$18, "Iniciativas_Objetivo8", IF(B113=Datos!$C$19, "Iniciativas_Objetivo9", IF(B113=Datos!$C$20, "Iniciativas_Objetivo10", IF(B113=Datos!$C$21, "Iniciativas_Objetivo11", IF(B113=Datos!$C$22, "Iniciativas_Objetivo12",IF(B113=Datos!$C$23, "Iniciativas_Objetivo13", " ")))))))))))))</f>
        <v>Iniciativas_Objetivo11</v>
      </c>
    </row>
    <row r="114" spans="1:31" ht="130.5" x14ac:dyDescent="0.2">
      <c r="A114" s="55" t="s">
        <v>376</v>
      </c>
      <c r="B114" s="15" t="s">
        <v>578</v>
      </c>
      <c r="C114" s="15" t="s">
        <v>579</v>
      </c>
      <c r="D114" s="15" t="s">
        <v>607</v>
      </c>
      <c r="E114" s="30" t="s">
        <v>125</v>
      </c>
      <c r="F114" s="24" t="s">
        <v>590</v>
      </c>
      <c r="G114" s="21" t="s">
        <v>608</v>
      </c>
      <c r="H114" s="14" t="s">
        <v>74</v>
      </c>
      <c r="I114" s="15" t="s">
        <v>75</v>
      </c>
      <c r="J114" s="15" t="s">
        <v>76</v>
      </c>
      <c r="K114" s="1" t="s">
        <v>592</v>
      </c>
      <c r="L114" s="21" t="s">
        <v>609</v>
      </c>
      <c r="M114" s="166" t="s">
        <v>610</v>
      </c>
      <c r="N114" s="165" t="s">
        <v>80</v>
      </c>
      <c r="O114" s="14" t="s">
        <v>81</v>
      </c>
      <c r="P114" s="14">
        <v>515</v>
      </c>
      <c r="Q114" s="100">
        <v>515</v>
      </c>
      <c r="R114" s="85">
        <f t="shared" si="10"/>
        <v>0.5</v>
      </c>
      <c r="S114" s="84">
        <v>0.5</v>
      </c>
      <c r="T114" s="86">
        <f t="shared" si="11"/>
        <v>1</v>
      </c>
      <c r="U114" s="127" t="s">
        <v>805</v>
      </c>
      <c r="V114" s="110" t="s">
        <v>690</v>
      </c>
      <c r="AE114" s="19" t="str">
        <f>IF(B114=Datos!$C$11, "Iniciativas_Objetivo1", IF(B114=Datos!$C$12, "Iniciativas_Objetivo2", IF(B114=Datos!$C$13, "Iniciativas_Objetivo3", IF(B114=Datos!$C$14, "Iniciativas_Objetivo4", IF(B114=Datos!$C$15, "Iniciativas_Objetivo5", IF(B114=Datos!$C$16, "Iniciativas_Objetivo6", IF(B114=Datos!$C$17, "Iniciativas_Objetivo7", IF(B114=Datos!$C$18, "Iniciativas_Objetivo8", IF(B114=Datos!$C$19, "Iniciativas_Objetivo9", IF(B114=Datos!$C$20, "Iniciativas_Objetivo10", IF(B114=Datos!$C$21, "Iniciativas_Objetivo11", IF(B114=Datos!$C$22, "Iniciativas_Objetivo12",IF(B114=Datos!$C$23, "Iniciativas_Objetivo13", " ")))))))))))))</f>
        <v>Iniciativas_Objetivo11</v>
      </c>
    </row>
    <row r="115" spans="1:31" ht="159.75" x14ac:dyDescent="0.2">
      <c r="A115" s="55" t="s">
        <v>256</v>
      </c>
      <c r="B115" s="15" t="s">
        <v>283</v>
      </c>
      <c r="C115" s="15" t="s">
        <v>284</v>
      </c>
      <c r="D115" s="15" t="s">
        <v>310</v>
      </c>
      <c r="E115" s="30" t="s">
        <v>311</v>
      </c>
      <c r="F115" s="2" t="s">
        <v>312</v>
      </c>
      <c r="G115" s="21" t="s">
        <v>313</v>
      </c>
      <c r="H115" s="14" t="s">
        <v>74</v>
      </c>
      <c r="I115" s="15" t="s">
        <v>271</v>
      </c>
      <c r="J115" s="15" t="s">
        <v>76</v>
      </c>
      <c r="K115" s="1" t="s">
        <v>314</v>
      </c>
      <c r="L115" s="21" t="s">
        <v>315</v>
      </c>
      <c r="M115" s="166" t="s">
        <v>316</v>
      </c>
      <c r="N115" s="165" t="s">
        <v>80</v>
      </c>
      <c r="O115" s="14" t="s">
        <v>81</v>
      </c>
      <c r="P115" s="215">
        <f>32+23</f>
        <v>55</v>
      </c>
      <c r="Q115" s="216">
        <f>32+23</f>
        <v>55</v>
      </c>
      <c r="R115" s="85">
        <f t="shared" si="10"/>
        <v>0.5</v>
      </c>
      <c r="S115" s="84">
        <v>0.5</v>
      </c>
      <c r="T115" s="86">
        <f t="shared" si="11"/>
        <v>1</v>
      </c>
      <c r="U115" s="248" t="s">
        <v>735</v>
      </c>
      <c r="V115" s="218"/>
      <c r="AE115" s="19" t="str">
        <f>IF(B115=Datos!$C$11, "Iniciativas_Objetivo1", IF(B115=Datos!$C$12, "Iniciativas_Objetivo2", IF(B115=Datos!$C$13, "Iniciativas_Objetivo3", IF(B115=Datos!$C$14, "Iniciativas_Objetivo4", IF(B115=Datos!$C$15, "Iniciativas_Objetivo5", IF(B115=Datos!$C$16, "Iniciativas_Objetivo6", IF(B115=Datos!$C$17, "Iniciativas_Objetivo7", IF(B115=Datos!$C$18, "Iniciativas_Objetivo8", IF(B115=Datos!$C$19, "Iniciativas_Objetivo9", IF(B115=Datos!$C$20, "Iniciativas_Objetivo10", IF(B115=Datos!$C$21, "Iniciativas_Objetivo11", IF(B115=Datos!$C$22, "Iniciativas_Objetivo12",IF(B115=Datos!$C$23, "Iniciativas_Objetivo13", " ")))))))))))))</f>
        <v>Iniciativas_Objetivo8</v>
      </c>
    </row>
    <row r="116" spans="1:31" ht="117.75" x14ac:dyDescent="0.2">
      <c r="A116" s="55" t="s">
        <v>256</v>
      </c>
      <c r="B116" s="15" t="s">
        <v>283</v>
      </c>
      <c r="C116" s="15" t="s">
        <v>284</v>
      </c>
      <c r="D116" s="15" t="s">
        <v>317</v>
      </c>
      <c r="E116" s="2" t="s">
        <v>311</v>
      </c>
      <c r="F116" s="2" t="s">
        <v>318</v>
      </c>
      <c r="G116" s="21" t="s">
        <v>319</v>
      </c>
      <c r="H116" s="14" t="s">
        <v>74</v>
      </c>
      <c r="I116" s="13" t="s">
        <v>271</v>
      </c>
      <c r="J116" s="146" t="s">
        <v>76</v>
      </c>
      <c r="K116" s="1" t="s">
        <v>314</v>
      </c>
      <c r="L116" s="21" t="s">
        <v>320</v>
      </c>
      <c r="M116" s="166" t="s">
        <v>321</v>
      </c>
      <c r="N116" s="165" t="s">
        <v>80</v>
      </c>
      <c r="O116" s="14" t="s">
        <v>81</v>
      </c>
      <c r="P116" s="215">
        <f>22+31</f>
        <v>53</v>
      </c>
      <c r="Q116" s="219">
        <f>22+31</f>
        <v>53</v>
      </c>
      <c r="R116" s="85">
        <f t="shared" si="10"/>
        <v>0.5</v>
      </c>
      <c r="S116" s="84">
        <v>0.5</v>
      </c>
      <c r="T116" s="86">
        <f t="shared" si="11"/>
        <v>1</v>
      </c>
      <c r="U116" s="114" t="s">
        <v>806</v>
      </c>
      <c r="V116" s="217"/>
      <c r="AE116" s="19" t="str">
        <f>IF(B116=Datos!$C$11, "Iniciativas_Objetivo1", IF(B116=Datos!$C$12, "Iniciativas_Objetivo2", IF(B116=Datos!$C$13, "Iniciativas_Objetivo3", IF(B116=Datos!$C$14, "Iniciativas_Objetivo4", IF(B116=Datos!$C$15, "Iniciativas_Objetivo5", IF(B116=Datos!$C$16, "Iniciativas_Objetivo6", IF(B116=Datos!$C$17, "Iniciativas_Objetivo7", IF(B116=Datos!$C$18, "Iniciativas_Objetivo8", IF(B116=Datos!$C$19, "Iniciativas_Objetivo9", IF(B116=Datos!$C$20, "Iniciativas_Objetivo10", IF(B116=Datos!$C$21, "Iniciativas_Objetivo11", IF(B116=Datos!$C$22, "Iniciativas_Objetivo12",IF(B116=Datos!$C$23, "Iniciativas_Objetivo13", " ")))))))))))))</f>
        <v>Iniciativas_Objetivo8</v>
      </c>
    </row>
    <row r="117" spans="1:31" ht="146.25" x14ac:dyDescent="0.2">
      <c r="A117" s="55" t="s">
        <v>376</v>
      </c>
      <c r="B117" s="15" t="s">
        <v>377</v>
      </c>
      <c r="C117" s="15" t="s">
        <v>482</v>
      </c>
      <c r="D117" s="15" t="s">
        <v>518</v>
      </c>
      <c r="E117" s="30" t="s">
        <v>311</v>
      </c>
      <c r="F117" s="24" t="s">
        <v>519</v>
      </c>
      <c r="G117" s="21" t="s">
        <v>520</v>
      </c>
      <c r="H117" s="14" t="s">
        <v>74</v>
      </c>
      <c r="I117" s="15" t="s">
        <v>75</v>
      </c>
      <c r="J117" s="15" t="s">
        <v>76</v>
      </c>
      <c r="K117" s="1" t="s">
        <v>314</v>
      </c>
      <c r="L117" s="21" t="s">
        <v>521</v>
      </c>
      <c r="M117" s="196" t="s">
        <v>522</v>
      </c>
      <c r="N117" s="165" t="s">
        <v>80</v>
      </c>
      <c r="O117" s="14" t="s">
        <v>81</v>
      </c>
      <c r="P117" s="215">
        <f>14+16</f>
        <v>30</v>
      </c>
      <c r="Q117" s="216">
        <f>14+16</f>
        <v>30</v>
      </c>
      <c r="R117" s="85">
        <f t="shared" si="10"/>
        <v>0.5</v>
      </c>
      <c r="S117" s="84">
        <v>0.5</v>
      </c>
      <c r="T117" s="86">
        <f t="shared" si="11"/>
        <v>1</v>
      </c>
      <c r="U117" s="249" t="s">
        <v>807</v>
      </c>
      <c r="V117" s="220"/>
      <c r="AE117" s="19" t="str">
        <f>IF(B117=Datos!$C$11, "Iniciativas_Objetivo1", IF(B117=Datos!$C$12, "Iniciativas_Objetivo2", IF(B117=Datos!$C$13, "Iniciativas_Objetivo3", IF(B117=Datos!$C$14, "Iniciativas_Objetivo4", IF(B117=Datos!$C$15, "Iniciativas_Objetivo5", IF(B117=Datos!$C$16, "Iniciativas_Objetivo6", IF(B117=Datos!$C$17, "Iniciativas_Objetivo7", IF(B117=Datos!$C$18, "Iniciativas_Objetivo8", IF(B117=Datos!$C$19, "Iniciativas_Objetivo9", IF(B117=Datos!$C$20, "Iniciativas_Objetivo10", IF(B117=Datos!$C$21, "Iniciativas_Objetivo11", IF(B117=Datos!$C$22, "Iniciativas_Objetivo12",IF(B117=Datos!$C$23, "Iniciativas_Objetivo13", " ")))))))))))))</f>
        <v>Iniciativas_Objetivo9</v>
      </c>
    </row>
    <row r="118" spans="1:31" ht="159" x14ac:dyDescent="0.2">
      <c r="A118" s="55" t="s">
        <v>376</v>
      </c>
      <c r="B118" s="15" t="s">
        <v>377</v>
      </c>
      <c r="C118" s="15" t="s">
        <v>482</v>
      </c>
      <c r="D118" s="15" t="s">
        <v>523</v>
      </c>
      <c r="E118" s="2" t="s">
        <v>311</v>
      </c>
      <c r="F118" s="24" t="s">
        <v>524</v>
      </c>
      <c r="G118" s="21" t="s">
        <v>525</v>
      </c>
      <c r="H118" s="14" t="s">
        <v>74</v>
      </c>
      <c r="I118" s="13" t="s">
        <v>75</v>
      </c>
      <c r="J118" s="146" t="s">
        <v>76</v>
      </c>
      <c r="K118" s="1" t="s">
        <v>314</v>
      </c>
      <c r="L118" s="14" t="s">
        <v>526</v>
      </c>
      <c r="M118" s="138" t="s">
        <v>527</v>
      </c>
      <c r="N118" s="28" t="s">
        <v>80</v>
      </c>
      <c r="O118" s="14" t="s">
        <v>81</v>
      </c>
      <c r="P118" s="215">
        <f>182+239</f>
        <v>421</v>
      </c>
      <c r="Q118" s="215">
        <f>182+239</f>
        <v>421</v>
      </c>
      <c r="R118" s="85">
        <f t="shared" si="10"/>
        <v>0.5</v>
      </c>
      <c r="S118" s="84">
        <v>0.5</v>
      </c>
      <c r="T118" s="86">
        <f t="shared" si="11"/>
        <v>1</v>
      </c>
      <c r="U118" s="126" t="s">
        <v>808</v>
      </c>
      <c r="V118" s="221"/>
      <c r="AE118" s="19" t="str">
        <f>IF(B118=Datos!$C$11, "Iniciativas_Objetivo1", IF(B118=Datos!$C$12, "Iniciativas_Objetivo2", IF(B118=Datos!$C$13, "Iniciativas_Objetivo3", IF(B118=Datos!$C$14, "Iniciativas_Objetivo4", IF(B118=Datos!$C$15, "Iniciativas_Objetivo5", IF(B118=Datos!$C$16, "Iniciativas_Objetivo6", IF(B118=Datos!$C$17, "Iniciativas_Objetivo7", IF(B118=Datos!$C$18, "Iniciativas_Objetivo8", IF(B118=Datos!$C$19, "Iniciativas_Objetivo9", IF(B118=Datos!$C$20, "Iniciativas_Objetivo10", IF(B118=Datos!$C$21, "Iniciativas_Objetivo11", IF(B118=Datos!$C$22, "Iniciativas_Objetivo12",IF(B118=Datos!$C$23, "Iniciativas_Objetivo13", " ")))))))))))))</f>
        <v>Iniciativas_Objetivo9</v>
      </c>
    </row>
    <row r="119" spans="1:31" ht="347.25" customHeight="1" x14ac:dyDescent="0.2">
      <c r="A119" s="2" t="s">
        <v>611</v>
      </c>
      <c r="B119" s="15" t="s">
        <v>612</v>
      </c>
      <c r="C119" s="13" t="s">
        <v>613</v>
      </c>
      <c r="D119" s="2" t="s">
        <v>614</v>
      </c>
      <c r="E119" s="2" t="s">
        <v>424</v>
      </c>
      <c r="F119" s="24" t="s">
        <v>615</v>
      </c>
      <c r="G119" s="59" t="s">
        <v>616</v>
      </c>
      <c r="H119" s="14" t="s">
        <v>74</v>
      </c>
      <c r="I119" s="13" t="s">
        <v>75</v>
      </c>
      <c r="J119" s="13" t="s">
        <v>701</v>
      </c>
      <c r="K119" s="1" t="s">
        <v>427</v>
      </c>
      <c r="L119" s="14" t="s">
        <v>617</v>
      </c>
      <c r="M119" s="167" t="s">
        <v>618</v>
      </c>
      <c r="N119" s="148" t="s">
        <v>80</v>
      </c>
      <c r="O119" s="14" t="s">
        <v>81</v>
      </c>
      <c r="P119" s="14">
        <v>34</v>
      </c>
      <c r="Q119" s="171">
        <v>37</v>
      </c>
      <c r="R119" s="85">
        <f>IFERROR(IF(COUNTIF(N119,"*%")=1,(P119/Q119)*(100%/N119)*(S119/100%),(P119/Q119)*(S119/100%))," ")</f>
        <v>0.45945945945945948</v>
      </c>
      <c r="S119" s="84">
        <v>0.5</v>
      </c>
      <c r="T119" s="86">
        <f t="shared" ref="T119:T121" si="12">IFERROR(IF(R119=" "," ",IF(OR(R119&gt;=S119,((R119/S119)*(100%/N119))&gt;1),1,((R119/S119)*(100%/N119)))),"")</f>
        <v>0.91891891891891897</v>
      </c>
      <c r="U119" s="127" t="s">
        <v>809</v>
      </c>
      <c r="V119" s="127"/>
      <c r="AE119" s="19" t="str">
        <f>IF(B119=Datos!$C$11, "Iniciativas_Objetivo1", IF(B119=Datos!$C$12, "Iniciativas_Objetivo2", IF(B119=Datos!$C$13, "Iniciativas_Objetivo3", IF(B119=Datos!$C$14, "Iniciativas_Objetivo4", IF(B119=Datos!$C$15, "Iniciativas_Objetivo5", IF(B119=Datos!$C$16, "Iniciativas_Objetivo6", IF(B119=Datos!$C$17, "Iniciativas_Objetivo7", IF(B119=Datos!$C$18, "Iniciativas_Objetivo8", IF(B119=Datos!$C$19, "Iniciativas_Objetivo9", IF(B119=Datos!$C$20, "Iniciativas_Objetivo10", IF(B119=Datos!$C$21, "Iniciativas_Objetivo11", IF(B119=Datos!$C$22, "Iniciativas_Objetivo12",IF(B119=Datos!$C$23, "Iniciativas_Objetivo13", " ")))))))))))))</f>
        <v>Iniciativas_Objetivo12</v>
      </c>
    </row>
    <row r="120" spans="1:31" ht="102" x14ac:dyDescent="0.2">
      <c r="A120" s="2" t="s">
        <v>611</v>
      </c>
      <c r="B120" s="15" t="s">
        <v>619</v>
      </c>
      <c r="C120" s="13" t="s">
        <v>620</v>
      </c>
      <c r="D120" s="13" t="s">
        <v>621</v>
      </c>
      <c r="E120" s="2" t="s">
        <v>622</v>
      </c>
      <c r="F120" s="24" t="s">
        <v>623</v>
      </c>
      <c r="G120" s="60" t="s">
        <v>624</v>
      </c>
      <c r="H120" s="14" t="s">
        <v>74</v>
      </c>
      <c r="I120" s="13" t="s">
        <v>75</v>
      </c>
      <c r="J120" s="13" t="s">
        <v>701</v>
      </c>
      <c r="K120" s="1" t="s">
        <v>295</v>
      </c>
      <c r="L120" s="14" t="s">
        <v>625</v>
      </c>
      <c r="M120" s="168" t="s">
        <v>626</v>
      </c>
      <c r="N120" s="169" t="s">
        <v>80</v>
      </c>
      <c r="O120" s="14" t="s">
        <v>81</v>
      </c>
      <c r="P120" s="14">
        <v>7</v>
      </c>
      <c r="Q120" s="234">
        <v>7</v>
      </c>
      <c r="R120" s="212">
        <f>IFERROR(IF(COUNTIF(N120,"*%")=1,(P120/Q120)*(100%/N120)*(S120/100%),(P120/Q120)*(S120/100%))," ")</f>
        <v>0.5</v>
      </c>
      <c r="S120" s="84">
        <v>0.5</v>
      </c>
      <c r="T120" s="86">
        <f t="shared" si="12"/>
        <v>1</v>
      </c>
      <c r="U120" s="110" t="s">
        <v>810</v>
      </c>
      <c r="V120" s="110" t="s">
        <v>811</v>
      </c>
      <c r="AE120" s="19" t="str">
        <f>IF(B120=Datos!$C$11, "Iniciativas_Objetivo1", IF(B120=Datos!$C$12, "Iniciativas_Objetivo2", IF(B120=Datos!$C$13, "Iniciativas_Objetivo3", IF(B120=Datos!$C$14, "Iniciativas_Objetivo4", IF(B120=Datos!$C$15, "Iniciativas_Objetivo5", IF(B120=Datos!$C$16, "Iniciativas_Objetivo6", IF(B120=Datos!$C$17, "Iniciativas_Objetivo7", IF(B120=Datos!$C$18, "Iniciativas_Objetivo8", IF(B120=Datos!$C$19, "Iniciativas_Objetivo9", IF(B120=Datos!$C$20, "Iniciativas_Objetivo10", IF(B120=Datos!$C$21, "Iniciativas_Objetivo11", IF(B120=Datos!$C$22, "Iniciativas_Objetivo12",IF(B120=Datos!$C$23, "Iniciativas_Objetivo13", " ")))))))))))))</f>
        <v>Iniciativas_Objetivo13</v>
      </c>
    </row>
    <row r="121" spans="1:31" ht="257.25" customHeight="1" x14ac:dyDescent="0.2">
      <c r="A121" s="30" t="s">
        <v>611</v>
      </c>
      <c r="B121" s="15" t="s">
        <v>619</v>
      </c>
      <c r="C121" s="13" t="s">
        <v>620</v>
      </c>
      <c r="D121" s="13" t="s">
        <v>627</v>
      </c>
      <c r="E121" s="2" t="s">
        <v>424</v>
      </c>
      <c r="F121" s="24" t="s">
        <v>628</v>
      </c>
      <c r="G121" s="14" t="s">
        <v>629</v>
      </c>
      <c r="H121" s="14" t="s">
        <v>74</v>
      </c>
      <c r="I121" s="13" t="s">
        <v>75</v>
      </c>
      <c r="J121" s="13" t="s">
        <v>701</v>
      </c>
      <c r="K121" s="1" t="s">
        <v>427</v>
      </c>
      <c r="L121" s="14" t="s">
        <v>630</v>
      </c>
      <c r="M121" s="133" t="s">
        <v>631</v>
      </c>
      <c r="N121" s="170" t="s">
        <v>80</v>
      </c>
      <c r="O121" s="14" t="s">
        <v>81</v>
      </c>
      <c r="P121" s="14">
        <v>10</v>
      </c>
      <c r="Q121" s="181">
        <v>13</v>
      </c>
      <c r="R121" s="212">
        <f>IFERROR(IF(COUNTIF(N121,"*%")=1,(P121/Q121)*(100%/N121)*(S121/100%),(P121/Q121)*(S121/100%))," ")</f>
        <v>0.38461538461538464</v>
      </c>
      <c r="S121" s="84">
        <v>0.5</v>
      </c>
      <c r="T121" s="86">
        <f t="shared" si="12"/>
        <v>0.76923076923076927</v>
      </c>
      <c r="U121" s="111" t="s">
        <v>824</v>
      </c>
      <c r="V121" s="112"/>
      <c r="AE121" s="19" t="str">
        <f>IF(B121=Datos!$C$11, "Iniciativas_Objetivo1", IF(B121=Datos!$C$12, "Iniciativas_Objetivo2", IF(B121=Datos!$C$13, "Iniciativas_Objetivo3", IF(B121=Datos!$C$14, "Iniciativas_Objetivo4", IF(B121=Datos!$C$15, "Iniciativas_Objetivo5", IF(B121=Datos!$C$16, "Iniciativas_Objetivo6", IF(B121=Datos!$C$17, "Iniciativas_Objetivo7", IF(B121=Datos!$C$18, "Iniciativas_Objetivo8", IF(B121=Datos!$C$19, "Iniciativas_Objetivo9", IF(B121=Datos!$C$20, "Iniciativas_Objetivo10", IF(B121=Datos!$C$21, "Iniciativas_Objetivo11", IF(B121=Datos!$C$22, "Iniciativas_Objetivo12",IF(B121=Datos!$C$23, "Iniciativas_Objetivo13", " ")))))))))))))</f>
        <v>Iniciativas_Objetivo13</v>
      </c>
    </row>
  </sheetData>
  <sheetProtection formatCells="0" formatColumns="0" formatRows="0" insertRows="0" sort="0" autoFilter="0"/>
  <autoFilter ref="A6:V121" xr:uid="{00000000-0001-0000-0000-000000000000}"/>
  <mergeCells count="3">
    <mergeCell ref="M1:N2"/>
    <mergeCell ref="C1:L2"/>
    <mergeCell ref="A4:N4"/>
  </mergeCells>
  <conditionalFormatting sqref="T7:T121">
    <cfRule type="containsBlanks" dxfId="3" priority="1" stopIfTrue="1">
      <formula>LEN(TRIM(T7))=0</formula>
    </cfRule>
    <cfRule type="cellIs" dxfId="2" priority="2" stopIfTrue="1" operator="greaterThan">
      <formula>0.8</formula>
    </cfRule>
    <cfRule type="cellIs" dxfId="1" priority="3" stopIfTrue="1" operator="between">
      <formula>0.7</formula>
      <formula>0.8</formula>
    </cfRule>
    <cfRule type="cellIs" dxfId="0" priority="4" stopIfTrue="1" operator="lessThan">
      <formula>0.7</formula>
    </cfRule>
  </conditionalFormatting>
  <conditionalFormatting sqref="V80">
    <cfRule type="colorScale" priority="6">
      <colorScale>
        <cfvo type="num" val="0.7"/>
        <cfvo type="num" val="0.9"/>
        <cfvo type="num" val="1"/>
        <color rgb="FFFF0000"/>
        <color rgb="FFFFEB84"/>
        <color rgb="FF63BE7B"/>
      </colorScale>
    </cfRule>
  </conditionalFormatting>
  <dataValidations count="4">
    <dataValidation type="list" allowBlank="1" showInputMessage="1" showErrorMessage="1" sqref="A7:A118 A121" xr:uid="{00000000-0002-0000-0000-000000000000}">
      <formula1>Dimensión</formula1>
    </dataValidation>
    <dataValidation type="list" allowBlank="1" showInputMessage="1" showErrorMessage="1" sqref="C101:C103" xr:uid="{6EF0CDCE-A7A6-479F-B3DB-7A73799D0284}">
      <formula1>INDIRECT($AC101)</formula1>
    </dataValidation>
    <dataValidation type="list" allowBlank="1" showInputMessage="1" showErrorMessage="1" sqref="C104:C118 C7:C100 C121" xr:uid="{0A28A70A-CFF9-4F8C-A652-C56862003254}">
      <formula1>INDIRECT($Y7)</formula1>
    </dataValidation>
    <dataValidation type="list" allowBlank="1" showInputMessage="1" showErrorMessage="1" sqref="B7:B121" xr:uid="{00000000-0002-0000-0000-000001000000}">
      <formula1>Objetivos_Estratégicos</formula1>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23"/>
  <sheetViews>
    <sheetView workbookViewId="0">
      <selection activeCell="C12" sqref="C12"/>
    </sheetView>
  </sheetViews>
  <sheetFormatPr baseColWidth="10" defaultColWidth="11.42578125" defaultRowHeight="12" x14ac:dyDescent="0.2"/>
  <cols>
    <col min="1" max="1" width="6.85546875" style="4" customWidth="1"/>
    <col min="2" max="2" width="25" style="3" customWidth="1"/>
    <col min="3" max="3" width="82.42578125" style="4" customWidth="1"/>
    <col min="4" max="4" width="28" style="4" customWidth="1"/>
    <col min="5" max="5" width="22" style="4" customWidth="1"/>
    <col min="6" max="6" width="29.28515625" style="4" customWidth="1"/>
    <col min="7" max="12" width="22" style="4" customWidth="1"/>
    <col min="13" max="13" width="20.140625" style="4" customWidth="1"/>
    <col min="14" max="16" width="23.140625" style="4" customWidth="1"/>
    <col min="17" max="16384" width="11.42578125" style="4"/>
  </cols>
  <sheetData>
    <row r="1" spans="1:16" s="18" customFormat="1" ht="93.75" customHeight="1" thickBot="1" x14ac:dyDescent="0.25">
      <c r="A1" s="292"/>
      <c r="B1" s="294"/>
      <c r="C1" s="71" t="s">
        <v>59</v>
      </c>
      <c r="D1" s="75" t="s">
        <v>632</v>
      </c>
      <c r="E1" s="44"/>
      <c r="F1" s="44"/>
      <c r="G1" s="76"/>
      <c r="H1" s="76"/>
      <c r="I1" s="76"/>
      <c r="J1" s="76"/>
    </row>
    <row r="2" spans="1:16" s="18" customFormat="1" ht="14.25" x14ac:dyDescent="0.2"/>
    <row r="3" spans="1:16" s="18" customFormat="1" ht="14.25" x14ac:dyDescent="0.2"/>
    <row r="4" spans="1:16" s="18" customFormat="1" ht="21.75" customHeight="1" x14ac:dyDescent="0.4">
      <c r="A4" s="316" t="s">
        <v>633</v>
      </c>
      <c r="B4" s="316"/>
      <c r="C4" s="316"/>
      <c r="D4" s="316"/>
      <c r="E4" s="74"/>
      <c r="F4" s="74"/>
      <c r="G4" s="74"/>
      <c r="H4" s="74"/>
      <c r="I4" s="74"/>
      <c r="J4" s="74"/>
      <c r="K4" s="74"/>
      <c r="L4" s="74"/>
      <c r="M4" s="74"/>
      <c r="N4" s="72"/>
    </row>
    <row r="5" spans="1:16" x14ac:dyDescent="0.2">
      <c r="C5" s="3"/>
    </row>
    <row r="6" spans="1:16" x14ac:dyDescent="0.2">
      <c r="C6" s="3"/>
    </row>
    <row r="7" spans="1:16" x14ac:dyDescent="0.2">
      <c r="C7" s="3"/>
    </row>
    <row r="8" spans="1:16" x14ac:dyDescent="0.2">
      <c r="C8" s="63"/>
    </row>
    <row r="10" spans="1:16" x14ac:dyDescent="0.2">
      <c r="B10" s="77" t="s">
        <v>7</v>
      </c>
      <c r="C10" s="78" t="s">
        <v>634</v>
      </c>
      <c r="D10" s="79" t="s">
        <v>635</v>
      </c>
      <c r="E10" s="79" t="s">
        <v>636</v>
      </c>
      <c r="F10" s="79" t="s">
        <v>637</v>
      </c>
      <c r="G10" s="79" t="s">
        <v>638</v>
      </c>
      <c r="H10" s="79" t="s">
        <v>639</v>
      </c>
      <c r="I10" s="79" t="s">
        <v>640</v>
      </c>
      <c r="J10" s="79" t="s">
        <v>641</v>
      </c>
      <c r="K10" s="79" t="s">
        <v>642</v>
      </c>
      <c r="L10" s="79" t="s">
        <v>643</v>
      </c>
      <c r="M10" s="80" t="s">
        <v>644</v>
      </c>
      <c r="N10" s="79" t="s">
        <v>645</v>
      </c>
      <c r="O10" s="79" t="s">
        <v>646</v>
      </c>
      <c r="P10" s="79" t="s">
        <v>647</v>
      </c>
    </row>
    <row r="11" spans="1:16" ht="108" x14ac:dyDescent="0.2">
      <c r="B11" s="5" t="s">
        <v>648</v>
      </c>
      <c r="C11" s="6" t="s">
        <v>68</v>
      </c>
      <c r="D11" s="64" t="s">
        <v>100</v>
      </c>
      <c r="E11" s="65" t="s">
        <v>132</v>
      </c>
      <c r="F11" s="66" t="s">
        <v>156</v>
      </c>
      <c r="G11" s="66" t="s">
        <v>225</v>
      </c>
      <c r="H11" s="67" t="s">
        <v>241</v>
      </c>
      <c r="I11" s="66" t="s">
        <v>258</v>
      </c>
      <c r="J11" s="68" t="s">
        <v>274</v>
      </c>
      <c r="K11" s="64" t="s">
        <v>368</v>
      </c>
      <c r="L11" s="66" t="s">
        <v>649</v>
      </c>
      <c r="M11" s="8" t="s">
        <v>572</v>
      </c>
      <c r="N11" s="67" t="s">
        <v>579</v>
      </c>
      <c r="O11" s="66" t="s">
        <v>650</v>
      </c>
      <c r="P11" s="66" t="s">
        <v>620</v>
      </c>
    </row>
    <row r="12" spans="1:16" ht="72" x14ac:dyDescent="0.2">
      <c r="B12" s="5" t="s">
        <v>145</v>
      </c>
      <c r="C12" s="9" t="s">
        <v>131</v>
      </c>
      <c r="D12" s="69" t="s">
        <v>116</v>
      </c>
      <c r="E12" s="7"/>
      <c r="F12" s="7"/>
      <c r="G12" s="66" t="s">
        <v>169</v>
      </c>
      <c r="H12" s="7"/>
      <c r="I12" s="67" t="s">
        <v>266</v>
      </c>
      <c r="J12" s="7"/>
      <c r="K12" s="64" t="s">
        <v>349</v>
      </c>
      <c r="L12" s="66" t="s">
        <v>378</v>
      </c>
      <c r="N12" s="7"/>
      <c r="O12" s="67" t="s">
        <v>613</v>
      </c>
      <c r="P12" s="7"/>
    </row>
    <row r="13" spans="1:16" ht="72" x14ac:dyDescent="0.2">
      <c r="B13" s="5" t="s">
        <v>256</v>
      </c>
      <c r="C13" s="6" t="s">
        <v>155</v>
      </c>
      <c r="D13" s="68" t="s">
        <v>651</v>
      </c>
      <c r="E13" s="7"/>
      <c r="F13" s="7"/>
      <c r="G13" s="66" t="s">
        <v>209</v>
      </c>
      <c r="H13" s="7"/>
      <c r="I13" s="7"/>
      <c r="J13" s="7"/>
      <c r="K13" s="67" t="s">
        <v>284</v>
      </c>
      <c r="L13" s="66" t="s">
        <v>482</v>
      </c>
      <c r="N13" s="7"/>
      <c r="O13" s="7"/>
      <c r="P13" s="7"/>
    </row>
    <row r="14" spans="1:16" ht="48" x14ac:dyDescent="0.2">
      <c r="B14" s="5" t="s">
        <v>376</v>
      </c>
      <c r="C14" s="6" t="s">
        <v>146</v>
      </c>
      <c r="D14" s="7"/>
      <c r="E14" s="7"/>
      <c r="F14" s="7"/>
      <c r="G14" s="66" t="s">
        <v>652</v>
      </c>
      <c r="H14" s="7"/>
      <c r="I14" s="7"/>
      <c r="J14" s="7"/>
      <c r="K14" s="7"/>
      <c r="L14" s="66" t="s">
        <v>384</v>
      </c>
      <c r="N14" s="7"/>
      <c r="O14" s="7"/>
      <c r="P14" s="7"/>
    </row>
    <row r="15" spans="1:16" ht="36" x14ac:dyDescent="0.2">
      <c r="B15" s="8" t="s">
        <v>611</v>
      </c>
      <c r="C15" s="9" t="s">
        <v>240</v>
      </c>
      <c r="D15" s="7"/>
      <c r="E15" s="7"/>
      <c r="G15" s="66" t="s">
        <v>214</v>
      </c>
      <c r="H15" s="7"/>
      <c r="I15" s="7"/>
      <c r="J15" s="7"/>
      <c r="K15" s="7"/>
      <c r="L15" s="67"/>
      <c r="N15" s="7"/>
      <c r="O15" s="7"/>
      <c r="P15" s="7"/>
    </row>
    <row r="16" spans="1:16" ht="45" customHeight="1" x14ac:dyDescent="0.2">
      <c r="C16" s="10" t="s">
        <v>257</v>
      </c>
      <c r="G16" s="70" t="s">
        <v>147</v>
      </c>
    </row>
    <row r="17" spans="3:3" ht="36" x14ac:dyDescent="0.2">
      <c r="C17" s="11" t="s">
        <v>273</v>
      </c>
    </row>
    <row r="18" spans="3:3" ht="24" x14ac:dyDescent="0.2">
      <c r="C18" s="6" t="s">
        <v>283</v>
      </c>
    </row>
    <row r="19" spans="3:3" ht="36" x14ac:dyDescent="0.2">
      <c r="C19" s="6" t="s">
        <v>377</v>
      </c>
    </row>
    <row r="20" spans="3:3" ht="24" x14ac:dyDescent="0.2">
      <c r="C20" s="9" t="s">
        <v>558</v>
      </c>
    </row>
    <row r="21" spans="3:3" ht="24" x14ac:dyDescent="0.2">
      <c r="C21" s="9" t="s">
        <v>578</v>
      </c>
    </row>
    <row r="22" spans="3:3" ht="24" x14ac:dyDescent="0.2">
      <c r="C22" s="9" t="s">
        <v>612</v>
      </c>
    </row>
    <row r="23" spans="3:3" ht="24" x14ac:dyDescent="0.2">
      <c r="C23" s="12" t="s">
        <v>619</v>
      </c>
    </row>
  </sheetData>
  <sheetProtection algorithmName="SHA-512" hashValue="Dqo0QLta/j5a+KIN13DAL8h4XGtgHdXvwsFBASLxKS8QR6Nis1j/6Sy2kIKy3Y8J8bq4pe5WJUGPibxxkZprtA==" saltValue="tex0TpJeBWRf7urRqXhSjg==" spinCount="100000" sheet="1" objects="1" scenarios="1"/>
  <mergeCells count="2">
    <mergeCell ref="A1:B1"/>
    <mergeCell ref="A4:D4"/>
  </mergeCells>
  <phoneticPr fontId="6" type="noConversion"/>
  <pageMargins left="0.7" right="0.7" top="0.75" bottom="0.75" header="0.3" footer="0.3"/>
  <pageSetup orientation="portrait" horizontalDpi="1200" verticalDpi="1200" r:id="rId1"/>
  <drawing r:id="rId2"/>
  <tableParts count="15">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c7184af8-c5d2-4a08-8041-8549b01cd6d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0924570CB9C5AC44A4D624369117BE77" ma:contentTypeVersion="14" ma:contentTypeDescription="Crear nuevo documento." ma:contentTypeScope="" ma:versionID="385467857f0e5f05e6cc87aa76c4735d">
  <xsd:schema xmlns:xsd="http://www.w3.org/2001/XMLSchema" xmlns:xs="http://www.w3.org/2001/XMLSchema" xmlns:p="http://schemas.microsoft.com/office/2006/metadata/properties" xmlns:ns3="c7184af8-c5d2-4a08-8041-8549b01cd6dc" xmlns:ns4="4b30e662-6855-462f-bece-10da13834bb5" targetNamespace="http://schemas.microsoft.com/office/2006/metadata/properties" ma:root="true" ma:fieldsID="d63a33c7673c5838219fcf339d744bd9" ns3:_="" ns4:_="">
    <xsd:import namespace="c7184af8-c5d2-4a08-8041-8549b01cd6dc"/>
    <xsd:import namespace="4b30e662-6855-462f-bece-10da13834bb5"/>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184af8-c5d2-4a08-8041-8549b01cd6d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_activity" ma:index="21"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b30e662-6855-462f-bece-10da13834bb5"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52F5C5D-68EE-401E-AD5C-19B728A065C1}">
  <ds:schemaRefs>
    <ds:schemaRef ds:uri="http://schemas.microsoft.com/sharepoint/v3/contenttype/forms"/>
  </ds:schemaRefs>
</ds:datastoreItem>
</file>

<file path=customXml/itemProps2.xml><?xml version="1.0" encoding="utf-8"?>
<ds:datastoreItem xmlns:ds="http://schemas.openxmlformats.org/officeDocument/2006/customXml" ds:itemID="{2983EAF7-F9C7-4666-BCB4-434C9FF3B827}">
  <ds:schemaRefs>
    <ds:schemaRef ds:uri="http://schemas.openxmlformats.org/package/2006/metadata/core-properties"/>
    <ds:schemaRef ds:uri="4b30e662-6855-462f-bece-10da13834bb5"/>
    <ds:schemaRef ds:uri="http://schemas.microsoft.com/office/2006/documentManagement/types"/>
    <ds:schemaRef ds:uri="http://purl.org/dc/terms/"/>
    <ds:schemaRef ds:uri="http://purl.org/dc/dcmitype/"/>
    <ds:schemaRef ds:uri="c7184af8-c5d2-4a08-8041-8549b01cd6dc"/>
    <ds:schemaRef ds:uri="http://purl.org/dc/elements/1.1/"/>
    <ds:schemaRef ds:uri="http://schemas.microsoft.com/office/infopath/2007/PartnerControl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68512B47-DFB1-478E-B929-45EDCEA123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7184af8-c5d2-4a08-8041-8549b01cd6dc"/>
    <ds:schemaRef ds:uri="4b30e662-6855-462f-bece-10da13834bb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15</vt:i4>
      </vt:variant>
    </vt:vector>
  </HeadingPairs>
  <TitlesOfParts>
    <vt:vector size="18" baseType="lpstr">
      <vt:lpstr>Instructivo</vt:lpstr>
      <vt:lpstr>PAI</vt:lpstr>
      <vt:lpstr>Datos</vt:lpstr>
      <vt:lpstr>Dimensión</vt:lpstr>
      <vt:lpstr>Iniciativas_Objetivo1</vt:lpstr>
      <vt:lpstr>Iniciativas_Objetivo10</vt:lpstr>
      <vt:lpstr>Iniciativas_Objetivo11</vt:lpstr>
      <vt:lpstr>Iniciativas_Objetivo12</vt:lpstr>
      <vt:lpstr>Iniciativas_Objetivo13</vt:lpstr>
      <vt:lpstr>Iniciativas_Objetivo2</vt:lpstr>
      <vt:lpstr>Iniciativas_Objetivo3</vt:lpstr>
      <vt:lpstr>Iniciativas_Objetivo4</vt:lpstr>
      <vt:lpstr>Iniciativas_Objetivo5</vt:lpstr>
      <vt:lpstr>Iniciativas_Objetivo6</vt:lpstr>
      <vt:lpstr>Iniciativas_Objetivo7</vt:lpstr>
      <vt:lpstr>Iniciativas_Objetivo8</vt:lpstr>
      <vt:lpstr>Iniciativas_Objetivo9</vt:lpstr>
      <vt:lpstr>Objetivos_Estratégicos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David Martinez Gutierrez</dc:creator>
  <cp:keywords/>
  <dc:description/>
  <cp:lastModifiedBy>Paola Andrea Lopez Jaramillo</cp:lastModifiedBy>
  <cp:revision/>
  <dcterms:created xsi:type="dcterms:W3CDTF">2021-01-12T21:50:06Z</dcterms:created>
  <dcterms:modified xsi:type="dcterms:W3CDTF">2023-08-28T12:00:47Z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0x0101000924570CB9C5AC44A4D624369117BE77</vt:lpwstr>
  </property>
</Properties>
</file>