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updateLinks="always" defaultThemeVersion="166925"/>
  <mc:AlternateContent xmlns:mc="http://schemas.openxmlformats.org/markup-compatibility/2006">
    <mc:Choice Requires="x15">
      <x15ac:absPath xmlns:x15ac="http://schemas.microsoft.com/office/spreadsheetml/2010/11/ac" url="C:\Users\dpinzon\Downloads\"/>
    </mc:Choice>
  </mc:AlternateContent>
  <xr:revisionPtr revIDLastSave="0" documentId="8_{154EFCBB-391A-40F6-863D-C73F42764E1E}" xr6:coauthVersionLast="47" xr6:coauthVersionMax="47" xr10:uidLastSave="{00000000-0000-0000-0000-000000000000}"/>
  <bookViews>
    <workbookView xWindow="20370" yWindow="-120" windowWidth="29040" windowHeight="15720" tabRatio="698" firstSheet="1" activeTab="1" xr2:uid="{00000000-000D-0000-FFFF-FFFF00000000}"/>
  </bookViews>
  <sheets>
    <sheet name="Instructivo" sheetId="3" state="hidden" r:id="rId1"/>
    <sheet name="PAI" sheetId="1" r:id="rId2"/>
    <sheet name="Para PPT" sheetId="10" r:id="rId3"/>
    <sheet name="Avance por áreas" sheetId="4" r:id="rId4"/>
    <sheet name="Comparación T1 T2" sheetId="5" r:id="rId5"/>
    <sheet name="Info" sheetId="7" r:id="rId6"/>
    <sheet name="Solicitudes" sheetId="8" r:id="rId7"/>
    <sheet name="MHCP" sheetId="11" r:id="rId8"/>
  </sheets>
  <definedNames>
    <definedName name="_xlnm._FilterDatabase" localSheetId="3" hidden="1">'Avance por áreas'!$B$1:$J$26</definedName>
    <definedName name="_xlnm._FilterDatabase" localSheetId="4" hidden="1">'Comparación T1 T2'!$A$2:$F$109</definedName>
    <definedName name="_xlnm._FilterDatabase" localSheetId="1" hidden="1">PAI!$A$7:$AL$114</definedName>
    <definedName name="_xlnm._FilterDatabase" localSheetId="2" hidden="1">'Para PPT'!$B$20:$C$20</definedName>
    <definedName name="Dimensión">#REF!</definedName>
    <definedName name="Iniciativas_Objetivo1">#REF!</definedName>
    <definedName name="Iniciativas_Objetivo10">#REF!</definedName>
    <definedName name="Iniciativas_Objetivo11">#REF!</definedName>
    <definedName name="Iniciativas_Objetivo12">#REF!</definedName>
    <definedName name="Iniciativas_Objetivo13">#REF!</definedName>
    <definedName name="Iniciativas_Objetivo2">#REF!</definedName>
    <definedName name="Iniciativas_Objetivo3">#REF!</definedName>
    <definedName name="Iniciativas_Objetivo4">#REF!</definedName>
    <definedName name="Iniciativas_Objetivo5">#REF!</definedName>
    <definedName name="Iniciativas_Objetivo6">#REF!</definedName>
    <definedName name="Iniciativas_Objetivo7">#REF!</definedName>
    <definedName name="Iniciativas_Objetivo8">#REF!</definedName>
    <definedName name="Iniciativas_Objetivo9">#REF!</definedName>
    <definedName name="Objetivos_Estratégico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4" i="4" l="1"/>
  <c r="N4" i="4" s="1"/>
  <c r="M3" i="4"/>
  <c r="N3" i="4" s="1"/>
  <c r="F51" i="7"/>
  <c r="F52" i="7"/>
  <c r="F53" i="7"/>
  <c r="F54" i="7"/>
  <c r="F55" i="7"/>
  <c r="AA112" i="1"/>
  <c r="AA105" i="1"/>
  <c r="AA104" i="1"/>
  <c r="AA82" i="1"/>
  <c r="AA60" i="1"/>
  <c r="AA59" i="1"/>
  <c r="AA58" i="1"/>
  <c r="AA57" i="1"/>
  <c r="AA56" i="1"/>
  <c r="AA50" i="1"/>
  <c r="AA46" i="1"/>
  <c r="AA45" i="1"/>
  <c r="AA31" i="1"/>
  <c r="AA26" i="1"/>
  <c r="F5" i="7"/>
  <c r="F6" i="7"/>
  <c r="F7" i="7"/>
  <c r="F8" i="7"/>
  <c r="F9" i="7"/>
  <c r="F10" i="7"/>
  <c r="F11" i="7"/>
  <c r="F12" i="7"/>
  <c r="F13" i="7"/>
  <c r="F14" i="7"/>
  <c r="F15" i="7"/>
  <c r="F16" i="7"/>
  <c r="F17" i="7"/>
  <c r="F18" i="7"/>
  <c r="F19" i="7"/>
  <c r="F20" i="7"/>
  <c r="F21" i="7"/>
  <c r="F22" i="7"/>
  <c r="F23" i="7"/>
  <c r="F24" i="7"/>
  <c r="F25" i="7"/>
  <c r="F26" i="7"/>
  <c r="F27" i="7"/>
  <c r="F28" i="7"/>
  <c r="F4" i="7"/>
  <c r="AA90" i="1" l="1"/>
  <c r="AA89" i="1"/>
  <c r="H107" i="5" l="1"/>
  <c r="H76" i="5"/>
  <c r="H29" i="5"/>
  <c r="H27" i="5"/>
  <c r="H26" i="5"/>
  <c r="H20" i="5"/>
  <c r="H10" i="5"/>
  <c r="H85" i="5" l="1"/>
  <c r="I40" i="5" l="1"/>
  <c r="AA88" i="1" l="1"/>
  <c r="AA41" i="1"/>
  <c r="G24" i="5" l="1"/>
  <c r="H24" i="5"/>
  <c r="C26" i="4" l="1"/>
  <c r="C25" i="4"/>
  <c r="C24" i="4"/>
  <c r="C23" i="4"/>
  <c r="C22" i="4"/>
  <c r="C21" i="4"/>
  <c r="C20" i="4"/>
  <c r="C19" i="4"/>
  <c r="C18" i="4"/>
  <c r="C17" i="4"/>
  <c r="C16" i="4"/>
  <c r="C15" i="4"/>
  <c r="C14" i="4"/>
  <c r="C13" i="4"/>
  <c r="C12" i="4"/>
  <c r="C11" i="4"/>
  <c r="C10" i="4"/>
  <c r="C9" i="4"/>
  <c r="C8" i="4"/>
  <c r="C7" i="4"/>
  <c r="C6" i="4"/>
  <c r="C5" i="4"/>
  <c r="C4" i="4"/>
  <c r="C3" i="4"/>
  <c r="C2" i="4"/>
  <c r="AA35" i="1"/>
  <c r="AA14" i="1"/>
  <c r="AA13" i="1"/>
  <c r="AA83" i="1"/>
  <c r="AA84" i="1"/>
  <c r="AA113" i="1"/>
  <c r="AA114" i="1"/>
  <c r="AA96" i="1"/>
  <c r="AA95" i="1"/>
  <c r="AA94" i="1"/>
  <c r="AA43" i="1"/>
  <c r="AA34" i="1"/>
  <c r="AA12" i="1"/>
  <c r="AA11" i="1"/>
  <c r="AA10" i="1"/>
  <c r="AA19" i="1"/>
  <c r="AA107" i="1"/>
  <c r="AA106" i="1"/>
  <c r="AA61" i="1"/>
  <c r="AA103" i="1"/>
  <c r="AA102" i="1"/>
  <c r="AA101" i="1"/>
  <c r="AA93" i="1"/>
  <c r="AA92" i="1"/>
  <c r="AA91" i="1"/>
  <c r="AA42" i="1"/>
  <c r="AA39" i="1"/>
  <c r="AA38" i="1"/>
  <c r="AA37" i="1"/>
  <c r="AA36" i="1"/>
  <c r="AA21" i="1"/>
  <c r="AA16" i="1"/>
  <c r="AA15" i="1"/>
  <c r="AA30" i="1"/>
  <c r="AA29" i="1"/>
  <c r="AA28" i="1"/>
  <c r="AA27" i="1"/>
  <c r="AA111" i="1"/>
  <c r="AA110" i="1"/>
  <c r="AA109" i="1"/>
  <c r="AA108" i="1"/>
  <c r="AA33" i="1"/>
  <c r="AA32" i="1"/>
  <c r="AA20" i="1"/>
  <c r="AA81" i="1"/>
  <c r="AA80" i="1"/>
  <c r="AA79" i="1"/>
  <c r="AA78" i="1"/>
  <c r="AA77" i="1"/>
  <c r="AA25" i="1"/>
  <c r="AA9" i="1"/>
  <c r="AA8" i="1"/>
  <c r="AA63" i="1"/>
  <c r="D2" i="4"/>
  <c r="AA62" i="1"/>
  <c r="AA98" i="1"/>
  <c r="AA97" i="1"/>
  <c r="AA47" i="1"/>
  <c r="AA18" i="1"/>
  <c r="AA17" i="1"/>
  <c r="AA73" i="1"/>
  <c r="AA72" i="1"/>
  <c r="AA71" i="1"/>
  <c r="AA70" i="1"/>
  <c r="AA69" i="1"/>
  <c r="AA68" i="1"/>
  <c r="AA52" i="1"/>
  <c r="AA100" i="1"/>
  <c r="AA99" i="1"/>
  <c r="AA76" i="1"/>
  <c r="AA55" i="1"/>
  <c r="AA54" i="1"/>
  <c r="AA24" i="1"/>
  <c r="AA23" i="1"/>
  <c r="AA22" i="1"/>
  <c r="AA87" i="1"/>
  <c r="AA86" i="1"/>
  <c r="AA85" i="1"/>
  <c r="AA40" i="1"/>
  <c r="AA75" i="1"/>
  <c r="AA74" i="1"/>
  <c r="AA53" i="1"/>
  <c r="AA44" i="1"/>
  <c r="AA65" i="1"/>
  <c r="AA66" i="1"/>
  <c r="AA67" i="1"/>
  <c r="AA64" i="1"/>
  <c r="AA51" i="1"/>
  <c r="AA49" i="1"/>
  <c r="AA48" i="1"/>
  <c r="AB46" i="1" l="1"/>
  <c r="E16" i="7"/>
  <c r="H16" i="7" s="1"/>
  <c r="D8" i="4"/>
  <c r="E8" i="4" s="1"/>
  <c r="E2" i="4"/>
  <c r="AB100" i="1"/>
  <c r="D11" i="4"/>
  <c r="E11" i="4" s="1"/>
  <c r="AB81" i="1"/>
  <c r="AB59" i="1"/>
  <c r="AB49" i="1"/>
  <c r="AB53" i="1"/>
  <c r="AB87" i="1"/>
  <c r="AB90" i="1"/>
  <c r="AB93" i="1"/>
  <c r="AB69" i="1"/>
  <c r="D10" i="4"/>
  <c r="E10" i="4" s="1"/>
  <c r="D6" i="4"/>
  <c r="E6" i="4" s="1"/>
  <c r="D16" i="4"/>
  <c r="E16" i="4" s="1"/>
  <c r="D17" i="4"/>
  <c r="E17" i="4" s="1"/>
  <c r="AB94" i="1"/>
  <c r="D23" i="4"/>
  <c r="E23" i="4" s="1"/>
  <c r="D4" i="4"/>
  <c r="E4" i="4" s="1"/>
  <c r="AB24" i="1"/>
  <c r="D3" i="4"/>
  <c r="E3" i="4" s="1"/>
  <c r="D7" i="4"/>
  <c r="E7" i="4" s="1"/>
  <c r="D5" i="4"/>
  <c r="E5" i="4" s="1"/>
  <c r="AB23" i="1"/>
  <c r="AB54" i="1"/>
  <c r="D21" i="4"/>
  <c r="E21" i="4" s="1"/>
  <c r="D24" i="4"/>
  <c r="E24" i="4" s="1"/>
  <c r="D19" i="4"/>
  <c r="E19" i="4" s="1"/>
  <c r="D22" i="4"/>
  <c r="E22" i="4" s="1"/>
  <c r="D20" i="4"/>
  <c r="E20" i="4" s="1"/>
  <c r="D18" i="4"/>
  <c r="E18" i="4" s="1"/>
  <c r="D15" i="4"/>
  <c r="E15" i="4" s="1"/>
  <c r="D13" i="4"/>
  <c r="E13" i="4" s="1"/>
  <c r="D14" i="4"/>
  <c r="E14" i="4" s="1"/>
  <c r="D26" i="4"/>
  <c r="E26" i="4" s="1"/>
  <c r="AB104" i="1"/>
  <c r="AB34" i="1"/>
  <c r="D25" i="4"/>
  <c r="E25" i="4" s="1"/>
  <c r="D9" i="4"/>
  <c r="E9" i="4" s="1"/>
  <c r="AB89" i="1"/>
  <c r="AB68" i="1"/>
  <c r="AB63" i="1"/>
  <c r="AB109" i="1"/>
  <c r="D12" i="4"/>
  <c r="E12" i="4" s="1"/>
  <c r="AB29" i="1"/>
  <c r="AB30" i="1"/>
  <c r="AB37" i="1"/>
  <c r="AB107" i="1"/>
  <c r="AB11" i="1"/>
  <c r="AB14" i="1"/>
  <c r="AB67" i="1"/>
  <c r="AB74" i="1"/>
  <c r="AB85" i="1"/>
  <c r="AB60" i="1"/>
  <c r="AB55" i="1"/>
  <c r="AB112" i="1"/>
  <c r="AB110" i="1"/>
  <c r="AB28" i="1"/>
  <c r="AB82" i="1"/>
  <c r="AB21" i="1"/>
  <c r="AB91" i="1"/>
  <c r="AB35" i="1"/>
  <c r="AB84" i="1"/>
  <c r="AB103" i="1"/>
  <c r="AB96" i="1"/>
  <c r="AB88" i="1"/>
  <c r="AB51" i="1"/>
  <c r="AB12" i="1"/>
  <c r="AB70" i="1"/>
  <c r="AB18" i="1"/>
  <c r="AB98" i="1"/>
  <c r="AB38" i="1"/>
  <c r="AB78" i="1"/>
  <c r="AB32" i="1"/>
  <c r="AB111" i="1"/>
  <c r="AB36" i="1"/>
  <c r="AB102" i="1"/>
  <c r="AB39" i="1"/>
  <c r="AB66" i="1"/>
  <c r="AB73" i="1"/>
  <c r="AB80" i="1"/>
  <c r="AB92" i="1"/>
  <c r="AB65" i="1"/>
  <c r="AB75" i="1"/>
  <c r="AB86" i="1"/>
  <c r="AB58" i="1"/>
  <c r="AB71" i="1"/>
  <c r="AB72" i="1"/>
  <c r="AB95" i="1"/>
  <c r="AB50" i="1"/>
  <c r="C33" i="10" l="1"/>
  <c r="C29" i="10"/>
  <c r="C26" i="10"/>
  <c r="C41" i="10"/>
  <c r="C21" i="10"/>
  <c r="C22" i="10"/>
  <c r="AB79" i="1"/>
  <c r="C23" i="10"/>
  <c r="AB40" i="1"/>
  <c r="C35" i="10"/>
  <c r="AB76" i="1"/>
  <c r="C32" i="10"/>
  <c r="AB41" i="1"/>
  <c r="C40" i="10"/>
  <c r="C36" i="10"/>
  <c r="AB27" i="1"/>
  <c r="C44" i="10"/>
  <c r="C31" i="10"/>
  <c r="AB61" i="1"/>
  <c r="C39" i="10"/>
  <c r="AB13" i="1"/>
  <c r="C28" i="10"/>
  <c r="AB83" i="1"/>
  <c r="C43" i="10"/>
  <c r="AB52" i="1"/>
  <c r="C30" i="10"/>
  <c r="AB43" i="1"/>
  <c r="C37" i="10"/>
  <c r="C45" i="10"/>
  <c r="AB10" i="1"/>
  <c r="C38" i="10"/>
  <c r="AB15" i="1"/>
  <c r="C34" i="10"/>
  <c r="AB42" i="1"/>
  <c r="C24" i="10"/>
  <c r="AB101" i="1"/>
  <c r="C25" i="10"/>
  <c r="AB17" i="1"/>
  <c r="C27" i="10"/>
  <c r="AB99" i="1"/>
  <c r="C42" i="10"/>
  <c r="D16" i="7"/>
  <c r="G16" i="7" s="1"/>
  <c r="E53" i="7"/>
  <c r="E54" i="7"/>
  <c r="E52" i="7"/>
  <c r="E51" i="7"/>
  <c r="E55" i="7"/>
  <c r="AB56" i="1"/>
  <c r="E20" i="7"/>
  <c r="H20" i="7" s="1"/>
  <c r="AB64" i="1"/>
  <c r="E22" i="7"/>
  <c r="H22" i="7" s="1"/>
  <c r="AB9" i="1"/>
  <c r="E5" i="7"/>
  <c r="H5" i="7" s="1"/>
  <c r="AB31" i="1"/>
  <c r="E12" i="7"/>
  <c r="H12" i="7" s="1"/>
  <c r="AB33" i="1"/>
  <c r="E11" i="7"/>
  <c r="H11" i="7" s="1"/>
  <c r="AB44" i="1"/>
  <c r="E38" i="7"/>
  <c r="E14" i="7"/>
  <c r="H14" i="7" s="1"/>
  <c r="AB114" i="1"/>
  <c r="E28" i="7"/>
  <c r="H28" i="7" s="1"/>
  <c r="E46" i="7"/>
  <c r="AB8" i="1"/>
  <c r="E6" i="7"/>
  <c r="H6" i="7" s="1"/>
  <c r="AB106" i="1"/>
  <c r="E24" i="7"/>
  <c r="H24" i="7" s="1"/>
  <c r="AB108" i="1"/>
  <c r="E44" i="7"/>
  <c r="E26" i="7"/>
  <c r="H26" i="7" s="1"/>
  <c r="AB105" i="1"/>
  <c r="E25" i="7"/>
  <c r="H25" i="7" s="1"/>
  <c r="E43" i="7"/>
  <c r="AB22" i="1"/>
  <c r="E9" i="7"/>
  <c r="H9" i="7" s="1"/>
  <c r="E37" i="7"/>
  <c r="AB26" i="1"/>
  <c r="E10" i="7"/>
  <c r="H10" i="7" s="1"/>
  <c r="AB57" i="1"/>
  <c r="E19" i="7"/>
  <c r="H19" i="7" s="1"/>
  <c r="AB47" i="1"/>
  <c r="E17" i="7"/>
  <c r="H17" i="7" s="1"/>
  <c r="E40" i="7" s="1"/>
  <c r="AB62" i="1"/>
  <c r="E23" i="7"/>
  <c r="H23" i="7" s="1"/>
  <c r="AB77" i="1"/>
  <c r="E21" i="7"/>
  <c r="H21" i="7" s="1"/>
  <c r="AB20" i="1"/>
  <c r="E8" i="7"/>
  <c r="H8" i="7" s="1"/>
  <c r="E36" i="7"/>
  <c r="AB25" i="1"/>
  <c r="E13" i="7"/>
  <c r="H13" i="7" s="1"/>
  <c r="AB16" i="1"/>
  <c r="E4" i="7"/>
  <c r="H4" i="7" s="1"/>
  <c r="AB45" i="1"/>
  <c r="E39" i="7"/>
  <c r="E15" i="7"/>
  <c r="H15" i="7" s="1"/>
  <c r="AB48" i="1"/>
  <c r="E41" i="7"/>
  <c r="E18" i="7"/>
  <c r="H18" i="7" s="1"/>
  <c r="AB19" i="1"/>
  <c r="E7" i="7"/>
  <c r="H7" i="7" s="1"/>
  <c r="E35" i="7"/>
  <c r="AB113" i="1"/>
  <c r="E45" i="7"/>
  <c r="E27" i="7"/>
  <c r="H27" i="7" s="1"/>
  <c r="D20" i="7" l="1"/>
  <c r="G20" i="7" s="1"/>
  <c r="D19" i="7"/>
  <c r="G19" i="7" s="1"/>
  <c r="D10" i="7"/>
  <c r="G10" i="7" s="1"/>
  <c r="D13" i="7"/>
  <c r="G13" i="7" s="1"/>
  <c r="D24" i="7"/>
  <c r="G24" i="7" s="1"/>
  <c r="D12" i="7"/>
  <c r="G12" i="7" s="1"/>
  <c r="D5" i="7"/>
  <c r="G5" i="7" s="1"/>
  <c r="D21" i="7"/>
  <c r="G21" i="7" s="1"/>
  <c r="D22" i="7"/>
  <c r="G22" i="7" s="1"/>
  <c r="D4" i="7"/>
  <c r="G4" i="7" s="1"/>
  <c r="D11" i="7"/>
  <c r="G11" i="7" s="1"/>
  <c r="E34" i="7"/>
  <c r="D55" i="7"/>
  <c r="D6" i="7"/>
  <c r="G6" i="7" s="1"/>
  <c r="D51" i="7"/>
  <c r="D52" i="7"/>
  <c r="D23" i="7"/>
  <c r="G23" i="7" s="1"/>
  <c r="D54" i="7"/>
  <c r="D17" i="7"/>
  <c r="G17" i="7" s="1"/>
  <c r="D40" i="7" s="1"/>
  <c r="D53" i="7"/>
  <c r="D43" i="7"/>
  <c r="D25" i="7"/>
  <c r="G25" i="7" s="1"/>
  <c r="D39" i="7"/>
  <c r="D15" i="7"/>
  <c r="G15" i="7" s="1"/>
  <c r="D38" i="7"/>
  <c r="D14" i="7"/>
  <c r="G14" i="7" s="1"/>
  <c r="D35" i="7"/>
  <c r="D7" i="7"/>
  <c r="G7" i="7" s="1"/>
  <c r="D44" i="7"/>
  <c r="D26" i="7"/>
  <c r="G26" i="7" s="1"/>
  <c r="D45" i="7"/>
  <c r="D27" i="7"/>
  <c r="G27" i="7" s="1"/>
  <c r="D36" i="7"/>
  <c r="D8" i="7"/>
  <c r="G8" i="7" s="1"/>
  <c r="E42" i="7"/>
  <c r="D37" i="7"/>
  <c r="D9" i="7"/>
  <c r="G9" i="7" s="1"/>
  <c r="D41" i="7"/>
  <c r="D18" i="7"/>
  <c r="G18" i="7" s="1"/>
  <c r="D46" i="7"/>
  <c r="D28" i="7"/>
  <c r="G28" i="7" s="1"/>
  <c r="D42" i="7" l="1"/>
  <c r="D34" i="7"/>
</calcChain>
</file>

<file path=xl/sharedStrings.xml><?xml version="1.0" encoding="utf-8"?>
<sst xmlns="http://schemas.openxmlformats.org/spreadsheetml/2006/main" count="2818" uniqueCount="919">
  <si>
    <t>FORMATO PLAN DE ACCIÓN INSTITUCIONAL
PROCESO GOBIERNO Y GESTIÓN DE LA ESTRATEGIA
MACROPROCESO DIRECCIONAMIENTO ESTRATÉGICO</t>
  </si>
  <si>
    <r>
      <rPr>
        <b/>
        <sz val="11"/>
        <color theme="1"/>
        <rFont val="Arial"/>
        <family val="2"/>
      </rPr>
      <t>Código:</t>
    </r>
    <r>
      <rPr>
        <sz val="11"/>
        <color theme="1"/>
        <rFont val="Arial"/>
        <family val="2"/>
      </rPr>
      <t xml:space="preserve"> F-DE2-118
</t>
    </r>
    <r>
      <rPr>
        <b/>
        <sz val="11"/>
        <color theme="1"/>
        <rFont val="Arial"/>
        <family val="2"/>
      </rPr>
      <t>Versión No.:</t>
    </r>
    <r>
      <rPr>
        <sz val="11"/>
        <color theme="1"/>
        <rFont val="Arial"/>
        <family val="2"/>
      </rPr>
      <t xml:space="preserve"> 06
</t>
    </r>
    <r>
      <rPr>
        <b/>
        <sz val="11"/>
        <color theme="1"/>
        <rFont val="Arial"/>
        <family val="2"/>
      </rPr>
      <t xml:space="preserve">Vigencia desde: </t>
    </r>
    <r>
      <rPr>
        <sz val="11"/>
        <color theme="1"/>
        <rFont val="Arial"/>
        <family val="2"/>
      </rPr>
      <t>26-09- 2023</t>
    </r>
  </si>
  <si>
    <t>INSTRUCTIVO PLAN DE ACCIÓN INSTITUCIONAL (PAI)</t>
  </si>
  <si>
    <t>Pestaña "PAI"</t>
  </si>
  <si>
    <t>Campo</t>
  </si>
  <si>
    <t>Conceptualización o explicación del campo</t>
  </si>
  <si>
    <t>Instrucción de diligenciamiento</t>
  </si>
  <si>
    <t>Dimensión</t>
  </si>
  <si>
    <r>
      <t xml:space="preserve">Las dimensiones del plan de acción corresponden a categorías estratégicas necesarias para el funcionamiento de la estrategia y modelo de operación de SAE para lograr un equilibrio entre los objetivos estratégicos de esta. Estas dimensiones parten de las perspectivas del Balanced Scorecard (BSC) o Cuadro de Mando Integral, herramienta aplicada en entidades públicas, empresas mixtas y privadas para medir su estrategia.
Las dimensiones que se contemplan y adoptan en el PAI de la SAE corresponden a:
</t>
    </r>
    <r>
      <rPr>
        <b/>
        <sz val="11"/>
        <color theme="1"/>
        <rFont val="Arial"/>
        <family val="2"/>
      </rPr>
      <t xml:space="preserve">Dimensión productiva, social y ambiental: </t>
    </r>
    <r>
      <rPr>
        <sz val="11"/>
        <color theme="1"/>
        <rFont val="Arial"/>
        <family val="2"/>
      </rPr>
      <t xml:space="preserve">dimensión creada por la SAE para exaltar sus objetivos estratégicos y compromiso en los ámbitos productivos, sociales y ambientales asociados a su misionalidad y que contribuyen al cumplimiento del Plan Nacional de Desarrollo, al desarrollo territorial de Colombia y a la Paz Total. Esta dimensión favorece a población constitucionalmente protegida, organizaciones sociales y populares (Campesinas y urbanas), cooperativas, asociaciones y organizaciones comunales (ambientales y de mujeres), sujetos de reforma agraria, entre otros grupos de interés priorizados por la SAE. Algunas temáticas que se contemplan en esta dimensión se asocian a la justicia social; la contribución a la reforma agraria; al desarrollo territorial; a la implementación de proyectos estratégicos con enfoque productivo, social y ambiental que permitan la creación de valor; a garantizar la inclusión de comunidades, organizaciones sociales y economías populares en condición de vulnerabilidad en los mecanismos de administración existentes; entre otros.
</t>
    </r>
    <r>
      <rPr>
        <b/>
        <sz val="11"/>
        <color theme="1"/>
        <rFont val="Arial"/>
        <family val="2"/>
      </rPr>
      <t>Dimensión financiera:</t>
    </r>
    <r>
      <rPr>
        <sz val="11"/>
        <color theme="1"/>
        <rFont val="Arial"/>
        <family val="2"/>
      </rPr>
      <t xml:space="preserve"> dimensión que contempla todos los objetivos estratégicos relacionados con el comportamiento financiero de SAE y que son objeto de interés de las entidades que reciben transferencias monetarias, la Junta Directiva de SAE, MinHacienda y de SAE como sociedad. Esta dimensión abarca temáticas como son los ingresos, fuentes de financiación, gastos, ahorros, rentabilidad, rendimientos financieros, utilidades, y en general todas los aspectos asociados al aspecto económico, financiero y presupuestal de SAE.
</t>
    </r>
    <r>
      <rPr>
        <b/>
        <sz val="11"/>
        <color theme="1"/>
        <rFont val="Arial"/>
        <family val="2"/>
      </rPr>
      <t>Dimensión de grupos de interés:</t>
    </r>
    <r>
      <rPr>
        <sz val="11"/>
        <color theme="1"/>
        <rFont val="Arial"/>
        <family val="2"/>
      </rPr>
      <t xml:space="preserve"> dimensión que considera los objetivos estratégicos que pretenden fortalecer la relación que tiene SAE con sus grupos de interés internos y externos, y satisfacer sus necesidades a partir de los servicios que presta en el marco de su misionalidad. En esta dimensión se contemplan temáticas como cobertura del servicio, accesibilidad, posicionamiento de marca, calidad y oportunidad del servicio, transparencia, valor público, nivel de satisfacción del cliente, entre otros factores que miden el relacionamiento con los grupos de interés.
</t>
    </r>
    <r>
      <rPr>
        <b/>
        <sz val="11"/>
        <color theme="1"/>
        <rFont val="Arial"/>
        <family val="2"/>
      </rPr>
      <t xml:space="preserve">Dimensión de procesos: </t>
    </r>
    <r>
      <rPr>
        <sz val="11"/>
        <color theme="1"/>
        <rFont val="Arial"/>
        <family val="2"/>
      </rPr>
      <t xml:space="preserve">dimensión que aborda los objetivos estratégicos asociados al adecuado funcionamiento y mejora del modelo operacional por procesos de SAE en su nivel estratégico, misional, de apoyo y/o de seguimiento y evaluación. Abordar esta dimensión contribuye a la productividad de SAE y satisfacer partes interesadas como son la Junta Directiva, proveedores, clientes externos, entes de control y otros grupos de interés que reciben los servicios de SAE. Algunas temáticas que se pueden abordar desde esta dimensión corresponden a la medición de la eficiencia operacional, la automatización de los procesos, el fortalecimiento de procesos, procesos de innovación, desarrollo de nuevos servicios, la implementación de los sistemas integrados de gestión, tecnología, entre otros. 
</t>
    </r>
    <r>
      <rPr>
        <b/>
        <sz val="11"/>
        <color theme="1"/>
        <rFont val="Arial"/>
        <family val="2"/>
      </rPr>
      <t>Dimensión de aprendizaje y crecimiento:</t>
    </r>
    <r>
      <rPr>
        <sz val="11"/>
        <color theme="1"/>
        <rFont val="Arial"/>
        <family val="2"/>
      </rPr>
      <t xml:space="preserve"> dimensión que incluye los objetivos estratégicos relacionados con el talento humano de SAE y las condiciones que brinda la entidad para su permanencia, crecimiento, desarrollo y bienestar, teniendo en cuenta que son el corazón y la base para ejecutar la estrategia y modelo operacional de SAE. Algunas temáticas que se contemplan en esta dimensión pueden estar asociadas a las competencias del talento humano, al ambiente laboral, la gestión del conocimiento, al desarrollo profesional, a la retención del talento humano, procesos de aprendizaje, entre otros. </t>
    </r>
  </si>
  <si>
    <t>Seleccione la opción de dimensión de la lista desplegable según corresponda la categoría estratégica a desarrollar. 
Como opciones encontrará la dimensión productiva, social y ambiental; la dimensión financiera; la dimensión de grupos de interés; la dimensión de procesos; y la dimensión de aprendizaje y crecimiento.
La parametrización de la lista desplegable solo la podrá realizar la Oficina Asesora de Planeación en la pestaña "Datos", por lo cual esta lista no debe surtir cambios por parte del usuario.</t>
  </si>
  <si>
    <t>Objetivos estratégicos</t>
  </si>
  <si>
    <t>Corresponden a los propósitos o fines que SAE establece en el corto y mediano plazo, en el marco de su visión, misión y estrategia operacional. Estos objetivos se establecen por cada una de las dimensiones estratégicas y deben ser diseñados contemplando que éstos puedan ser medidos, que sean específicos, adecuados, realistas y oportunos de acuerdo con la metodología SMART (George T.Doran).
Estos objetivos estratégicos corresponden a los establecidos en el plan estratégico institucional cuatrienal establecido al interior de la entidad.</t>
  </si>
  <si>
    <t>Seleccione de la lista desplegable el objetivo estratégico al cual le apunta la acción a realizar en la vigencia. 
La parametrización de la lista desplegable solo la podrá realizar la Oficina Asesora de Planeación en la pestaña "Datos", por lo cual esta lista no debe surtir cambios por parte del usuario.</t>
  </si>
  <si>
    <t>Iniciativas</t>
  </si>
  <si>
    <t>Corresponden a las tácticas o acciones de nivel táctico que permiten desarrollar y desagregar la estrategia u objetivos estratégicos en metas más pequeñas que permitan su ejecución en el corto plazo. Estas iniciativas o tácticas agrupan una o más actividades de nivel operativo relacionadas, que garantizan el cumplimiento de los objetivos y metas estratégicas de SAE.</t>
  </si>
  <si>
    <t xml:space="preserve">Seleccione de la lista desplegable la iniciativa estratégica a la cual le apunta la acción a realizar en la vigencia. En caso de que las iniciativas contempladas no se ajusten o alineen a la acción a realizar, por favor comunicarlo a la Oficina Asesora de Planeación para realizar las respectivas parametrizaciones en el Plan de Acción. </t>
  </si>
  <si>
    <t>Acciones</t>
  </si>
  <si>
    <t>Corresponden a las actividades a realizar en la vigencia por parte de las áreas de SAE a fin de dar cumplimiento a las iniciativas y objetivos estratégicos que conforman la estrategia de SAE para cada periodo de administración.</t>
  </si>
  <si>
    <r>
      <t>Escriba en verbo infinitivo la acción a realizar en el año que apunte al cumplimiento de los objetivos estratégicos de la entidad.
Documente acciones o actividades estratégicas puntuales que dependan de la gestión del área para medir su desempeño.</t>
    </r>
    <r>
      <rPr>
        <sz val="11"/>
        <color rgb="FFFF0000"/>
        <rFont val="Arial"/>
        <family val="2"/>
      </rPr>
      <t xml:space="preserve"> 
</t>
    </r>
    <r>
      <rPr>
        <sz val="11"/>
        <rFont val="Arial"/>
        <family val="2"/>
      </rPr>
      <t>En caso que se deseen formular actividades estratégicas transversales como lider de consolidación de los datos, se pueden establecer haciendo la claridad que estas no se tendrán en cuenta en la evaluación de desempeño en la columna "H"</t>
    </r>
    <r>
      <rPr>
        <sz val="11"/>
        <color theme="1"/>
        <rFont val="Arial"/>
        <family val="2"/>
      </rPr>
      <t>.</t>
    </r>
  </si>
  <si>
    <t>Macroproceso</t>
  </si>
  <si>
    <t>Es un conjunto de procesos que se relacionan entresí y que contribuyen a un objetivo común en el marco del modelo operacional de SAE. Estos se encuentran determinados dentro de la arquitectura empresarial de SAE y se enlistan en el PAI a fin de asociar las actividades que contribuyen a su objetivo e identificar con mayor facilidad los indicadores que contribuyen a medir el desempeño de dicho macroproceso.</t>
  </si>
  <si>
    <t>Enuncie el nombre del macroproceso en el cual se ejecuta la acción o actividad planteada de acuerdo con arquitectura empresarial de SAE.</t>
  </si>
  <si>
    <t>Proceso</t>
  </si>
  <si>
    <t>Responde a un conjunto de actividades de nivel táctico o procedimientos que secuencialmente se interrelacionan para transformar las entradas de un proceso en resultados o salidas, cumplimiendo el objetivo de cada proceso dentro del modelo de operación de procesos de SAE. Estos se encuentran determinados dentro de la arquitectura empresarial de SAE y se enlistan en el PAI a fin de asociar las actividades que contribuyen a su objetivo e identificar con mayor facilidad los indicadores que contribuyen a medir el desempeño de dicho proceso.</t>
  </si>
  <si>
    <t>Específique el nombre del proceso en el cual se ejecuta la acción o actividad planteada de acuerdo con arquitectura empresarial de SAE.</t>
  </si>
  <si>
    <t xml:space="preserve">Área responsable de la ejecución </t>
  </si>
  <si>
    <t>Pertenece al área que ejecuta cada actividad o acción establecida en el Plan de Acción Institucional.</t>
  </si>
  <si>
    <t>Determine el área que ejecutará la acción o actividad documentada de acuerdo con estructura organizacional.</t>
  </si>
  <si>
    <t>¿Se toma en cuenta para la evaluación de desempeño?</t>
  </si>
  <si>
    <t>Es un criterio establecido por SAE para determinar cuáles indicadores se tienen en cuenta para evaluar el desempeño o rendimiento de las áreas en función de las actividades desarrolladas en la vigencia.</t>
  </si>
  <si>
    <t>Escriba "Sí" o "No" dependiendo si el resultado del indicador se tiene en cuenta o no en la evaluación de rendimiento o desempeño de cada área. 
Las actividades que están relacionadas con el quehacer del área deben tenerse en cuenta en la evaluación de desempeño. Las actividades que se pueden exceptuar de esta evaluación corresponden a actividades transversales que consolidan datos de varías áreas.</t>
  </si>
  <si>
    <t>Nombre del indicador</t>
  </si>
  <si>
    <t>Es el título o denominación corta y sencilla que permite identificar el objetivo de medición del indicador. Este debe estar correlacionado con la actividad que se realiza en la vigencia y que se desea medir.</t>
  </si>
  <si>
    <t>Exprese de manera corta y precisa el título que le dará al indicador de acuerdo con la intención de medición y la actividad a realizar.
Tenga en cuenta que el nombre del indicador debe ser único para cada caso.</t>
  </si>
  <si>
    <t>Clasificación por ubicación en la cadena de valor público</t>
  </si>
  <si>
    <r>
      <t xml:space="preserve">Corresponde a la clasificación de los indicadores dependiendo de su ubicación en la cadena de valor público. Dentro de esta cadena se contemplan los insumos, los procesos, los productos, los resultados y los impactos que se generan de la prestación de un servicio o generación de productos en el sector público.
En el marco de esta cadena de valor público y teniendo en cuenta la clasificación adoptada por el DANE y recogida en la metodología de la Guía para la construcción y análisis de Indicadores de Gestión - Versión 4 del DAFP, se tiene que:
</t>
    </r>
    <r>
      <rPr>
        <b/>
        <sz val="11"/>
        <rFont val="Arial"/>
        <family val="2"/>
      </rPr>
      <t>* Gestión:</t>
    </r>
    <r>
      <rPr>
        <sz val="11"/>
        <rFont val="Arial"/>
        <family val="2"/>
      </rPr>
      <t xml:space="preserve"> cuantifica los recursos físicos, humanos y financieros utilizados en el desarrollo de los procesos mientras mide la cantidad de acciones, procesos, procedimientos y/u operaciones realizadas durante la etapa de implementación.
Esta clasificación abarca los insumos y los procesos de la cadena de valor público.
</t>
    </r>
    <r>
      <rPr>
        <b/>
        <sz val="11"/>
        <rFont val="Arial"/>
        <family val="2"/>
      </rPr>
      <t>• Producto:</t>
    </r>
    <r>
      <rPr>
        <sz val="11"/>
        <rFont val="Arial"/>
        <family val="2"/>
      </rPr>
      <t xml:space="preserve"> cuantifica los productos y servicios realizados por cada área. Este indicador abarca la etapa de productos de la cadena de valor.
</t>
    </r>
    <r>
      <rPr>
        <b/>
        <sz val="11"/>
        <rFont val="Arial"/>
        <family val="2"/>
      </rPr>
      <t xml:space="preserve">• Efecto: </t>
    </r>
    <r>
      <rPr>
        <sz val="11"/>
        <rFont val="Arial"/>
        <family val="2"/>
      </rPr>
      <t xml:space="preserve">mide los cambios obtenidos en el bienestar de la población objetivo como consecuencia
de manera directa o indirecta de la entrega de los productos y/o servicios. Esta clasificación contempla las etapas de resultados o efectos, e impactos de la cadena de valor. 
</t>
    </r>
  </si>
  <si>
    <t>DiligenciE de acuerdo con el indicador establecido, la clasificación de este según su ubicación en la cadena de valor público al interior de SAE.</t>
  </si>
  <si>
    <t>Tipo de indicador</t>
  </si>
  <si>
    <r>
      <t>Corresponde a la categorización de los indicadores de acuerdo con su naturaleza. Para la estructuración del PAI, la SAE emplea las siguientes tipologías o tipos de indicadores:</t>
    </r>
    <r>
      <rPr>
        <b/>
        <sz val="11"/>
        <rFont val="Arial"/>
        <family val="2"/>
      </rPr>
      <t xml:space="preserve">
* Indicadores de calidad:</t>
    </r>
    <r>
      <rPr>
        <sz val="11"/>
        <rFont val="Arial"/>
        <family val="2"/>
      </rPr>
      <t xml:space="preserve"> indicadores que buscan medir aspectos relacionados con la capacidad de SAE para atender a las necesidades y demandas de sus usuarios bajo preceptos de rápidez e inmediatez a la hora de prestar sus bienes o servicios. La SAE enfoca la medición de estos indicadores hacia aspectos como la oportunidad y la percepción de satisfacción de los usuarios.
</t>
    </r>
    <r>
      <rPr>
        <b/>
        <sz val="11"/>
        <rFont val="Arial"/>
        <family val="2"/>
      </rPr>
      <t>* Indicadores de economía:</t>
    </r>
    <r>
      <rPr>
        <sz val="11"/>
        <rFont val="Arial"/>
        <family val="2"/>
      </rPr>
      <t xml:space="preserve"> indicadores que permiten medir la capacidad de SAE para gestionar los recursos disponibles de la forma más conveniente y adecuada. El enfoque de SAE frente a este tipo de indicadores va asociado a la medición del desempeño presupuestal, los posibles ahorros asociados a las actividades del plan de acción, medición de utilidades, ingresos económicos, rendimientos financieros, valor público y rentabilidad social.
</t>
    </r>
    <r>
      <rPr>
        <b/>
        <sz val="11"/>
        <rFont val="Arial"/>
        <family val="2"/>
      </rPr>
      <t>* Indicadores de eficacia</t>
    </r>
    <r>
      <rPr>
        <sz val="11"/>
        <rFont val="Arial"/>
        <family val="2"/>
      </rPr>
      <t>: indicadores que buscan determinar el cumplimiento de un objetivo o una actividad de acuerdo con la meta establecida. Al interior de SAE los indicadores de eficacia se enfocan principalmente en la medición de factores claves de éxito, puntos críticos, factores de mejora y resultados estratégicos.</t>
    </r>
  </si>
  <si>
    <t xml:space="preserve">Indique el tipo de indicador al cual corresponde el indicador a documentar de acuerdo con su naturaleza. 
Los tipos de indicadores a seleccionar pueden ser de calidad, economía o eficacia de acuerdo con la conceptualización de cada uno. </t>
  </si>
  <si>
    <t>Comportamiento del indicador</t>
  </si>
  <si>
    <r>
      <t xml:space="preserve">Contempla la postura o posición del indicador con relación a la naturaleza de las actividades ejecutadas por parte de la SAE, las cuales pueden llevarse a cabo bajo demanda, programación anual o programación periódica. 
</t>
    </r>
    <r>
      <rPr>
        <b/>
        <sz val="11"/>
        <rFont val="Arial"/>
        <family val="2"/>
      </rPr>
      <t>* Indicador a Demanda:</t>
    </r>
    <r>
      <rPr>
        <sz val="11"/>
        <rFont val="Arial"/>
        <family val="2"/>
      </rPr>
      <t xml:space="preserve"> Hace referencia a al indicador que mide el avance de actividades que no cuentan con una programación previa sino que son atendidas por el área encargada una vez se reciben. No se sabe cuál es el universo a atender, por lo tanto se atienden a demanda.
</t>
    </r>
    <r>
      <rPr>
        <b/>
        <sz val="11"/>
        <rFont val="Arial"/>
        <family val="2"/>
      </rPr>
      <t xml:space="preserve">• Indicador con Programación Anual: </t>
    </r>
    <r>
      <rPr>
        <sz val="11"/>
        <rFont val="Arial"/>
        <family val="2"/>
      </rPr>
      <t xml:space="preserve">Se refiere a la medición de actividades que se proyectan o programan en el año por cada una de las áreas de la entidad, lo que permite saber la cantidad de actividades a desarrollar durante la vigencia. 
</t>
    </r>
    <r>
      <rPr>
        <b/>
        <sz val="11"/>
        <rFont val="Arial"/>
        <family val="2"/>
      </rPr>
      <t xml:space="preserve">• Indicador con Programación por Periodos: </t>
    </r>
    <r>
      <rPr>
        <sz val="11"/>
        <rFont val="Arial"/>
        <family val="2"/>
      </rPr>
      <t>Se refiere al indicador que mide el estado de avance de las actividades que se proyectan o programan dentro de un espacio temporal definido diferente al anual. Es decir, la programación de actividades a realizar o universo sobre el cual se va medir el estado de avance de la acción puede ser variable entre periodos.</t>
    </r>
  </si>
  <si>
    <t xml:space="preserve">Seleccione el comportamiento del indicador que medirá la acción a ejecutarse, de acuerdo con la naturaleza de esta, con base en las opciones de: Indicador a Demanda, Indicador con Programación Anual, o Indicador con Programación por Periodos. 
</t>
  </si>
  <si>
    <t>Fórmula para medir el indicador</t>
  </si>
  <si>
    <r>
      <t xml:space="preserve">Corresponde a la descripción, expresión o notación matemática de cómo medir el desempeño del indicador propuesto. Usualmente los indicadores que emplea SAE relacionan fórmulas en términos de fracciones o divisiones de dos cifras, las cuales están relacionadas con la meta y el estado de avance. Para esto usa fórmulas que contienen numeradores y denominadores. 
</t>
    </r>
    <r>
      <rPr>
        <b/>
        <sz val="11"/>
        <rFont val="Arial"/>
        <family val="2"/>
      </rPr>
      <t xml:space="preserve">* Numerador: </t>
    </r>
    <r>
      <rPr>
        <sz val="11"/>
        <rFont val="Arial"/>
        <family val="2"/>
      </rPr>
      <t xml:space="preserve">corresponde a la parte superior de la fracción o fórmula, y responde al resultado esperado de la actividad a realizar.
</t>
    </r>
    <r>
      <rPr>
        <b/>
        <sz val="11"/>
        <rFont val="Arial"/>
        <family val="2"/>
      </rPr>
      <t xml:space="preserve">* Denominador: </t>
    </r>
    <r>
      <rPr>
        <sz val="11"/>
        <rFont val="Arial"/>
        <family val="2"/>
      </rPr>
      <t>es la parte inferior de la fracción o fórmula, y corresponde al universo o meta sobre la cual se realizará la medición del indicador o actividad.</t>
    </r>
  </si>
  <si>
    <t>Describa la fórmula matemática a emplear para medir el indicador, usando la estructura: (Numerador/Denominador)*100%
Para el numerador describa el nombre de la actividad o unidad de medida redactada en función de logro o resultado. Ej: capacitaciones realizadas.
Para el denominador describa cualitativamente el universo o meta programada en la ejecución de la actividad. Ej: capacitaciones programadas.
Indicador ejemplo: (Capacitaciones realizadas/Capacitaciones programadas)*100%</t>
  </si>
  <si>
    <t>Descripción del indicador</t>
  </si>
  <si>
    <t>La descripción del indicador es un campo con información cualitativa del indicador que permite su explicación y claridad. Este campo incluye el objetivo de medición del indicador, la explicación del numerador y denominador de la fórmula del indicador en términos cualitativos y de alcance, y también puede contener notas aclaratorias u observaciones para facilitar la medición del indicador.</t>
  </si>
  <si>
    <r>
      <t xml:space="preserve">En este campo describa el objetivo del indicador, la explicación del alcance del numerador y denominador, y observaciones aclaratorias en caso que existan.
La estructura de esta descripción es la siguiente:
</t>
    </r>
    <r>
      <rPr>
        <b/>
        <sz val="11"/>
        <color theme="1"/>
        <rFont val="Arial"/>
        <family val="2"/>
      </rPr>
      <t>* Objetivo del indicador:</t>
    </r>
    <r>
      <rPr>
        <sz val="11"/>
        <color theme="1"/>
        <rFont val="Arial"/>
        <family val="2"/>
      </rPr>
      <t xml:space="preserve"> medir (complemento).
</t>
    </r>
    <r>
      <rPr>
        <b/>
        <sz val="11"/>
        <color theme="1"/>
        <rFont val="Arial"/>
        <family val="2"/>
      </rPr>
      <t>* Numerador:</t>
    </r>
    <r>
      <rPr>
        <sz val="11"/>
        <color theme="1"/>
        <rFont val="Arial"/>
        <family val="2"/>
      </rPr>
      <t xml:space="preserve"> corresponde a (explicación del alcance del numerador de acuerdo con fórmula definida).
</t>
    </r>
    <r>
      <rPr>
        <b/>
        <sz val="11"/>
        <color theme="1"/>
        <rFont val="Arial"/>
        <family val="2"/>
      </rPr>
      <t>* Denominador:</t>
    </r>
    <r>
      <rPr>
        <sz val="11"/>
        <color theme="1"/>
        <rFont val="Arial"/>
        <family val="2"/>
      </rPr>
      <t xml:space="preserve"> corresponde a (explicación del alcance del denominador de acuerdo con fórmula definida).
</t>
    </r>
    <r>
      <rPr>
        <b/>
        <sz val="11"/>
        <color theme="1"/>
        <rFont val="Arial"/>
        <family val="2"/>
      </rPr>
      <t>* Observación</t>
    </r>
    <r>
      <rPr>
        <sz val="11"/>
        <color theme="1"/>
        <rFont val="Arial"/>
        <family val="2"/>
      </rPr>
      <t>: (en caso que aplique)</t>
    </r>
  </si>
  <si>
    <t>Meta 202(X)</t>
  </si>
  <si>
    <t>Es el resultado que se espera lograr en la vigencia con relación a la medición de la acción o actividad a través de su indicador. Esta meta es anualizada y puede representarse a nivel porcentual o con valor absoluto, según mejor convenga.</t>
  </si>
  <si>
    <t>Establezca de manera numérica la meta anual de la actividad a realizar.
Para indicadores que son a demanda se recomienda establecer metas porcentuales (Ej: 100%). En los casos que se conozca el universo sobre el cual se realizará la medición, se podrá poner la meta en valor absoluto (Ej. $10.000`000.000).</t>
  </si>
  <si>
    <t>Periodicidad del reporte</t>
  </si>
  <si>
    <t>Es la frecuencia con la que se realiza el reporte y por tanto el seguimiento al Plan de Acción Institucional de SAE. Según los lineamientos establecidos en la entidad, esta periocidad es trimestral, una vez la Oficina Asesora de Planeación solicite su reporte.</t>
  </si>
  <si>
    <t>Esta casilla siempre debe contener la descripción "Trimestral" dado que la periodicidad establecida para dicho seguimiento por parte de la Oficina Asesora de Planeación es esta.</t>
  </si>
  <si>
    <t>Pestaña "Datos"</t>
  </si>
  <si>
    <t>Esta pestaña es de uso exclusivo de la Oficina Asesora de Planeación para parametrizar las dimensiones, objetivos estratégicos, iniciativas asociadas a objetivos estratégicos u otro tipo de datos requeridos para el adecuado funcionamiento de la herramienta de Plan de Acción Institucional.</t>
  </si>
  <si>
    <r>
      <rPr>
        <b/>
        <sz val="12"/>
        <color theme="1"/>
        <rFont val="Arial"/>
        <family val="2"/>
      </rPr>
      <t xml:space="preserve">Código: </t>
    </r>
    <r>
      <rPr>
        <sz val="12"/>
        <color theme="1"/>
        <rFont val="Arial"/>
        <family val="2"/>
      </rPr>
      <t xml:space="preserve">F-DE2-118
</t>
    </r>
    <r>
      <rPr>
        <b/>
        <sz val="12"/>
        <color theme="1"/>
        <rFont val="Arial"/>
        <family val="2"/>
      </rPr>
      <t>Versión No.:</t>
    </r>
    <r>
      <rPr>
        <sz val="12"/>
        <color theme="1"/>
        <rFont val="Arial"/>
        <family val="2"/>
      </rPr>
      <t xml:space="preserve"> 06
</t>
    </r>
    <r>
      <rPr>
        <b/>
        <sz val="12"/>
        <color theme="1"/>
        <rFont val="Arial"/>
        <family val="2"/>
      </rPr>
      <t>Vigencia desde:</t>
    </r>
    <r>
      <rPr>
        <sz val="12"/>
        <color theme="1"/>
        <rFont val="Arial"/>
        <family val="2"/>
      </rPr>
      <t xml:space="preserve"> 26 – 09- 2023</t>
    </r>
  </si>
  <si>
    <r>
      <t xml:space="preserve">PLAN DE ACCIÓN INSTITUCIONAL (PAI) 2024
</t>
    </r>
    <r>
      <rPr>
        <b/>
        <sz val="12"/>
        <color theme="0"/>
        <rFont val="Arial"/>
        <family val="2"/>
      </rPr>
      <t>SOCIEDAD DE ACTIVOS ESPECIALES S.A.S.</t>
    </r>
  </si>
  <si>
    <t>Alineación estratégica y táctica</t>
  </si>
  <si>
    <t>Alineación Operativa</t>
  </si>
  <si>
    <t>Información del área que ejecuta la acción</t>
  </si>
  <si>
    <t>Clasificación de indicadores</t>
  </si>
  <si>
    <t>Información complementaria del indicador</t>
  </si>
  <si>
    <t>Seguimiento cuantitativo del indicador</t>
  </si>
  <si>
    <t>Alerta de desempeño al corte evaluado</t>
  </si>
  <si>
    <t>Análisis cualitativo del indicador</t>
  </si>
  <si>
    <t>ID</t>
  </si>
  <si>
    <t>Meta 2024</t>
  </si>
  <si>
    <t>Numerador</t>
  </si>
  <si>
    <t>Denominador</t>
  </si>
  <si>
    <t>Cumplimiento del indicador en el año</t>
  </si>
  <si>
    <t>% Meta T2</t>
  </si>
  <si>
    <t>Cumplimiento del indicador a corte del trimestre evaluado</t>
  </si>
  <si>
    <t>Análisis del indicador</t>
  </si>
  <si>
    <t>Observaciones</t>
  </si>
  <si>
    <t>Retroalimentación al área</t>
  </si>
  <si>
    <t>Productiva, social y ambiental</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</si>
  <si>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</si>
  <si>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Garantizar la inclusión de comunidades, organizaciones sociales y economías populares en condición de vulnerabilidad en los mecanismos de administración existentes</t>
  </si>
  <si>
    <t>Permitir la inclusión de organizaciones comunitarias en el gerenciamiento de Sociedades Activas y/o establecimientos de comercio.</t>
  </si>
  <si>
    <t>Disposición Temporal</t>
  </si>
  <si>
    <t>Administración de Depósitos Provisionales</t>
  </si>
  <si>
    <t>Dirección de Gobierno, Control y Democratización de Sociedades</t>
  </si>
  <si>
    <t>SÍ</t>
  </si>
  <si>
    <t>Gerencias populares en Sociedades Activas y/o establecimientos de comercio</t>
  </si>
  <si>
    <t>Producto</t>
  </si>
  <si>
    <t>Eficacia</t>
  </si>
  <si>
    <t>Programación anual</t>
  </si>
  <si>
    <t>(Sociedades Activas y/o establecimientos de comercio con gerencias populares/Sociedades Activas y/o establecimientos de comercio priorizados para el gerenciamiento de organizaciones populares)*100%</t>
  </si>
  <si>
    <r>
      <rPr>
        <b/>
        <sz val="11"/>
        <rFont val="Arial"/>
        <family val="2"/>
      </rPr>
      <t>Objetivo del indicador:</t>
    </r>
    <r>
      <rPr>
        <sz val="11"/>
        <rFont val="Arial"/>
        <family val="2"/>
      </rPr>
      <t xml:space="preserve"> medir la inclusión de organizaciones comunitarias en el gerenciamiento de Sociedades Activas y/o establecimientos de comercio.
</t>
    </r>
    <r>
      <rPr>
        <b/>
        <sz val="11"/>
        <rFont val="Arial"/>
        <family val="2"/>
      </rPr>
      <t xml:space="preserve">Numerador: </t>
    </r>
    <r>
      <rPr>
        <sz val="11"/>
        <rFont val="Arial"/>
        <family val="2"/>
      </rPr>
      <t xml:space="preserve">corresponde al número de Sociedades Activas y/o establecimientos de comercio con gerenciamiento de organizaciones populares y/o comunitarias. 
</t>
    </r>
    <r>
      <rPr>
        <b/>
        <sz val="11"/>
        <rFont val="Arial"/>
        <family val="2"/>
      </rPr>
      <t xml:space="preserve">Denominador: </t>
    </r>
    <r>
      <rPr>
        <sz val="11"/>
        <rFont val="Arial"/>
        <family val="2"/>
      </rPr>
      <t xml:space="preserve">son las Sociedades Activas y/o establecimientos de comercio priorizados por la Gerencia de Sociedades Activas para el gerenciamiento popular. </t>
    </r>
  </si>
  <si>
    <t>Trimestral</t>
  </si>
  <si>
    <t>Adelantar entrega de activos por mecanismos de disposición temporal y/o definitiva, priorizando los procesos productivos, sociales, ambientales, así como la atención ante emergencias y desastres producto de fenómenos de variabilidad climática</t>
  </si>
  <si>
    <t>Democratizar inmuebles rurales sociales para el formento de la economía popular, la reforma agraria o el valor público, social y ambiental.</t>
  </si>
  <si>
    <t>Disposición Temporal
Disposición Final</t>
  </si>
  <si>
    <t>Administración directa
Administración de destinación provisional
Otras modalidades de disposición final</t>
  </si>
  <si>
    <t>Tierras sociales para la paz</t>
  </si>
  <si>
    <t>(Número de hectáreas de inmuebles sociales democratizadas en el marco de la estrategia de tierras para la paz/ Número de hectáreas de inmuebles sociales programadas para entrega en la vigencia)*100%</t>
  </si>
  <si>
    <r>
      <rPr>
        <b/>
        <sz val="11"/>
        <rFont val="Arial"/>
        <family val="2"/>
      </rPr>
      <t>Objetivo del indicador:</t>
    </r>
    <r>
      <rPr>
        <sz val="11"/>
        <rFont val="Arial"/>
        <family val="2"/>
      </rPr>
      <t xml:space="preserve"> medir el grado de avance de entrega de tierras sociales para la paz bajo los mecanismos establecidos.
</t>
    </r>
    <r>
      <rPr>
        <b/>
        <sz val="11"/>
        <rFont val="Arial"/>
        <family val="2"/>
      </rPr>
      <t>Numerador:</t>
    </r>
    <r>
      <rPr>
        <sz val="11"/>
        <rFont val="Arial"/>
        <family val="2"/>
      </rPr>
      <t xml:space="preserve"> corresponde al número de hectáreas de inmuebles sociales entregadas mediante transferencias definitivas de inmuebles sociales extintos, ventas a la ANT, entrega de derechos de uso u otros esquemas de administración, que cuenten con acto administrativo o figura jurídica suscrita.
</t>
    </r>
    <r>
      <rPr>
        <b/>
        <sz val="11"/>
        <rFont val="Arial"/>
        <family val="2"/>
      </rPr>
      <t xml:space="preserve">Denominador: </t>
    </r>
    <r>
      <rPr>
        <sz val="11"/>
        <rFont val="Arial"/>
        <family val="2"/>
      </rPr>
      <t xml:space="preserve">corresponde al número de hectáreas de inmuebles sociales programados para entrega en la vigencia 2024 que fomenten la economía popular, la reforma agraria y en general el programa de acceso a tierras. </t>
    </r>
  </si>
  <si>
    <t>Realizar o actualizar fichas técnicas de caracterización de Inmuebles Rurales para procesos de disposición final gratuita con enfoque social y productivo</t>
  </si>
  <si>
    <t>Diagnóstico y Alistamiento</t>
  </si>
  <si>
    <t>Diagnóstico de Activos</t>
  </si>
  <si>
    <t>Dirección para la Democratización de Activos Inmuebles Rurales</t>
  </si>
  <si>
    <t>Fichas Técnicas de caracterización de Inmuebles Rurales para procesos de disposición final gratuita con enfoque social y productivo</t>
  </si>
  <si>
    <t>Gestión</t>
  </si>
  <si>
    <t>Demanda</t>
  </si>
  <si>
    <t>(Folios de Matrícula Inmobiliaria de inmuebles rurales con ficha de caracterización para disposición final gratuita/ Folios de Matrícula Inmobiliaria de inmuebles con viabilidad para disposición final gratuita) *100%</t>
  </si>
  <si>
    <r>
      <rPr>
        <b/>
        <sz val="11"/>
        <color rgb="FF000000"/>
        <rFont val="Arial"/>
        <family val="2"/>
      </rPr>
      <t>Objetivo del indicador:</t>
    </r>
    <r>
      <rPr>
        <sz val="11"/>
        <color indexed="8"/>
        <rFont val="Arial"/>
        <family val="2"/>
      </rPr>
      <t xml:space="preserve"> medir el proceso de caracterización técnica de inmuebles rurales para disponerlos de manera definitiva y gratuita definidas en la ley.
</t>
    </r>
    <r>
      <rPr>
        <b/>
        <sz val="11"/>
        <color rgb="FF000000"/>
        <rFont val="Arial"/>
        <family val="2"/>
      </rPr>
      <t xml:space="preserve">Numerador: </t>
    </r>
    <r>
      <rPr>
        <sz val="11"/>
        <color indexed="8"/>
        <rFont val="Arial"/>
        <family val="2"/>
      </rPr>
      <t xml:space="preserve">corresponde al número de folios de matrícula rurales que cuentan con fichas de caracterización predial elaboradas o actualizadas para el proceso de disposición definitiva y gratuita.
</t>
    </r>
    <r>
      <rPr>
        <b/>
        <sz val="11"/>
        <color rgb="FF000000"/>
        <rFont val="Arial"/>
        <family val="2"/>
      </rPr>
      <t xml:space="preserve">Denominador: </t>
    </r>
    <r>
      <rPr>
        <sz val="11"/>
        <color indexed="8"/>
        <rFont val="Arial"/>
        <family val="2"/>
      </rPr>
      <t>corresponde al número de folios de matrícula de inmuebles rurales que cuentan con un concepto jurídico favorable para disposición final gratuita favorable.</t>
    </r>
  </si>
  <si>
    <t>Presentar casos de destinación definitiva de inmuebles rurales, priorizando aquellos que contribuyen a la reforma agraria, al fomento de la economía popular y a la generación de valor público, social o ambiental.</t>
  </si>
  <si>
    <t>Disposición Final</t>
  </si>
  <si>
    <t>Otras modalidades de disposición final</t>
  </si>
  <si>
    <t>Trámite de destinaciones definitivas de Inmuebles Rurales</t>
  </si>
  <si>
    <r>
      <t xml:space="preserve">(Número de folios de matrícula de inmuebles rurales presentados para destinación definitiva / Número de folios de matrícula viables para </t>
    </r>
    <r>
      <rPr>
        <strike/>
        <sz val="11"/>
        <rFont val="Arial"/>
        <family val="2"/>
      </rPr>
      <t xml:space="preserve"> </t>
    </r>
    <r>
      <rPr>
        <sz val="11"/>
        <rFont val="Arial"/>
        <family val="2"/>
      </rPr>
      <t>destinaciones definitivas) *100%</t>
    </r>
  </si>
  <si>
    <r>
      <rPr>
        <b/>
        <sz val="11"/>
        <color rgb="FF000000"/>
        <rFont val="Arial"/>
        <family val="2"/>
      </rPr>
      <t xml:space="preserve">Objetivo del indicador: </t>
    </r>
    <r>
      <rPr>
        <sz val="11"/>
        <color indexed="8"/>
        <rFont val="Arial"/>
        <family val="2"/>
      </rPr>
      <t xml:space="preserve">medir la presentación de folios de matrícula de inmuebles rurales para el mecanismo de destinación definitiva gratuita prevista en la ley.
</t>
    </r>
    <r>
      <rPr>
        <b/>
        <sz val="11"/>
        <color rgb="FF000000"/>
        <rFont val="Arial"/>
        <family val="2"/>
      </rPr>
      <t xml:space="preserve">Numerador: </t>
    </r>
    <r>
      <rPr>
        <sz val="11"/>
        <color indexed="8"/>
        <rFont val="Arial"/>
        <family val="2"/>
      </rPr>
      <t xml:space="preserve">total de folios de matrícula de inmuebles rurales viables jurídicamente que cuentan con solicitud de elaboración de acto administrativo de destinación definitiva gratuita.
</t>
    </r>
    <r>
      <rPr>
        <b/>
        <sz val="11"/>
        <color rgb="FF000000"/>
        <rFont val="Arial"/>
        <family val="2"/>
      </rPr>
      <t xml:space="preserve">Denominador: </t>
    </r>
    <r>
      <rPr>
        <sz val="11"/>
        <color indexed="8"/>
        <rFont val="Arial"/>
        <family val="2"/>
      </rPr>
      <t xml:space="preserve">corresponde a los folios de matrícula de inmuebles rurales con solicitudes de destinación definitiva de inmuebles rurales que se consideran viables de acuerdo con la metodología y procedimientos. 
</t>
    </r>
    <r>
      <rPr>
        <b/>
        <sz val="11"/>
        <color rgb="FF000000"/>
        <rFont val="Arial"/>
        <family val="2"/>
      </rPr>
      <t xml:space="preserve">Observación: </t>
    </r>
    <r>
      <rPr>
        <sz val="11"/>
        <color indexed="8"/>
        <rFont val="Arial"/>
        <family val="2"/>
      </rPr>
      <t>se hace necesario indicar en el análisis del indicador, las destinaciones definitivas aprobadas como insumo para la medición de la macrometa estratégica "Destinaciones de inmuebles al fomento de la economía popular y reforma agraria"</t>
    </r>
  </si>
  <si>
    <t>Presentar casos de destinación provisional de inmuebles rurales, priorizando aquellos que contribuyen a la reforma agraria, al fomento de la economía popular y a la generación de valor público, social o ambiental.</t>
  </si>
  <si>
    <t>Administración de destinación provisional</t>
  </si>
  <si>
    <t>Trámite de destinaciones provisionales de Inmuebles Rurales</t>
  </si>
  <si>
    <t>(Número de folios de matrícula de Inmuebles rurales presentados a Comité/ Número de folios de matrícula con solicitudes de destinaciones provisionales viables) *100%</t>
  </si>
  <si>
    <r>
      <rPr>
        <b/>
        <sz val="11"/>
        <color rgb="FF000000"/>
        <rFont val="Arial"/>
        <family val="2"/>
      </rPr>
      <t xml:space="preserve">Objetivo del indicador: </t>
    </r>
    <r>
      <rPr>
        <sz val="11"/>
        <color indexed="8"/>
        <rFont val="Arial"/>
        <family val="2"/>
      </rPr>
      <t xml:space="preserve">medir la presentación de inmuebles rurales para destinación provisional ante el Comité de Depositarios, Destinatarios, Mandatarios y Liquidadores.
</t>
    </r>
    <r>
      <rPr>
        <b/>
        <sz val="11"/>
        <color rgb="FF000000"/>
        <rFont val="Arial"/>
        <family val="2"/>
      </rPr>
      <t>Numerador:</t>
    </r>
    <r>
      <rPr>
        <sz val="11"/>
        <color indexed="8"/>
        <rFont val="Arial"/>
        <family val="2"/>
      </rPr>
      <t xml:space="preserve"> total de folios de matrícula de inmuebles rurales presentadas al Comité de Depositarios, Destinatarios, Mandatarios y Liquidadores para aprobación del mecanismo de destinación provisional. 
</t>
    </r>
    <r>
      <rPr>
        <b/>
        <sz val="11"/>
        <color rgb="FF000000"/>
        <rFont val="Arial"/>
        <family val="2"/>
      </rPr>
      <t>Denominador:</t>
    </r>
    <r>
      <rPr>
        <sz val="11"/>
        <color indexed="8"/>
        <rFont val="Arial"/>
        <family val="2"/>
      </rPr>
      <t xml:space="preserve"> corresponde al número de folios de matrícula que se consideran viables para presentar al Comité de Depositarios, Destinatarios, Mandatarios y Liquidadores con el fin de que se considere la aprobación de la destinación provisional. 
</t>
    </r>
    <r>
      <rPr>
        <b/>
        <sz val="11"/>
        <color rgb="FF000000"/>
        <rFont val="Arial"/>
        <family val="2"/>
      </rPr>
      <t xml:space="preserve">Observación: </t>
    </r>
    <r>
      <rPr>
        <sz val="11"/>
        <color indexed="8"/>
        <rFont val="Arial"/>
        <family val="2"/>
      </rPr>
      <t xml:space="preserve">se hace necesario indicar en el análisis del indicador, las destinaciones provisionales aprobadas como insumo para la medición de la macrometa estratégica "Destinaciones de inmuebles al fomento de la economía popular y la reforma agraria" </t>
    </r>
  </si>
  <si>
    <t>Democratizar inmuebles urbanos para la educación pública</t>
  </si>
  <si>
    <t>DT. Disposición temporal
DF. Disposición Final</t>
  </si>
  <si>
    <t>Dirección para la Democratización de Activos Inmuebles Urbanos</t>
  </si>
  <si>
    <t>Democratización de inmuebles urbanos para la educación pública</t>
  </si>
  <si>
    <t>(Inmuebles urbanos aprobados para entrega al fortalecimiento de la educación pública /Inmuebles urbanos solicitados para el fortalecimiento de la educación pública)* 100%</t>
  </si>
  <si>
    <r>
      <rPr>
        <b/>
        <sz val="11"/>
        <rFont val="Arial"/>
        <family val="2"/>
      </rPr>
      <t xml:space="preserve">Objetivo del indicador: </t>
    </r>
    <r>
      <rPr>
        <sz val="11"/>
        <rFont val="Arial"/>
        <family val="2"/>
      </rPr>
      <t xml:space="preserve">medir la entrega de inmuebles urbanos bajo diferentes mecanismos de disposición temporal y/o definitiva para el fortalecimiento de la educación pública.
</t>
    </r>
    <r>
      <rPr>
        <b/>
        <sz val="11"/>
        <rFont val="Arial"/>
        <family val="2"/>
      </rPr>
      <t>Numerador:</t>
    </r>
    <r>
      <rPr>
        <sz val="11"/>
        <rFont val="Arial"/>
        <family val="2"/>
      </rPr>
      <t xml:space="preserve"> corresponden a los inmuebles urbanos aprobados por comité para su entrega bajo diferentes mecanismos de disposición temporal y/o definitiva (destinaciones, donaciones, comodatos u otros) a entidades o establecimientos públicos para el fortalecimiento de la educación pública. Para el caso de destinación definitiva o donación se toma como aprobación cuando el inmueble urbano cuente con las viabilidades jurídicas, administrativas y técnicas.
</t>
    </r>
    <r>
      <rPr>
        <b/>
        <sz val="11"/>
        <rFont val="Arial"/>
        <family val="2"/>
      </rPr>
      <t>Denominador:</t>
    </r>
    <r>
      <rPr>
        <sz val="11"/>
        <rFont val="Arial"/>
        <family val="2"/>
      </rPr>
      <t xml:space="preserve"> corresponde a los inmuebles urbanos solicitados para el fortalecimiento de la educación pública por parte de las instituciones de educación pública del sistema educativo colombiano en todos sus subsistemas o niveles y establecimientos públicos facultados para aprobar e impartir programas que se enmarcan en la Educación para el Trabajo y el Desarrollo Humano. Estas solicitudes deben ser allegadas por los canales oficiales de comunicación de SAE y cumplir los requerimientos exigibles (Formularios, información completa, soportes).</t>
    </r>
  </si>
  <si>
    <t>Atender las solicitudes de destinación provisional y definitiva de inmuebles urbanos</t>
  </si>
  <si>
    <t xml:space="preserve">Administración de Destinación Provisional </t>
  </si>
  <si>
    <t>Trámite de solicitudes de destinación provisional y definitivas</t>
  </si>
  <si>
    <t>(Solicitudes de destinación provisional y definitiva de inmuebles urbanos atendidas/ Solicitudes de destinación provisional y definitiva de inmuebles recibidas)*100%</t>
  </si>
  <si>
    <r>
      <rPr>
        <b/>
        <sz val="11"/>
        <rFont val="Arial"/>
        <family val="2"/>
      </rPr>
      <t>Objetivo del indicador:</t>
    </r>
    <r>
      <rPr>
        <sz val="11"/>
        <rFont val="Arial"/>
        <family val="2"/>
      </rPr>
      <t xml:space="preserve"> medir la atención de las solicitudes recibidas por entidades públicas, privadas y personas naturales de destinación provisional y definitivas de inmuebles urbanos.
</t>
    </r>
    <r>
      <rPr>
        <b/>
        <sz val="11"/>
        <rFont val="Arial"/>
        <family val="2"/>
      </rPr>
      <t xml:space="preserve">Numerador: </t>
    </r>
    <r>
      <rPr>
        <sz val="11"/>
        <rFont val="Arial"/>
        <family val="2"/>
      </rPr>
      <t xml:space="preserve">para destinación provisional se considera una solicitud atendida cuando ésta es presentada al comité de depositarios, mandatarios y liquidadores, y para el caso de destinación definitiva con la solicitud de viabilidades jurídicas, técnicas y administrativas.
</t>
    </r>
    <r>
      <rPr>
        <b/>
        <sz val="11"/>
        <rFont val="Arial"/>
        <family val="2"/>
      </rPr>
      <t xml:space="preserve">Denominador: </t>
    </r>
    <r>
      <rPr>
        <sz val="11"/>
        <rFont val="Arial"/>
        <family val="2"/>
      </rPr>
      <t>corresponde a las solicitudes de destinación provisional o definitiva de inmuebles urbanas allegadas por los canales oficiales de comunicación de SAE y que cumplan los requerimientos exigibles.</t>
    </r>
  </si>
  <si>
    <t>Democratizar bienes muebles para el fomento de la economía popular</t>
  </si>
  <si>
    <t>Dirección para la Democratización de Activos Muebles</t>
  </si>
  <si>
    <t>Democratización de bienes muebles para el fomento de la economía popular</t>
  </si>
  <si>
    <t xml:space="preserve">(Número de bienes muebles democratizados para el fomento de la economía popular/ Número de bienes muebles programados para el fomento de la economía popular)*100% </t>
  </si>
  <si>
    <r>
      <rPr>
        <b/>
        <sz val="11"/>
        <color indexed="8"/>
        <rFont val="Arial"/>
        <family val="2"/>
      </rPr>
      <t xml:space="preserve">Objetivo del indicador: </t>
    </r>
    <r>
      <rPr>
        <sz val="11"/>
        <color indexed="8"/>
        <rFont val="Arial"/>
        <family val="2"/>
      </rPr>
      <t xml:space="preserve">medir el número de bienes entregados bajo mecanismos de disposición temporal y/o final por parte de la Gerencia de Muebles, para el fomento de la economía popular o la creación de valor público, social o ambiental.
</t>
    </r>
    <r>
      <rPr>
        <b/>
        <sz val="11"/>
        <color indexed="8"/>
        <rFont val="Arial"/>
        <family val="2"/>
      </rPr>
      <t>Numerador:</t>
    </r>
    <r>
      <rPr>
        <sz val="11"/>
        <color indexed="8"/>
        <rFont val="Arial"/>
        <family val="2"/>
      </rPr>
      <t xml:space="preserve"> corresponde al número de bienes muebles que se entregan bajo mecanismos de disposición temporal y/o final (Cuentas por participación, comodato, donaciones, destinaciones temporales y definitivas, entre otros esquemas) para el  fomento de la economía popular o la creación de valor público, social o ambiental, a organizaciones comunitarias, organizaciones sin ánimo de lucro, entidades públicas u otro actor permitido y priorizado por la entidad. El numero de bienes muebles se consideran entregados cuando estos cuentan con resolución expedida de entrega.
</t>
    </r>
    <r>
      <rPr>
        <b/>
        <sz val="11"/>
        <color indexed="8"/>
        <rFont val="Arial"/>
        <family val="2"/>
      </rPr>
      <t>Denominador:</t>
    </r>
    <r>
      <rPr>
        <sz val="11"/>
        <color indexed="8"/>
        <rFont val="Arial"/>
        <family val="2"/>
      </rPr>
      <t xml:space="preserve"> corresponde al número de bienes muebles que se tienen programados para entrega bajo cualquier mecanismo de disposición temporal y/o definitiva para el fomento de la economía popular o la creación de valor público, social o ambiental.
</t>
    </r>
    <r>
      <rPr>
        <b/>
        <sz val="11"/>
        <color rgb="FF000000"/>
        <rFont val="Arial"/>
        <family val="2"/>
      </rPr>
      <t>Observación:</t>
    </r>
    <r>
      <rPr>
        <sz val="11"/>
        <color indexed="8"/>
        <rFont val="Arial"/>
        <family val="2"/>
      </rPr>
      <t xml:space="preserve"> un ejemplo del alcance de este indicador aplicaría para el transporte de insumos, mano de obra o herramientas en el marco de proyectos ambientales, productivos o sociales.</t>
    </r>
  </si>
  <si>
    <t>Adelantar destinaciones especiales temporales y definitivas, priorizando los procesos productivos, sociales, ambientales, así como la atención ante emergencias y desastres producto de fenómenos de variabilidad climática</t>
  </si>
  <si>
    <t>Democratizar bienes muebles para uso oficial o  institucional</t>
  </si>
  <si>
    <t>Democratización de bienes muebles para uso institucional</t>
  </si>
  <si>
    <t xml:space="preserve">(Número de bienes muebles democratizados para uso oficial o institucional/ Número de bienes muebles programados para entrega y uso oficial o institucional)*100% </t>
  </si>
  <si>
    <r>
      <rPr>
        <b/>
        <sz val="11"/>
        <color indexed="8"/>
        <rFont val="Arial"/>
        <family val="2"/>
      </rPr>
      <t xml:space="preserve">Objetivo del indicador: </t>
    </r>
    <r>
      <rPr>
        <sz val="11"/>
        <color indexed="8"/>
        <rFont val="Arial"/>
        <family val="2"/>
      </rPr>
      <t xml:space="preserve">medir el número de bienes entregados bajo mecanismos de disposición temporal y/o final por parte de la Gerencia de Muebles, para el uso oficial o institucional. 
</t>
    </r>
    <r>
      <rPr>
        <b/>
        <sz val="11"/>
        <color indexed="8"/>
        <rFont val="Arial"/>
        <family val="2"/>
      </rPr>
      <t>Numerador:</t>
    </r>
    <r>
      <rPr>
        <sz val="11"/>
        <color indexed="8"/>
        <rFont val="Arial"/>
        <family val="2"/>
      </rPr>
      <t xml:space="preserve"> corresponde al número de bienes muebles que se entregan bajo mecanismos de disposición temporal y/o final (Cuentas por participación, comodato, donaciones, destinaciones temporales o definitivas, entre otros esquemas) para el uso oficial o institucional. El numero de bienes muebles se consideran entregados cuando estos cuentan con resolución expedida de entrega.
</t>
    </r>
    <r>
      <rPr>
        <b/>
        <sz val="11"/>
        <color indexed="8"/>
        <rFont val="Arial"/>
        <family val="2"/>
      </rPr>
      <t>Denominador:</t>
    </r>
    <r>
      <rPr>
        <sz val="11"/>
        <color indexed="8"/>
        <rFont val="Arial"/>
        <family val="2"/>
      </rPr>
      <t xml:space="preserve"> corresponde al número de bienes muebles que se tienen programados para entrega bajo cualquier mecanismo de disposición temporal y/o final para el uso oficial o institucional.
</t>
    </r>
    <r>
      <rPr>
        <b/>
        <sz val="11"/>
        <color rgb="FF000000"/>
        <rFont val="Arial"/>
        <family val="2"/>
      </rPr>
      <t>Observación:</t>
    </r>
    <r>
      <rPr>
        <sz val="11"/>
        <color indexed="8"/>
        <rFont val="Arial"/>
        <family val="2"/>
      </rPr>
      <t xml:space="preserve"> un ejemplo del alcance de este indicador aplicaría para el desarrollo de actividades administrativas o de transporte institucional de uso oficial del estado.</t>
    </r>
  </si>
  <si>
    <t>Promover la participación de organizaciones comunitarias en las convocatorias de registro en el Banco de depositarios provisionales</t>
  </si>
  <si>
    <t xml:space="preserve">Recepción y Registro </t>
  </si>
  <si>
    <t>Administración del Registro de Depositarios Provisionales y Liquidadores del FRISCO</t>
  </si>
  <si>
    <t>Gerencia de Depositarios, Mandatarios y Liquidadores</t>
  </si>
  <si>
    <t>Organizaciones comunitarias registradas como Depositarios y Gerentes Provisionales</t>
  </si>
  <si>
    <t xml:space="preserve">(Organizaciones comunitarias registradas como Depositarios y Gerentes Provisionales/ Meta estimada de organizaciones comunitarias en el registro de Depositarios Provisionales)*100% </t>
  </si>
  <si>
    <r>
      <rPr>
        <b/>
        <sz val="11"/>
        <rFont val="Arial"/>
        <family val="2"/>
      </rPr>
      <t>Objetivo del indicador</t>
    </r>
    <r>
      <rPr>
        <sz val="11"/>
        <rFont val="Arial"/>
        <family val="2"/>
      </rPr>
      <t xml:space="preserve">: medir la inclusión de organizaciones comunitarias en el registro en el Banco de depositarios provisionales.
</t>
    </r>
    <r>
      <rPr>
        <b/>
        <sz val="11"/>
        <rFont val="Arial"/>
        <family val="2"/>
      </rPr>
      <t xml:space="preserve">Numerador: </t>
    </r>
    <r>
      <rPr>
        <sz val="11"/>
        <rFont val="Arial"/>
        <family val="2"/>
      </rPr>
      <t xml:space="preserve">corresponde a las organizaciones comunitarias evaluadas y registradas en el Banco de Depositarios 2024 como depositario o gerente popular.
</t>
    </r>
    <r>
      <rPr>
        <b/>
        <sz val="11"/>
        <rFont val="Arial"/>
        <family val="2"/>
      </rPr>
      <t xml:space="preserve">Denominador: </t>
    </r>
    <r>
      <rPr>
        <sz val="11"/>
        <rFont val="Arial"/>
        <family val="2"/>
      </rPr>
      <t xml:space="preserve">corresponde a la estimación de organizaciones comunitarias incluidas dentro del Banco de Depositarios. </t>
    </r>
  </si>
  <si>
    <t>Se solicita conservar la meta de 46 como denominador.</t>
  </si>
  <si>
    <t>Programar convocatorias para el registro de depositarios priorizando la inclusión de economías populares, comunitarias y otras comunidades con especial protección constitucional.</t>
  </si>
  <si>
    <t>Programación de Convocatorias para registro de Depositarios</t>
  </si>
  <si>
    <t xml:space="preserve"> (Número de convocatorias realizadas / Número De convocatorias programadas) *100% </t>
  </si>
  <si>
    <r>
      <rPr>
        <b/>
        <sz val="11"/>
        <rFont val="Arial"/>
        <family val="2"/>
      </rPr>
      <t>Objetivo del indicador</t>
    </r>
    <r>
      <rPr>
        <sz val="11"/>
        <rFont val="Arial"/>
        <family val="2"/>
      </rPr>
      <t xml:space="preserve">: medir las convocatorias realizadas para conformar el registro de depositarios provisionales.
</t>
    </r>
    <r>
      <rPr>
        <b/>
        <sz val="11"/>
        <rFont val="Arial"/>
        <family val="2"/>
      </rPr>
      <t xml:space="preserve">Numerador: </t>
    </r>
    <r>
      <rPr>
        <sz val="11"/>
        <rFont val="Arial"/>
        <family val="2"/>
      </rPr>
      <t xml:space="preserve">corresponde a las convocatorias ejecutadas para conformar el registro de depositarios provisionales, hasta la aprobación del Comité de Depositarios, Liquidadores y Mandatarios.
</t>
    </r>
    <r>
      <rPr>
        <b/>
        <sz val="11"/>
        <rFont val="Arial"/>
        <family val="2"/>
      </rPr>
      <t>Denominador:</t>
    </r>
    <r>
      <rPr>
        <sz val="11"/>
        <rFont val="Arial"/>
        <family val="2"/>
      </rPr>
      <t xml:space="preserve"> las convocatorias programadas para el 2024 corresponden a 3 convocatorias.</t>
    </r>
  </si>
  <si>
    <t>02. Fomentar las economías populares y comunitarias a partir de proyectos estratégicos que generen valor público, social y ambiental.</t>
  </si>
  <si>
    <t xml:space="preserve">Implementar proyectos estratégicos con enfoque productivo, social y ambiental que permitan la creación de valor. </t>
  </si>
  <si>
    <t>Acompañar el desarrollo de los proyectos en o con activos de la SAE (En cualquier fase del ciclo de vida del proyecto)</t>
  </si>
  <si>
    <t>Direccionamiento Estratégico</t>
  </si>
  <si>
    <t>Gobierno y Gestión de la Estrategia</t>
  </si>
  <si>
    <t>Dirección de Proyectos</t>
  </si>
  <si>
    <t>Acompañamiento al desarrollo de proyectos priorizados con aliados locales, regionales, nacionales e internacionales</t>
  </si>
  <si>
    <r>
      <t xml:space="preserve">(Proyectos acompañados en sus diferentes fases del ciclo de vida / Proyectos priorizados por la Gerencia de Proyectos Especiales para  el acompañamiento en la estructuración y/o desarrollo </t>
    </r>
    <r>
      <rPr>
        <strike/>
        <sz val="11"/>
        <rFont val="Arial"/>
        <family val="2"/>
      </rPr>
      <t xml:space="preserve"> </t>
    </r>
    <r>
      <rPr>
        <sz val="11"/>
        <rFont val="Arial"/>
        <family val="2"/>
      </rPr>
      <t xml:space="preserve">  de proyectos que involucre los activos administrados por la SAE) *100% </t>
    </r>
  </si>
  <si>
    <r>
      <t xml:space="preserve">Objetivo del indicador: </t>
    </r>
    <r>
      <rPr>
        <sz val="11"/>
        <color rgb="FF000000"/>
        <rFont val="Arial"/>
        <family val="2"/>
      </rPr>
      <t xml:space="preserve">medir el </t>
    </r>
    <r>
      <rPr>
        <sz val="11"/>
        <rFont val="Arial"/>
        <family val="2"/>
      </rPr>
      <t>acompañamiento realizado por la Gerencia de Proyectos Especiales para el desarrollo parcial o total de las diferentes etapas del ciclo de vida de  los proyectos.</t>
    </r>
    <r>
      <rPr>
        <b/>
        <sz val="11"/>
        <color indexed="8"/>
        <rFont val="Arial"/>
        <family val="2"/>
      </rPr>
      <t xml:space="preserve">
Numerador: </t>
    </r>
    <r>
      <rPr>
        <sz val="11"/>
        <rFont val="Arial"/>
        <family val="2"/>
      </rPr>
      <t>corresponde al acompañamiento en el desarrollo  de los proyectos priorizados en las diferentes etapas de su ciclo de vida. Para entendimiento del cumplimiento del indicador, se considera que el acompañamiento a los proyectos se finaliza cuando se cuenta con desarrollo en cualquier fase del ciclo de vida de los proyectos priorizados por la Gerencia de Proyectos Especiales. En los casos en los que un proyecto cuente con acompañamiento en más de una fase del ciclo de vida de proyectos, solo se contará una vez.</t>
    </r>
    <r>
      <rPr>
        <sz val="11"/>
        <color rgb="FF000000"/>
        <rFont val="Arial"/>
        <family val="2"/>
      </rPr>
      <t xml:space="preserve">
</t>
    </r>
    <r>
      <rPr>
        <b/>
        <sz val="11"/>
        <color indexed="8"/>
        <rFont val="Arial"/>
        <family val="2"/>
      </rPr>
      <t xml:space="preserve">
Denominador: </t>
    </r>
    <r>
      <rPr>
        <sz val="11"/>
        <rFont val="Arial"/>
        <family val="2"/>
      </rPr>
      <t>Corresponde al número de proyectos priorizados por la Gerencia de Proyectos Especiales.</t>
    </r>
  </si>
  <si>
    <t>Durante el primer trimestre se reportaron 28 proyectos. Si durante el segundo trimestre se realizaron 42 más, se sugiere actualizar el numerador y el denominador a 70. La columna de Análisis del indicador se mantiene como está</t>
  </si>
  <si>
    <t>Financiera</t>
  </si>
  <si>
    <t>03. Garantizar la efectiva transferencia de recursos a la Nación, en concordancia con lo establecido en la ley y contribuyendo a los propósitos del Plan Nacional de Desarrollo.</t>
  </si>
  <si>
    <t>Cumplimiento de transferencias de recursos a la Nación establecidas en la ley .</t>
  </si>
  <si>
    <t>Realizar las transferencias a la Nación y destinaciones específicas en recursos líquidos</t>
  </si>
  <si>
    <t>Gestión Financiera</t>
  </si>
  <si>
    <t>Tesorería</t>
  </si>
  <si>
    <t>Dirección Financiera</t>
  </si>
  <si>
    <t>Transferencias a la Nación y destinaciones específicas en recursos líquidos</t>
  </si>
  <si>
    <t>Economía</t>
  </si>
  <si>
    <t xml:space="preserve">(Sumatoria de los valores de las transferencias a favor de la nación y destinaciones específicas en recursos líquidos/ Meta de transferencias a favor de la Nación y destinaciones específicas en recursos líquidos) *100% </t>
  </si>
  <si>
    <r>
      <rPr>
        <b/>
        <sz val="11"/>
        <color indexed="8"/>
        <rFont val="Arial"/>
        <family val="2"/>
      </rPr>
      <t>Objetivo del indicador:</t>
    </r>
    <r>
      <rPr>
        <sz val="11"/>
        <color indexed="8"/>
        <rFont val="Arial"/>
        <family val="2"/>
      </rPr>
      <t xml:space="preserve"> medir las transferencias realizadas a la nación y destinaciones específicas en recursos  líquidos. Este  indicador se encuentra globalizado centralizado por la Gerencia Financiera con base en los ingresos producidos al interior de la entidad.
</t>
    </r>
    <r>
      <rPr>
        <b/>
        <sz val="11"/>
        <color indexed="8"/>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indexed="8"/>
        <rFont val="Arial"/>
        <family val="2"/>
      </rPr>
      <t xml:space="preserve">Denominador: </t>
    </r>
    <r>
      <rPr>
        <sz val="11"/>
        <color indexed="8"/>
        <rFont val="Arial"/>
        <family val="2"/>
      </rPr>
      <t>corresponde a la meta establecida en el presupuesto aprobado por el Consejo Nacional de Estupefacientes.</t>
    </r>
  </si>
  <si>
    <t>Gestionar la monetización de divisas y el recaudo de moneda nacional</t>
  </si>
  <si>
    <t xml:space="preserve">Disposición Final </t>
  </si>
  <si>
    <t>Otras Modalidades de Disposición Final</t>
  </si>
  <si>
    <t>Transferencias realizadas a la Nación a través de divisas monetizadas y moneda nacional</t>
  </si>
  <si>
    <t>(Valor monetizado y recaudado / Valor programado de divisas a monetizar y moneda nacional a recaudar)* 100%</t>
  </si>
  <si>
    <r>
      <rPr>
        <b/>
        <sz val="11"/>
        <color indexed="8"/>
        <rFont val="Arial"/>
        <family val="2"/>
      </rPr>
      <t xml:space="preserve">Objetivo del indicador: </t>
    </r>
    <r>
      <rPr>
        <sz val="11"/>
        <color indexed="8"/>
        <rFont val="Arial"/>
        <family val="2"/>
      </rPr>
      <t>medir las transferencias realizadas a la Nación a través de</t>
    </r>
    <r>
      <rPr>
        <b/>
        <sz val="11"/>
        <color indexed="8"/>
        <rFont val="Arial"/>
        <family val="2"/>
      </rPr>
      <t xml:space="preserve"> divisas monetizadas </t>
    </r>
    <r>
      <rPr>
        <sz val="11"/>
        <color indexed="8"/>
        <rFont val="Arial"/>
        <family val="2"/>
      </rPr>
      <t xml:space="preserve">y recaudo de moneda nacional identificada. 
</t>
    </r>
    <r>
      <rPr>
        <b/>
        <sz val="11"/>
        <color indexed="8"/>
        <rFont val="Arial"/>
        <family val="2"/>
      </rPr>
      <t>Numerador:</t>
    </r>
    <r>
      <rPr>
        <sz val="11"/>
        <color indexed="8"/>
        <rFont val="Arial"/>
        <family val="2"/>
      </rPr>
      <t xml:space="preserve"> corresponde al valor monetizado de divisas a través del Banco de la República o de los intermediarios del mercado cambiario y a la moneda nacional recibida e identificada para su registro en el inventario de activos.
</t>
    </r>
    <r>
      <rPr>
        <b/>
        <sz val="11"/>
        <color indexed="8"/>
        <rFont val="Arial"/>
        <family val="2"/>
      </rPr>
      <t>Denominador</t>
    </r>
    <r>
      <rPr>
        <sz val="11"/>
        <color indexed="8"/>
        <rFont val="Arial"/>
        <family val="2"/>
      </rPr>
      <t xml:space="preserve">: 
El </t>
    </r>
    <r>
      <rPr>
        <b/>
        <sz val="11"/>
        <color indexed="8"/>
        <rFont val="Arial"/>
        <family val="2"/>
      </rPr>
      <t>valor programado de divisas a monetizar</t>
    </r>
    <r>
      <rPr>
        <sz val="11"/>
        <color indexed="8"/>
        <rFont val="Arial"/>
        <family val="2"/>
      </rPr>
      <t xml:space="preserve"> se refiere al valor de divisas (moneda extranjera) recibidas por SAE hasta el mes de septiembre del 2024.
El </t>
    </r>
    <r>
      <rPr>
        <b/>
        <sz val="11"/>
        <color indexed="8"/>
        <rFont val="Arial"/>
        <family val="2"/>
      </rPr>
      <t>valor de moneda nacional a recaudar</t>
    </r>
    <r>
      <rPr>
        <sz val="11"/>
        <color indexed="8"/>
        <rFont val="Arial"/>
        <family val="2"/>
      </rPr>
      <t xml:space="preserve"> corresponde al valor de la moneda en pesos colombianos entregada por parte la autoridad competente.</t>
    </r>
  </si>
  <si>
    <t>04. Generar rentabilidad económica a partir de la diversificación de ingresos, para la inversión social y la lucha contra el crimen organizado.</t>
  </si>
  <si>
    <t xml:space="preserve">Adelantar procesos de comercialización y venta de activos </t>
  </si>
  <si>
    <t>Realizar gestion con el fin de apoyar la  formalizacion de  negocios pendientes de escrituración y registro.</t>
  </si>
  <si>
    <t>Comercialización de Activos</t>
  </si>
  <si>
    <t>Dirección Comercial</t>
  </si>
  <si>
    <t xml:space="preserve">Formalizacion de negocios pendientes de escrituracion y registro </t>
  </si>
  <si>
    <t>Negocios escriturados y registrados / Negocios pendientes de escrituracion y registro.</t>
  </si>
  <si>
    <r>
      <rPr>
        <b/>
        <sz val="11"/>
        <color theme="1"/>
        <rFont val="Arial"/>
        <family val="2"/>
      </rPr>
      <t>Objetivo del indicador:</t>
    </r>
    <r>
      <rPr>
        <sz val="11"/>
        <color theme="1"/>
        <rFont val="Arial"/>
        <family val="2"/>
      </rPr>
      <t xml:space="preserve"> Medir la eficiencia del tramite de formalizacion de negocios( escriturados y registrados)  en el periodo de ejecución.
</t>
    </r>
    <r>
      <rPr>
        <b/>
        <sz val="11"/>
        <color theme="1"/>
        <rFont val="Arial"/>
        <family val="2"/>
      </rPr>
      <t>Numerador:</t>
    </r>
    <r>
      <rPr>
        <sz val="11"/>
        <color theme="1"/>
        <rFont val="Arial"/>
        <family val="2"/>
      </rPr>
      <t xml:space="preserve"> Corresponde al número de negocios escriturados y registrados.
</t>
    </r>
    <r>
      <rPr>
        <b/>
        <sz val="11"/>
        <color theme="1"/>
        <rFont val="Arial"/>
        <family val="2"/>
      </rPr>
      <t xml:space="preserve">Denominador: </t>
    </r>
    <r>
      <rPr>
        <sz val="11"/>
        <color theme="1"/>
        <rFont val="Arial"/>
        <family val="2"/>
      </rPr>
      <t>Corresponde a los  negocios  pendientes de escrituracion y registro en el  periodo de ejecucion.</t>
    </r>
  </si>
  <si>
    <t>100%</t>
  </si>
  <si>
    <t>Gestionar el recaudo de ventas de inmuebles sociales y no sociales comercializados a través de la Gerencia Comercial</t>
  </si>
  <si>
    <t>Recaudo por venta de inmuebles</t>
  </si>
  <si>
    <t>(Valor de recaudo por ventas de inmuebles / Valor de recaudo de ventas de inmuebles proyectado para la vigencia)*100%</t>
  </si>
  <si>
    <r>
      <rPr>
        <b/>
        <sz val="11"/>
        <color indexed="8"/>
        <rFont val="Arial"/>
        <family val="2"/>
      </rPr>
      <t>Objetivo del indicador</t>
    </r>
    <r>
      <rPr>
        <sz val="11"/>
        <color indexed="8"/>
        <rFont val="Arial"/>
        <family val="2"/>
      </rPr>
      <t xml:space="preserve">: medir el recaudo por la venta de inmuebles sociales y no sociales comercializados a través de la G. Comercial. 
</t>
    </r>
    <r>
      <rPr>
        <b/>
        <sz val="11"/>
        <color indexed="8"/>
        <rFont val="Arial"/>
        <family val="2"/>
      </rPr>
      <t>Numerador</t>
    </r>
    <r>
      <rPr>
        <sz val="11"/>
        <color indexed="8"/>
        <rFont val="Arial"/>
        <family val="2"/>
      </rPr>
      <t xml:space="preserve">: es el valor de recaudo por ventas de inmuebles sociales y no sociales comercializados a través de la G. Comercial. Este recaudo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al recaudo de ingresos por venta programado para la vigencia.</t>
    </r>
  </si>
  <si>
    <t>Transmitir al operador comercial a través de la herramienta digital definida por la Entidad los bienes inmuebles que cuenten con alistamientos completos para la venta, comunicados por la Gerencia Técnica de SAE</t>
  </si>
  <si>
    <t>Transmisión de inmuebles para venta a través de Operador Comercial</t>
  </si>
  <si>
    <t>(Cantidad de inmuebles transmitidos al operador para su comercialización / Cantidad de inmuebles con alistamientos completos  comunicados por la Gerencia Técnica )*100%</t>
  </si>
  <si>
    <r>
      <rPr>
        <b/>
        <sz val="11"/>
        <color indexed="8"/>
        <rFont val="Arial"/>
        <family val="2"/>
      </rPr>
      <t>Objetivo del indicador:</t>
    </r>
    <r>
      <rPr>
        <sz val="11"/>
        <color indexed="8"/>
        <rFont val="Arial"/>
        <family val="2"/>
      </rPr>
      <t xml:space="preserve"> medir la efectividad del envío de inmuebles para ser comercializados a través del operador comercial definido por la Entidad.
</t>
    </r>
    <r>
      <rPr>
        <b/>
        <sz val="11"/>
        <color indexed="8"/>
        <rFont val="Arial"/>
        <family val="2"/>
      </rPr>
      <t xml:space="preserve">Numerador: </t>
    </r>
    <r>
      <rPr>
        <sz val="11"/>
        <color rgb="FF000000"/>
        <rFont val="Arial"/>
        <family val="2"/>
      </rPr>
      <t>Cantidad de inmuebles transmitidos al operador para su comercialización. Es importante indicar que, una vez transmitidos los inmuebles podrán ser clasificados en diferentes estados de comercialización dependiendo esto de factires no atribuibles a la Gerencia Comercial.</t>
    </r>
    <r>
      <rPr>
        <sz val="11"/>
        <color indexed="8"/>
        <rFont val="Arial"/>
        <family val="2"/>
      </rPr>
      <t xml:space="preserve">
</t>
    </r>
    <r>
      <rPr>
        <b/>
        <sz val="11"/>
        <color indexed="8"/>
        <rFont val="Arial"/>
        <family val="2"/>
      </rPr>
      <t>Denominador:</t>
    </r>
    <r>
      <rPr>
        <sz val="11"/>
        <color indexed="8"/>
        <rFont val="Arial"/>
        <family val="2"/>
      </rPr>
      <t xml:space="preserve"> Cantidad de inmuebles con alistamientos completos  comunicados por la Gerencia Tecnica. Esto implica el cargue de los respectivos alistamientos jurídico y técnico en el aplicativo así como la actualización de toda la información de caracter técnico y administrativo indispensable para la exitosa transmisión del activo al operador comercial.</t>
    </r>
  </si>
  <si>
    <t>Generar ingresos producto de la administración o disposición temporal de activos</t>
  </si>
  <si>
    <t>Distribuir las utilidades generadas por sociedades activas al FRISCO</t>
  </si>
  <si>
    <t>Cumplimiento del
presupuesto de ingreso de Sociedades Activas</t>
  </si>
  <si>
    <t>(Ingresos económicos generados por sociedades y establecimientos de comercio / Ingresos económicos estimados a distribuir al FRISCO)*100%</t>
  </si>
  <si>
    <r>
      <rPr>
        <b/>
        <sz val="11"/>
        <rFont val="Arial"/>
        <family val="2"/>
      </rPr>
      <t xml:space="preserve">Objetivo del indicador: </t>
    </r>
    <r>
      <rPr>
        <sz val="11"/>
        <rFont val="Arial"/>
        <family val="2"/>
      </rPr>
      <t xml:space="preserve">medir la generación de ingresos a partir de las ventas y productividad de sociedades activas y establecimientos de comercio. 
</t>
    </r>
    <r>
      <rPr>
        <b/>
        <sz val="11"/>
        <rFont val="Arial"/>
        <family val="2"/>
      </rPr>
      <t>Numerador:</t>
    </r>
    <r>
      <rPr>
        <sz val="11"/>
        <rFont val="Arial"/>
        <family val="2"/>
      </rPr>
      <t xml:space="preserve"> corresponde al valor ventas, utilidades y demás recursos que ingresen al FRISCO producto de alguna gestion realizada por la gerencia de sociedades activas.
</t>
    </r>
    <r>
      <rPr>
        <b/>
        <sz val="11"/>
        <rFont val="Arial"/>
        <family val="2"/>
      </rPr>
      <t>Denominador:</t>
    </r>
    <r>
      <rPr>
        <sz val="11"/>
        <rFont val="Arial"/>
        <family val="2"/>
      </rPr>
      <t xml:space="preserve"> corresponde al presupuesto de ingreso estimado para la Gerencia de Sociedades Activas, que incluye todos los recursos por cualquier concepto que ingresen al FRISCO producto de alguna gestion realizada por la vicepresidencia de sociedades.</t>
    </r>
  </si>
  <si>
    <t>Diseñar y/o implementar  estrategias de ahorro en la administración de activos.</t>
  </si>
  <si>
    <t>Disponer de manera definitiva los activos entregados por las extintas FARC que no cuenten con potencial de comercialización</t>
  </si>
  <si>
    <t>Comercialización de Activos
Otras Modalidades de Disposición Final</t>
  </si>
  <si>
    <t xml:space="preserve">Disposición Final de activos entregados por las extintas FARC </t>
  </si>
  <si>
    <t>(Activos entregados por las extintas FARC dispuestos de manera definitiva/Activos programados a disponer de manera definitiva)*100%</t>
  </si>
  <si>
    <r>
      <rPr>
        <b/>
        <sz val="11"/>
        <color indexed="8"/>
        <rFont val="Arial"/>
        <family val="2"/>
      </rPr>
      <t>Objetivo del indicador:</t>
    </r>
    <r>
      <rPr>
        <sz val="11"/>
        <color indexed="8"/>
        <rFont val="Arial"/>
        <family val="2"/>
      </rPr>
      <t xml:space="preserve"> medir la disposición final de los activos entregados por las extintas FARC que no cuenten con potencial de comercialización
</t>
    </r>
    <r>
      <rPr>
        <b/>
        <sz val="11"/>
        <color indexed="8"/>
        <rFont val="Arial"/>
        <family val="2"/>
      </rPr>
      <t xml:space="preserve">Numerador: </t>
    </r>
    <r>
      <rPr>
        <sz val="11"/>
        <color indexed="8"/>
        <rFont val="Arial"/>
        <family val="2"/>
      </rPr>
      <t xml:space="preserve">activos entregados por las extintas FARC, dispuestos de manera definitiva por mecanismos de chatarrización, destrucción o donación. 
</t>
    </r>
    <r>
      <rPr>
        <b/>
        <sz val="11"/>
        <color indexed="8"/>
        <rFont val="Arial"/>
        <family val="2"/>
      </rPr>
      <t>Denominador:</t>
    </r>
    <r>
      <rPr>
        <sz val="11"/>
        <color indexed="8"/>
        <rFont val="Arial"/>
        <family val="2"/>
      </rPr>
      <t xml:space="preserve"> los activos programados</t>
    </r>
    <r>
      <rPr>
        <b/>
        <sz val="11"/>
        <color rgb="FF7030A0"/>
        <rFont val="Arial"/>
        <family val="2"/>
      </rPr>
      <t xml:space="preserve"> </t>
    </r>
    <r>
      <rPr>
        <sz val="11"/>
        <rFont val="Arial"/>
        <family val="2"/>
      </rPr>
      <t xml:space="preserve">y con alistamiento para disponer de manera definitiva corresponden a los bienes a chatarrizar, destruir o donar, que no fueron objeto de interés en los procesos de comercialización, es decir, que al menos cuenten con aprobación del consejo fiduciario para su respectiva disposición. Esta meta es variable conforme al comportamiento de la comercialización de activos. </t>
    </r>
  </si>
  <si>
    <t>Ingresos generados por comercialización de activos entregados por las extintas FARC</t>
  </si>
  <si>
    <t>Entregar a las Gerencias de Inmuebles los remanentes  en inmuebles por liquidación de sociedades</t>
  </si>
  <si>
    <t>Dirección de Seguimiento y Control de Liquidaciones</t>
  </si>
  <si>
    <t>Entrega de remanentes en inmuebles por liquidación de Sociedades</t>
  </si>
  <si>
    <t>(Remanentes en inmuebles entregados por liquidación de sociedades / Remanentes en inmuebles de sociedades en liquidación estimados para entrega) *100%</t>
  </si>
  <si>
    <r>
      <rPr>
        <b/>
        <sz val="11"/>
        <color rgb="FF000000"/>
        <rFont val="Arial"/>
        <family val="2"/>
      </rPr>
      <t>Objetivo del indicador:</t>
    </r>
    <r>
      <rPr>
        <sz val="11"/>
        <color rgb="FF000000"/>
        <rFont val="Arial"/>
        <family val="2"/>
      </rPr>
      <t xml:space="preserve"> medir la entrega de remanentes en inmuebles a favor del FRISCO por liquidación de Sociedades. 
</t>
    </r>
    <r>
      <rPr>
        <b/>
        <sz val="11"/>
        <color rgb="FF000000"/>
        <rFont val="Arial"/>
        <family val="2"/>
      </rPr>
      <t>Numerador:</t>
    </r>
    <r>
      <rPr>
        <sz val="11"/>
        <color rgb="FF000000"/>
        <rFont val="Arial"/>
        <family val="2"/>
      </rPr>
      <t xml:space="preserve"> los remanentes en inmuebles corresponden a los activos sociales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priorizados para la vigencia.</t>
    </r>
  </si>
  <si>
    <t>Entregar a la Gerencia Financiera los remanentes líquidos por la liquidación de sociedades</t>
  </si>
  <si>
    <t>Entrega de remanentes líquidos por liquidación de Sociedades</t>
  </si>
  <si>
    <t>(Remanentes líquidos entregados por liquidación de sociedades / Remanentes líquidos de sociedades en liquidación estimados para entrega) *100%</t>
  </si>
  <si>
    <r>
      <rPr>
        <b/>
        <sz val="11"/>
        <color indexed="8"/>
        <rFont val="Arial"/>
        <family val="2"/>
      </rPr>
      <t>Objetivo del indicador:</t>
    </r>
    <r>
      <rPr>
        <sz val="11"/>
        <color indexed="8"/>
        <rFont val="Arial"/>
        <family val="2"/>
      </rPr>
      <t xml:space="preserve"> medir la entrega de recursos líquidos realizada a favor del FRISCO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priorizadas para la vigencia.</t>
    </r>
  </si>
  <si>
    <t>Reducir el inventario de las sociedades en liquidación con activos</t>
  </si>
  <si>
    <t>Liquidación de sociedades con activos</t>
  </si>
  <si>
    <t xml:space="preserve">(Sociedades con activos liquidadas / Sociedades con activos priorizados para cierre liquidatario) *100%
</t>
  </si>
  <si>
    <r>
      <rPr>
        <b/>
        <sz val="11"/>
        <color indexed="8"/>
        <rFont val="Arial"/>
        <family val="2"/>
      </rPr>
      <t xml:space="preserve">Objetivo del indicador: </t>
    </r>
    <r>
      <rPr>
        <sz val="11"/>
        <color indexed="8"/>
        <rFont val="Arial"/>
        <family val="2"/>
      </rPr>
      <t xml:space="preserve">medir la reducción del inventario de las sociedades con activos en liquidación. 
</t>
    </r>
    <r>
      <rPr>
        <b/>
        <sz val="11"/>
        <color indexed="8"/>
        <rFont val="Arial"/>
        <family val="2"/>
      </rPr>
      <t>Numerador:</t>
    </r>
    <r>
      <rPr>
        <sz val="11"/>
        <color indexed="8"/>
        <rFont val="Arial"/>
        <family val="2"/>
      </rPr>
      <t xml:space="preserve"> corresponde a las sociedades liquidadas registrados en el sistema de información de SAE con marcación de "Pre -Estado" en el inventario.
</t>
    </r>
    <r>
      <rPr>
        <b/>
        <sz val="11"/>
        <color indexed="8"/>
        <rFont val="Arial"/>
        <family val="2"/>
      </rPr>
      <t xml:space="preserve">Denominador: </t>
    </r>
    <r>
      <rPr>
        <sz val="11"/>
        <color rgb="FF000000"/>
        <rFont val="Arial"/>
        <family val="2"/>
      </rPr>
      <t xml:space="preserve">corresponde a </t>
    </r>
    <r>
      <rPr>
        <b/>
        <sz val="11"/>
        <color indexed="8"/>
        <rFont val="Arial"/>
        <family val="2"/>
      </rPr>
      <t xml:space="preserve"> </t>
    </r>
    <r>
      <rPr>
        <sz val="11"/>
        <color indexed="8"/>
        <rFont val="Arial"/>
        <family val="2"/>
      </rPr>
      <t>las sociedades con activos priorizadas para cierre liquidatario en la vigencia 2024.</t>
    </r>
  </si>
  <si>
    <t>Reducir el inventario de las sociedades en liquidación sin activos y cancelar matrículas de establecimientos de comercio</t>
  </si>
  <si>
    <t>Liquidación de sociedades sin activos y cancelación de matrículas de establecimientos de comercio</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</si>
  <si>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</si>
  <si>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indexed="8"/>
        <rFont val="Arial"/>
        <family val="2"/>
      </rPr>
      <t xml:space="preserve">medir la reducción del inventario respecto a la cancelación de matrículas de las sociedades en liquidación sin activos y de los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 Pre- Estado" en el inventario.
</t>
    </r>
    <r>
      <rPr>
        <b/>
        <sz val="11"/>
        <color indexed="8"/>
        <rFont val="Arial"/>
        <family val="2"/>
      </rPr>
      <t xml:space="preserve">Denominador: </t>
    </r>
    <r>
      <rPr>
        <sz val="11"/>
        <color rgb="FF000000"/>
        <rFont val="Arial"/>
        <family val="2"/>
      </rPr>
      <t xml:space="preserve">corresponde a </t>
    </r>
    <r>
      <rPr>
        <sz val="11"/>
        <color indexed="8"/>
        <rFont val="Arial"/>
        <family val="2"/>
      </rPr>
      <t>las sociedades sin activos y establecimientos de comercio priorizados para cierre liquidatario o cancelación de matrícula en la vigencia 2024.</t>
    </r>
  </si>
  <si>
    <t>Fortalecer el modelo de seguimiento y control de los recursos económicos</t>
  </si>
  <si>
    <t>Realizar el seguimiento y control de la ejecución presupuestal de gasto de FRISCO</t>
  </si>
  <si>
    <t>Presupuesto</t>
  </si>
  <si>
    <t>NO</t>
  </si>
  <si>
    <t>Ejecución presupuestal de gasto de FRISCO</t>
  </si>
  <si>
    <t>(Valor del presupuesto de gasto ejecutado en  FRISCO / Valor del Presupuesto de gasto FRISCO aprobado) *100%</t>
  </si>
  <si>
    <r>
      <rPr>
        <b/>
        <sz val="11"/>
        <color indexed="8"/>
        <rFont val="Arial"/>
        <family val="2"/>
      </rPr>
      <t>Objetivo del indicador:</t>
    </r>
    <r>
      <rPr>
        <sz val="11"/>
        <color indexed="8"/>
        <rFont val="Arial"/>
        <family val="2"/>
      </rPr>
      <t xml:space="preserve"> medir la ejecución presupuestal de gastos de FRISCO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FRISCO programado corresponde al aprobado por el Consejo Nacional de Estupefacientes.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</si>
  <si>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 xml:space="preserve">Realizar el seguimiento y control de la ejecución presupuestal de gasto de SAE </t>
  </si>
  <si>
    <t>Ejecución presupuestal de gasto de SAE</t>
  </si>
  <si>
    <t>(Valor del presupuesto de gasto ejecutado en SAE / Valor del Presupuesto de gasto SAE aprobado  ) *100%</t>
  </si>
  <si>
    <r>
      <rPr>
        <b/>
        <sz val="11"/>
        <color indexed="8"/>
        <rFont val="Arial"/>
        <family val="2"/>
      </rPr>
      <t>Objetivo del indicador:</t>
    </r>
    <r>
      <rPr>
        <sz val="11"/>
        <color indexed="8"/>
        <rFont val="Arial"/>
        <family val="2"/>
      </rPr>
      <t xml:space="preserve"> medir la ejecución presupuestal de gastos de SAE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SAE programado corresponde al aprobado por la Junta Directiva.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</si>
  <si>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Diversificar y fortalecer el portafolio de inversiones de la SAE.</t>
  </si>
  <si>
    <t>Realizar inversiones de recursos líquidos de acuerdo con el Decreto 1525 del 2008 mediante estrategias de inversión que permitan aumentar la rentabilidad.</t>
  </si>
  <si>
    <t>Valor total de rendimientos de inversión con recursos líquidos extintos y en proceso</t>
  </si>
  <si>
    <t>(Valor total de rendimientos obtenidos de inversiones con recursos líquidos extintos y en proceso / Meta de rendimientos financieros esperados con inversiones realizadas) *100%</t>
  </si>
  <si>
    <r>
      <rPr>
        <b/>
        <sz val="11"/>
        <color indexed="8"/>
        <rFont val="Arial"/>
        <family val="2"/>
      </rPr>
      <t>Objetivo del indicador:</t>
    </r>
    <r>
      <rPr>
        <sz val="11"/>
        <color indexed="8"/>
        <rFont val="Arial"/>
        <family val="2"/>
      </rPr>
      <t xml:space="preserve"> medir la obtención del valor total de los rendimientos esperados de la inversión de recursos líquidos extintos y en proceso. 
</t>
    </r>
    <r>
      <rPr>
        <b/>
        <sz val="11"/>
        <color indexed="8"/>
        <rFont val="Arial"/>
        <family val="2"/>
      </rPr>
      <t>Numerador:</t>
    </r>
    <r>
      <rPr>
        <sz val="11"/>
        <color indexed="8"/>
        <rFont val="Arial"/>
        <family val="2"/>
      </rPr>
      <t xml:space="preserve"> corresponde al valor recibido producto de las inversiones en CDTs, TES, fondos de inversión u otros permitidos en la Ley, de acuerdo con la periodicidad de la inversión.
</t>
    </r>
    <r>
      <rPr>
        <b/>
        <sz val="11"/>
        <color indexed="8"/>
        <rFont val="Arial"/>
        <family val="2"/>
      </rPr>
      <t>Denominador</t>
    </r>
    <r>
      <rPr>
        <sz val="11"/>
        <color indexed="8"/>
        <rFont val="Arial"/>
        <family val="2"/>
      </rPr>
      <t xml:space="preserve">: corresponde al valor presupuestado de rendimientos por inversión en la vigencia. </t>
    </r>
  </si>
  <si>
    <t>Realizar las fichas técnicas de caracterización de  Inmuebles Rurales para su comercialización</t>
  </si>
  <si>
    <t>Alistamiento de Activos</t>
  </si>
  <si>
    <t>Fichas técnicas de caracterización de Inmuebles Rurales entregadas a Gerencia Técnica para comercialización</t>
  </si>
  <si>
    <t>(Folios de Matrícula Inmobiliaria de inmuebles rurales con ficha de caracterización para comercialización /Folios de Matrícula Inmobiliaria de inmuebles rurales con solicitud de fichas de caracterización para comercialización) *100%</t>
  </si>
  <si>
    <r>
      <rPr>
        <b/>
        <sz val="11"/>
        <color rgb="FF000000"/>
        <rFont val="Arial"/>
        <family val="2"/>
      </rPr>
      <t>Objetivo del indicador:</t>
    </r>
    <r>
      <rPr>
        <sz val="11"/>
        <color indexed="8"/>
        <rFont val="Arial"/>
        <family val="2"/>
      </rPr>
      <t xml:space="preserve"> medir el proceso de caracterización técnica de inmuebles rurales para disponerlos de manera definitiva mediante enajenación.
</t>
    </r>
    <r>
      <rPr>
        <b/>
        <sz val="11"/>
        <color rgb="FF000000"/>
        <rFont val="Arial"/>
        <family val="2"/>
      </rPr>
      <t xml:space="preserve">Numerador: </t>
    </r>
    <r>
      <rPr>
        <sz val="11"/>
        <color indexed="8"/>
        <rFont val="Arial"/>
        <family val="2"/>
      </rPr>
      <t xml:space="preserve">corresponde al número de folios de matrícula de inmuebles rurales que cuentan con fichas de caracterización predial elaboradas o actualizadas para el proceso de enajenación.
</t>
    </r>
    <r>
      <rPr>
        <b/>
        <sz val="11"/>
        <color rgb="FF000000"/>
        <rFont val="Arial"/>
        <family val="2"/>
      </rPr>
      <t xml:space="preserve">Denominador: </t>
    </r>
    <r>
      <rPr>
        <sz val="11"/>
        <color indexed="8"/>
        <rFont val="Arial"/>
        <family val="2"/>
      </rPr>
      <t xml:space="preserve">corresponde a los folios de matrícula inmersos en procesos de enajenación que cuenten con solicitud de elaboración de ficha técnica de caracterización predial por parte de las diferentes áreas. </t>
    </r>
  </si>
  <si>
    <t xml:space="preserve">Articular el alistamiento completo de los inmuebles urbanos objeto de enajenación temprana. </t>
  </si>
  <si>
    <t>Alistamiento de inmuebles urbanos para enajenación temprana</t>
  </si>
  <si>
    <t>(Inmuebles urbanos con revisión documental completa para presentación a Comité de Enajenación Temprana/ Inmuebles urbanos potenciales para enajenación temprana objeto de revisión)*100%</t>
  </si>
  <si>
    <r>
      <rPr>
        <b/>
        <sz val="11"/>
        <rFont val="Arial"/>
        <family val="2"/>
      </rPr>
      <t xml:space="preserve">Objetivo del indicador: </t>
    </r>
    <r>
      <rPr>
        <sz val="11"/>
        <rFont val="Arial"/>
        <family val="2"/>
      </rPr>
      <t xml:space="preserve">medir el alistamiento completo de los inmuebles urbanos para presentación al Comité de Enajenación Temprana.
</t>
    </r>
    <r>
      <rPr>
        <b/>
        <sz val="11"/>
        <rFont val="Arial"/>
        <family val="2"/>
      </rPr>
      <t>Numerador:</t>
    </r>
    <r>
      <rPr>
        <sz val="11"/>
        <rFont val="Arial"/>
        <family val="2"/>
      </rPr>
      <t xml:space="preserve"> la revisión documental completa de los inmuebles potenciales para enajenación temprana bajo cualquier causal de enajenación, aborda la revisión de la existencia de las viabilidades jurídicas, técnicas y administrativas, junto con la revisión de fichas de enajenación temprana cuando aplique. Para los inmuebles a enajenar bajo la causal C4 y C7 no se requerirá de fichas de enajenación temprana, sino que se verificará que toda la información esté cargada en Sigma 2.0, contar con la certificación de administración por mínimo 5 años, y la existencia de la viabilidad jurídica respectiva.
</t>
    </r>
    <r>
      <rPr>
        <b/>
        <sz val="11"/>
        <rFont val="Arial"/>
        <family val="2"/>
      </rPr>
      <t>Denominador:</t>
    </r>
    <r>
      <rPr>
        <sz val="11"/>
        <rFont val="Arial"/>
        <family val="2"/>
      </rPr>
      <t xml:space="preserve"> los inmuebles urbanos a revisar serán aquellos que cuentan con fichas de enajenación temprana elaboradas y remitidas por parte de las gerencias regionales, y los inmuebles bajo las causales C4 y C7 de enajenación temprana que requieran alistamiento documental para presentación a Comité de Enajenación Temprana.</t>
    </r>
  </si>
  <si>
    <t>Generar ahorros producto de la implementación de esquemas de disposición temporal o definitiva de los bienes muebles</t>
  </si>
  <si>
    <t>Administración de destinación provisional
Otras modalidades de disposición final</t>
  </si>
  <si>
    <t xml:space="preserve">Ahorro por disposición temporal o definitiva de bienes muebles </t>
  </si>
  <si>
    <t>( Valor de ahorro de bienes muebles por disposición temporal y final/ Valor proyectado de ahorro para la vigencia de bienes muebles a disponer temporal o definitivamente)*100%</t>
  </si>
  <si>
    <r>
      <rPr>
        <b/>
        <sz val="11"/>
        <color indexed="8"/>
        <rFont val="Arial"/>
        <family val="2"/>
      </rPr>
      <t>Objetivo del indicador:</t>
    </r>
    <r>
      <rPr>
        <sz val="11"/>
        <color indexed="8"/>
        <rFont val="Arial"/>
        <family val="2"/>
      </rPr>
      <t xml:space="preserve"> medir el valor del ahorro en la vigencia, generado por la disposición temporal o definitiva de bienes muebles. 
</t>
    </r>
    <r>
      <rPr>
        <b/>
        <sz val="11"/>
        <color indexed="8"/>
        <rFont val="Arial"/>
        <family val="2"/>
      </rPr>
      <t xml:space="preserve">Numerador: </t>
    </r>
    <r>
      <rPr>
        <sz val="11"/>
        <color indexed="8"/>
        <rFont val="Arial"/>
        <family val="2"/>
      </rPr>
      <t xml:space="preserve">corresponde al valor económico ahorrado en la vigencia por disposición temporal o definitiva de bienes muebles. 
</t>
    </r>
    <r>
      <rPr>
        <b/>
        <sz val="11"/>
        <color indexed="8"/>
        <rFont val="Arial"/>
        <family val="2"/>
      </rPr>
      <t xml:space="preserve">Denominador: </t>
    </r>
    <r>
      <rPr>
        <sz val="11"/>
        <color indexed="8"/>
        <rFont val="Arial"/>
        <family val="2"/>
      </rPr>
      <t xml:space="preserve">corresponde al valor proyectado de ahorro (costos directos por almacenamiento y bodegaje) desde la fecha de entrega de disposición temporal o definitiva hasta el cierre de la vigencia. </t>
    </r>
  </si>
  <si>
    <t>Realizar la chatarrización de bienes muebles generando ahorros para la Entidad</t>
  </si>
  <si>
    <t>Chatarrizaciones realizadas</t>
  </si>
  <si>
    <t xml:space="preserve">(Número de bienes entregados a la desintegradora para chatarrizar / Número de bienes programados para chatarrización) *100% </t>
  </si>
  <si>
    <r>
      <rPr>
        <b/>
        <sz val="11"/>
        <color indexed="8"/>
        <rFont val="Arial"/>
        <family val="2"/>
      </rPr>
      <t>Objetivo del indicador:</t>
    </r>
    <r>
      <rPr>
        <sz val="11"/>
        <color indexed="8"/>
        <rFont val="Arial"/>
        <family val="2"/>
      </rPr>
      <t xml:space="preserve"> medir la chatarrización de los bienes muebles. 
</t>
    </r>
    <r>
      <rPr>
        <b/>
        <sz val="11"/>
        <color indexed="8"/>
        <rFont val="Arial"/>
        <family val="2"/>
      </rPr>
      <t xml:space="preserve">Numerador: </t>
    </r>
    <r>
      <rPr>
        <sz val="11"/>
        <color indexed="8"/>
        <rFont val="Arial"/>
        <family val="2"/>
      </rPr>
      <t xml:space="preserve">bienes muebles entregados a la desintegradora. 
</t>
    </r>
    <r>
      <rPr>
        <b/>
        <sz val="11"/>
        <color indexed="8"/>
        <rFont val="Arial"/>
        <family val="2"/>
      </rPr>
      <t xml:space="preserve">Denominador: </t>
    </r>
    <r>
      <rPr>
        <sz val="11"/>
        <color indexed="8"/>
        <rFont val="Arial"/>
        <family val="2"/>
      </rPr>
      <t>corresponde al número de bienes programados para chatarrización como los medios de transporte de material ferroso con concepto favorable para chatarrizar.</t>
    </r>
  </si>
  <si>
    <t>Reducir los inventarios de bienes muebles que implican un impacto  ambiental</t>
  </si>
  <si>
    <t>Destrucción de bienes muebles que puedan generar un impacto ambiental</t>
  </si>
  <si>
    <t>(Número de toneladas de bienes muebles destruidos  / Total de toneladas de bienes muebles objeto a destruir) *100%</t>
  </si>
  <si>
    <r>
      <rPr>
        <b/>
        <sz val="11"/>
        <rFont val="Arial"/>
        <family val="2"/>
      </rPr>
      <t xml:space="preserve">Objetivo del indicador: </t>
    </r>
    <r>
      <rPr>
        <sz val="11"/>
        <rFont val="Arial"/>
        <family val="2"/>
      </rPr>
      <t xml:space="preserve">medir la destrucción de bienes muebles para mitigar el impacto ambiental en toneladas.
</t>
    </r>
    <r>
      <rPr>
        <b/>
        <sz val="11"/>
        <rFont val="Arial"/>
        <family val="2"/>
      </rPr>
      <t>Numerador:</t>
    </r>
    <r>
      <rPr>
        <sz val="11"/>
        <rFont val="Arial"/>
        <family val="2"/>
      </rPr>
      <t xml:space="preserve"> corresponde a las toneladas de los bienes muebles destruidos que puedan generar un impacto ambiental.
</t>
    </r>
    <r>
      <rPr>
        <b/>
        <sz val="11"/>
        <rFont val="Arial"/>
        <family val="2"/>
      </rPr>
      <t>El denominador:</t>
    </r>
    <r>
      <rPr>
        <sz val="11"/>
        <rFont val="Arial"/>
        <family val="2"/>
      </rPr>
      <t xml:space="preserve"> corresponde al total de toneladas de bienes muebles que puedan generar un impacto ambiental y que son programados para ser destruidos en el vigencia (sustancias químicas, minerales y los muebles y enseres que tengan conceptos técnicos de destrucción). </t>
    </r>
  </si>
  <si>
    <t xml:space="preserve">Gestionar la generación de ingresos a partir de la disposición de bienes muebles </t>
  </si>
  <si>
    <t xml:space="preserve">Ingresos por disposición final de bienes muebles </t>
  </si>
  <si>
    <t>(Valor total de ingresos recibidos por disposición final de bienes muebles / Valor total presupuestado por concepto de ingresos por disposición final de bienes muebles) *100%</t>
  </si>
  <si>
    <r>
      <rPr>
        <b/>
        <sz val="11"/>
        <color indexed="8"/>
        <rFont val="Arial"/>
        <family val="2"/>
      </rPr>
      <t>Objetivo del indicador:</t>
    </r>
    <r>
      <rPr>
        <sz val="11"/>
        <color indexed="8"/>
        <rFont val="Arial"/>
        <family val="2"/>
      </rPr>
      <t xml:space="preserve"> medir la generación de ingresos por disposición final de bienes muebles.
</t>
    </r>
    <r>
      <rPr>
        <b/>
        <sz val="11"/>
        <color indexed="8"/>
        <rFont val="Arial"/>
        <family val="2"/>
      </rPr>
      <t xml:space="preserve">
Numerador: </t>
    </r>
    <r>
      <rPr>
        <sz val="11"/>
        <color indexed="8"/>
        <rFont val="Arial"/>
        <family val="2"/>
      </rPr>
      <t xml:space="preserve">corresponde a los ingresos por concepto de venta, chatarrización, siniestro, entre otras modalidades de disposición final. El tipo de muebles a disponer finalmente pueden ser:
</t>
    </r>
    <r>
      <rPr>
        <b/>
        <sz val="11"/>
        <color indexed="8"/>
        <rFont val="Arial"/>
        <family val="2"/>
      </rPr>
      <t xml:space="preserve"> * </t>
    </r>
    <r>
      <rPr>
        <sz val="11"/>
        <color indexed="8"/>
        <rFont val="Arial"/>
        <family val="2"/>
      </rPr>
      <t xml:space="preserve">Semovientes
 * Muebles y enseres
 * Medios de transporte
 * Oro
 * Obras de arte. 
*  Sustancias químicas
* Joyas
</t>
    </r>
    <r>
      <rPr>
        <b/>
        <sz val="11"/>
        <color indexed="8"/>
        <rFont val="Arial"/>
        <family val="2"/>
      </rPr>
      <t xml:space="preserve">Denominador: </t>
    </r>
    <r>
      <rPr>
        <sz val="11"/>
        <color indexed="8"/>
        <rFont val="Arial"/>
        <family val="2"/>
      </rPr>
      <t>el valor presupuestado de ingresos corresponde al valor de venta de los bienes muebles valorados como comerciales a partir del precio mínimo de ventas; al valor proyectado de ingresos por chatarrización, y al valor de ingresos por siniestro producto de reclamaciones a las aseguradoras, entre otros.</t>
    </r>
  </si>
  <si>
    <t>Recaudar ingresos producto de contratos suscritos bajo el esquema de administración temporal</t>
  </si>
  <si>
    <t>Administración Directa</t>
  </si>
  <si>
    <t>Dirección Territorial Caribe</t>
  </si>
  <si>
    <t>Recaudo de Contratos</t>
  </si>
  <si>
    <t>(Valor recaudado/ Meta de recaudo esperado producto de contratos bajo esquemas de administración temporal)*100%</t>
  </si>
  <si>
    <r>
      <rPr>
        <b/>
        <sz val="11"/>
        <rFont val="Arial"/>
        <family val="2"/>
      </rPr>
      <t>Objetivo del indicador:</t>
    </r>
    <r>
      <rPr>
        <sz val="11"/>
        <rFont val="Arial"/>
        <family val="2"/>
      </rPr>
      <t xml:space="preserve"> medir el recaudo realizado producto de contratos bajo esquemas de administración temporal. 
</t>
    </r>
    <r>
      <rPr>
        <b/>
        <sz val="11"/>
        <rFont val="Arial"/>
        <family val="2"/>
      </rPr>
      <t xml:space="preserve">Numerador: </t>
    </r>
    <r>
      <rPr>
        <sz val="11"/>
        <rFont val="Arial"/>
        <family val="2"/>
      </rPr>
      <t xml:space="preserve">corresponde al valor recaudado producto de contratos de arrendamiento, de transacción, de legalización, saneamiento (reconocimiento de contratos de arrendamiento de bienes inmuebles) y recuperación de cartera. 
</t>
    </r>
    <r>
      <rPr>
        <b/>
        <sz val="11"/>
        <rFont val="Arial"/>
        <family val="2"/>
      </rPr>
      <t>Denominador:</t>
    </r>
    <r>
      <rPr>
        <sz val="11"/>
        <rFont val="Arial"/>
        <family val="2"/>
      </rPr>
      <t xml:space="preserve"> corresponde al valor económico de recaudo establecido como meta para la anualidad. </t>
    </r>
  </si>
  <si>
    <t>Dirección Territorial Centro Oriente</t>
  </si>
  <si>
    <t>Recaudo de 1881 contratos activos entre enero y junio de 2024.</t>
  </si>
  <si>
    <t>Dirección Territorial Occidente</t>
  </si>
  <si>
    <t>Dirección Territorial Sur</t>
  </si>
  <si>
    <t>05. Garantizar la recuperación de cartera por procesos de cobro persuasivo y judicialización.</t>
  </si>
  <si>
    <t>Gestionar la recuperación de cartera producto de la administración de activos.</t>
  </si>
  <si>
    <t>Recuperar las obligaciones vencidas superiores a 180 días identificadas para judicialización</t>
  </si>
  <si>
    <t>Gestión Jurídica</t>
  </si>
  <si>
    <t>Defensa Judicial</t>
  </si>
  <si>
    <t>Dirección de Asuntos Legales Misionales</t>
  </si>
  <si>
    <t>Cartera recuperada por judicialización</t>
  </si>
  <si>
    <t xml:space="preserve"> (Valor de cartera recuperada/
Valor de la cartera programada a recuperar en la vigencia) * 100%</t>
  </si>
  <si>
    <r>
      <rPr>
        <b/>
        <sz val="11"/>
        <color indexed="8"/>
        <rFont val="Arial"/>
        <family val="2"/>
      </rPr>
      <t>Objetivo del indicador:</t>
    </r>
    <r>
      <rPr>
        <sz val="11"/>
        <color indexed="8"/>
        <rFont val="Arial"/>
        <family val="2"/>
      </rPr>
      <t xml:space="preserve"> medir la recuperación de la cartera por judicialización. 
</t>
    </r>
    <r>
      <rPr>
        <b/>
        <sz val="11"/>
        <color indexed="8"/>
        <rFont val="Arial"/>
        <family val="2"/>
      </rPr>
      <t>Numerador</t>
    </r>
    <r>
      <rPr>
        <sz val="11"/>
        <color indexed="8"/>
        <rFont val="Arial"/>
        <family val="2"/>
      </rPr>
      <t xml:space="preserve">: es el valor de cartera recaudado por SAE que fue programado para recuperar. 
</t>
    </r>
    <r>
      <rPr>
        <b/>
        <sz val="11"/>
        <color indexed="8"/>
        <rFont val="Arial"/>
        <family val="2"/>
      </rPr>
      <t>Denominador:</t>
    </r>
    <r>
      <rPr>
        <sz val="11"/>
        <color indexed="8"/>
        <rFont val="Arial"/>
        <family val="2"/>
      </rPr>
      <t xml:space="preserve"> corresponde a la programación de cartera a recuperar en la vigencia. El valor a programar para la vigencia es de </t>
    </r>
    <r>
      <rPr>
        <sz val="11"/>
        <rFont val="Arial"/>
        <family val="2"/>
      </rPr>
      <t>2.000 millones de pesos.</t>
    </r>
    <r>
      <rPr>
        <b/>
        <sz val="11"/>
        <color indexed="8"/>
        <rFont val="Arial"/>
        <family val="2"/>
      </rPr>
      <t xml:space="preserve">
</t>
    </r>
    <r>
      <rPr>
        <sz val="11"/>
        <color indexed="8"/>
        <rFont val="Arial"/>
        <family val="2"/>
      </rPr>
      <t xml:space="preserve">
</t>
    </r>
    <r>
      <rPr>
        <b/>
        <sz val="11"/>
        <color indexed="8"/>
        <rFont val="Arial"/>
        <family val="2"/>
      </rPr>
      <t xml:space="preserve">Nota: </t>
    </r>
    <r>
      <rPr>
        <sz val="11"/>
        <color indexed="8"/>
        <rFont val="Arial"/>
        <family val="2"/>
      </rPr>
      <t xml:space="preserve">los datos de recaudo y metas son acumulados. </t>
    </r>
  </si>
  <si>
    <t>Grupos de Interés</t>
  </si>
  <si>
    <t>06. Garantizar el acceso a la información pública, la participación ciudadana y el diálogo social entre la SAE y poblaciones constitucionalmente protegidas y demás grupos de interés, con principios de inclusión, transparencia, calidad y consistencia.</t>
  </si>
  <si>
    <t>Diversificar estrategias y canales de información pública dirigidos a la ciudadanía</t>
  </si>
  <si>
    <t>Promover el portafolio  comercial de la SAE en los diferentes grupos de interés</t>
  </si>
  <si>
    <t>Comunicación y Atención de Requerimientos</t>
  </si>
  <si>
    <t>Comunicación Organizacional</t>
  </si>
  <si>
    <t>Oficina de Prensa y Comunicaciones</t>
  </si>
  <si>
    <t>Activaciones de la gestión comercial</t>
  </si>
  <si>
    <t xml:space="preserve">(Número de activaciones realizadas con enfoque comercial / Número de activaciones de la gestión comercial programadas )*100% </t>
  </si>
  <si>
    <r>
      <rPr>
        <b/>
        <sz val="11"/>
        <rFont val="Arial"/>
        <family val="2"/>
      </rPr>
      <t>Objetivo del indicador:</t>
    </r>
    <r>
      <rPr>
        <sz val="11"/>
        <rFont val="Arial"/>
        <family val="2"/>
      </rPr>
      <t xml:space="preserve"> medir el número de activaciones de la gestión comercial apoyadas y/o realizadas por la Oficina de Comunicaciones y Atención al Ciudadano.
</t>
    </r>
    <r>
      <rPr>
        <b/>
        <sz val="11"/>
        <rFont val="Arial"/>
        <family val="2"/>
      </rPr>
      <t xml:space="preserve">Numerador: corresponde a </t>
    </r>
    <r>
      <rPr>
        <sz val="11"/>
        <rFont val="Arial"/>
        <family val="2"/>
      </rPr>
      <t xml:space="preserve">las activaciones realizadas y/o acompañadas por parte de la Oficina de Comunicaciones en coordinación con la Gerencia Comercial.
</t>
    </r>
    <r>
      <rPr>
        <b/>
        <sz val="11"/>
        <rFont val="Arial"/>
        <family val="2"/>
      </rPr>
      <t xml:space="preserve">Denominador: </t>
    </r>
    <r>
      <rPr>
        <sz val="11"/>
        <rFont val="Arial"/>
        <family val="2"/>
      </rPr>
      <t>las activaciones programadas corresponden a las acciones de acompañamiento de actividades de publicidad, promoción y estrategias comunicativas de comercialización, de acuerdo con articulación con la Gerencia Comercial.</t>
    </r>
  </si>
  <si>
    <t xml:space="preserve">Generar espacios de participación ciudadana y diálogo social con los grupos de interés de SAE </t>
  </si>
  <si>
    <t>Realizar la gestión logística y comunicativa de los eventos de entrega de predios con enfoque social</t>
  </si>
  <si>
    <t>Gestión de eventos con enfoque social</t>
  </si>
  <si>
    <t>(Número de eventos de entregas de activos con enfoque social/ Número de eventos de entregas programados o solicitados)*100%</t>
  </si>
  <si>
    <r>
      <rPr>
        <b/>
        <sz val="11"/>
        <rFont val="Arial"/>
        <family val="2"/>
      </rPr>
      <t xml:space="preserve">Objetivo del indicador: </t>
    </r>
    <r>
      <rPr>
        <sz val="11"/>
        <rFont val="Arial"/>
        <family val="2"/>
      </rPr>
      <t xml:space="preserve">medir la gestión logística y comunicativa de los eventos de entrega de predios con enfoque social
</t>
    </r>
    <r>
      <rPr>
        <b/>
        <sz val="11"/>
        <rFont val="Arial"/>
        <family val="2"/>
      </rPr>
      <t>Numerador:</t>
    </r>
    <r>
      <rPr>
        <sz val="11"/>
        <rFont val="Arial"/>
        <family val="2"/>
      </rPr>
      <t xml:space="preserve"> corresponde el acompañamiento brindado por la Oficina de Comunicaciones y Atención al Ciudadano en los eventos de entrega de predios con enfoque social surtiendo las etapas de preproducción, montaje y difusión de eventos sociales.
</t>
    </r>
    <r>
      <rPr>
        <b/>
        <sz val="11"/>
        <rFont val="Arial"/>
        <family val="2"/>
      </rPr>
      <t xml:space="preserve">Denominador: </t>
    </r>
    <r>
      <rPr>
        <sz val="11"/>
        <rFont val="Arial"/>
        <family val="2"/>
      </rPr>
      <t>corresponde a los eventos de entregas de predios con enfoque social solicitados por las áreas o programados por la Oficina de Comunicación y Atención al Ciudadano.</t>
    </r>
  </si>
  <si>
    <t>El denominador no puede ser superior al numerador</t>
  </si>
  <si>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</si>
  <si>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</si>
  <si>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 xml:space="preserve">Acompañar a los depositarios y gerentes populares </t>
  </si>
  <si>
    <t>Administración del registro de Depositarios Provisionales y Liquidadores del FRISCO</t>
  </si>
  <si>
    <t>Implementación del Piloto de estrategia de acompañamiento</t>
  </si>
  <si>
    <t>(Actividades implementadas de la estrategia de acompañamiento/ Actividades programadas en la estrategia de acompañamiento de depositarios y gerentes populares) * 100%</t>
  </si>
  <si>
    <r>
      <rPr>
        <b/>
        <sz val="11"/>
        <color theme="1"/>
        <rFont val="Arial"/>
        <family val="2"/>
      </rPr>
      <t xml:space="preserve">Objetivo del indicador: </t>
    </r>
    <r>
      <rPr>
        <sz val="11"/>
        <color theme="1"/>
        <rFont val="Arial"/>
        <family val="2"/>
      </rPr>
      <t xml:space="preserve">medir la implementación del primer piloto de la estrategia de acompañamiento de depositarios y gerentes populares durante la vigencia.
</t>
    </r>
    <r>
      <rPr>
        <b/>
        <sz val="11"/>
        <color theme="1"/>
        <rFont val="Arial"/>
        <family val="2"/>
      </rPr>
      <t xml:space="preserve">Numerador: </t>
    </r>
    <r>
      <rPr>
        <sz val="11"/>
        <color theme="1"/>
        <rFont val="Arial"/>
        <family val="2"/>
      </rPr>
      <t xml:space="preserve">corresponde a las actividades implementadas por parte del GIT de Depositarios Provisionales de conformidad con el plan de trabajo de implementación de la estrategia de acompañamiento. 
</t>
    </r>
    <r>
      <rPr>
        <b/>
        <sz val="11"/>
        <color theme="1"/>
        <rFont val="Arial"/>
        <family val="2"/>
      </rPr>
      <t xml:space="preserve">Denominador: </t>
    </r>
    <r>
      <rPr>
        <sz val="11"/>
        <color theme="1"/>
        <rFont val="Arial"/>
        <family val="2"/>
      </rPr>
      <t>las actividades programadas corresponden a las establecidas en el cronograma del piloto de la estrategia de acompañamiento de depositarios y gerentes populares. Este cronograma incluye actividades enmarcadas en las siguientes fases: 
1. Sectorizar la convocatoria de depositarios y gerentes populares. 
2. Brindar orientación durante la inscripción de depositarios y gerentes populares.
3. Capacitación de mecanismo de depósito provisional. 
4. Capacitaciones en la etapa de asignación de activos.</t>
    </r>
  </si>
  <si>
    <t>En el primer trimestre se registró un avance de 2 de las 4 fases: 
1. Sectorizar la convocatoria de depositarios y gerentes populares. 
2. Brindar orientación durante la inscripción de depositarios y gerentes populares.
3. Capacitación de mecanismo de depósito provisional. 
4. Capacitaciones en la etapa de asignación de activos.
Si se desean realizar alguna modificación al indicador, deben enviar por correo la tabla de solicitud, incluida en un correo anterior. Dicha solicitud debe ser debidamente justificada.
Solicitamos diligenciar el indicador en donde se presente el avance de, por lo menos, lo mismo reportado en el trimestre anterior (Numerador = 2, Denominador = 4)</t>
  </si>
  <si>
    <t>08. Posicionar a la SAE como una entidad líder en la administración transparente de activos a nivel local, nacional e internacional con enfoque social, ambiental y productivo</t>
  </si>
  <si>
    <t>Diseñar estrategias de medición de percepción de calidad y/o oportunidad del servicio ofrecido por SAE a nivel externo e interno</t>
  </si>
  <si>
    <t xml:space="preserve">Atender oportunamente requerimientos administrativos de las áreas </t>
  </si>
  <si>
    <t>Administración de Bienes de Funcionamiento</t>
  </si>
  <si>
    <t>Gestión Administrativa 
Administración de Activos Fijos y Bienes de Consumo</t>
  </si>
  <si>
    <t>Dirección Administrativa</t>
  </si>
  <si>
    <t>Oportunidad de atención a requerimientos administrativos</t>
  </si>
  <si>
    <t>Calidad</t>
  </si>
  <si>
    <t>(Solicitudes administrativas atendidas en el tiempo oportuno / Solicitudes administrativas requeridas por las áreas)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</si>
  <si>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requerimientos administrativos.
</t>
    </r>
    <r>
      <rPr>
        <b/>
        <sz val="11"/>
        <color indexed="8"/>
        <rFont val="Arial"/>
        <family val="2"/>
      </rPr>
      <t>Numerador:</t>
    </r>
    <r>
      <rPr>
        <sz val="11"/>
        <color indexed="8"/>
        <rFont val="Arial"/>
        <family val="2"/>
      </rPr>
      <t xml:space="preserve"> corresponde a las solicitudes administrativas gestionada como máximo dentro de los dos (2) días siguientes a la solicitud.</t>
    </r>
    <r>
      <rPr>
        <b/>
        <sz val="11"/>
        <color indexed="8"/>
        <rFont val="Arial"/>
        <family val="2"/>
      </rPr>
      <t xml:space="preserve">
</t>
    </r>
    <r>
      <rPr>
        <sz val="11"/>
        <color indexed="8"/>
        <rFont val="Arial"/>
        <family val="2"/>
      </rPr>
      <t xml:space="preserve">
</t>
    </r>
    <r>
      <rPr>
        <b/>
        <sz val="11"/>
        <color indexed="8"/>
        <rFont val="Arial"/>
        <family val="2"/>
      </rPr>
      <t xml:space="preserve">Denominador: </t>
    </r>
    <r>
      <rPr>
        <sz val="11"/>
        <color indexed="8"/>
        <rFont val="Arial"/>
        <family val="2"/>
      </rPr>
      <t>corresponde a las solicitudes administrativas de logística de eventos, gestión de recursos (físicos, tecnológicos, instalaciones, entre otros), envío de elementos, entre otros, realizadas por parte del área de manera verbal o escrita. Estas solicitudes se registran en el F-AB1-294 Formato Seguimiento Servicios atendidos a las áreas.</t>
    </r>
  </si>
  <si>
    <t>Medir la oportunidad en la atención de solicitudes de comisión o desplazamientos de viajes</t>
  </si>
  <si>
    <t>Gestión de viáticos y comisiones</t>
  </si>
  <si>
    <t>Administración de viáticos y comisiones</t>
  </si>
  <si>
    <t>Oportunidad de atención de solicitudes de comisión o desplazamiento de viajes</t>
  </si>
  <si>
    <t>(Solicitud de comisión o desplazamiento de viaje atendida oportunamente/ Solicitudes de comisión o desplazamiento de viajes realizadas por las áreas)*100%</t>
  </si>
  <si>
    <r>
      <rPr>
        <b/>
        <sz val="11"/>
        <color indexed="8"/>
        <rFont val="Arial"/>
        <family val="2"/>
      </rPr>
      <t>Objetivo del indicador:</t>
    </r>
    <r>
      <rPr>
        <sz val="11"/>
        <color indexed="8"/>
        <rFont val="Arial"/>
        <family val="2"/>
      </rPr>
      <t xml:space="preserve"> medir el trámite oportuno de las solicitudes de comisión o desplazamiento de viaje.
</t>
    </r>
    <r>
      <rPr>
        <b/>
        <sz val="11"/>
        <color indexed="8"/>
        <rFont val="Arial"/>
        <family val="2"/>
      </rPr>
      <t>Numerador:</t>
    </r>
    <r>
      <rPr>
        <sz val="11"/>
        <color indexed="8"/>
        <rFont val="Arial"/>
        <family val="2"/>
      </rPr>
      <t xml:space="preserve"> la atención de la solicitud de comisión o desplazamiento de viaje por el GIT de Viáticos y Comisiones contempla el trámite de compra de tiquetes, reserva de hoteles o trámites de cancelaciones requeridas. Se considera atendida oportunamente una comisión o desplazamiento El tiempo oportuno de atención del trámite es de dos (2) días hábiles a partir de la solicitud de comisión o desplazamiento aprobada por el líder del proceso.
</t>
    </r>
    <r>
      <rPr>
        <b/>
        <sz val="11"/>
        <color indexed="8"/>
        <rFont val="Arial"/>
        <family val="2"/>
      </rPr>
      <t xml:space="preserve">Denominador: </t>
    </r>
    <r>
      <rPr>
        <sz val="11"/>
        <color indexed="8"/>
        <rFont val="Arial"/>
        <family val="2"/>
      </rPr>
      <t>corresponde a las solicitudes de comisión o desplazamiento aprobadas por parte del líder del proceso, diligenciadas adecuadamente.</t>
    </r>
  </si>
  <si>
    <t>Distribuir las comunicaciones de entrada y salida oportunamente</t>
  </si>
  <si>
    <t>Gestión Documental</t>
  </si>
  <si>
    <t>Gestión y Trámite</t>
  </si>
  <si>
    <t xml:space="preserve">Oportunidad de distribución de comunicaciones de entrada y salida </t>
  </si>
  <si>
    <t>(Comunicaciones de entrada y salida distribuidas de manera oportuna  /  Comunicaciones de entrada y salida a ser distribuidas o asignadas) *100%</t>
  </si>
  <si>
    <r>
      <rPr>
        <b/>
        <sz val="11"/>
        <rFont val="Arial"/>
        <family val="2"/>
      </rPr>
      <t xml:space="preserve">Objetivo del indicador: </t>
    </r>
    <r>
      <rPr>
        <sz val="11"/>
        <rFont val="Arial"/>
        <family val="2"/>
      </rPr>
      <t>medir la distribución oportuna de las comunicaciones de entrada y salida.</t>
    </r>
    <r>
      <rPr>
        <b/>
        <sz val="11"/>
        <rFont val="Arial"/>
        <family val="2"/>
      </rPr>
      <t xml:space="preserve">
Numerador: </t>
    </r>
    <r>
      <rPr>
        <sz val="11"/>
        <rFont val="Arial"/>
        <family val="2"/>
      </rPr>
      <t>corresponde a las comunicaciones distribuidas oportunamente de acuerdo con los siguientes Acuerdos de Niveles de Servicio:</t>
    </r>
    <r>
      <rPr>
        <b/>
        <sz val="11"/>
        <rFont val="Arial"/>
        <family val="2"/>
      </rPr>
      <t xml:space="preserve">
</t>
    </r>
    <r>
      <rPr>
        <sz val="11"/>
        <rFont val="Arial"/>
        <family val="2"/>
      </rPr>
      <t xml:space="preserve">* Para comunicaciones de salida: 1 día
* Para comunicaciones de entrada: 2 días
</t>
    </r>
    <r>
      <rPr>
        <b/>
        <sz val="11"/>
        <rFont val="Arial"/>
        <family val="2"/>
      </rPr>
      <t>Denominador:</t>
    </r>
    <r>
      <rPr>
        <sz val="11"/>
        <rFont val="Arial"/>
        <family val="2"/>
      </rPr>
      <t xml:space="preserve"> las comunicaciones de salida a ser distribuidas son aquellas que se reciben en el buzón de despacho y las comunicaciones de entrada a ser distribuidas corresponden a las allegadas de manera física o digital por cualquier canal de comunicación. Estas comunicaciones corresponden a las allegadas al GIT. de Archivo y Correspondencia.
</t>
    </r>
    <r>
      <rPr>
        <b/>
        <sz val="11"/>
        <rFont val="Arial"/>
        <family val="2"/>
      </rPr>
      <t>Observaciones:</t>
    </r>
    <r>
      <rPr>
        <sz val="11"/>
        <rFont val="Arial"/>
        <family val="2"/>
      </rPr>
      <t xml:space="preserve">
</t>
    </r>
    <r>
      <rPr>
        <b/>
        <sz val="11"/>
        <rFont val="Arial"/>
        <family val="2"/>
      </rPr>
      <t>* Comunicación de entrada:</t>
    </r>
    <r>
      <rPr>
        <sz val="11"/>
        <rFont val="Arial"/>
        <family val="2"/>
      </rPr>
      <t xml:space="preserve"> distribución interna de la correspondencia recibida por externos que llega a la entidad
</t>
    </r>
    <r>
      <rPr>
        <b/>
        <sz val="11"/>
        <rFont val="Arial"/>
        <family val="2"/>
      </rPr>
      <t>* Comunicación de salida</t>
    </r>
    <r>
      <rPr>
        <sz val="11"/>
        <rFont val="Arial"/>
        <family val="2"/>
      </rPr>
      <t xml:space="preserve">: comunicación elaborada por la entidad a ser distribuidas a terceros
</t>
    </r>
  </si>
  <si>
    <t>Durante el primer trimestre se reportaron 23293 comunicaciones. Se recuerda que el informe es acumulativo. Se sugiere diligenciar numerador y denominador con 41580 comunicaciones.</t>
  </si>
  <si>
    <t>Suministrar oportunamente los elementos de consumo solicitados por las áreas</t>
  </si>
  <si>
    <t>Administración de Activos Fijos y Bienes de Consumo</t>
  </si>
  <si>
    <t>Oportunidad de suministro de elementos de consumo</t>
  </si>
  <si>
    <t xml:space="preserve">(Número de solicitudes gestionadas oportunamente /Número de solicitudes recibidas) *100% </t>
  </si>
  <si>
    <r>
      <rPr>
        <b/>
        <sz val="11"/>
        <color indexed="8"/>
        <rFont val="Arial"/>
        <family val="2"/>
      </rPr>
      <t>Objetivo del indicador:</t>
    </r>
    <r>
      <rPr>
        <sz val="11"/>
        <color indexed="8"/>
        <rFont val="Arial"/>
        <family val="2"/>
      </rPr>
      <t xml:space="preserve"> medir la entrega oportuna de los elementos de consumo requeridos por las áreas.</t>
    </r>
    <r>
      <rPr>
        <b/>
        <sz val="11"/>
        <color indexed="8"/>
        <rFont val="Arial"/>
        <family val="2"/>
      </rPr>
      <t xml:space="preserve"> 
Numerador: </t>
    </r>
    <r>
      <rPr>
        <sz val="11"/>
        <color indexed="8"/>
        <rFont val="Arial"/>
        <family val="2"/>
      </rPr>
      <t xml:space="preserve">una entrega de elementos de consumo se considera oportuna cuando ésta se entrega dentro de los cinco (5) días hábiles a partir de la solicitud.
</t>
    </r>
    <r>
      <rPr>
        <b/>
        <sz val="11"/>
        <color indexed="8"/>
        <rFont val="Arial"/>
        <family val="2"/>
      </rPr>
      <t>Denominador:</t>
    </r>
    <r>
      <rPr>
        <sz val="11"/>
        <color indexed="8"/>
        <rFont val="Arial"/>
        <family val="2"/>
      </rPr>
      <t xml:space="preserve"> las solicitudes de elementos de consumo se realizan a través de Seven ERP o correo electrónico.</t>
    </r>
  </si>
  <si>
    <t>Se solicita cambiar numerador y denominador por 77. La información incluida en el análisis puede permanecer igual.</t>
  </si>
  <si>
    <t>Emitir conceptos técnicos de manera oportuna</t>
  </si>
  <si>
    <t xml:space="preserve">Diagnóstico y Alistamiento </t>
  </si>
  <si>
    <t xml:space="preserve">Diagnóstico de Activos </t>
  </si>
  <si>
    <t>Dirección de Analítica, Alistamiento y Valoración</t>
  </si>
  <si>
    <t xml:space="preserve">Oportunidad de conceptos técnicos </t>
  </si>
  <si>
    <t>(Conceptos técnicos realizados de manera oportuna / Número de conceptos técnicos solicitados) *100%</t>
  </si>
  <si>
    <r>
      <rPr>
        <b/>
        <sz val="11"/>
        <rFont val="Arial"/>
        <family val="2"/>
      </rPr>
      <t>Objetivo del indicador:</t>
    </r>
    <r>
      <rPr>
        <sz val="11"/>
        <rFont val="Arial"/>
        <family val="2"/>
      </rPr>
      <t xml:space="preserve"> medir la oportunidad con la que se generan los conceptos técnicos emitidos.
</t>
    </r>
    <r>
      <rPr>
        <b/>
        <sz val="11"/>
        <rFont val="Arial"/>
        <family val="2"/>
      </rPr>
      <t xml:space="preserve">Numerador: </t>
    </r>
    <r>
      <rPr>
        <sz val="11"/>
        <rFont val="Arial"/>
        <family val="2"/>
      </rPr>
      <t xml:space="preserve">se considera que un concepto técnico es oportuno, cuando éste cumple con los siguientes Acuerdos de Nivel de Servicio:
</t>
    </r>
    <r>
      <rPr>
        <b/>
        <sz val="11"/>
        <rFont val="Arial"/>
        <family val="2"/>
      </rPr>
      <t>* Complejidad alta:</t>
    </r>
    <r>
      <rPr>
        <sz val="11"/>
        <rFont val="Arial"/>
        <family val="2"/>
      </rPr>
      <t xml:space="preserve"> corresponde a conceptos técnicos que requieren de recopilación de información de entidades o actores externos. El tiempo para atender de manera oportuna este tipo de conceptos es de 15 a 30 días.
</t>
    </r>
    <r>
      <rPr>
        <b/>
        <sz val="11"/>
        <rFont val="Arial"/>
        <family val="2"/>
      </rPr>
      <t xml:space="preserve">* Complejidad media: </t>
    </r>
    <r>
      <rPr>
        <sz val="11"/>
        <rFont val="Arial"/>
        <family val="2"/>
      </rPr>
      <t xml:space="preserve">corresponde a conceptos técnicos que requieren de recopilación de información con otras áreas o de consulta de información secundaria. El tiempo para atender de manera oportuna este tipo de conceptos es de 5 a 15 días.
</t>
    </r>
    <r>
      <rPr>
        <b/>
        <sz val="11"/>
        <rFont val="Arial"/>
        <family val="2"/>
      </rPr>
      <t>* Complejidad baja:</t>
    </r>
    <r>
      <rPr>
        <sz val="11"/>
        <rFont val="Arial"/>
        <family val="2"/>
      </rPr>
      <t xml:space="preserve"> corresponde a conceptos técnicos que se responden con información o conocimiento técnico que tiene la G. Técnica; ejemplo; los conceptos relacionados con nuevos modelos de negocio. El tiempo para atender de manera oportuna este tipo de conceptos es de 1 a 5 días.
</t>
    </r>
    <r>
      <rPr>
        <b/>
        <sz val="11"/>
        <rFont val="Arial"/>
        <family val="2"/>
      </rPr>
      <t>Denominador:</t>
    </r>
    <r>
      <rPr>
        <sz val="11"/>
        <rFont val="Arial"/>
        <family val="2"/>
      </rPr>
      <t xml:space="preserve">  los conceptos técnicos solicitados por parte de las áreas corresponden a conceptos relacionados con viabilidad de nuevos negocios, valoración de activos, normatividad relacionada con ordenamiento territorial, arrendamientos, reparación, obras y mantenimiento, muebles, sociedades, avalúos de inmuebles sociales, entre otros. De estas temáticas se exceptúan la revisión y aprobación de fichas técnicas de caracterización de inmuebles rurales.</t>
    </r>
  </si>
  <si>
    <t>Elaborar oportunamente los actos administrativos de destinación definitiva</t>
  </si>
  <si>
    <t>Orientación Jurídica</t>
  </si>
  <si>
    <t>Elaboración de actos administración de desalojo y destinación definitiva</t>
  </si>
  <si>
    <t>( Actos administrativos de desalojo y destinación definitiva  elaborados / Solicitudes de elaboración de actos administrativos de desalojo y destinación definitiva)*100%</t>
  </si>
  <si>
    <r>
      <rPr>
        <b/>
        <sz val="11"/>
        <rFont val="Arial"/>
        <family val="2"/>
      </rPr>
      <t>Objetivo del indicador:</t>
    </r>
    <r>
      <rPr>
        <sz val="11"/>
        <rFont val="Arial"/>
        <family val="2"/>
      </rPr>
      <t xml:space="preserve"> medir la eficacia en la elaboración de actos administrativos de desalojo y/o destinación definitiva.
</t>
    </r>
    <r>
      <rPr>
        <b/>
        <sz val="11"/>
        <rFont val="Arial"/>
        <family val="2"/>
      </rPr>
      <t>Numerador:</t>
    </r>
    <r>
      <rPr>
        <sz val="11"/>
        <rFont val="Arial"/>
        <family val="2"/>
      </rPr>
      <t xml:space="preserve"> corresponde a la elaboración de actos administrativos a partir del envío del acto a la Vicepresidencia Jurídica y Presidencia para su expedición.
</t>
    </r>
    <r>
      <rPr>
        <b/>
        <sz val="11"/>
        <rFont val="Arial"/>
        <family val="2"/>
      </rPr>
      <t>Denominador:</t>
    </r>
    <r>
      <rPr>
        <sz val="11"/>
        <rFont val="Arial"/>
        <family val="2"/>
      </rPr>
      <t xml:space="preserve"> corresponde a las solicitudes de desalojo y/o destinación definitiva de activos realizadas por las áreas misionales, que se encuentran establecidas en la ley.</t>
    </r>
  </si>
  <si>
    <t>Atender de manera oportuna los conceptos contractuales requeridos</t>
  </si>
  <si>
    <t>Adquisición de Bienes y Servicios</t>
  </si>
  <si>
    <t>Contratación 
Supervisión y liquidación</t>
  </si>
  <si>
    <t>Dirección de Contratación</t>
  </si>
  <si>
    <t>Oportunidad de emisión de conceptos contractuales</t>
  </si>
  <si>
    <t>(Conceptos contractuales atendidos oportunamente de acuerdo con los tiempos establecidos / Total de solicitudes de conceptos contractuales realizadas por las áreas) * 100%</t>
  </si>
  <si>
    <r>
      <rPr>
        <b/>
        <sz val="11"/>
        <color indexed="8"/>
        <rFont val="Arial"/>
        <family val="2"/>
      </rPr>
      <t>Objetivo del indicador:</t>
    </r>
    <r>
      <rPr>
        <sz val="11"/>
        <color indexed="8"/>
        <rFont val="Arial"/>
        <family val="2"/>
      </rPr>
      <t xml:space="preserve"> realizar la medición de la oportunidad de emisión de conceptos contractuales.
</t>
    </r>
    <r>
      <rPr>
        <b/>
        <sz val="11"/>
        <color indexed="8"/>
        <rFont val="Arial"/>
        <family val="2"/>
      </rPr>
      <t>Numerador:</t>
    </r>
    <r>
      <rPr>
        <sz val="11"/>
        <color indexed="8"/>
        <rFont val="Arial"/>
        <family val="2"/>
      </rPr>
      <t xml:space="preserve"> los conceptos contractuales atendidos oportunamente corresponden a los atendidos dentro de los treinta (30) días hábiles a partir de la recepción de la solicitud del concepto.
</t>
    </r>
    <r>
      <rPr>
        <b/>
        <sz val="11"/>
        <color indexed="8"/>
        <rFont val="Arial"/>
        <family val="2"/>
      </rPr>
      <t>Denominador:</t>
    </r>
    <r>
      <rPr>
        <sz val="11"/>
        <color indexed="8"/>
        <rFont val="Arial"/>
        <family val="2"/>
      </rPr>
      <t xml:space="preserve"> los conceptos contractuales solicitados podrán corresponder a conceptos jurídicos relacionados con contratación, minutas de contratos, revisión de negocios, incumplimientos contractuales, validación de suspensiones y cesiones de contratos, solicitados por las áreas.</t>
    </r>
  </si>
  <si>
    <t>En el primer trimestre este indicador se reportó como 0 en el numerador y denominador. Rectificar que la información incluida no corresponda al indicador "Oportunidad en el trámite de solicitudes contractuales"</t>
  </si>
  <si>
    <t xml:space="preserve">Responder las solicitudes contractuales oportunamente </t>
  </si>
  <si>
    <t xml:space="preserve">Planeación Contractual
Contratación </t>
  </si>
  <si>
    <t>Oportunidad en el trámite de solicitudes contractuales</t>
  </si>
  <si>
    <t>(Solicitudes contractuales atendidas oportunamente de acuerdo con los tiempos establecidos / Total de solicitudes contractuales realizadas por las áreas) * 100%</t>
  </si>
  <si>
    <r>
      <rPr>
        <b/>
        <sz val="11"/>
        <rFont val="Arial"/>
        <family val="2"/>
      </rPr>
      <t xml:space="preserve">Objetivo del indicador: </t>
    </r>
    <r>
      <rPr>
        <sz val="11"/>
        <rFont val="Arial"/>
        <family val="2"/>
      </rPr>
      <t xml:space="preserve">medir la oportunidad del trámite de las solicitudes contractuales. 
</t>
    </r>
    <r>
      <rPr>
        <b/>
        <sz val="11"/>
        <rFont val="Arial"/>
        <family val="2"/>
      </rPr>
      <t>Numerador:</t>
    </r>
    <r>
      <rPr>
        <sz val="11"/>
        <rFont val="Arial"/>
        <family val="2"/>
      </rPr>
      <t xml:space="preserve"> corresponde a las solicitudes contractuales atendidas oportunamente de acuerdo con los tiempos establecidos. La solicitud de contratación atendida implica una respuesta oportuna del acta de observaciones contractuales, ya sea favorable o desfavorable en términos de contratación, a partir de la recepción de la solicitud.
El término de oportunidad se medirá de acuerdo con los siguientes Acuerdos de Niveles de Servicio: 
</t>
    </r>
    <r>
      <rPr>
        <b/>
        <sz val="11"/>
        <rFont val="Arial"/>
        <family val="2"/>
      </rPr>
      <t xml:space="preserve">* Complejidad baja: </t>
    </r>
    <r>
      <rPr>
        <sz val="11"/>
        <rFont val="Arial"/>
        <family val="2"/>
      </rPr>
      <t xml:space="preserve">contempla adiciones, prórrogas o contratación nueva con cuantías </t>
    </r>
    <r>
      <rPr>
        <b/>
        <sz val="11"/>
        <rFont val="Arial"/>
        <family val="2"/>
      </rPr>
      <t>hasta 100 SMMLV.</t>
    </r>
    <r>
      <rPr>
        <sz val="11"/>
        <rFont val="Arial"/>
        <family val="2"/>
      </rPr>
      <t xml:space="preserve"> El término de respuesta es de </t>
    </r>
    <r>
      <rPr>
        <b/>
        <sz val="11"/>
        <rFont val="Arial"/>
        <family val="2"/>
      </rPr>
      <t>7 días hábiles</t>
    </r>
    <r>
      <rPr>
        <sz val="11"/>
        <rFont val="Arial"/>
        <family val="2"/>
      </rPr>
      <t xml:space="preserve"> a partir de la recepción de la solicitud a la G. Contratos.
</t>
    </r>
    <r>
      <rPr>
        <b/>
        <sz val="11"/>
        <rFont val="Arial"/>
        <family val="2"/>
      </rPr>
      <t>* Compleja media:</t>
    </r>
    <r>
      <rPr>
        <sz val="11"/>
        <rFont val="Arial"/>
        <family val="2"/>
      </rPr>
      <t xml:space="preserve"> contempla adiciones, prórrogas o contratación nueva con </t>
    </r>
    <r>
      <rPr>
        <b/>
        <sz val="11"/>
        <rFont val="Arial"/>
        <family val="2"/>
      </rPr>
      <t>cuantías superiores a 100 SMMLV hasta 500 SMMLV</t>
    </r>
    <r>
      <rPr>
        <sz val="11"/>
        <rFont val="Arial"/>
        <family val="2"/>
      </rPr>
      <t xml:space="preserve">. El término de respuesta es de </t>
    </r>
    <r>
      <rPr>
        <b/>
        <sz val="11"/>
        <rFont val="Arial"/>
        <family val="2"/>
      </rPr>
      <t>10 días hábiles</t>
    </r>
    <r>
      <rPr>
        <sz val="11"/>
        <rFont val="Arial"/>
        <family val="2"/>
      </rPr>
      <t xml:space="preserve"> a partir de la recepción de la solicitud a la G. Contratos.
</t>
    </r>
    <r>
      <rPr>
        <b/>
        <sz val="11"/>
        <rFont val="Arial"/>
        <family val="2"/>
      </rPr>
      <t>* Complejidad alta:</t>
    </r>
    <r>
      <rPr>
        <sz val="11"/>
        <rFont val="Arial"/>
        <family val="2"/>
      </rPr>
      <t xml:space="preserve"> contempla adiciones, prórrogas o contratación nueva con cuantías superiores a </t>
    </r>
    <r>
      <rPr>
        <b/>
        <sz val="11"/>
        <rFont val="Arial"/>
        <family val="2"/>
      </rPr>
      <t>500 SMML</t>
    </r>
    <r>
      <rPr>
        <sz val="11"/>
        <rFont val="Arial"/>
        <family val="2"/>
      </rPr>
      <t xml:space="preserve">. El término de respuesta es de </t>
    </r>
    <r>
      <rPr>
        <b/>
        <sz val="11"/>
        <rFont val="Arial"/>
        <family val="2"/>
      </rPr>
      <t>15 días hábiles</t>
    </r>
    <r>
      <rPr>
        <sz val="11"/>
        <rFont val="Arial"/>
        <family val="2"/>
      </rPr>
      <t xml:space="preserve"> a partir de la recepción de la solicitud a la G. Contratos.
</t>
    </r>
    <r>
      <rPr>
        <b/>
        <sz val="11"/>
        <rFont val="Arial"/>
        <family val="2"/>
      </rPr>
      <t xml:space="preserve">Denominador: </t>
    </r>
    <r>
      <rPr>
        <sz val="11"/>
        <rFont val="Arial"/>
        <family val="2"/>
      </rPr>
      <t xml:space="preserve">corresponde a solicitudes contractuales radicadas hasta el 15 de diciembre de la vigencia.
* </t>
    </r>
    <r>
      <rPr>
        <b/>
        <sz val="11"/>
        <rFont val="Arial"/>
        <family val="2"/>
      </rPr>
      <t>Para adiciones y prorrogas</t>
    </r>
    <r>
      <rPr>
        <sz val="11"/>
        <rFont val="Arial"/>
        <family val="2"/>
      </rPr>
      <t xml:space="preserve"> el área responsable deberá remitir la solicitud contractual con </t>
    </r>
    <r>
      <rPr>
        <b/>
        <sz val="11"/>
        <rFont val="Arial"/>
        <family val="2"/>
      </rPr>
      <t xml:space="preserve">mínimo cinco (5) días hábiles de antelación </t>
    </r>
    <r>
      <rPr>
        <sz val="11"/>
        <rFont val="Arial"/>
        <family val="2"/>
      </rPr>
      <t xml:space="preserve">a la fecha de vencimiento del contrato.
</t>
    </r>
  </si>
  <si>
    <t>En el primer trimestre este indicador se reportó como 107 en el numerador y 112 en el denominador. Rectificar que la información incluida no corresponda al indicador "Oportunidad de emisión de conceptos contractuales"</t>
  </si>
  <si>
    <t>Realizar y participar en eventos comerciales, corporativos, académicos o estratégicos para el buen posicionamiento de SAE</t>
  </si>
  <si>
    <t>Participar en eventos estratégicos a nivel nacional e internacional</t>
  </si>
  <si>
    <t>Realización y/o participación en eventos estratégicos a nivel nacional e internacional</t>
  </si>
  <si>
    <t>(eventos y/o reuniones estratégicas con participación de SAE / eventos o reuniones estratégicas aprobados programados o solicitados)*100%</t>
  </si>
  <si>
    <r>
      <rPr>
        <b/>
        <sz val="11"/>
        <color indexed="8"/>
        <rFont val="Arial"/>
        <family val="2"/>
      </rPr>
      <t>Objetivo del indicador:</t>
    </r>
    <r>
      <rPr>
        <sz val="11"/>
        <color indexed="8"/>
        <rFont val="Arial"/>
        <family val="2"/>
      </rPr>
      <t xml:space="preserve"> medir la</t>
    </r>
    <r>
      <rPr>
        <sz val="11"/>
        <rFont val="Arial"/>
        <family val="2"/>
      </rPr>
      <t xml:space="preserve"> realización y</t>
    </r>
    <r>
      <rPr>
        <sz val="11"/>
        <color indexed="8"/>
        <rFont val="Arial"/>
        <family val="2"/>
      </rPr>
      <t xml:space="preserve"> participación de eventos o reuniones estratégicos a nivel nacional e internacional que sean organizados y desarrollados o que cuenten con la participación la Gerencia de Proyectos Especiales para posicionar a SAE en el campo bilateral y multilateral.           
</t>
    </r>
    <r>
      <rPr>
        <b/>
        <sz val="11"/>
        <color indexed="8"/>
        <rFont val="Arial"/>
        <family val="2"/>
      </rPr>
      <t xml:space="preserve">
Numerador: </t>
    </r>
    <r>
      <rPr>
        <sz val="11"/>
        <color indexed="8"/>
        <rFont val="Arial"/>
        <family val="2"/>
      </rPr>
      <t xml:space="preserve">son los eventos o reuniones estratégicas en los que participa la SAE a nivel nacional e internacional.
</t>
    </r>
    <r>
      <rPr>
        <b/>
        <sz val="11"/>
        <color indexed="8"/>
        <rFont val="Arial"/>
        <family val="2"/>
      </rPr>
      <t>Denominador</t>
    </r>
    <r>
      <rPr>
        <sz val="11"/>
        <color indexed="8"/>
        <rFont val="Arial"/>
        <family val="2"/>
      </rPr>
      <t>: son los eventos o reuniones estratégicas</t>
    </r>
    <r>
      <rPr>
        <sz val="11"/>
        <rFont val="Arial"/>
        <family val="2"/>
      </rPr>
      <t xml:space="preserve"> aprobados,</t>
    </r>
    <r>
      <rPr>
        <sz val="11"/>
        <color indexed="8"/>
        <rFont val="Arial"/>
        <family val="2"/>
      </rPr>
      <t xml:space="preserve"> programadas</t>
    </r>
    <r>
      <rPr>
        <sz val="11"/>
        <rFont val="Arial"/>
        <family val="2"/>
      </rPr>
      <t xml:space="preserve"> o solicitadas, que varían de acuerdo a demanda u oferta del entorno.</t>
    </r>
  </si>
  <si>
    <t>Durante el primer trimestre se reportó la participación en dos eventos. Si durante el segundo trimestre se participó en un evento, se sugiere actualizar la información de numerador y denominador para que sea tres (3) en ambos. La columna de Análisis del indicador se mantiene como está.</t>
  </si>
  <si>
    <t>Implementar estrategias de comunicación y posicionamiento de SAE desde un enfoque productivo, social y ambiental</t>
  </si>
  <si>
    <t>Actualizar el diseño de la página web institucional de acuerdo con lo establecido por la Ley de Transparencia y la nueva imagen institucional.</t>
  </si>
  <si>
    <t>Diseño de la página web</t>
  </si>
  <si>
    <t xml:space="preserve">(Etapas de diseño de página web ejecutadas/ Etapas de diseño programadas de la página web)*100% </t>
  </si>
  <si>
    <r>
      <rPr>
        <b/>
        <sz val="11"/>
        <rFont val="Arial"/>
        <family val="2"/>
      </rPr>
      <t xml:space="preserve">Objetivo del indicador: </t>
    </r>
    <r>
      <rPr>
        <sz val="11"/>
        <rFont val="Arial"/>
        <family val="2"/>
      </rPr>
      <t xml:space="preserve">medir el grado de avance del diseño de la página web institucional de la SAE.
</t>
    </r>
    <r>
      <rPr>
        <b/>
        <sz val="11"/>
        <rFont val="Arial"/>
        <family val="2"/>
      </rPr>
      <t>Numerador:</t>
    </r>
    <r>
      <rPr>
        <sz val="11"/>
        <rFont val="Arial"/>
        <family val="2"/>
      </rPr>
      <t xml:space="preserve"> corresponde a las etapas de diseño finalizadas por parte de la Oficina de Comunicaciones y Atención al Ciudadano.</t>
    </r>
    <r>
      <rPr>
        <b/>
        <sz val="11"/>
        <rFont val="Arial"/>
        <family val="2"/>
      </rPr>
      <t xml:space="preserve">
Denominador: </t>
    </r>
    <r>
      <rPr>
        <sz val="11"/>
        <rFont val="Arial"/>
        <family val="2"/>
      </rPr>
      <t>corresponde a las etapas de diseño de la página web que incluyen arquitectura, funcionalidades y diseño de imagen de la página web.</t>
    </r>
  </si>
  <si>
    <t>Desarrollar espacios virtuales  con los diferentes grupos de interés para promover la productividad de los bienes que administra la Entidad.</t>
  </si>
  <si>
    <t>Espacios virtuales a grupos de interés</t>
  </si>
  <si>
    <t>(Cantidad de espacios virtuales realizados / Cantidad de espacios virtuales programados) *100%</t>
  </si>
  <si>
    <r>
      <rPr>
        <b/>
        <sz val="11"/>
        <color rgb="FF000000"/>
        <rFont val="Arial"/>
        <family val="2"/>
      </rPr>
      <t>Objetivo del indicador:</t>
    </r>
    <r>
      <rPr>
        <sz val="11"/>
        <color indexed="8"/>
        <rFont val="Arial"/>
        <family val="2"/>
      </rPr>
      <t xml:space="preserve"> medir la realización de espacios virtuales realizados en los que se involucren población beneficiaria, población campesina y asociaciones, entidades territoriales, entre otros actores involucrados para dar conocer modalidades de acceso a RTAs de administración o activos de SAE entre otros temas de interés. 
</t>
    </r>
    <r>
      <rPr>
        <b/>
        <sz val="11"/>
        <color rgb="FF000000"/>
        <rFont val="Arial"/>
        <family val="2"/>
      </rPr>
      <t xml:space="preserve">Numerador: </t>
    </r>
    <r>
      <rPr>
        <sz val="11"/>
        <color indexed="8"/>
        <rFont val="Arial"/>
        <family val="2"/>
      </rPr>
      <t xml:space="preserve">corresponde a la cantidad de espacios virtuales realizados y culminados exitosamente con sus evidencias respectivas. 
</t>
    </r>
    <r>
      <rPr>
        <b/>
        <sz val="11"/>
        <color rgb="FF000000"/>
        <rFont val="Arial"/>
        <family val="2"/>
      </rPr>
      <t xml:space="preserve">Denominador: </t>
    </r>
    <r>
      <rPr>
        <sz val="11"/>
        <color indexed="8"/>
        <rFont val="Arial"/>
        <family val="2"/>
      </rPr>
      <t xml:space="preserve"> corresponde al número de espacios virtuales programados. Los espacios virtuales deben contar con temáticas claras, interlocutores y actores que participan.
</t>
    </r>
  </si>
  <si>
    <t>Desarrollar estrategias de posicionamiento de la gestión de SAE a nivel interno y externo</t>
  </si>
  <si>
    <t>Estrategias de posicionamiento sobre la gestión de SAE</t>
  </si>
  <si>
    <t>(Número de estrategias de comunicación realizadas / Número de estrategias de comunicación programadas)*100%</t>
  </si>
  <si>
    <r>
      <rPr>
        <b/>
        <sz val="11"/>
        <color indexed="8"/>
        <rFont val="Arial"/>
        <family val="2"/>
      </rPr>
      <t>Objetivo del indicador:</t>
    </r>
    <r>
      <rPr>
        <sz val="11"/>
        <color indexed="8"/>
        <rFont val="Arial"/>
        <family val="2"/>
      </rPr>
      <t xml:space="preserve"> medir las estrategias de comunicación realizadas sobre la gestión de SAE, con el fin de informar a públicos de interés sobre la administración de activos especiales. 
</t>
    </r>
    <r>
      <rPr>
        <b/>
        <sz val="11"/>
        <color indexed="8"/>
        <rFont val="Arial"/>
        <family val="2"/>
      </rPr>
      <t xml:space="preserve">
Numerador: </t>
    </r>
    <r>
      <rPr>
        <sz val="11"/>
        <color indexed="8"/>
        <rFont val="Arial"/>
        <family val="2"/>
      </rPr>
      <t xml:space="preserve">hace alusión al número de estrategias de comunicación realizadas con sus respectivas evidencias. 
</t>
    </r>
    <r>
      <rPr>
        <b/>
        <sz val="11"/>
        <color indexed="8"/>
        <rFont val="Arial"/>
        <family val="2"/>
      </rPr>
      <t xml:space="preserve">Denominador: </t>
    </r>
    <r>
      <rPr>
        <sz val="11"/>
        <color indexed="8"/>
        <rFont val="Arial"/>
        <family val="2"/>
      </rPr>
      <t xml:space="preserve">corresponde al número de estrategias programadas para posicionamiento a nivel interno y externo.       A nivel interno se tiene previsto hacer uso de: noticiero quincenal (video clips sobre gestión de SAE), canales internos como cartelera de comunicaciones y correo electrónico o WhatsApp
A nivel externo se tiene previsto hacer uso de: boletín institucional en  canales externos como la página web. 
Para la vigencia se han fijado 12 estrategias de comunicación (6 internas y 6 externas). </t>
    </r>
  </si>
  <si>
    <t>Los campos de numerador y denominador están sin diligenciar. Se sugiere ubicar como numerador 10 y como denominador 12. Igualmente, se solicita discriminar en la columna de Análisis del indicador cuáles estrategias son internas y cuáles externas.</t>
  </si>
  <si>
    <t xml:space="preserve">Medir la percepción y satisfacción que tienen el público externo frente a SAE
</t>
  </si>
  <si>
    <t>Mediciones de satisfacción y/o percepción a nivel externo e interno</t>
  </si>
  <si>
    <t>(Número de mediciones externas e internas realizadas / Número de mediciones externas e internas programadas) 100%</t>
  </si>
  <si>
    <r>
      <rPr>
        <b/>
        <sz val="11"/>
        <rFont val="Arial"/>
        <family val="2"/>
      </rPr>
      <t>Objetivo del indicador:</t>
    </r>
    <r>
      <rPr>
        <sz val="11"/>
        <rFont val="Arial"/>
        <family val="2"/>
      </rPr>
      <t xml:space="preserve"> medir la realización de las mediciones de percepción y satisfacción externas o internas sobre la gestión institucional.
</t>
    </r>
    <r>
      <rPr>
        <b/>
        <sz val="11"/>
        <rFont val="Arial"/>
        <family val="2"/>
      </rPr>
      <t xml:space="preserve">Numerador: </t>
    </r>
    <r>
      <rPr>
        <sz val="11"/>
        <rFont val="Arial"/>
        <family val="2"/>
      </rPr>
      <t xml:space="preserve">corresponde al número de mediciones realizadas a nivel externo e interno a través de los canales dispuestos para tal fin. La medición de satisfacción se considera como finalizada cuando se realiza el informe trimestral de los resultados de la encuesta  de satisfacción publicada en la página web. La medición de percepción se considera como finalizada cuando se obtienen los resultados de la encuesta a nivel semestral. 
</t>
    </r>
    <r>
      <rPr>
        <b/>
        <sz val="11"/>
        <rFont val="Arial"/>
        <family val="2"/>
      </rPr>
      <t xml:space="preserve">Denominador: </t>
    </r>
    <r>
      <rPr>
        <sz val="11"/>
        <rFont val="Arial"/>
        <family val="2"/>
      </rPr>
      <t xml:space="preserve">corresponde al número de mediciones programadas de satisfacción y percepción de la gestión de SAE. Para la vigencia se tiene previsto 4 mediciones distribuidas de la siguiente forma: 
*Medición de satisfacción: 2 mediciones publicadas en página web sobre la calidad del servicio. El cuestionario se encuentra disponible de manera permanente en la página web y su medición se hará con corte trimestral. 
* Medición de percepción: 2 mediciones a grupos de interés dirigida a personal que registre en base de datos de  compradores, arrendatarios, destinatarios, entre otros. </t>
    </r>
  </si>
  <si>
    <t>Gestionar las solicitudes de Mesa de ayuda de manera oportuna según los ANS establecidos en el catálogo de servicio</t>
  </si>
  <si>
    <t>Tecnología</t>
  </si>
  <si>
    <t>Gestión de Infraestructura Tecnológica
Mantenimiento y Soporte de Aplicaciones</t>
  </si>
  <si>
    <t>Oficina de Tecnologías y Sistemas de la Información</t>
  </si>
  <si>
    <t>Oportunidad de atención de Mesa de ayuda</t>
  </si>
  <si>
    <t>(N.º de tickets resueltos oportunamente  / N.º de tickets radicados en Mesa de ayuda)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</si>
  <si>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tickets que radican las áreas en la Mesa de ayuda.
</t>
    </r>
    <r>
      <rPr>
        <b/>
        <sz val="11"/>
        <color indexed="8"/>
        <rFont val="Arial"/>
        <family val="2"/>
      </rPr>
      <t xml:space="preserve">Numerador: </t>
    </r>
    <r>
      <rPr>
        <sz val="11"/>
        <color indexed="8"/>
        <rFont val="Arial"/>
        <family val="2"/>
      </rPr>
      <t xml:space="preserve">corresponde a las solicitudes resueltas cuando en el Sistema de Mesa de Ayuda les asigna el estado de "resuelto". 
</t>
    </r>
    <r>
      <rPr>
        <b/>
        <sz val="11"/>
        <color indexed="8"/>
        <rFont val="Arial"/>
        <family val="2"/>
      </rPr>
      <t xml:space="preserve">Denominador: </t>
    </r>
    <r>
      <rPr>
        <sz val="11"/>
        <color indexed="8"/>
        <rFont val="Arial"/>
        <family val="2"/>
      </rPr>
      <t xml:space="preserve">los tickets radicados en Mesa de Ayuda corresponden a las solicitudes creadas por los usuarios dentro de la vigencia. 
</t>
    </r>
    <r>
      <rPr>
        <b/>
        <sz val="11"/>
        <color indexed="8"/>
        <rFont val="Arial"/>
        <family val="2"/>
      </rPr>
      <t xml:space="preserve">
</t>
    </r>
    <r>
      <rPr>
        <sz val="11"/>
        <color indexed="8"/>
        <rFont val="Arial"/>
        <family val="2"/>
      </rPr>
      <t xml:space="preserve">Para que sea oportuno el servicio se tienen en cuenta los tiempos </t>
    </r>
    <r>
      <rPr>
        <b/>
        <sz val="11"/>
        <color indexed="8"/>
        <rFont val="Arial"/>
        <family val="2"/>
      </rPr>
      <t xml:space="preserve">(ANS), </t>
    </r>
    <r>
      <rPr>
        <sz val="11"/>
        <color indexed="8"/>
        <rFont val="Arial"/>
        <family val="2"/>
      </rPr>
      <t>de acuerdo con el tipo de servicio (catálogo de servicios NT1-061)</t>
    </r>
  </si>
  <si>
    <t>Procesos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</si>
  <si>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</si>
  <si>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 xml:space="preserve">Fortalecer estrategias y espacios de control , seguimiento y aseguramiento en el marco de la misionalidad de SAE  </t>
  </si>
  <si>
    <t>Acompañar la agenda legislativa en la que se discutan proyectos estratégicos para SAE</t>
  </si>
  <si>
    <t>Despacho del Presidente</t>
  </si>
  <si>
    <t>Acompañamiento a Agenda Legislativa estratégica relacionada con SAE</t>
  </si>
  <si>
    <t xml:space="preserve">(Número de participaciones en la agenda legislativa/Necesidades identificadas relacionadas con agenda legislativa)*100% </t>
  </si>
  <si>
    <r>
      <rPr>
        <b/>
        <sz val="11"/>
        <color indexed="8"/>
        <rFont val="Arial"/>
        <family val="2"/>
      </rPr>
      <t>Objetivo del indicador:</t>
    </r>
    <r>
      <rPr>
        <sz val="11"/>
        <color indexed="8"/>
        <rFont val="Arial"/>
        <family val="2"/>
      </rPr>
      <t xml:space="preserve"> medir el acompañamiento brindado por parte de SAE en la agenda legislativa que contenga temáticas prioritarias o estratégicas para la entidad.
</t>
    </r>
    <r>
      <rPr>
        <b/>
        <sz val="11"/>
        <color indexed="8"/>
        <rFont val="Arial"/>
        <family val="2"/>
      </rPr>
      <t xml:space="preserve">
Numerador: </t>
    </r>
    <r>
      <rPr>
        <sz val="11"/>
        <color indexed="8"/>
        <rFont val="Arial"/>
        <family val="2"/>
      </rPr>
      <t xml:space="preserve">corresponde a la participaciones en eventos de control político u otros requeridos en la agenda legislativa.
</t>
    </r>
    <r>
      <rPr>
        <b/>
        <sz val="11"/>
        <color indexed="8"/>
        <rFont val="Arial"/>
        <family val="2"/>
      </rPr>
      <t xml:space="preserve">
Denominador: </t>
    </r>
    <r>
      <rPr>
        <sz val="11"/>
        <color indexed="8"/>
        <rFont val="Arial"/>
        <family val="2"/>
      </rPr>
      <t>corresponde a las citaciones recibidas de agenda legislativa en donde debe participar SAE de manera estratégica. El denominador es variable, ya que funciona a demanda de acuerdo con las necesidades identificadas.</t>
    </r>
  </si>
  <si>
    <t>Fortalecer la articulación nación-territorio para el mejoramiento del modelo operacional de SAE</t>
  </si>
  <si>
    <t>Actividades internas con enfoque nación-territorio entre el nivel central y regional de la SAE</t>
  </si>
  <si>
    <t>(Actividades implementadas para el fortalecimiento del nivel central con el regional/ Actividades programadas para el fortalecimiento del nivel central con el regional) *100%</t>
  </si>
  <si>
    <r>
      <rPr>
        <b/>
        <sz val="11"/>
        <rFont val="Arial"/>
        <family val="2"/>
      </rPr>
      <t>Objetivo del indicador:</t>
    </r>
    <r>
      <rPr>
        <sz val="11"/>
        <rFont val="Arial"/>
        <family val="2"/>
      </rPr>
      <t xml:space="preserve"> medir el grado de implementación de las actividades programadas para el fortalecimiento del nivel central con el regional.
</t>
    </r>
    <r>
      <rPr>
        <b/>
        <sz val="11"/>
        <rFont val="Arial"/>
        <family val="2"/>
      </rPr>
      <t xml:space="preserve">
Numerador:</t>
    </r>
    <r>
      <rPr>
        <sz val="11"/>
        <rFont val="Arial"/>
        <family val="2"/>
      </rPr>
      <t xml:space="preserve"> corresponde a las actividades de fortalecimiento ejecutadas conforme plan de trabajo programado.  
</t>
    </r>
    <r>
      <rPr>
        <b/>
        <sz val="11"/>
        <rFont val="Arial"/>
        <family val="2"/>
      </rPr>
      <t xml:space="preserve">
Denominador:</t>
    </r>
    <r>
      <rPr>
        <sz val="11"/>
        <rFont val="Arial"/>
        <family val="2"/>
      </rPr>
      <t xml:space="preserve"> las actividades programadas para el 2024 relacionadas con el fortalecimiento del nivel central con el regional corresponden a procesos relacionados con: 1) Estrategia de tierras para la paz, 2) Democratización de activos para la educación pública, 3) Comercialización de activos estratégicos y entre otras definidas y priorizadas por Presidencia. 
El denominador de este indicador es variable y acumulado de acuerdo con las actividades programadas y las necesidades identificadas durante la vigencia por parte de Presidencia.</t>
    </r>
  </si>
  <si>
    <t>Estandarizar, optimizar y automatizar procesos de SAE de acuerdo a nuevo modelo operacional</t>
  </si>
  <si>
    <t>Actualizar las Tablas de Retención Documental de todas las áreas de SAE</t>
  </si>
  <si>
    <t>Organización y Transferencia</t>
  </si>
  <si>
    <t>Avance de implementación de Tablas de Retención Documental</t>
  </si>
  <si>
    <t>(Número de dependencias con propuesta de TRD elaborada/ Número de dependencias programadas para actualización de TRD)*100%</t>
  </si>
  <si>
    <r>
      <rPr>
        <b/>
        <sz val="11"/>
        <rFont val="Arial"/>
        <family val="2"/>
      </rPr>
      <t>Objetivo del indicador:</t>
    </r>
    <r>
      <rPr>
        <sz val="11"/>
        <rFont val="Arial"/>
        <family val="2"/>
      </rPr>
      <t xml:space="preserve"> medir el estado de avance de la implementación del proceso de actualización de tablas de retención documental en SAE.
</t>
    </r>
    <r>
      <rPr>
        <b/>
        <sz val="11"/>
        <rFont val="Arial"/>
        <family val="2"/>
      </rPr>
      <t>Numerador:</t>
    </r>
    <r>
      <rPr>
        <sz val="11"/>
        <rFont val="Arial"/>
        <family val="2"/>
      </rPr>
      <t xml:space="preserve"> corresponde al número de dependencias que cuenten con propuesta elaborada de Tablas de Retención Documental, es decir, cuando las tablas tengan preaprobación por parte de cada área frente a la conformación de series, subseries y tipos documentales.
</t>
    </r>
    <r>
      <rPr>
        <b/>
        <sz val="11"/>
        <rFont val="Arial"/>
        <family val="2"/>
      </rPr>
      <t>Denominador:</t>
    </r>
    <r>
      <rPr>
        <sz val="11"/>
        <rFont val="Arial"/>
        <family val="2"/>
      </rPr>
      <t xml:space="preserve"> corresponde al total de áreas que conforman a la SAE que requieren actualización de Tablas de Retención Documental.</t>
    </r>
  </si>
  <si>
    <t>El denominador del indicador no es 40. Es 48. El numerador solo puede ser igual al denominador cuando todas las dependencias cuenten con propuesta elaborada de TRD. Se propone estimar el estado de avance del proceso de actualización, considerando que en el primer trimestre fue de 24 (50%) y que una vez finalizado será de 48 (100%)</t>
  </si>
  <si>
    <t>Medir la eficacia en la legalización de comisiones o desplazamientos realizados por las áreas</t>
  </si>
  <si>
    <t>Eficacia de legalización de comisiones o desplazamientos de viajes</t>
  </si>
  <si>
    <t>(Legalizaciones realizadas / Comisiones o desplazamientos de viaje realizadas)*100%</t>
  </si>
  <si>
    <r>
      <rPr>
        <b/>
        <sz val="11"/>
        <color indexed="8"/>
        <rFont val="Arial"/>
        <family val="2"/>
      </rPr>
      <t xml:space="preserve">Objetivo del indicador: </t>
    </r>
    <r>
      <rPr>
        <sz val="11"/>
        <color indexed="8"/>
        <rFont val="Arial"/>
        <family val="2"/>
      </rPr>
      <t xml:space="preserve">medir la eficacia en la legalización de comisiones o desplazamientos de viajes realizados.
</t>
    </r>
    <r>
      <rPr>
        <b/>
        <sz val="11"/>
        <color indexed="8"/>
        <rFont val="Arial"/>
        <family val="2"/>
      </rPr>
      <t>Numerador:</t>
    </r>
    <r>
      <rPr>
        <sz val="11"/>
        <color indexed="8"/>
        <rFont val="Arial"/>
        <family val="2"/>
      </rPr>
      <t xml:space="preserve"> se considera que una legalización es efectiva cuando el funcionario público, trabajador y contratistas  presentan su legalización correcta, es decir, cuando se presenta el informe de legalización diligenciado completamente, firmado por el trabajador y jefe inmediato, y los respectivos soportes de la ejecución del gasto.
</t>
    </r>
    <r>
      <rPr>
        <b/>
        <sz val="11"/>
        <color indexed="8"/>
        <rFont val="Arial"/>
        <family val="2"/>
      </rPr>
      <t xml:space="preserve">Denominador: </t>
    </r>
    <r>
      <rPr>
        <sz val="11"/>
        <color indexed="8"/>
        <rFont val="Arial"/>
        <family val="2"/>
      </rPr>
      <t>corresponde a todas las comisiones o desplazamientos efectivos realizados por los funcionarios públicos, trabajadores y contratistas, registrados en base de datos de control de comisiones que administra el GIT de Comisiones y Desplazamientos.</t>
    </r>
  </si>
  <si>
    <t>Durante el primer trimestre se reportaron 1651 comisiones o desplazamientos. En el campo de análisis de este indicador se reportan 1926 comisiones o desplazamientos, lo cual totaliza 3577, pero en el denominador se reportan 3567.
Este reporte es diferente al del indicador de tramite oportuno, en donde se mencionan 1942 y no 1926 solicitudes en el segundo trimestre.
Verificar si las cifras son correctas, clarificar y, de ser necesario, desglosar.</t>
  </si>
  <si>
    <t xml:space="preserve">Realizar los mantenimientos  preventivos y correctivos menores </t>
  </si>
  <si>
    <t xml:space="preserve">Gestión Administrativa </t>
  </si>
  <si>
    <t xml:space="preserve">Gestión de Mantenimientos Locativos Menores </t>
  </si>
  <si>
    <t>(Mantenimientos realizados/ Mantenimientos solicitados y/o planeados) *100%</t>
  </si>
  <si>
    <r>
      <rPr>
        <b/>
        <sz val="11"/>
        <color indexed="8"/>
        <rFont val="Arial"/>
        <family val="2"/>
      </rPr>
      <t xml:space="preserve">Objetivo del indicador: </t>
    </r>
    <r>
      <rPr>
        <sz val="11"/>
        <color indexed="8"/>
        <rFont val="Arial"/>
        <family val="2"/>
      </rPr>
      <t xml:space="preserve">medir los mantenimientos locativos preventivos y correctivos menores realizados de acuerdo con lo solicitado y/o identificado por el área.
</t>
    </r>
    <r>
      <rPr>
        <b/>
        <sz val="11"/>
        <color indexed="8"/>
        <rFont val="Arial"/>
        <family val="2"/>
      </rPr>
      <t xml:space="preserve">Numerador: </t>
    </r>
    <r>
      <rPr>
        <sz val="11"/>
        <color indexed="8"/>
        <rFont val="Arial"/>
        <family val="2"/>
      </rPr>
      <t xml:space="preserve">se considera como realizado el mantenimiento menor cuando éste se ejecuta y se registra en el F-AB1-207 Historial Actividades de mantenimiento preventivo y/o correctivo.
</t>
    </r>
    <r>
      <rPr>
        <b/>
        <sz val="11"/>
        <color indexed="8"/>
        <rFont val="Arial"/>
        <family val="2"/>
      </rPr>
      <t xml:space="preserve">Denominador: </t>
    </r>
    <r>
      <rPr>
        <sz val="11"/>
        <color indexed="8"/>
        <rFont val="Arial"/>
        <family val="2"/>
      </rPr>
      <t xml:space="preserve">corresponde a las solicitudes de mantenimiento menor recibidas o a las evidenciadas en inspecciones físicas registradas en F-AB1-299 Formato Inspección Planta Física. </t>
    </r>
  </si>
  <si>
    <t>Gestionar los siniestros informados por las áreas</t>
  </si>
  <si>
    <t xml:space="preserve">Administración de Programa de Seguros y Siniestros </t>
  </si>
  <si>
    <t>Gestión de Siniestros</t>
  </si>
  <si>
    <t>(Número de siniestros gestionados / Número de siniestros ocurridos informados por las áreas) *100%</t>
  </si>
  <si>
    <r>
      <t xml:space="preserve">Objetivo del indicador: </t>
    </r>
    <r>
      <rPr>
        <sz val="11"/>
        <color indexed="8"/>
        <rFont val="Arial"/>
        <family val="2"/>
      </rPr>
      <t xml:space="preserve">medir la gestión realizada sobre los siniestros ocurridos e informados.
</t>
    </r>
    <r>
      <rPr>
        <b/>
        <sz val="11"/>
        <color indexed="8"/>
        <rFont val="Arial"/>
        <family val="2"/>
      </rPr>
      <t xml:space="preserve">Numerador: </t>
    </r>
    <r>
      <rPr>
        <sz val="11"/>
        <color indexed="8"/>
        <rFont val="Arial"/>
        <family val="2"/>
      </rPr>
      <t>se considera que un siniestro ha sido gestionado cuando el GIT de Servicios Administrativos informa el siniestro presentado al intermediario de seguros.</t>
    </r>
    <r>
      <rPr>
        <b/>
        <sz val="11"/>
        <color indexed="8"/>
        <rFont val="Arial"/>
        <family val="2"/>
      </rPr>
      <t xml:space="preserve">
Denominador:</t>
    </r>
    <r>
      <rPr>
        <sz val="11"/>
        <color indexed="8"/>
        <rFont val="Arial"/>
        <family val="2"/>
      </rPr>
      <t xml:space="preserve"> se considera como siniestro ocurrido e informado cuando el área remite formalmente el reporte del siniestro por correo electrónico. Los siniestros reportados aplican para los bienes propios de SAE o bajo su administración. </t>
    </r>
  </si>
  <si>
    <t>Gestionar el alistamiento físico catastral de inmuebles sociales y no sociales</t>
  </si>
  <si>
    <t xml:space="preserve">Alistamiento de Activos </t>
  </si>
  <si>
    <t>Alistamiento físico catastral de inmuebles</t>
  </si>
  <si>
    <t>(Número de inmuebles con alistamiento físico catastral/ Número de inmuebles priorizados para alistamiento físico catastral) *100%</t>
  </si>
  <si>
    <r>
      <rPr>
        <b/>
        <sz val="11"/>
        <rFont val="Arial"/>
        <family val="2"/>
      </rPr>
      <t xml:space="preserve">Objetivo del indicador: </t>
    </r>
    <r>
      <rPr>
        <sz val="11"/>
        <rFont val="Arial"/>
        <family val="2"/>
      </rPr>
      <t xml:space="preserve">medir el alistamiento físico catastral de inmuebles susceptibles de alistamiento físico catastral, es decir, los que cuenten con viabilidad jurídica y/o que requieren alistamiento físico.
</t>
    </r>
    <r>
      <rPr>
        <b/>
        <sz val="11"/>
        <rFont val="Arial"/>
        <family val="2"/>
      </rPr>
      <t>Numerador</t>
    </r>
    <r>
      <rPr>
        <sz val="11"/>
        <rFont val="Arial"/>
        <family val="2"/>
      </rPr>
      <t xml:space="preserve">: corresponde a los inmuebles con alistamiento físico catastral, es decir, con diagnóstico o concepto de necesidad de saneamiento físico catastral y/o valoración a realizar. El resultado de esta gestión se registrará en base de datos de inmuebles alistados o diagnosticados.
</t>
    </r>
    <r>
      <rPr>
        <b/>
        <sz val="11"/>
        <rFont val="Arial"/>
        <family val="2"/>
      </rPr>
      <t xml:space="preserve">Denominador: </t>
    </r>
    <r>
      <rPr>
        <sz val="11"/>
        <rFont val="Arial"/>
        <family val="2"/>
      </rPr>
      <t xml:space="preserve">corresponde a los inmuebles priorizados por la Vicepresidencia de Bienes Muebles e Inmuebles, que han sido requeridos o son susceptibles de alistamiento físico catastral, es decir, que ya cuenten con viabilidad jurídica y/o que requieran valoración. </t>
    </r>
  </si>
  <si>
    <t>Revisar y aprobar avalúos de bienes  inmuebles</t>
  </si>
  <si>
    <t>Avalúos de bienes inmuebles</t>
  </si>
  <si>
    <t>(Cantidad de avalúos revisados y aprobados / Cantidad de avalúos solicitados a la Gerencia Técnica) *100%</t>
  </si>
  <si>
    <r>
      <rPr>
        <b/>
        <sz val="11"/>
        <rFont val="Arial"/>
        <family val="2"/>
      </rPr>
      <t xml:space="preserve">Objetivo del indicador: </t>
    </r>
    <r>
      <rPr>
        <sz val="11"/>
        <rFont val="Arial"/>
        <family val="2"/>
      </rPr>
      <t>medir la gestión realizada frente a la revisión y aprobación de avalúos</t>
    </r>
    <r>
      <rPr>
        <b/>
        <sz val="11"/>
        <rFont val="Arial"/>
        <family val="2"/>
      </rPr>
      <t xml:space="preserve"> </t>
    </r>
    <r>
      <rPr>
        <sz val="11"/>
        <rFont val="Arial"/>
        <family val="2"/>
      </rPr>
      <t xml:space="preserve">de inmuebles sociales y no sociales dispuestos para enajenación temprana o comercialización por parte de la Gerencia Técnica.
</t>
    </r>
    <r>
      <rPr>
        <b/>
        <sz val="11"/>
        <rFont val="Arial"/>
        <family val="2"/>
      </rPr>
      <t>Numerador:</t>
    </r>
    <r>
      <rPr>
        <sz val="11"/>
        <rFont val="Arial"/>
        <family val="2"/>
      </rPr>
      <t xml:space="preserve"> corresponde a los avalúos revisados y aprobados correspondientes a inmuebles sociales y no sociales solicitados.
</t>
    </r>
    <r>
      <rPr>
        <b/>
        <sz val="11"/>
        <rFont val="Arial"/>
        <family val="2"/>
      </rPr>
      <t>Denominador:</t>
    </r>
    <r>
      <rPr>
        <sz val="11"/>
        <rFont val="Arial"/>
        <family val="2"/>
      </rPr>
      <t xml:space="preserve"> corresponde a las solicitudes de asignación para la elaboración de avalúos de inmuebles sociales y no sociales dispuestos para enajenación temprana o comercialización.</t>
    </r>
  </si>
  <si>
    <t>Revisar y aprobar avalúos de muebles</t>
  </si>
  <si>
    <t>Avalúos de bienes muebles</t>
  </si>
  <si>
    <t>(Cantidad de avalúos de bienes muebles revisados / Cantidad de avalúos de bienes muebles recibidos) *100%</t>
  </si>
  <si>
    <r>
      <rPr>
        <b/>
        <sz val="11"/>
        <rFont val="Arial"/>
        <family val="2"/>
      </rPr>
      <t xml:space="preserve">Objetivo del indicador: </t>
    </r>
    <r>
      <rPr>
        <sz val="11"/>
        <rFont val="Arial"/>
        <family val="2"/>
      </rPr>
      <t xml:space="preserve">medir la revisión realizada de los avalúos de los bienes muebles remitidos por las áreas.
</t>
    </r>
    <r>
      <rPr>
        <b/>
        <sz val="11"/>
        <rFont val="Arial"/>
        <family val="2"/>
      </rPr>
      <t>Numerador:</t>
    </r>
    <r>
      <rPr>
        <sz val="11"/>
        <rFont val="Arial"/>
        <family val="2"/>
      </rPr>
      <t xml:space="preserve"> corresponde a los avalúos de bienes muebles revisados por parte de la Gerencia Técnica.
</t>
    </r>
    <r>
      <rPr>
        <b/>
        <sz val="11"/>
        <rFont val="Arial"/>
        <family val="2"/>
      </rPr>
      <t>Denominador:</t>
    </r>
    <r>
      <rPr>
        <sz val="11"/>
        <rFont val="Arial"/>
        <family val="2"/>
      </rPr>
      <t xml:space="preserve"> corresponde a los avalúos de bienes muebles recibidos para su revisión.</t>
    </r>
  </si>
  <si>
    <t>Realizar y/o revisar estimados de renta de bienes inmuebles urbanos y rurales</t>
  </si>
  <si>
    <t>Estimados de renta</t>
  </si>
  <si>
    <t>(Estimados de renta de activos elaborados y/o revisados / Estimados de renta a revisar y/o elaborar) *100%</t>
  </si>
  <si>
    <r>
      <rPr>
        <b/>
        <sz val="11"/>
        <rFont val="Arial"/>
        <family val="2"/>
      </rPr>
      <t xml:space="preserve">Objetivo del indicador: </t>
    </r>
    <r>
      <rPr>
        <sz val="11"/>
        <rFont val="Arial"/>
        <family val="2"/>
      </rPr>
      <t xml:space="preserve">medir la elaboración y/o revisión realizada a los estimados de renta elaborados por FMI y/o unidad económica.
</t>
    </r>
    <r>
      <rPr>
        <b/>
        <sz val="11"/>
        <rFont val="Arial"/>
        <family val="2"/>
      </rPr>
      <t>Numerador:</t>
    </r>
    <r>
      <rPr>
        <sz val="11"/>
        <rFont val="Arial"/>
        <family val="2"/>
      </rPr>
      <t xml:space="preserve"> corresponde al número de estimados de renta revisados que fueron remitidos por las Gerencias regionales, Gerencia de Bienes Inmuebles Rurales y Gerencias de Sociedades y al número de estimados de renta de activos elaborados por parte de la Gerencia Técnica de acuerdo con los montos establecidos, según sea el caso.
</t>
    </r>
    <r>
      <rPr>
        <b/>
        <sz val="11"/>
        <rFont val="Arial"/>
        <family val="2"/>
      </rPr>
      <t xml:space="preserve">Denominador: </t>
    </r>
    <r>
      <rPr>
        <sz val="11"/>
        <rFont val="Arial"/>
        <family val="2"/>
      </rPr>
      <t>corresponde a los estimados de renta recibidos por las Gerencias Regionales, Gerencia de Bienes Inmuebles Rurales y Gerencias de Sociedades para su revisión y a las solicitudes de elaboración de estimados de renta de activos que se dispondrán en esquema de administración de arrendamiento. Los estimados de renta corresponden a activos inmuebles urbanos y rurales, sociales y no sociales.</t>
    </r>
  </si>
  <si>
    <t>Gestionar el saneamiento físico catastral de inmuebles sociales y no sociales</t>
  </si>
  <si>
    <t>Estudios para el saneamiento físico catastral de inmuebles</t>
  </si>
  <si>
    <t>(Número de activos con estudio para el saneamiento físico catastral / Número de activos programados para saneamiento físico catastral) *100%</t>
  </si>
  <si>
    <r>
      <rPr>
        <b/>
        <sz val="11"/>
        <rFont val="Arial"/>
        <family val="2"/>
      </rPr>
      <t>Objetivo del indicador</t>
    </r>
    <r>
      <rPr>
        <sz val="11"/>
        <rFont val="Arial"/>
        <family val="2"/>
      </rPr>
      <t xml:space="preserve">: medir la gestión realizada por la SAE para el saneamiento físico catastral de inmuebles programados para la vigencia.
</t>
    </r>
    <r>
      <rPr>
        <b/>
        <sz val="11"/>
        <rFont val="Arial"/>
        <family val="2"/>
      </rPr>
      <t xml:space="preserve">Numerador: </t>
    </r>
    <r>
      <rPr>
        <sz val="11"/>
        <rFont val="Arial"/>
        <family val="2"/>
      </rPr>
      <t xml:space="preserve">corresponde a los activos que cuentan con estudio técnico para el saneamiento físico catastral y que hayan sido entregados al gestor catastral y a las Oficinas de Registro de Instrumentos Públicos para su respectivo saneamiento físico catastral.
</t>
    </r>
    <r>
      <rPr>
        <b/>
        <sz val="11"/>
        <rFont val="Arial"/>
        <family val="2"/>
      </rPr>
      <t xml:space="preserve">
Denominador</t>
    </r>
    <r>
      <rPr>
        <sz val="11"/>
        <rFont val="Arial"/>
        <family val="2"/>
      </rPr>
      <t>: corresponde al número de activos programados para saneamiento físico catastral. En la programación de activos a sanear se priorizan las solicitudes de destinación, los activos a comercializar y las solicitudes especiales relevantes.</t>
    </r>
  </si>
  <si>
    <t>Revisar y aprobar fichas de caracterización de inmuebles rurales</t>
  </si>
  <si>
    <t xml:space="preserve">Revisión y aprobación de fichas de caracterización </t>
  </si>
  <si>
    <t>(Cantidad de fichas de caracterización revisadas y aprobadas / Cantidad de fichas de caracterización solicitadas a la Dirección para la democratización de activos inmuebles rurales)/*100%</t>
  </si>
  <si>
    <r>
      <rPr>
        <b/>
        <sz val="11"/>
        <rFont val="Arial"/>
        <family val="2"/>
      </rPr>
      <t xml:space="preserve">Objetivo del indicador: </t>
    </r>
    <r>
      <rPr>
        <sz val="11"/>
        <rFont val="Arial"/>
        <family val="2"/>
      </rPr>
      <t xml:space="preserve">medir la elaboración de fichas de caracterización para activos inmuebles rurales
</t>
    </r>
    <r>
      <rPr>
        <b/>
        <sz val="11"/>
        <rFont val="Arial"/>
        <family val="2"/>
      </rPr>
      <t>Numerador:</t>
    </r>
    <r>
      <rPr>
        <sz val="11"/>
        <rFont val="Arial"/>
        <family val="2"/>
      </rPr>
      <t xml:space="preserve"> corresponde al número de fichas de caracterización revisadas y aprobadas por la Gerencia Técnica.
</t>
    </r>
    <r>
      <rPr>
        <b/>
        <sz val="11"/>
        <rFont val="Arial"/>
        <family val="2"/>
      </rPr>
      <t>Denominador:</t>
    </r>
    <r>
      <rPr>
        <sz val="11"/>
        <rFont val="Arial"/>
        <family val="2"/>
      </rPr>
      <t xml:space="preserve"> corresponde al número de fichas de caracterización solicitadas a la Dirección para la democratización de activos inmuebles rurales</t>
    </r>
  </si>
  <si>
    <t>Realizar estudios de viabilidad jurídica</t>
  </si>
  <si>
    <t>Estudios de viabilidades jurídicas elaboradas</t>
  </si>
  <si>
    <t>(Estudios de viabilidades jurídicas elaboradas/ Viabilidades jurídicas solicitadas) *100%</t>
  </si>
  <si>
    <r>
      <rPr>
        <b/>
        <sz val="11"/>
        <color indexed="8"/>
        <rFont val="Arial"/>
        <family val="2"/>
      </rPr>
      <t>Objetivo del indicador:</t>
    </r>
    <r>
      <rPr>
        <sz val="11"/>
        <color rgb="FF000000"/>
        <rFont val="Arial"/>
        <family val="2"/>
      </rPr>
      <t xml:space="preserve"> medir el estudio de las viabilidades jurídicas de acuerdo con las solicitadas.</t>
    </r>
    <r>
      <rPr>
        <b/>
        <sz val="11"/>
        <color indexed="8"/>
        <rFont val="Arial"/>
        <family val="2"/>
      </rPr>
      <t xml:space="preserve">
Numerador:</t>
    </r>
    <r>
      <rPr>
        <sz val="11"/>
        <color rgb="FF000000"/>
        <rFont val="Arial"/>
        <family val="2"/>
      </rPr>
      <t xml:space="preserve"> los estudios de viabilidades jurídicas se elaboran para el mecanismo de administración de los activos y/o bienes del FRISCO de enajenación y de destinación definitiva. El estudio de viabilidad jurídica se puede evidenciar en la expedición de actos administrativos, informes de viabilidad jurídica, memorandos o correos electrónicos que visualicen el concepto positivo o negativo de la solicitud.</t>
    </r>
    <r>
      <rPr>
        <b/>
        <sz val="11"/>
        <color indexed="8"/>
        <rFont val="Arial"/>
        <family val="2"/>
      </rPr>
      <t xml:space="preserve">
Denominador: </t>
    </r>
    <r>
      <rPr>
        <sz val="11"/>
        <color rgb="FF000000"/>
        <rFont val="Arial"/>
        <family val="2"/>
      </rPr>
      <t>las solicitudes de viabilidad jurídica proceden de los requerimientos efectuados por parte de las áreas de SAE y corresponden a procesos de enajenación y de destinación definitiva.</t>
    </r>
  </si>
  <si>
    <t>Realizar medición de los fallos favorables de acciones de tutela en contra de la entidad</t>
  </si>
  <si>
    <t xml:space="preserve">Tasa de fallos favorables en acciones de tutela en contra de la entidad que invoquen la protección del derecho de petición </t>
  </si>
  <si>
    <t>(Número de acciones de tutela con fallo favorable en el año en curso que invocan la protección del derecho de petición / Número de acciones de tutela recibidas por la entidad en el año en curso que invocan la protección del derecho de petición) * 100%</t>
  </si>
  <si>
    <r>
      <rPr>
        <b/>
        <sz val="11"/>
        <color theme="1"/>
        <rFont val="Arial"/>
        <family val="2"/>
      </rPr>
      <t xml:space="preserve">Objetivo del indicador: </t>
    </r>
    <r>
      <rPr>
        <sz val="11"/>
        <color theme="1"/>
        <rFont val="Arial"/>
        <family val="2"/>
      </rPr>
      <t xml:space="preserve">medir el porcentaje de fallos favorables de acciones de tutela en contra de la entidad que invocan la protección del derecho de petición.
</t>
    </r>
    <r>
      <rPr>
        <b/>
        <sz val="11"/>
        <color theme="1"/>
        <rFont val="Arial"/>
        <family val="2"/>
      </rPr>
      <t>Numerador:</t>
    </r>
    <r>
      <rPr>
        <sz val="11"/>
        <color theme="1"/>
        <rFont val="Arial"/>
        <family val="2"/>
      </rPr>
      <t xml:space="preserve"> corresponde a las acciones de tutela favorables que invocan la protección del derecho de petición.
</t>
    </r>
    <r>
      <rPr>
        <b/>
        <sz val="11"/>
        <color theme="1"/>
        <rFont val="Arial"/>
        <family val="2"/>
      </rPr>
      <t>Denominador:</t>
    </r>
    <r>
      <rPr>
        <sz val="11"/>
        <color theme="1"/>
        <rFont val="Arial"/>
        <family val="2"/>
      </rPr>
      <t xml:space="preserve"> corresponde a las acciones de tutela recibidas por la entidad que invocan la protección del derecho de petición.</t>
    </r>
  </si>
  <si>
    <t>Publicar todos los procesos contractuales suscritos en el 2024 en el SECOP II</t>
  </si>
  <si>
    <t>Gestión Contractial</t>
  </si>
  <si>
    <t>Contratación</t>
  </si>
  <si>
    <t>Publicación de procesos contractuales en SECOP II</t>
  </si>
  <si>
    <t>(No. procesos contractuales publicados en Secop II/ No. procesos contractuales solicitados)* 100%</t>
  </si>
  <si>
    <r>
      <rPr>
        <b/>
        <sz val="11"/>
        <color theme="1"/>
        <rFont val="Arial"/>
        <family val="2"/>
      </rPr>
      <t>Objetivo del indicador:</t>
    </r>
    <r>
      <rPr>
        <sz val="11"/>
        <color theme="1"/>
        <rFont val="Arial"/>
        <family val="2"/>
      </rPr>
      <t xml:space="preserve"> medir la publicación en SECOP II de los procesos contractuales adelantados en la vigencia 2024.
</t>
    </r>
    <r>
      <rPr>
        <b/>
        <sz val="11"/>
        <color theme="1"/>
        <rFont val="Arial"/>
        <family val="2"/>
      </rPr>
      <t>Numerador:</t>
    </r>
    <r>
      <rPr>
        <sz val="11"/>
        <color theme="1"/>
        <rFont val="Arial"/>
        <family val="2"/>
      </rPr>
      <t xml:space="preserve"> incluye todos los procesos contractuales publicados en Secop II en su etapa precontractual y/o de inicio de contrato. El proceso contractual solo se contará una vez desde que este se encuentre publicado en SECOP II. 
</t>
    </r>
    <r>
      <rPr>
        <b/>
        <sz val="11"/>
        <color theme="1"/>
        <rFont val="Arial"/>
        <family val="2"/>
      </rPr>
      <t xml:space="preserve">Denominador : </t>
    </r>
    <r>
      <rPr>
        <sz val="11"/>
        <color theme="1"/>
        <rFont val="Arial"/>
        <family val="2"/>
      </rPr>
      <t>incluye todos los procesos contractuales, modificaciones y liquidación de nuevos procesos contractuales iniciados por la Gerencia de Contratos bajo las diferentes modalidades de contratación suscritos desde la vigencia 2024. Este universo de procesos contractuales excluye todos los contratos de liquidación y cesiones de procesos antiguos.</t>
    </r>
  </si>
  <si>
    <t>En el primer trimestre se reportaron 40 en el numerador y el denominador. Recordar que el reporte se realiza cumulativamente. En el análisis del indicador se mencionan 45 contratos en el segundo trimestre. Es posible que el valor correcto sea 85 en numerador y denominador. Rectificar.</t>
  </si>
  <si>
    <t>Crear espacios de innovación y mejora que coadyuven a los objetivos estratégicos de SAE</t>
  </si>
  <si>
    <t>Implementar el esquema de gobierno corporativo en las Sociedades Activas priorizadas</t>
  </si>
  <si>
    <t xml:space="preserve">Asignación de administradores para el gerenciamiento de sociedades </t>
  </si>
  <si>
    <t>( Activos con asignación de administradores para el gerenciamiento de sociedades y establecimientos de comercio/ Activos programados para asignación de mecanismo para su gerenciamiento)*100%</t>
  </si>
  <si>
    <r>
      <rPr>
        <b/>
        <sz val="11"/>
        <rFont val="Arial"/>
        <family val="2"/>
      </rPr>
      <t>Objetivo del indicador:</t>
    </r>
    <r>
      <rPr>
        <sz val="11"/>
        <rFont val="Arial"/>
        <family val="2"/>
      </rPr>
      <t xml:space="preserve"> medir el grado de asignación de mecanismos de administración a las gerencias o establecimientos de comercio programados para la vigencia
</t>
    </r>
    <r>
      <rPr>
        <b/>
        <sz val="11"/>
        <rFont val="Arial"/>
        <family val="2"/>
      </rPr>
      <t xml:space="preserve">Numerador: </t>
    </r>
    <r>
      <rPr>
        <sz val="11"/>
        <rFont val="Arial"/>
        <family val="2"/>
      </rPr>
      <t xml:space="preserve">corresponde a las sociedades con asignación de  mecanismos de administración como lo es el esquema de gerencia de sociedades, deposito provisional, y demás mecanismos que para el efecto se establezcan en la metodología de administración de bienes.
</t>
    </r>
    <r>
      <rPr>
        <b/>
        <sz val="11"/>
        <rFont val="Arial"/>
        <family val="2"/>
      </rPr>
      <t xml:space="preserve">Denominador: </t>
    </r>
    <r>
      <rPr>
        <sz val="11"/>
        <rFont val="Arial"/>
        <family val="2"/>
      </rPr>
      <t>corresponde a las sociedades y establecimientos de comercio que se encuentran en el portafolio pendientes por asignación de mecanismos de administración para la vigencia 2024. Para el 2024 se estima intervenir como mínimo 662 activos.</t>
    </r>
  </si>
  <si>
    <t>Realizar auditorías e inspección sobre las Sociedades Activas administradas por SAE</t>
  </si>
  <si>
    <t>Auditorías e Inspección de Sociedades Activas</t>
  </si>
  <si>
    <t>(Sociedades activas administradas con auditoría y/o inspecciones realizadas/ Sociedades Activas administradas por SAE que requieren auditoría o inspección) * 100%</t>
  </si>
  <si>
    <r>
      <rPr>
        <b/>
        <sz val="11"/>
        <rFont val="Arial"/>
        <family val="2"/>
      </rPr>
      <t>Objetivo del indicador:</t>
    </r>
    <r>
      <rPr>
        <sz val="11"/>
        <rFont val="Arial"/>
        <family val="2"/>
      </rPr>
      <t xml:space="preserve"> medir el estado de control o inspección sobre las Sociedades Activas administradas por SAE a través de la ejecución de auditorías e inspecciones.
</t>
    </r>
    <r>
      <rPr>
        <b/>
        <sz val="11"/>
        <rFont val="Arial"/>
        <family val="2"/>
      </rPr>
      <t>Numerador</t>
    </r>
    <r>
      <rPr>
        <sz val="11"/>
        <rFont val="Arial"/>
        <family val="2"/>
      </rPr>
      <t xml:space="preserve">: corresponde al número de Sociedades Activas con auditorías o inspecciones realizadas sobre estas.
</t>
    </r>
    <r>
      <rPr>
        <b/>
        <sz val="11"/>
        <rFont val="Arial"/>
        <family val="2"/>
      </rPr>
      <t>Denominador</t>
    </r>
    <r>
      <rPr>
        <sz val="11"/>
        <rFont val="Arial"/>
        <family val="2"/>
      </rPr>
      <t xml:space="preserve">: corresponde a las Sociedades Activas administradas por parte de la SAE que requieren auditoría o inspección de acuerdo a la necesidad. </t>
    </r>
  </si>
  <si>
    <t>En el primer trimestre se reportaron 25 visitas.
En el listado detallado se registran 42 visitas.
Por favor, registrar si el numerador debería ser 67 en lugar de 65 o si es necesario hacer algún tipo de claridad sobre las 42 visitars registradas para este trimestre.</t>
  </si>
  <si>
    <t>Elaborar la documentación estratégica del nuevo modelo operacional de SAE</t>
  </si>
  <si>
    <t xml:space="preserve">Direccionamiento Estratégico </t>
  </si>
  <si>
    <t xml:space="preserve">Administración del SIG  </t>
  </si>
  <si>
    <t>Dirección de Planeación y Prospectiva</t>
  </si>
  <si>
    <t>Documentación estratégica nuevo modelo operacional</t>
  </si>
  <si>
    <t>(Documentos estratégicos del nuevo modelo operacional elaborados / Documentos estratégicos del nuevo modelo operacional programados y priorizados) * 100%</t>
  </si>
  <si>
    <r>
      <rPr>
        <b/>
        <sz val="11"/>
        <color indexed="8"/>
        <rFont val="Arial"/>
        <family val="2"/>
      </rPr>
      <t>Objetivo del indicador:</t>
    </r>
    <r>
      <rPr>
        <sz val="11"/>
        <color indexed="8"/>
        <rFont val="Arial"/>
        <family val="2"/>
      </rPr>
      <t xml:space="preserve"> medir el avance de documentación estratégica del nuevo modelo operacional.
</t>
    </r>
    <r>
      <rPr>
        <b/>
        <sz val="11"/>
        <color indexed="8"/>
        <rFont val="Arial"/>
        <family val="2"/>
      </rPr>
      <t xml:space="preserve">Numerador: </t>
    </r>
    <r>
      <rPr>
        <sz val="11"/>
        <color indexed="8"/>
        <rFont val="Arial"/>
        <family val="2"/>
      </rPr>
      <t xml:space="preserve">corresponde al número de documentos elaborados y/o actualizados para implementar el nuevo modelo operacional que fueron priorizados en la programación, se entiende como finalizada la acción cuando estos documentos se encuentren publicados en la arquitectura empresarial.
</t>
    </r>
    <r>
      <rPr>
        <b/>
        <sz val="11"/>
        <color indexed="8"/>
        <rFont val="Arial"/>
        <family val="2"/>
      </rPr>
      <t>Denominador:</t>
    </r>
    <r>
      <rPr>
        <sz val="11"/>
        <color indexed="8"/>
        <rFont val="Arial"/>
        <family val="2"/>
      </rPr>
      <t xml:space="preserve"> corresponde a los documentos priorizados para viabilizar el nuevo modelo operacional. Esta programación se realizará con base en la identificación de documentos y la priorización que se brinde desde la Oficina Asesora de Planeación; esto puede incluir políticas operacionales, procedimientos, guías, protocolos u otro tipo documental. El denominador es variable de acuerdo con la priorización establecida por la Oficina Asesora de Planeación.</t>
    </r>
  </si>
  <si>
    <t>Implementar plan de trabajo de gestión del cambio asociado al nuevo modelo operacional</t>
  </si>
  <si>
    <t>Gestión del cambio del nuevo modelo operacional</t>
  </si>
  <si>
    <t>(Actividades ejecutadas del plan de gestión del cambio asociadas al nuevo modelo operacional   / Actividades del plan de gestión del cambio programadas )*100%</t>
  </si>
  <si>
    <r>
      <rPr>
        <b/>
        <sz val="11"/>
        <color indexed="8"/>
        <rFont val="Arial"/>
        <family val="2"/>
      </rPr>
      <t xml:space="preserve">Objetivo del indicador: </t>
    </r>
    <r>
      <rPr>
        <sz val="11"/>
        <color indexed="8"/>
        <rFont val="Arial"/>
        <family val="2"/>
      </rPr>
      <t xml:space="preserve">medir el grado de cumplimiento del Plan de Gestión del Cambio asociado al nuevo modelo operacional.
</t>
    </r>
    <r>
      <rPr>
        <b/>
        <sz val="11"/>
        <color indexed="8"/>
        <rFont val="Arial"/>
        <family val="2"/>
      </rPr>
      <t>Numerador:</t>
    </r>
    <r>
      <rPr>
        <sz val="11"/>
        <color indexed="8"/>
        <rFont val="Arial"/>
        <family val="2"/>
      </rPr>
      <t xml:space="preserve"> corresponde a las actividades del Plan de Gestión del Cambio ejecutadas por la Oficina Asesora de Planeación con su respectiva evidencia.
</t>
    </r>
    <r>
      <rPr>
        <b/>
        <sz val="11"/>
        <color indexed="8"/>
        <rFont val="Arial"/>
        <family val="2"/>
      </rPr>
      <t xml:space="preserve">Denominador: </t>
    </r>
    <r>
      <rPr>
        <sz val="11"/>
        <color indexed="8"/>
        <rFont val="Arial"/>
        <family val="2"/>
      </rPr>
      <t>corresponde a las actividades programadas en el Plan de Gestión del Cambio asociadas a etapas de socialización, sensibilización, gestión de conocimiento u otra requerida en la gestión del cambio del nuevo modelo operacional.  El denominador es variable de acuerdo con posibles variaciones en la programación del plan de trabajo de gestión del cambio.</t>
    </r>
  </si>
  <si>
    <t xml:space="preserve">Implementar plan de trabajo de gestión del conocimiento e innovación </t>
  </si>
  <si>
    <t>Gestión del conocimiento e innovación</t>
  </si>
  <si>
    <t>(Actividades ejecutadas del plan de trabajo de gestión del conocimiento e innovación / Actividades programadas dentro del plan de trabajo de gestión del conocimiento e innovación)*100%</t>
  </si>
  <si>
    <r>
      <rPr>
        <b/>
        <sz val="11"/>
        <color indexed="8"/>
        <rFont val="Arial"/>
        <family val="2"/>
      </rPr>
      <t xml:space="preserve">Objetivo del indicador: </t>
    </r>
    <r>
      <rPr>
        <sz val="11"/>
        <color indexed="8"/>
        <rFont val="Arial"/>
        <family val="2"/>
      </rPr>
      <t xml:space="preserve">medir el grado de cumplimiento del Plan de Gestión del Conocimiento e Innovación
</t>
    </r>
    <r>
      <rPr>
        <b/>
        <sz val="11"/>
        <color indexed="8"/>
        <rFont val="Arial"/>
        <family val="2"/>
      </rPr>
      <t>Numerador:</t>
    </r>
    <r>
      <rPr>
        <sz val="11"/>
        <color indexed="8"/>
        <rFont val="Arial"/>
        <family val="2"/>
      </rPr>
      <t xml:space="preserve"> corresponde a las actividades ejecutadas del  Plan de Gestión del Conocimiento e Innovación  por parte de la Oficina Asesora de Planeación.
</t>
    </r>
    <r>
      <rPr>
        <b/>
        <sz val="11"/>
        <color indexed="8"/>
        <rFont val="Arial"/>
        <family val="2"/>
      </rPr>
      <t xml:space="preserve">Denominador: </t>
    </r>
    <r>
      <rPr>
        <sz val="11"/>
        <color indexed="8"/>
        <rFont val="Arial"/>
        <family val="2"/>
      </rPr>
      <t xml:space="preserve">corresponde a las actividades programadas en el Plan de Gestión del Conocimiento e Innovación.  El denominador es variable de acuerdo con posibles variaciones en la programación del plan de Gestión del Conocimiento e Innovación. </t>
    </r>
  </si>
  <si>
    <t>Participar en asambleas o juntas de socios de sociedades de liquidación</t>
  </si>
  <si>
    <t>Administración de Depósitos Provisionales
Administración Directa</t>
  </si>
  <si>
    <t xml:space="preserve">Cumplimiento de plan de ejecución de asambleas o juntas de socios de sociedades en liquidación </t>
  </si>
  <si>
    <t>(Número de asambleas o juntas de socio realizadas / Total de asambleas o juntas de socios programadas) *100%</t>
  </si>
  <si>
    <r>
      <rPr>
        <b/>
        <sz val="11"/>
        <color indexed="8"/>
        <rFont val="Arial"/>
        <family val="2"/>
      </rPr>
      <t xml:space="preserve">Objetivo del indicador: </t>
    </r>
    <r>
      <rPr>
        <sz val="11"/>
        <color indexed="8"/>
        <rFont val="Arial"/>
        <family val="2"/>
      </rPr>
      <t xml:space="preserve">medir el cumplimiento al plan de ejecución de asambleas de sociedades en liquidación con activos. 
</t>
    </r>
    <r>
      <rPr>
        <b/>
        <sz val="11"/>
        <color indexed="8"/>
        <rFont val="Arial"/>
        <family val="2"/>
      </rPr>
      <t>Numerador:</t>
    </r>
    <r>
      <rPr>
        <sz val="11"/>
        <color indexed="8"/>
        <rFont val="Arial"/>
        <family val="2"/>
      </rPr>
      <t xml:space="preserve"> se considera como asambleas o juntas realizadas las que cuentan con acta suscrita por los dignatarios.
</t>
    </r>
    <r>
      <rPr>
        <b/>
        <sz val="11"/>
        <color indexed="8"/>
        <rFont val="Arial"/>
        <family val="2"/>
      </rPr>
      <t>Denominador</t>
    </r>
    <r>
      <rPr>
        <sz val="11"/>
        <color indexed="8"/>
        <rFont val="Arial"/>
        <family val="2"/>
      </rPr>
      <t>: es el total de asambleas o juntas programadas por la Gerencia de Sociedades en Liquidación, con relación a las sociedades en liquidación con activos.</t>
    </r>
  </si>
  <si>
    <t xml:space="preserve">Implementar el Plan Estratégico de Talento Humano </t>
  </si>
  <si>
    <t xml:space="preserve">Gestión de Talento Humano </t>
  </si>
  <si>
    <t xml:space="preserve">Administración del Talento Humano
Evaluación y Desarrollo
Bienestar, Seguridad y Salud en el Trabajo
Compensación 
</t>
  </si>
  <si>
    <t>Dirección de Talento Humano</t>
  </si>
  <si>
    <t xml:space="preserve">Cumplimiento del Plan Estratégico de Talento Humano </t>
  </si>
  <si>
    <t>Programación por periodos</t>
  </si>
  <si>
    <t>(Actividades ejecutadas del Plan Estratégico Talento Humano / Actividades programadas del Plan Estratégico Talento Humano) * 100%</t>
  </si>
  <si>
    <r>
      <rPr>
        <b/>
        <sz val="11"/>
        <rFont val="Arial"/>
        <family val="2"/>
      </rPr>
      <t>Objetivo del indicador:</t>
    </r>
    <r>
      <rPr>
        <sz val="11"/>
        <rFont val="Arial"/>
        <family val="2"/>
      </rPr>
      <t xml:space="preserve"> medir el cumplimiento al </t>
    </r>
    <r>
      <rPr>
        <b/>
        <sz val="11"/>
        <rFont val="Arial"/>
        <family val="2"/>
      </rPr>
      <t xml:space="preserve">Plan Estratégico de Gestión de Talento Humano:
</t>
    </r>
    <r>
      <rPr>
        <sz val="11"/>
        <rFont val="Arial"/>
        <family val="2"/>
      </rPr>
      <t xml:space="preserve">
</t>
    </r>
    <r>
      <rPr>
        <b/>
        <sz val="11"/>
        <rFont val="Arial"/>
        <family val="2"/>
      </rPr>
      <t>Numerador</t>
    </r>
    <r>
      <rPr>
        <sz val="11"/>
        <rFont val="Arial"/>
        <family val="2"/>
      </rPr>
      <t xml:space="preserve">: corresponde a las actividades ejecutadas del Plan Estratégico de Gestión de Talento Humano. 
</t>
    </r>
    <r>
      <rPr>
        <b/>
        <sz val="11"/>
        <rFont val="Arial"/>
        <family val="2"/>
      </rPr>
      <t>Denominador:</t>
    </r>
    <r>
      <rPr>
        <sz val="11"/>
        <rFont val="Arial"/>
        <family val="2"/>
      </rPr>
      <t xml:space="preserve"> corresponde a las actividades programadas en el Plan Estratégico de Gestión de Talento Humano. Las actividades programadas se encuentran desagregadas en los siguientes planes:
</t>
    </r>
    <r>
      <rPr>
        <b/>
        <sz val="11"/>
        <rFont val="Arial"/>
        <family val="2"/>
      </rPr>
      <t xml:space="preserve">* Plan de Responsabilidad Social Empresarial: </t>
    </r>
    <r>
      <rPr>
        <sz val="11"/>
        <rFont val="Arial"/>
        <family val="2"/>
      </rPr>
      <t xml:space="preserve">Implementar un plan de acción enfocado a los derechos humanos del entorno social de la entidad, y comunidad priorizando las acciones pertinentes en el cumplimiento de los objetivos enmarcados en el programa y alineados con los objetivos de desarrollo sostenible. Haciendo de la empresa un ente moderno, transparente, ético y eficaz. Incluye las siguientes actividades: Equidad Inclusión y Genero, Alianzas y Talleres.
</t>
    </r>
    <r>
      <rPr>
        <b/>
        <sz val="11"/>
        <rFont val="Arial"/>
        <family val="2"/>
      </rPr>
      <t xml:space="preserve">* Plan del Sistema de Gestión de Salud y Seguridad en el Trabajo- SGSST: </t>
    </r>
    <r>
      <rPr>
        <sz val="11"/>
        <rFont val="Arial"/>
        <family val="2"/>
      </rPr>
      <t xml:space="preserve">Proceso sistemático basado en el ciclo PHVA, que tiene como finalidad la prevención de accidentes de trabajo y la aparición de enfermedades laborales, enmarcado en el cumplimiento legal y la mejora continua. Así mismo incluye actividades relacionadas con sensibilización y manejo adecuado de los riesgos laborales generados por los factores de exposición pública.
</t>
    </r>
    <r>
      <rPr>
        <b/>
        <sz val="11"/>
        <rFont val="Arial"/>
        <family val="2"/>
      </rPr>
      <t xml:space="preserve">* Plan de Gestión Ambiental y Sostenibilidad: </t>
    </r>
    <r>
      <rPr>
        <sz val="11"/>
        <rFont val="Arial"/>
        <family val="2"/>
      </rPr>
      <t xml:space="preserve">Mide la ejecución del cronograma de gestión ambiental y sostenibilidad donde se incluyen las estrategias establecidas para el año para el desarrollo y cumplimiento de los 5 lineamientos de la gestión ambiental: Dirección estratégica, control ambiental (programas de gestión ambiental), gestión del conocimiento y cultura, valoración de uso de los recursos naturales, planeación estratégica ambiental.
</t>
    </r>
    <r>
      <rPr>
        <b/>
        <sz val="11"/>
        <rFont val="Arial"/>
        <family val="2"/>
      </rPr>
      <t>Observación:</t>
    </r>
    <r>
      <rPr>
        <sz val="11"/>
        <rFont val="Arial"/>
        <family val="2"/>
      </rPr>
      <t xml:space="preserve"> este plan excluye el Programa de Bienestar y Calidad de Vida y el Programa Empresarial de Capacitación y Estrategia de Gestión del Conocimiento que se encuentran medidos en otros indicadores.
</t>
    </r>
  </si>
  <si>
    <t>Solicitamos actualizar los campos de numerador y denominador con los datos acumulados, es decir, 214 y 234, respectivamente. El análisis del indicador puede permanecer igual.</t>
  </si>
  <si>
    <t>Implementar la estrategia preventiva disciplinaria de la entidad</t>
  </si>
  <si>
    <t>Talento Humano</t>
  </si>
  <si>
    <t>Administración del Talento Humano</t>
  </si>
  <si>
    <t>Implementación de estrategia preventiva disciplinaria</t>
  </si>
  <si>
    <t>(Actividades ejecutadas de la Estrategia de Prevención Disciplinaria / Actividades programadas para la implementación de la Estrategia de Prevención Disciplinaria) *100%</t>
  </si>
  <si>
    <r>
      <rPr>
        <b/>
        <sz val="11"/>
        <color indexed="8"/>
        <rFont val="Arial"/>
        <family val="2"/>
      </rPr>
      <t>Objetivo del indicador:</t>
    </r>
    <r>
      <rPr>
        <sz val="11"/>
        <color indexed="8"/>
        <rFont val="Arial"/>
        <family val="2"/>
      </rPr>
      <t xml:space="preserve"> medir el cumplimiento de la Estrategia de Prevención Disciplinaria.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la  Estrategia de Prevención Disciplinaria. 
</t>
    </r>
    <r>
      <rPr>
        <b/>
        <sz val="11"/>
        <color indexed="8"/>
        <rFont val="Arial"/>
        <family val="2"/>
      </rPr>
      <t xml:space="preserve">Denominador: </t>
    </r>
    <r>
      <rPr>
        <sz val="11"/>
        <color indexed="8"/>
        <rFont val="Arial"/>
        <family val="2"/>
      </rPr>
      <t>corresponde a las actividades programadas en la vigencia relacionadas con la Estrategia de Prevención Disciplinaria. Este universo puede ser variable de acuerdo con el plan de trabajo establecido en materia de sensibilización, documentación u otras etapas necesarias para la estrategia de prevención disciplinaria.</t>
    </r>
  </si>
  <si>
    <t>Los datos reportados en este indicador parecen corresponder al indicador del programa de Bienestar y Calidad de Vida. Si ese es el caso, se recomienda trasladar la información al lugar adecuado, sumando las cuatro actividades realizadas en el primer trimestre por el mes de la mujer. Es decir, ubicar 11 en el numerador, 11 en el denominador, y dejar el texto del análisis del indicador igual.</t>
  </si>
  <si>
    <t>Realizar y revisar estimados de renta en las regionales</t>
  </si>
  <si>
    <t>Estimados de renta gerencias regionales</t>
  </si>
  <si>
    <t>(Cantidad de estimados de renta elaborados y revisados /Cantidad de estimados de renta definidos en la meta)*100%</t>
  </si>
  <si>
    <r>
      <rPr>
        <b/>
        <sz val="11"/>
        <color indexed="8"/>
        <rFont val="Arial"/>
        <family val="2"/>
      </rPr>
      <t>Objetivo del indicador:</t>
    </r>
    <r>
      <rPr>
        <sz val="11"/>
        <color indexed="8"/>
        <rFont val="Arial"/>
        <family val="2"/>
      </rPr>
      <t xml:space="preserve"> medir la elaboración y revisión de los estimados de renta en las gerencias regionales.
</t>
    </r>
    <r>
      <rPr>
        <b/>
        <sz val="11"/>
        <color indexed="8"/>
        <rFont val="Arial"/>
        <family val="2"/>
      </rPr>
      <t>Numerador:</t>
    </r>
    <r>
      <rPr>
        <sz val="11"/>
        <color indexed="8"/>
        <rFont val="Arial"/>
        <family val="2"/>
      </rPr>
      <t xml:space="preserve"> corresponde a los estimados de renta elaborados conforme al procedimiento de elaboración de estimados de renta (P-DP2-046) por las Gerencias Regionales, así como los estimados de renta revisados y elaborados por parte de los depositarios provisionales.
</t>
    </r>
    <r>
      <rPr>
        <b/>
        <sz val="11"/>
        <color indexed="8"/>
        <rFont val="Arial"/>
        <family val="2"/>
      </rPr>
      <t>Denominador:</t>
    </r>
    <r>
      <rPr>
        <sz val="11"/>
        <color indexed="8"/>
        <rFont val="Arial"/>
        <family val="2"/>
      </rPr>
      <t xml:space="preserve"> corresponde a la meta programada de estimados de renta a elaborar en la vigencia. Estas solicitudes pueden provenir de solicitudes de depositarios, de áreas misionales o las identificadas directamente por parte de la Gerencia Regional con base en necesidades.</t>
    </r>
  </si>
  <si>
    <t>Por favor, enviar correo formalizando la solicitud utilizando la tabla incluida en el primer mensaje de este hilo.</t>
  </si>
  <si>
    <t>Gestionar las garantías de Contratos de Arrendamiento</t>
  </si>
  <si>
    <t>Garantías de Contratos de Arrendamiento</t>
  </si>
  <si>
    <t>(Contratos de arrendamiento con garantías constituidas/ Contratos de arrendamientos aprobados)*100%</t>
  </si>
  <si>
    <r>
      <rPr>
        <b/>
        <sz val="11"/>
        <rFont val="Arial"/>
        <family val="2"/>
      </rPr>
      <t xml:space="preserve">Objetivo del indicador: </t>
    </r>
    <r>
      <rPr>
        <sz val="11"/>
        <rFont val="Arial"/>
        <family val="2"/>
      </rPr>
      <t xml:space="preserve">medir la constitución de garantías de contratos de arrendamientos aprobados durante la vigencia.
</t>
    </r>
    <r>
      <rPr>
        <b/>
        <sz val="11"/>
        <rFont val="Arial"/>
        <family val="2"/>
      </rPr>
      <t xml:space="preserve">Numerador: </t>
    </r>
    <r>
      <rPr>
        <sz val="11"/>
        <rFont val="Arial"/>
        <family val="2"/>
      </rPr>
      <t xml:space="preserve">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t>
    </r>
    <r>
      <rPr>
        <b/>
        <sz val="11"/>
        <rFont val="Arial"/>
        <family val="2"/>
      </rPr>
      <t>Denominador:</t>
    </r>
    <r>
      <rPr>
        <sz val="11"/>
        <rFont val="Arial"/>
        <family val="2"/>
      </rPr>
      <t xml:space="preserve"> corresponde a los contratos de arrendamiento aprobados, incluyendo contratos nuevos y prórrogas suscritas durante la vigencia 2024.</t>
    </r>
  </si>
  <si>
    <t>En el primer trimesre se reportaron 216 de 370 contratos de arrendamiento con garantías. Se recomienda revisar si el numerador es 381 y el denominador 738, dado que el reporte es acumulado.</t>
  </si>
  <si>
    <t>Gestionar la recuperación de activos</t>
  </si>
  <si>
    <t xml:space="preserve">Gestión de recuperación de activos </t>
  </si>
  <si>
    <t>(Unidad máxima con gestión de recuperación / No. Unidades máximas a recuperar)*100%</t>
  </si>
  <si>
    <r>
      <rPr>
        <b/>
        <sz val="11"/>
        <color indexed="8"/>
        <rFont val="Arial"/>
        <family val="2"/>
      </rPr>
      <t xml:space="preserve">Objetivo del indicador: </t>
    </r>
    <r>
      <rPr>
        <sz val="11"/>
        <color indexed="8"/>
        <rFont val="Arial"/>
        <family val="2"/>
      </rPr>
      <t xml:space="preserve">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</si>
  <si>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En el primer trimestre se reportaron 6 de 7 gestiones de recuperación. Verificar que el reporte sea acumulado.</t>
  </si>
  <si>
    <t>Estimados elaborados DTCO 371, correspondientes a 84 FMI.
Estimados elaborados por Depositarios 5, correspondientes a 5 FMI.</t>
  </si>
  <si>
    <t>De acuerdo al instructivo entregado, cuando un indicador presenta un avance inferior al 70%, es necesario indicar en la columna de observaciones las actividades que se realizarán para cumplir la meta en el próximo trimestre.</t>
  </si>
  <si>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</si>
  <si>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 xml:space="preserve">Numerador: </t>
    </r>
    <r>
      <rPr>
        <sz val="11"/>
        <color indexed="8"/>
        <rFont val="Arial"/>
        <family val="2"/>
      </rPr>
      <t xml:space="preserve">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</si>
  <si>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Verificar si durante el segundo trimestre no se avanzó en el indicador. En caso afirmativo, mencionarlo explícitamente en la columna Análisis del Indicador</t>
  </si>
  <si>
    <t xml:space="preserve">Asignar activos para administración de los depositarios provisionales registrados en el Banco de Depositarios </t>
  </si>
  <si>
    <t>DT. Disposición temporal</t>
  </si>
  <si>
    <t>Administración de depositos provisionales</t>
  </si>
  <si>
    <t>Activos con asignación de depositarios para el mecanismo de depósito provisional</t>
  </si>
  <si>
    <t xml:space="preserve">(Activos asignados con  mecanismo de depósito provisional/ Activos con solicitud de esquema de administración de depósito provisional) *100% </t>
  </si>
  <si>
    <r>
      <rPr>
        <b/>
        <sz val="11"/>
        <color theme="1"/>
        <rFont val="Arial"/>
        <family val="2"/>
      </rPr>
      <t xml:space="preserve">Objetivo del indicador: </t>
    </r>
    <r>
      <rPr>
        <sz val="11"/>
        <color theme="1"/>
        <rFont val="Arial"/>
        <family val="2"/>
      </rPr>
      <t xml:space="preserve">medir la cantidad de activos asignados bajo el mecanismo de depósito provisional.
</t>
    </r>
    <r>
      <rPr>
        <b/>
        <sz val="11"/>
        <color theme="1"/>
        <rFont val="Arial"/>
        <family val="2"/>
      </rPr>
      <t xml:space="preserve">Numerador: </t>
    </r>
    <r>
      <rPr>
        <sz val="11"/>
        <color theme="1"/>
        <rFont val="Arial"/>
        <family val="2"/>
      </rPr>
      <t xml:space="preserve">corresponde a los activos con asignación de depositarios o gerentes tradicionales o populares durante la vigencia.
</t>
    </r>
    <r>
      <rPr>
        <b/>
        <sz val="11"/>
        <color theme="1"/>
        <rFont val="Arial"/>
        <family val="2"/>
      </rPr>
      <t>Denominador:</t>
    </r>
    <r>
      <rPr>
        <sz val="11"/>
        <color theme="1"/>
        <rFont val="Arial"/>
        <family val="2"/>
      </rPr>
      <t xml:space="preserve"> corresponde a los activos con solicitud o necesidad de asignación de esquema de administración de depósito provisional. La programación de activos para asignación para el 2024 es de 120 activos.
</t>
    </r>
    <r>
      <rPr>
        <b/>
        <sz val="11"/>
        <color theme="1"/>
        <rFont val="Arial"/>
        <family val="2"/>
      </rPr>
      <t>Observación</t>
    </r>
    <r>
      <rPr>
        <sz val="11"/>
        <color theme="1"/>
        <rFont val="Arial"/>
        <family val="2"/>
      </rPr>
      <t>: en el análisis del indicador indicar desagregación de la asignación de depositarios y gerentes tradicionales y populares.</t>
    </r>
  </si>
  <si>
    <t xml:space="preserve">Evaluar la gestión realizada por los depositarios provisionales tradicionales que tienen a cargo la administración de inmuebles urbanos no sociales </t>
  </si>
  <si>
    <t>Evaluación de depositarios provisionales</t>
  </si>
  <si>
    <t>(Evaluaciones de depositarios realizadas/ Evaluaciones de depositarios programadas y exigibles en la vigencia)*100%</t>
  </si>
  <si>
    <r>
      <rPr>
        <b/>
        <sz val="11"/>
        <rFont val="Arial"/>
        <family val="2"/>
      </rPr>
      <t xml:space="preserve">Objetivo del indicador: </t>
    </r>
    <r>
      <rPr>
        <sz val="11"/>
        <rFont val="Arial"/>
        <family val="2"/>
      </rPr>
      <t xml:space="preserve">controlar el proceso de evaluación estandarizado sobre los depositarios vigentes que administran inmuebles urbanos no sociales.
</t>
    </r>
    <r>
      <rPr>
        <b/>
        <sz val="11"/>
        <rFont val="Arial"/>
        <family val="2"/>
      </rPr>
      <t xml:space="preserve">Numerador: </t>
    </r>
    <r>
      <rPr>
        <sz val="11"/>
        <rFont val="Arial"/>
        <family val="2"/>
      </rPr>
      <t>corresponde al</t>
    </r>
    <r>
      <rPr>
        <b/>
        <sz val="11"/>
        <rFont val="Arial"/>
        <family val="2"/>
      </rPr>
      <t xml:space="preserve"> </t>
    </r>
    <r>
      <rPr>
        <sz val="11"/>
        <rFont val="Arial"/>
        <family val="2"/>
      </rPr>
      <t xml:space="preserve">número de evaluaciones realizadas sobre los depositarios provisionales vigentes a cargo de la administración de inmuebles no sociales, con base en sus responsabilidades y la productividad de los activos asignados. Esta evaluación incluye la revisión del puntaje de calificación o scoring de depositarios y la revisión de cumplimiento de obligaciones mes a mes con base en información reportada por las gerencias regionales.
</t>
    </r>
    <r>
      <rPr>
        <b/>
        <sz val="11"/>
        <rFont val="Arial"/>
        <family val="2"/>
      </rPr>
      <t xml:space="preserve">Denominador: </t>
    </r>
    <r>
      <rPr>
        <sz val="11"/>
        <rFont val="Arial"/>
        <family val="2"/>
      </rPr>
      <t xml:space="preserve">corresponde al número de evaluaciones de depositarios provisionales programadas y exigibles a corte del periodo analizado.  
</t>
    </r>
    <r>
      <rPr>
        <b/>
        <sz val="11"/>
        <rFont val="Arial"/>
        <family val="2"/>
      </rPr>
      <t xml:space="preserve">Observación: </t>
    </r>
    <r>
      <rPr>
        <sz val="11"/>
        <rFont val="Arial"/>
        <family val="2"/>
      </rPr>
      <t>este indicador excluye los depositarios populares y solo incluye aquellos que tienen a cargo la administración de bienes inmuebles urbanos no sociales.</t>
    </r>
  </si>
  <si>
    <t>Evaluar de manera sistemática e independiente el Sistema de Control Interno</t>
  </si>
  <si>
    <t xml:space="preserve">Evaluación y Control </t>
  </si>
  <si>
    <t xml:space="preserve">Planeación
Ejecución y Seguimiento </t>
  </si>
  <si>
    <t>Oficina de Control Interno</t>
  </si>
  <si>
    <t>Cumplimiento del plan anual de auditoría</t>
  </si>
  <si>
    <t>(Actividades cumplidas / Actividades aprobadas en el Plan Anual de Auditoría) *100%</t>
  </si>
  <si>
    <r>
      <rPr>
        <b/>
        <sz val="11"/>
        <rFont val="Arial"/>
        <family val="2"/>
      </rPr>
      <t>Objetivo del indicador:</t>
    </r>
    <r>
      <rPr>
        <sz val="11"/>
        <rFont val="Arial"/>
        <family val="2"/>
      </rPr>
      <t xml:space="preserve"> medir el cumplimiento del Plan Anual de Auditoría a través de la ejecución de los cinco (5) roles de la Oficina de Control Interno (1) Enfoque hacia la prevención, 2) Rol de evaluación y seguimiento, 3) Rol de entes de control interno, 4) Rol de liderazgo estratégico, 5) Rol de evaluación de riesgos)
</t>
    </r>
    <r>
      <rPr>
        <b/>
        <sz val="11"/>
        <rFont val="Arial"/>
        <family val="2"/>
      </rPr>
      <t xml:space="preserve">Numerador:
</t>
    </r>
    <r>
      <rPr>
        <sz val="11"/>
        <rFont val="Arial"/>
        <family val="2"/>
      </rPr>
      <t xml:space="preserve">Corresponde a las actividades ejecutadas durante el periodo evaluado.
</t>
    </r>
    <r>
      <rPr>
        <b/>
        <sz val="11"/>
        <rFont val="Arial"/>
        <family val="2"/>
      </rPr>
      <t xml:space="preserve">Denominador:
</t>
    </r>
    <r>
      <rPr>
        <sz val="11"/>
        <rFont val="Arial"/>
        <family val="2"/>
      </rPr>
      <t>Corresponde a las actividades aprobadas por el Comité Institucional de Coordinación de Control Interno. Para el 2024, el Plan Anual de Auditorías contempla 221 actividades programadas.</t>
    </r>
  </si>
  <si>
    <t>Solicitar cambio de meta</t>
  </si>
  <si>
    <t>Medir el grado de cumplimiento de las acciones del plan de mejoramiento suscrito con Entes de Control</t>
  </si>
  <si>
    <t xml:space="preserve">Ejecución y Seguimiento </t>
  </si>
  <si>
    <t>Gestión de plan de mejoramiento con Entes de Control</t>
  </si>
  <si>
    <t>(Actividades de planes de mejoramiento cumplidas  / Actividades identificadas por las áreas producto de hallazgos de entes de control)*100%</t>
  </si>
  <si>
    <r>
      <rPr>
        <b/>
        <sz val="11"/>
        <color indexed="8"/>
        <rFont val="Arial"/>
        <family val="2"/>
      </rPr>
      <t>Objetivo del indicador:</t>
    </r>
    <r>
      <rPr>
        <sz val="11"/>
        <color indexed="8"/>
        <rFont val="Arial"/>
        <family val="2"/>
      </rPr>
      <t xml:space="preserve"> Indicador </t>
    </r>
    <r>
      <rPr>
        <b/>
        <sz val="11"/>
        <color indexed="8"/>
        <rFont val="Arial"/>
        <family val="2"/>
      </rPr>
      <t>centralizado</t>
    </r>
    <r>
      <rPr>
        <sz val="11"/>
        <color indexed="8"/>
        <rFont val="Arial"/>
        <family val="2"/>
      </rPr>
      <t xml:space="preserve"> que mide el estado de avance de implementación de las acciones de los planes de mejoramiento institucional producto de auditorías externas por Entes de Control.
</t>
    </r>
    <r>
      <rPr>
        <b/>
        <sz val="11"/>
        <color indexed="8"/>
        <rFont val="Arial"/>
        <family val="2"/>
      </rPr>
      <t xml:space="preserve">Numerador: </t>
    </r>
    <r>
      <rPr>
        <sz val="11"/>
        <color indexed="8"/>
        <rFont val="Arial"/>
        <family val="2"/>
      </rPr>
      <t xml:space="preserve">corresponde a las acciones cumplidas al 100%, evaluadas por la Oficina de Control Interno con base en las evidencias suministradas.
</t>
    </r>
    <r>
      <rPr>
        <b/>
        <sz val="11"/>
        <color indexed="8"/>
        <rFont val="Arial"/>
        <family val="2"/>
      </rPr>
      <t>Denominador:</t>
    </r>
    <r>
      <rPr>
        <sz val="11"/>
        <color indexed="8"/>
        <rFont val="Arial"/>
        <family val="2"/>
      </rPr>
      <t xml:space="preserve"> corresponde a las actividades documentadas en plan de mejoramiento aprobadas por el Comité Institucional de Coordinación de Control Interno, producto de los hallazgos generados por los entes de control. </t>
    </r>
  </si>
  <si>
    <t>Implementar los lineamientos del programa de transparencia al interior de SAE.</t>
  </si>
  <si>
    <t>Oficina de Integridad, Anticorrupción y Cumplimiento</t>
  </si>
  <si>
    <t>Implementación de los lineamientos del programa de transparencia</t>
  </si>
  <si>
    <t>(Actividades ejecutadas del programa de transparencia/ Actividades programadas del programa de transparencia)*100%</t>
  </si>
  <si>
    <r>
      <rPr>
        <b/>
        <sz val="11"/>
        <rFont val="Arial"/>
        <family val="2"/>
      </rPr>
      <t xml:space="preserve">Objetivo del indicador: </t>
    </r>
    <r>
      <rPr>
        <sz val="11"/>
        <rFont val="Arial"/>
        <family val="2"/>
      </rPr>
      <t xml:space="preserve">medir el grado de avance de implementación del programa de transparencia de la SAE.
</t>
    </r>
    <r>
      <rPr>
        <b/>
        <sz val="11"/>
        <rFont val="Arial"/>
        <family val="2"/>
      </rPr>
      <t xml:space="preserve">Numerador: </t>
    </r>
    <r>
      <rPr>
        <sz val="11"/>
        <rFont val="Arial"/>
        <family val="2"/>
      </rPr>
      <t xml:space="preserve">corresponde a las actividades ejecutadas del programa de transparencia. Se entiende como ejecutada la actividad, cuando ésta tenga la evidencia establecida.
</t>
    </r>
    <r>
      <rPr>
        <b/>
        <sz val="11"/>
        <rFont val="Arial"/>
        <family val="2"/>
      </rPr>
      <t>Denominador:</t>
    </r>
    <r>
      <rPr>
        <sz val="11"/>
        <rFont val="Arial"/>
        <family val="2"/>
      </rPr>
      <t xml:space="preserve"> corresponde a las actividades programadas en el marco del programa de transparencia, lo cual abarca o se apalanca en lineamientos establecidos en la Política Anticorrupción, Código de Integridad u otros lineamientos establecidos en materia de anticorrupción. </t>
    </r>
  </si>
  <si>
    <t xml:space="preserve">Realizar el mantenimiento de las matrices de riesgos institucionales </t>
  </si>
  <si>
    <t>Mantenimiento Matrices de Riesgos Institucionales</t>
  </si>
  <si>
    <t>(No. Riesgos creados y actualizados/ No. riesgos priorizados para creación y/o actualización en las diferentes matrices de riesgos) *100</t>
  </si>
  <si>
    <r>
      <rPr>
        <b/>
        <sz val="11"/>
        <rFont val="Arial"/>
        <family val="2"/>
      </rPr>
      <t>Objetivo del indicador:</t>
    </r>
    <r>
      <rPr>
        <sz val="11"/>
        <rFont val="Arial"/>
        <family val="2"/>
      </rPr>
      <t xml:space="preserve"> medir el estado de avance de la creación, actualización o eliminación de riesgos institucionales en las matrices de riesgos.
</t>
    </r>
    <r>
      <rPr>
        <b/>
        <sz val="11"/>
        <rFont val="Arial"/>
        <family val="2"/>
      </rPr>
      <t xml:space="preserve">Numerador: </t>
    </r>
    <r>
      <rPr>
        <sz val="11"/>
        <rFont val="Arial"/>
        <family val="2"/>
      </rPr>
      <t xml:space="preserve">corresponde al número de riesgos creados o actualizados requeridos en las matrices de riesgos institucionales administrados por la Gerencia de Riesgos, Ética y Cumplimiento.
</t>
    </r>
    <r>
      <rPr>
        <b/>
        <sz val="11"/>
        <rFont val="Arial"/>
        <family val="2"/>
      </rPr>
      <t>Denominador:</t>
    </r>
    <r>
      <rPr>
        <sz val="11"/>
        <rFont val="Arial"/>
        <family val="2"/>
      </rPr>
      <t xml:space="preserve"> corresponde al número de riesgos priorizados para creación y/o actualización en las diferentes matrices de riesgos administrados por la Gerencia de Riesgos, Ética y Cumplimiento.</t>
    </r>
  </si>
  <si>
    <t>Ejecutar la debida diligencia en los diferentes procesos de la SAE</t>
  </si>
  <si>
    <t>Procesos de Debida Diligencia</t>
  </si>
  <si>
    <t>(Cantidad de conceptos de debida diligencia atendidos /cantidad de solicitudes de conceptos de debida diligencia identificados) *100%</t>
  </si>
  <si>
    <r>
      <rPr>
        <b/>
        <sz val="11"/>
        <rFont val="Arial"/>
        <family val="2"/>
      </rPr>
      <t xml:space="preserve">Objetivo del indicador: </t>
    </r>
    <r>
      <rPr>
        <sz val="11"/>
        <rFont val="Arial"/>
        <family val="2"/>
      </rPr>
      <t>medir los procesos de debida diligencia realizados por la GREC.</t>
    </r>
    <r>
      <rPr>
        <b/>
        <sz val="11"/>
        <rFont val="Arial"/>
        <family val="2"/>
      </rPr>
      <t xml:space="preserve">
Numerador: </t>
    </r>
    <r>
      <rPr>
        <sz val="11"/>
        <rFont val="Arial"/>
        <family val="2"/>
      </rPr>
      <t>corresponde a la elaboración de conceptos de debida diligencia por la Gerencia de Riesgos, Ética y Cumplimiento, ya sea terminadas y remitidas a las áreas o instancia competente, o atendidas con devolución.</t>
    </r>
    <r>
      <rPr>
        <b/>
        <sz val="11"/>
        <rFont val="Arial"/>
        <family val="2"/>
      </rPr>
      <t xml:space="preserve">
</t>
    </r>
    <r>
      <rPr>
        <sz val="11"/>
        <rFont val="Arial"/>
        <family val="2"/>
      </rPr>
      <t xml:space="preserve">
</t>
    </r>
    <r>
      <rPr>
        <b/>
        <sz val="11"/>
        <rFont val="Arial"/>
        <family val="2"/>
      </rPr>
      <t>Denominador:</t>
    </r>
    <r>
      <rPr>
        <sz val="11"/>
        <rFont val="Arial"/>
        <family val="2"/>
      </rPr>
      <t xml:space="preserve"> los procesos de debida diligencia a realizar o identificados se determinan con base en las solicitudes de las diferentes áreas, reporte de alertas o escalamiento de casos reportados a través del canal dispuesto por la GREC. </t>
    </r>
  </si>
  <si>
    <t>Generar acciones que fortalezcan el proceso de atención al ciudadano con el fin de brindar un mejor servicio a los públicos de interés</t>
  </si>
  <si>
    <t>Estrategia de fortalecimiento de atención al ciudadano.</t>
  </si>
  <si>
    <t>(Actividades ejecutadas de la Estrategia / Actividades programadas de la Estrategia de fortalecimiento al ciudadano) * 100%</t>
  </si>
  <si>
    <r>
      <rPr>
        <b/>
        <sz val="11"/>
        <rFont val="Arial"/>
        <family val="2"/>
      </rPr>
      <t>Objetivo del indicador:</t>
    </r>
    <r>
      <rPr>
        <sz val="11"/>
        <rFont val="Arial"/>
        <family val="2"/>
      </rPr>
      <t xml:space="preserve"> medir el grado de avance de la estrategia de fortalecimiento de atención al ciudadano al interior de la entidad
</t>
    </r>
    <r>
      <rPr>
        <b/>
        <sz val="11"/>
        <rFont val="Arial"/>
        <family val="2"/>
      </rPr>
      <t xml:space="preserve">Numerador: </t>
    </r>
    <r>
      <rPr>
        <sz val="11"/>
        <rFont val="Arial"/>
        <family val="2"/>
      </rPr>
      <t xml:space="preserve">corresponde al número de actividades realizadas para la sensibilización y fortalecimiento para la atención al ciudadano en todos los niveles organizacionales.
</t>
    </r>
    <r>
      <rPr>
        <b/>
        <sz val="11"/>
        <rFont val="Arial"/>
        <family val="2"/>
      </rPr>
      <t xml:space="preserve">Denominador: </t>
    </r>
    <r>
      <rPr>
        <sz val="11"/>
        <rFont val="Arial"/>
        <family val="2"/>
      </rPr>
      <t>corresponde al número de actividades programadas para la sensibilización y fortalecimiento de la atención al ciudadano en todos los niveles organizacionales.</t>
    </r>
  </si>
  <si>
    <t>En la descripción del indicador se mencionan cuatro actividades, pero en el numerador se reportan solamente 3. Se solicita revisar.</t>
  </si>
  <si>
    <t>10. Diseñar, desarrollar e implementar la estrategia de transición digital que propenda por la transparencia y adecuada administración de los activos.</t>
  </si>
  <si>
    <t>Fortalecer y/o integrar los sistemas de información e información digital empleada por SAE para contribuir al adecuado funcionamiento de la Sociedad</t>
  </si>
  <si>
    <t>Conformar expedientes digitales en el sistema de gestión documental</t>
  </si>
  <si>
    <t>Preservación y Disposición Final</t>
  </si>
  <si>
    <t>Conformación de expedientes digitales en sistema de gestión documental</t>
  </si>
  <si>
    <t>(Número de expedientes digitales conformados/ Número de expedientes digitales programados)*100%</t>
  </si>
  <si>
    <r>
      <rPr>
        <b/>
        <sz val="11"/>
        <rFont val="Arial"/>
        <family val="2"/>
      </rPr>
      <t xml:space="preserve">Objetivo del indicador: </t>
    </r>
    <r>
      <rPr>
        <sz val="11"/>
        <rFont val="Arial"/>
        <family val="2"/>
      </rPr>
      <t xml:space="preserve">medir la conformación de expedientes con criterios de preservación digital a largo plazo.
</t>
    </r>
    <r>
      <rPr>
        <b/>
        <sz val="11"/>
        <rFont val="Arial"/>
        <family val="2"/>
      </rPr>
      <t>Numerador:</t>
    </r>
    <r>
      <rPr>
        <sz val="11"/>
        <rFont val="Arial"/>
        <family val="2"/>
      </rPr>
      <t xml:space="preserve"> corresponde a los expedientes digitales conformados y registrados en el sistema de gestión documental de SAE. Estos expedientes corresponden a los activos administrados en la entidad y al archivo de gestión de las áreas de la SAE.
</t>
    </r>
    <r>
      <rPr>
        <b/>
        <sz val="11"/>
        <rFont val="Arial"/>
        <family val="2"/>
      </rPr>
      <t>Denominador:</t>
    </r>
    <r>
      <rPr>
        <sz val="11"/>
        <rFont val="Arial"/>
        <family val="2"/>
      </rPr>
      <t xml:space="preserve"> incluye los expedientes digitales a conformar en el sistema de gestión documental, ya sea por programación o por solicitud de acuerdo con priorización. </t>
    </r>
  </si>
  <si>
    <t>El denominador del indicador no es 650, es 2400. Por favor diligenciar en concordancia. Como recomendación, si durante el primer trimestre se digitalizaron 673 expedientes y durante el segundo trimestre se digitalizaron 650, ubicar en el numerador 1323 y en el denominador 2400. Detallar estos resultados en la columna de análisis del indicador.</t>
  </si>
  <si>
    <t>Fortalecer e integrar los sistemas de información empleados por SAE para contribuir al adecuado funcionamiento de la Sociedad</t>
  </si>
  <si>
    <t>Implementar el Plan Estratégico Tecnológico Institucional - PETI</t>
  </si>
  <si>
    <t xml:space="preserve">Gestión de Infraestructura Tecnológica
Mantenimiento y Soporte de Aplicaciones
Seguridad de la Información </t>
  </si>
  <si>
    <t>Implementación del Plan Estratégico Tecnológico Institucional- PETI</t>
  </si>
  <si>
    <t>(Promedio ponderado de la ejecución de actividades realizadas por la OGI para la implementación y/o actualización del PETI / 100% de las actividades programadas por la OGI para la implementación y/o actualización PETI)*100%</t>
  </si>
  <si>
    <r>
      <rPr>
        <b/>
        <sz val="11"/>
        <rFont val="Arial"/>
        <family val="2"/>
      </rPr>
      <t>Objetivo del indicador:</t>
    </r>
    <r>
      <rPr>
        <sz val="11"/>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rFont val="Arial"/>
        <family val="2"/>
      </rPr>
      <t xml:space="preserve">Numerador: </t>
    </r>
    <r>
      <rPr>
        <sz val="11"/>
        <rFont val="Arial"/>
        <family val="2"/>
      </rPr>
      <t xml:space="preserve">corresponde al promedio ponderado de la ejecución de las actividades programadas para la implementación del Plan Estratégico de Tecnologías de la Información. 
</t>
    </r>
    <r>
      <rPr>
        <b/>
        <sz val="11"/>
        <rFont val="Arial"/>
        <family val="2"/>
      </rPr>
      <t xml:space="preserve">Denominador: </t>
    </r>
    <r>
      <rPr>
        <sz val="11"/>
        <rFont val="Arial"/>
        <family val="2"/>
      </rPr>
      <t xml:space="preserve">corresponde al 100% programado de las actividades establecidas por la OGI para la implementación del Plan Estratégico de Tecnologías Ia Información de SAE para la vigencia. </t>
    </r>
  </si>
  <si>
    <t>Revisar el denominador del indicador. Dado que el numerador es el promedio en el avance porcentual de los ítems del PETI, se sugiere dejar como denominador 100</t>
  </si>
  <si>
    <t>Implementar el Sistema de Gestión de Seguridad de la Información en la entidad</t>
  </si>
  <si>
    <t xml:space="preserve">Seguridad de la Información </t>
  </si>
  <si>
    <t>Implementación del Sistema de Gestión  de Seguridad de la información</t>
  </si>
  <si>
    <t>(Promedio ponderado de la ejecución de actividades realizadas por la OGI para la implementación del Sistema de Gestión de Seguridad de la información / 100% de las actividades programadas por la OGI para la implementación del Sistema de Gestión de Seguridad de la información)*100%</t>
  </si>
  <si>
    <r>
      <rPr>
        <b/>
        <sz val="11"/>
        <rFont val="Arial"/>
        <family val="2"/>
      </rPr>
      <t>Objetivo del indicador:</t>
    </r>
    <r>
      <rPr>
        <sz val="11"/>
        <rFont val="Arial"/>
        <family val="2"/>
      </rPr>
      <t xml:space="preserve"> medir la implementación del Sistema de Gestión de Seguridad de la información, el cual  contiene los controles que se deben adoptar exigibles por MINTIC, ISO  27.001, Modelo de Seguridad y  Privacidad de la Información y Conpes de seguridad digital.
</t>
    </r>
    <r>
      <rPr>
        <b/>
        <sz val="11"/>
        <rFont val="Arial"/>
        <family val="2"/>
      </rPr>
      <t xml:space="preserve">Numerador: </t>
    </r>
    <r>
      <rPr>
        <sz val="11"/>
        <rFont val="Arial"/>
        <family val="2"/>
      </rPr>
      <t xml:space="preserve">corresponde al promedio ponderado de la ejecución de las actividades programadas para la implementación del Sistema de Gestión de Seguridad de la Información con sus respectivas evidencias.  
</t>
    </r>
    <r>
      <rPr>
        <b/>
        <sz val="11"/>
        <rFont val="Arial"/>
        <family val="2"/>
      </rPr>
      <t xml:space="preserve">Denominador: </t>
    </r>
    <r>
      <rPr>
        <sz val="11"/>
        <rFont val="Arial"/>
        <family val="2"/>
      </rPr>
      <t xml:space="preserve">corresponde al 100% programado de las actividades establecidas en la vigencia para la implementación del Sistema de Gestión de Seguridad de la Información. </t>
    </r>
  </si>
  <si>
    <t>Igualmente, se sugiere revisar el denominador. Se sugiere 100</t>
  </si>
  <si>
    <t>11. Estandarizar, actualizar y mejorar la información del inventario de activos administrados por la SAE con criterios de calidad y oportunidad.</t>
  </si>
  <si>
    <t>Estandarizar, actualizar y mejorar la información del inventario de activos administrados por SAE y otras bases de datos con criterios de calidad y oportunidad</t>
  </si>
  <si>
    <t>Actualizar datos básicos del inventario de activos en el sistema de información</t>
  </si>
  <si>
    <t xml:space="preserve">Ingresos de Activos </t>
  </si>
  <si>
    <t>Dirección de Control del Inventario</t>
  </si>
  <si>
    <t>Actualización de datos básicos de activos en el sistema de información</t>
  </si>
  <si>
    <t>(Activos con datos básicos actualizados / Activos  objeto de actualización de datos básicos) *100%</t>
  </si>
  <si>
    <r>
      <rPr>
        <b/>
        <sz val="11"/>
        <color indexed="8"/>
        <rFont val="Arial"/>
        <family val="2"/>
      </rPr>
      <t xml:space="preserve">Objetivo del indicador: </t>
    </r>
    <r>
      <rPr>
        <sz val="11"/>
        <color indexed="8"/>
        <rFont val="Arial"/>
        <family val="2"/>
      </rPr>
      <t xml:space="preserve">medir la actualización de datos básicos de Activos en el sistema de información. 
</t>
    </r>
    <r>
      <rPr>
        <b/>
        <sz val="11"/>
        <color indexed="8"/>
        <rFont val="Arial"/>
        <family val="2"/>
      </rPr>
      <t>Numerador</t>
    </r>
    <r>
      <rPr>
        <sz val="11"/>
        <color indexed="8"/>
        <rFont val="Arial"/>
        <family val="2"/>
      </rPr>
      <t xml:space="preserve">: son los activos con datos básicos actualizados en el módulo dispuesto para tal fin.
</t>
    </r>
    <r>
      <rPr>
        <b/>
        <sz val="11"/>
        <color indexed="8"/>
        <rFont val="Arial"/>
        <family val="2"/>
      </rPr>
      <t>Denominador:</t>
    </r>
    <r>
      <rPr>
        <sz val="11"/>
        <color indexed="8"/>
        <rFont val="Arial"/>
        <family val="2"/>
      </rPr>
      <t xml:space="preserve"> corresponden a los activos con solicitud de cambio de datos básicos junto con su respectiva evidencia.</t>
    </r>
  </si>
  <si>
    <t xml:space="preserve">Gestionar el cargue de Sentencias en el Sistema de Información </t>
  </si>
  <si>
    <t xml:space="preserve">Cargue de Sentencias en el Sistema de Información </t>
  </si>
  <si>
    <t>(Número de sentencias cargadas / Número de sentencias recibidas con cumplimiento de requisitos) *100%</t>
  </si>
  <si>
    <r>
      <rPr>
        <b/>
        <sz val="11"/>
        <color indexed="8"/>
        <rFont val="Arial"/>
        <family val="2"/>
      </rPr>
      <t xml:space="preserve">Objetivo del indicador: </t>
    </r>
    <r>
      <rPr>
        <sz val="11"/>
        <color indexed="8"/>
        <rFont val="Arial"/>
        <family val="2"/>
      </rPr>
      <t xml:space="preserve">medir el cargue de las Sentencias en el Sistema de Información.
</t>
    </r>
    <r>
      <rPr>
        <b/>
        <sz val="11"/>
        <color indexed="8"/>
        <rFont val="Arial"/>
        <family val="2"/>
      </rPr>
      <t>Numerador</t>
    </r>
    <r>
      <rPr>
        <sz val="11"/>
        <color indexed="8"/>
        <rFont val="Arial"/>
        <family val="2"/>
      </rPr>
      <t xml:space="preserve">: es el número de sentencias cargadas, de devolución o extinción.
</t>
    </r>
    <r>
      <rPr>
        <b/>
        <sz val="11"/>
        <color indexed="8"/>
        <rFont val="Arial"/>
        <family val="2"/>
      </rPr>
      <t>Denominador:</t>
    </r>
    <r>
      <rPr>
        <sz val="11"/>
        <color indexed="8"/>
        <rFont val="Arial"/>
        <family val="2"/>
      </rPr>
      <t xml:space="preserve"> es el número de sentencias recibidas con cumplimiento de requisitos, sentencia completa con constancia ejecutoria y proveniente de autoridad judicial competente.  </t>
    </r>
  </si>
  <si>
    <t xml:space="preserve">Realizar actas de hallazgos según el P-RR-145. </t>
  </si>
  <si>
    <t>Gestión de Actas de Hallazgos</t>
  </si>
  <si>
    <t>(Cantidad de actas de hallazgos elaborados / Cantidad de actas de Hallazgos estimados)*100%</t>
  </si>
  <si>
    <r>
      <rPr>
        <b/>
        <sz val="11"/>
        <color indexed="8"/>
        <rFont val="Arial"/>
        <family val="2"/>
      </rPr>
      <t>Objetivo del indicador:</t>
    </r>
    <r>
      <rPr>
        <sz val="11"/>
        <color indexed="8"/>
        <rFont val="Arial"/>
        <family val="2"/>
      </rPr>
      <t xml:space="preserve"> medir la gestión realizada de los hallazgos . 
</t>
    </r>
    <r>
      <rPr>
        <b/>
        <sz val="11"/>
        <color indexed="8"/>
        <rFont val="Arial"/>
        <family val="2"/>
      </rPr>
      <t>Numerador</t>
    </r>
    <r>
      <rPr>
        <sz val="11"/>
        <color indexed="8"/>
        <rFont val="Arial"/>
        <family val="2"/>
      </rPr>
      <t>: corresponde a las actas de hallazgo elaboradas sin firmas.</t>
    </r>
    <r>
      <rPr>
        <b/>
        <sz val="11"/>
        <color indexed="8"/>
        <rFont val="Arial"/>
        <family val="2"/>
      </rPr>
      <t xml:space="preserve">
Denominador: </t>
    </r>
    <r>
      <rPr>
        <sz val="11"/>
        <color indexed="8"/>
        <rFont val="Arial"/>
        <family val="2"/>
      </rPr>
      <t>La cantidad de actas de hallazgos a realizar se estima con base en la información suministrada por parte de la Gerencia de Asuntos Legales.</t>
    </r>
  </si>
  <si>
    <t>Gestionar el Ingreso de Activos administrados por la SAE</t>
  </si>
  <si>
    <t>Gestión de Ingreso de Activos</t>
  </si>
  <si>
    <t xml:space="preserve">(Activos registrados en el sistema de información / Activos habilitados para su registro) *100%  
</t>
  </si>
  <si>
    <r>
      <rPr>
        <b/>
        <sz val="11"/>
        <color indexed="8"/>
        <rFont val="Arial"/>
        <family val="2"/>
      </rPr>
      <t>Objetivo del indicador:</t>
    </r>
    <r>
      <rPr>
        <sz val="11"/>
        <color indexed="8"/>
        <rFont val="Arial"/>
        <family val="2"/>
      </rPr>
      <t xml:space="preserve"> medir el ingreso de activos en el sistema de información. 
</t>
    </r>
    <r>
      <rPr>
        <b/>
        <sz val="11"/>
        <color indexed="8"/>
        <rFont val="Arial"/>
        <family val="2"/>
      </rPr>
      <t>Numerador:</t>
    </r>
    <r>
      <rPr>
        <sz val="11"/>
        <color indexed="8"/>
        <rFont val="Arial"/>
        <family val="2"/>
      </rPr>
      <t xml:space="preserve"> se refiere a todos los activos registrados en el sistema de información con información completa del activo.
</t>
    </r>
    <r>
      <rPr>
        <b/>
        <sz val="11"/>
        <color indexed="8"/>
        <rFont val="Arial"/>
        <family val="2"/>
      </rPr>
      <t>Denominador:</t>
    </r>
    <r>
      <rPr>
        <sz val="11"/>
        <color indexed="8"/>
        <rFont val="Arial"/>
        <family val="2"/>
      </rPr>
      <t xml:space="preserve"> son los activos habilitados para su registro correspondientes a la vigencia y el rezago de otras vigencias. Los criterios habilitadores para registro son:
</t>
    </r>
    <r>
      <rPr>
        <b/>
        <sz val="11"/>
        <color indexed="8"/>
        <rFont val="Arial"/>
        <family val="2"/>
      </rPr>
      <t>* Registros por diligencia de secuestro:</t>
    </r>
    <r>
      <rPr>
        <sz val="11"/>
        <color indexed="8"/>
        <rFont val="Arial"/>
        <family val="2"/>
      </rPr>
      <t xml:space="preserve"> con el cargue completo y correcto de la documentación de la diligencia de recepción y posterior finalización o cierre de la misma por parte de las Gerencias Regionales.
</t>
    </r>
    <r>
      <rPr>
        <b/>
        <sz val="11"/>
        <color indexed="8"/>
        <rFont val="Arial"/>
        <family val="2"/>
      </rPr>
      <t xml:space="preserve">* Registros por Sentencias de Extinción de Dominio: </t>
    </r>
    <r>
      <rPr>
        <sz val="11"/>
        <color indexed="8"/>
        <rFont val="Arial"/>
        <family val="2"/>
      </rPr>
      <t xml:space="preserve">se considera habilitado una vez el GIT de Aseguramiento de la Información valida la sentencia de extinción de dominio y se carga al sistema.
</t>
    </r>
    <r>
      <rPr>
        <b/>
        <sz val="11"/>
        <rFont val="Arial"/>
        <family val="2"/>
      </rPr>
      <t>* Registro por Actas de Hallazgos:</t>
    </r>
    <r>
      <rPr>
        <sz val="11"/>
        <rFont val="Arial"/>
        <family val="2"/>
      </rPr>
      <t xml:space="preserve"> una vez se tenga el acta de hallazgo suscrita y aprobada por las áreas involucradas, y se cargue respectivamente en el sistema de información.</t>
    </r>
    <r>
      <rPr>
        <sz val="11"/>
        <color indexed="8"/>
        <rFont val="Arial"/>
        <family val="2"/>
      </rPr>
      <t xml:space="preserve">
</t>
    </r>
    <r>
      <rPr>
        <b/>
        <sz val="11"/>
        <color indexed="8"/>
        <rFont val="Arial"/>
        <family val="2"/>
      </rPr>
      <t>* Registro por Activo Social</t>
    </r>
    <r>
      <rPr>
        <sz val="11"/>
        <color indexed="8"/>
        <rFont val="Arial"/>
        <family val="2"/>
      </rPr>
      <t>: cuando se cuenta con la solicitud realizada por las Gerencias de Sociedades Activas o en Liquidación, a través de memorando.</t>
    </r>
  </si>
  <si>
    <t>Depurar información financiera (activos y pasivos del FRISCO) de inmuebles.</t>
  </si>
  <si>
    <t xml:space="preserve"> Estados de cuenta de activos con orden de devolución y entrega material</t>
  </si>
  <si>
    <t>(N° de folios de matrícula inmobiliaria con estados de cuenta realizados/ N° de folios de matrícula inmobiliaria priorizados para elaboración de estados de cuenta)*100%</t>
  </si>
  <si>
    <r>
      <rPr>
        <b/>
        <sz val="11"/>
        <rFont val="Arial"/>
        <family val="2"/>
      </rPr>
      <t>Objetivo:</t>
    </r>
    <r>
      <rPr>
        <sz val="11"/>
        <rFont val="Arial"/>
        <family val="2"/>
      </rPr>
      <t xml:space="preserve"> realizar la medición de la elaboración de estados de cuenta de acuerdo con las solicitudes de devolución.
</t>
    </r>
    <r>
      <rPr>
        <b/>
        <sz val="11"/>
        <rFont val="Arial"/>
        <family val="2"/>
      </rPr>
      <t>Numerador:</t>
    </r>
    <r>
      <rPr>
        <sz val="11"/>
        <rFont val="Arial"/>
        <family val="2"/>
      </rPr>
      <t xml:space="preserve"> corresponde a los folios de matrícula inmobiliaria con estados de cuenta realizados por la Gerencia Financiera.
</t>
    </r>
    <r>
      <rPr>
        <b/>
        <sz val="11"/>
        <rFont val="Arial"/>
        <family val="2"/>
      </rPr>
      <t>Denominador:</t>
    </r>
    <r>
      <rPr>
        <sz val="11"/>
        <rFont val="Arial"/>
        <family val="2"/>
      </rPr>
      <t xml:space="preserve"> los folios de matrícula priorizados para la elaboración de estados de cuenta corresponden a aquellos que cuenten con solicitud de devolución o según necesidad manifiesta. El estimado de estados de cuenta a realizar para el 2024 corresponden a 400 folios de matrícula.</t>
    </r>
  </si>
  <si>
    <t>El numerador de este indicador corresponde al acumulado del primer y segundo trimestre. En ese sentido, se recomienda reemplazar por 481. De la misma forma, se recomienda realizar la solicitud para cambio de meta utilizando el formato incluido en el primer correo de este hilo.</t>
  </si>
  <si>
    <t>En el correo, sugerir que realicen todos los cambios de meta a que haya lugar</t>
  </si>
  <si>
    <t xml:space="preserve">Aprendizaje y Desarrollo </t>
  </si>
  <si>
    <t>12. Fomentar un bienestar laboral armónico de acuerdo con los valores institucionales y las necesidades de los trabajadores de SAE.</t>
  </si>
  <si>
    <t>Implementar mecanismos para el desarrollo personal y profesional de los trabajadores de SAE</t>
  </si>
  <si>
    <t>Medir la ejecución  del Programa de bienestar y calidad de vida de los trabajadores de SAE.</t>
  </si>
  <si>
    <t>Bienestar, Seguridad y Salud en el Trabajo</t>
  </si>
  <si>
    <t>Programa de Bienestar y Calidad de Vida</t>
  </si>
  <si>
    <t>(Actividades ejecutadas del Programa de Bienestar y Calidad de Vida/ Actividades programadas del Programa de Bienestar y Calidad de Vida) * 100%</t>
  </si>
  <si>
    <r>
      <rPr>
        <b/>
        <sz val="11"/>
        <color indexed="8"/>
        <rFont val="Arial"/>
        <family val="2"/>
      </rPr>
      <t>Objetivo del indicador:</t>
    </r>
    <r>
      <rPr>
        <sz val="11"/>
        <color indexed="8"/>
        <rFont val="Arial"/>
        <family val="2"/>
      </rPr>
      <t xml:space="preserve"> medir el cumplimiento del Programa de Bienestar y Calidad de vida.
</t>
    </r>
    <r>
      <rPr>
        <b/>
        <sz val="11"/>
        <color indexed="8"/>
        <rFont val="Arial"/>
        <family val="2"/>
      </rPr>
      <t xml:space="preserve">Numerador: </t>
    </r>
    <r>
      <rPr>
        <sz val="11"/>
        <color indexed="8"/>
        <rFont val="Arial"/>
        <family val="2"/>
      </rPr>
      <t xml:space="preserve">corresponde a la ejecución de actividades en la vigencia del Programa de Bienestar y Calidad de Vida.
</t>
    </r>
    <r>
      <rPr>
        <b/>
        <sz val="11"/>
        <color indexed="8"/>
        <rFont val="Arial"/>
        <family val="2"/>
      </rPr>
      <t xml:space="preserve">Denominador: </t>
    </r>
    <r>
      <rPr>
        <sz val="11"/>
        <color indexed="8"/>
        <rFont val="Arial"/>
        <family val="2"/>
      </rPr>
      <t>corresponde a las actividades programadas en la vigencia del Programa de Bienestar y Calidad de Vida.</t>
    </r>
  </si>
  <si>
    <t>Los datos reportados en este indicador parecen corresponder al indicador de la Estrategia de Prevención Disciplinaria. Si ese es el caso, se recomienda trasladar la información al lugar adecuado, sumando una actividad, correspondiente a la formalización de funciones en el primer trimestre. Es decir, ubicar 5 en el numerador, 5 en el denominador, y conservar el texto del Análisis del indicador igual</t>
  </si>
  <si>
    <t>13. Desarrollar y potenciar las habilidades, competencias y conocimiento del talento humano de SAE a través de procesos de gestión de conocimiento y gestión del cambio.</t>
  </si>
  <si>
    <t>Promocionar de acciones de gestión del conocimiento interno y externo entre colaboradores de SAE</t>
  </si>
  <si>
    <t>Ejecutar el Programa Empresarial de Capacitación.
 Diseñar e implementar la Estrategia de Gestión del Conocimiento</t>
  </si>
  <si>
    <t>Evaluación y Desarrollo</t>
  </si>
  <si>
    <t>Programa Empresarial de Capacitación y Estrategia de Gestión del Conocimiento</t>
  </si>
  <si>
    <t>(Actividades ejecutadas para el diseño e implementación del Programa Empresarial de Capacitación y Estrategia de Gestión del Conocimiento / Actividades programadas para el diseño e implementación del Programa Empresarial de Capacitación y Estrategia de Gestión del Conocimiento) *100%</t>
  </si>
  <si>
    <r>
      <rPr>
        <b/>
        <sz val="11"/>
        <color indexed="8"/>
        <rFont val="Arial"/>
        <family val="2"/>
      </rPr>
      <t>Objetivo del indicador:</t>
    </r>
    <r>
      <rPr>
        <sz val="11"/>
        <color indexed="8"/>
        <rFont val="Arial"/>
        <family val="2"/>
      </rPr>
      <t xml:space="preserve"> medir el cumplimiento del Programa Empresarial de Capacitación y el diseño e implementación de la Estrategia de Gestión de Conocimiento.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el Programa Empresarial de Capacitación y la Estrategia de Gestión del Conocimiento.
</t>
    </r>
    <r>
      <rPr>
        <b/>
        <sz val="11"/>
        <color indexed="8"/>
        <rFont val="Arial"/>
        <family val="2"/>
      </rPr>
      <t xml:space="preserve">Denominador: </t>
    </r>
    <r>
      <rPr>
        <sz val="11"/>
        <color indexed="8"/>
        <rFont val="Arial"/>
        <family val="2"/>
      </rPr>
      <t>corresponde a las actividades programadas en la vigencia relacionadas con el Programa Empresarial de Capacitación y la Estrategia de Gestión del Conocimiento.</t>
    </r>
  </si>
  <si>
    <t>Área</t>
  </si>
  <si>
    <t>Indicadores</t>
  </si>
  <si>
    <t>Reportados</t>
  </si>
  <si>
    <t>Avance</t>
  </si>
  <si>
    <t>Retroalimentación</t>
  </si>
  <si>
    <t>Sin retroalimentación</t>
  </si>
  <si>
    <t>T1</t>
  </si>
  <si>
    <t>T2</t>
  </si>
  <si>
    <t>Indicador</t>
  </si>
  <si>
    <t>Gerencia Financiera</t>
  </si>
  <si>
    <t>Presidencia</t>
  </si>
  <si>
    <t>Gerencia de Proyectos Especiales</t>
  </si>
  <si>
    <t>Acompañamiento al desarrollo de proyectos priorizados con aliados locales, regionales, nacionales e internacionales.</t>
  </si>
  <si>
    <t>Oficina de Comunicaciones y Atención al Ciudadano</t>
  </si>
  <si>
    <t>GIT. Depositarios Provisionales y Liquidadores</t>
  </si>
  <si>
    <t>GIT. Aseguramiento y Control de la Información</t>
  </si>
  <si>
    <t>Gerencia de Bienes Muebles</t>
  </si>
  <si>
    <t xml:space="preserve">Ahorro por disposición temporal o definitiva de bienes muebles. </t>
  </si>
  <si>
    <t xml:space="preserve">Gerencia de Bienes Inmuebles Urbanos </t>
  </si>
  <si>
    <t>Alistamiento de inmuebles urbanos para enajenación temprana.</t>
  </si>
  <si>
    <t>Gerencia Técnica</t>
  </si>
  <si>
    <t>Gerencia de Sociedades Activas</t>
  </si>
  <si>
    <t>GIT. Archivo y Correspondencia</t>
  </si>
  <si>
    <t>Gerencia de Asuntos Legales</t>
  </si>
  <si>
    <t>Gerencia de Sociedades en Liquidación</t>
  </si>
  <si>
    <t>Gerencia de Talento Humano</t>
  </si>
  <si>
    <t>-</t>
  </si>
  <si>
    <t>Oficina Asesora de Planeación</t>
  </si>
  <si>
    <t>GIT. Viáticos y Comisiones</t>
  </si>
  <si>
    <t xml:space="preserve">Gerencia Regional Centro Oriente </t>
  </si>
  <si>
    <t>Gerencia Regional Norte</t>
  </si>
  <si>
    <t>Gerencia Regional Occidente</t>
  </si>
  <si>
    <t>Gerencia Regional Sur Occidente</t>
  </si>
  <si>
    <t>Estimados de renta.</t>
  </si>
  <si>
    <t xml:space="preserve">Gerencia de Bienes Inmuebles Rurales </t>
  </si>
  <si>
    <t>Gerencia Comercial</t>
  </si>
  <si>
    <t>Gerencias populares en Sociedades Activas y/o establecimientos de comercio.</t>
  </si>
  <si>
    <t>GIT. Servicios Administrativos</t>
  </si>
  <si>
    <t>Gerencia de Riesgos, Ética y Cumplimiento</t>
  </si>
  <si>
    <t>Oficina de Gestión de la Información</t>
  </si>
  <si>
    <t>Gerencia de Contratos</t>
  </si>
  <si>
    <t>En el análisis del indicador se mencionan 29 asambleas durante el segundo trimesre, que sumadas a las 139 reportadas en el primer trimestre totalizan 168. Por favor verificar el numerador o el análisis del indicador.</t>
  </si>
  <si>
    <t>De acuerdo al instructivo entregado, cuando un indicador presenta un avance inferior al 70%, es necesario indicar en la columna de observaciones las actividades que se realizarán para cumplir la meta en el próximo trimestre. La columna de Análisis del indicador se usa para detallar el avance reportado en el numerador.</t>
  </si>
  <si>
    <t>Se solicita al área reevaluar la meta y proponer una nueva considerando el alcance del 108% durante el primer semestre. Esta solicitud debe realizarse utilizando la tabla compartida en el correo inicial de este hilo.</t>
  </si>
  <si>
    <t>Se solicita al área reevaluar la meta y proponer una nueva considerando el alcance del 97% durante el primer semestre. Esta solicitud debe realizarse utilizando la tabla compartida en el correo inicial de este hilo.</t>
  </si>
  <si>
    <t>Recordar que el reporte del numerador es acumulado, por lo que debe incluirse la información del primer trimestre más la del segundo. En este sentido, dado que durante el primer trimestre el resultado fue de 14, para el segundo trimestre el numerador no puede ser menor a dicho valor. Si, una vez realizado el ajuste, el cumplimiento del indicador a corte del trimestre sigue siendo inferior a 70%, es necesario indicar en la columna de observaciones las actividades que se realizarán para cumplir la meta en el próximo trimestre, de acuerdo al instructivo enviado.</t>
  </si>
  <si>
    <t>Recordar que el reporte del numerador es acumulado. Durante el primer trimestre se reportaron 19 de 24 solicitudes. Si esta información ya está contenida en la información presentada, hacer caso omiso de este comentario.</t>
  </si>
  <si>
    <t>Recordar que el reporte del numerador es acumulado. Durante el primer trimestre se reportaron 124 inmuebles urbanos para alistamiento. El reporte para el segundo trimestre no puede ser inferior a ese número.</t>
  </si>
  <si>
    <t>Se recuerda que el numerador es un valor acumulado. Por lo tanto, no puede ser inferior al valor reportado y aprobado en comité directivo para el primer trimestre (218).
Si es necesario modificar los valores para el primer trimestre, es necesario enviar la justificación de ese cambio, ya que dicho reporte ya está aprobado y publicado en página web.
Por favor, realizar la solicitudes de cambio de indicador diligenciando la tabla incluida en el primer mensaje de este hilo de correos.</t>
  </si>
  <si>
    <t>El denominador del indicador, aprobado en Comité Directivo Asincrónico N. 4 del 28 de Junio y publicado, es de 468000000000</t>
  </si>
  <si>
    <t>La justificación no es clara, teniendo en cuenta que el indicador no mide publicaciones, sino transmisión de inmuebles.
Para el primer trimestre se reportaron 44 transmisiones.
Se sugiere que la Dirección Comercial solicite a Planeación que el indicador no sea incluido en la evaluación de desempeño del área, dada la situación descrita.</t>
  </si>
  <si>
    <t>Enviada Retro</t>
  </si>
  <si>
    <t>Enviada</t>
  </si>
  <si>
    <t>OK</t>
  </si>
  <si>
    <r>
      <rPr>
        <b/>
        <sz val="11"/>
        <color theme="1"/>
        <rFont val="Arial"/>
        <family val="2"/>
      </rPr>
      <t>Primer Trimestre:</t>
    </r>
    <r>
      <rPr>
        <sz val="11"/>
        <color theme="1"/>
        <rFont val="Arial"/>
        <family val="2"/>
      </rPr>
      <t xml:space="preserve"> La Oficina de Prensa y Comunicaciones realizó la públicación de una encuesta donde se debían registrar los interesados en la venta masiva. Igualmente se realizaron dos foros de la gestión comercial que realiza actualmente la Entidad. Que se puede evidenciar en la página www.saesas.gov.co 
</t>
    </r>
    <r>
      <rPr>
        <b/>
        <sz val="11"/>
        <color theme="1"/>
        <rFont val="Arial"/>
        <family val="2"/>
      </rPr>
      <t>Segundo semestre:</t>
    </r>
    <r>
      <rPr>
        <sz val="11"/>
        <color theme="1"/>
        <rFont val="Arial"/>
        <family val="2"/>
      </rPr>
      <t xml:space="preserve"> La Oficina de Prensa y Comunicaciones realizó presencia con un stand en la Feria de Finca Raíz, donde se promocionaron los inmuebles para venta y arriendo en el inventario de la SAE. https://www.instagram.com/p/C7Fb5Icuekj/?utm_source=ig_web_copy_link&amp;igsh=MzRlODBiNWFlZA==</t>
    </r>
  </si>
  <si>
    <r>
      <rPr>
        <b/>
        <sz val="11"/>
        <color theme="1"/>
        <rFont val="Arial"/>
        <family val="2"/>
      </rPr>
      <t>Primer Trimestre:</t>
    </r>
    <r>
      <rPr>
        <sz val="11"/>
        <color theme="1"/>
        <rFont val="Arial"/>
        <family val="2"/>
      </rPr>
      <t xml:space="preserve">  La Oficina de Prensa y Comunicaciones realizó el diseño, cubrimiento y presentación de eventos de entrega de los inmubles de la SAE, se pueden evidenciar a través de las redes sociales:  Facebook: @activosSAE X: @activosSAE Instagram: @Saesas1
</t>
    </r>
    <r>
      <rPr>
        <b/>
        <sz val="11"/>
        <color theme="1"/>
        <rFont val="Arial"/>
        <family val="2"/>
      </rPr>
      <t>Segundo Trimestre:</t>
    </r>
    <r>
      <rPr>
        <sz val="11"/>
        <color theme="1"/>
        <rFont val="Arial"/>
        <family val="2"/>
      </rPr>
      <t xml:space="preserve">  La Oficina de Prensa y Comunicaciones realizó el diseño, cubrimiento y presentación de eventos de entrega de los inmubles de la SAE, se pueden evidenciar a través de las redes sociales:  Facebook: @activosSAE X: @activosSAE Instagram: @Saesas1</t>
    </r>
  </si>
  <si>
    <r>
      <rPr>
        <b/>
        <sz val="11"/>
        <color theme="1"/>
        <rFont val="Arial"/>
        <family val="2"/>
      </rPr>
      <t>Primer Trimestre:</t>
    </r>
    <r>
      <rPr>
        <sz val="11"/>
        <color theme="1"/>
        <rFont val="Arial"/>
        <family val="2"/>
      </rPr>
      <t xml:space="preserve"> La Oficina realiza la ruta de trabajo para establer los parametros que permitirá establecer el nuevo diseño de la página web. 
</t>
    </r>
    <r>
      <rPr>
        <b/>
        <sz val="11"/>
        <color theme="1"/>
        <rFont val="Arial"/>
        <family val="2"/>
      </rPr>
      <t>Segundo Trimestre:</t>
    </r>
    <r>
      <rPr>
        <sz val="11"/>
        <color theme="1"/>
        <rFont val="Arial"/>
        <family val="2"/>
      </rPr>
      <t xml:space="preserve"> La Oficina realiza la ruta de trabajo para establer los parametros que permitirá establecer el nuevo diseño de la página web. </t>
    </r>
  </si>
  <si>
    <r>
      <t xml:space="preserve">La Oficina de Prensa y Comunicaciones, GIT de Servicio y Atención al Ciudadano realizo los siguientes espacios virtuales.
</t>
    </r>
    <r>
      <rPr>
        <b/>
        <sz val="11"/>
        <color theme="1"/>
        <rFont val="Arial"/>
        <family val="2"/>
      </rPr>
      <t>Primer Trimestre:</t>
    </r>
    <r>
      <rPr>
        <sz val="11"/>
        <color theme="1"/>
        <rFont val="Arial"/>
        <family val="2"/>
      </rPr>
      <t xml:space="preserve"> 1. Foro virtual - Bienes de la SAE para entidades públicas
https://www.youtube.com/watch?v=Ta6y1RE61xg
</t>
    </r>
    <r>
      <rPr>
        <b/>
        <sz val="11"/>
        <color theme="1"/>
        <rFont val="Arial"/>
        <family val="2"/>
      </rPr>
      <t>Segundo Trimestre:</t>
    </r>
    <r>
      <rPr>
        <sz val="11"/>
        <color theme="1"/>
        <rFont val="Arial"/>
        <family val="2"/>
      </rPr>
      <t xml:space="preserve"> 
2. Foro virtual - Venta Masiva
https://www.youtube.com/watch?v=yVVyI9a97gk
3. Foro virtual - Como ser parte del registro de personas naturales y jurídicas para la administración de empresas de la SAE
https://www.youtube.com/watch?v=oQolYuTY1C8</t>
    </r>
  </si>
  <si>
    <r>
      <rPr>
        <b/>
        <sz val="11"/>
        <color theme="1"/>
        <rFont val="Arial"/>
        <family val="2"/>
      </rPr>
      <t>Primer Trimestre:</t>
    </r>
    <r>
      <rPr>
        <sz val="11"/>
        <color theme="1"/>
        <rFont val="Arial"/>
        <family val="2"/>
      </rPr>
      <t xml:space="preserve">  La Oficina de Prensa y Comunicaciones realizó el diseño y ejecución de tres campañas comunicativas que se pueden evidenciar a través de las redes sociales:  Facebook: @activosSAE X: @activosSAE Instagram: @Saesas1
</t>
    </r>
    <r>
      <rPr>
        <b/>
        <sz val="11"/>
        <color theme="1"/>
        <rFont val="Arial"/>
        <family val="2"/>
      </rPr>
      <t>Segundo Trimestre:</t>
    </r>
    <r>
      <rPr>
        <sz val="11"/>
        <color theme="1"/>
        <rFont val="Arial"/>
        <family val="2"/>
      </rPr>
      <t xml:space="preserve">  La Oficina de Prensa y Comunicaciones realizó el diseño y ejecución de siete campañas comunicativas que se pueden evidenciar a través de las redes sociales:  Facebook: @activosSAE X: @activosSAE Instagram: @Saesas1</t>
    </r>
  </si>
  <si>
    <r>
      <rPr>
        <b/>
        <sz val="11"/>
        <color theme="1"/>
        <rFont val="Arial"/>
        <family val="2"/>
      </rPr>
      <t>Primer Trimestre</t>
    </r>
    <r>
      <rPr>
        <sz val="11"/>
        <color theme="1"/>
        <rFont val="Arial"/>
        <family val="2"/>
      </rPr>
      <t xml:space="preserve">: Debido a los ajustes en el calendario de actividades de la Oficina de Prensa y Comunicaciones, se programó el desarrollo de encuestas internas y/o externas para el segundo trimestre a fin de garantizar  la divulgación y recopilación de datos, es por ello, que estimó la Oficina un tiempo mínimo de 3 meses para validar la participación de los funcionarios, la eficacia en los medios de comunicación, la actualización en la información y las tendencias que mantienen la relevancia en la información que se publica en esos medios. 
</t>
    </r>
    <r>
      <rPr>
        <b/>
        <sz val="11"/>
        <color theme="1"/>
        <rFont val="Arial"/>
        <family val="2"/>
      </rPr>
      <t>Segundo trimestre:</t>
    </r>
    <r>
      <rPr>
        <sz val="11"/>
        <color theme="1"/>
        <rFont val="Arial"/>
        <family val="2"/>
      </rPr>
      <t xml:space="preserve">
Lo comprendido del mes de abril a junio la Oficina La Oficina de Prensa y Comunicaciones, GIT de Servicio y Atención al Ciudadano aplico las siguientes encuestas a los públicos de interés: 
</t>
    </r>
    <r>
      <rPr>
        <b/>
        <sz val="11"/>
        <color theme="1"/>
        <rFont val="Arial"/>
        <family val="2"/>
      </rPr>
      <t>1</t>
    </r>
    <r>
      <rPr>
        <sz val="11"/>
        <color theme="1"/>
        <rFont val="Arial"/>
        <family val="2"/>
      </rPr>
      <t xml:space="preserve">.Encuesta del módulo de PQRSDF la cual evalúa los resultados de satisfacción en la ciudadanía sobre la gestión realizada en el segundo trimestre. (Informe trimestral)
</t>
    </r>
    <r>
      <rPr>
        <b/>
        <sz val="11"/>
        <color theme="1"/>
        <rFont val="Arial"/>
        <family val="2"/>
      </rPr>
      <t>2</t>
    </r>
    <r>
      <rPr>
        <sz val="11"/>
        <color theme="1"/>
        <rFont val="Arial"/>
        <family val="2"/>
      </rPr>
      <t xml:space="preserve">.Desarrollamos una medición de los canales y contenidos de comunicación interna en la cual se divulga información de interés a los colaboradores de la SAE realizada en el mes de abril del 2024 por medio del chat de WhatsApp (Parche SAE). 
</t>
    </r>
    <r>
      <rPr>
        <b/>
        <sz val="11"/>
        <color theme="1"/>
        <rFont val="Arial"/>
        <family val="2"/>
      </rPr>
      <t>3</t>
    </r>
    <r>
      <rPr>
        <sz val="11"/>
        <color theme="1"/>
        <rFont val="Arial"/>
        <family val="2"/>
      </rPr>
      <t xml:space="preserve">.Preguntamos a la ciudadanía si conoce a la Sociedad de Activos Especiales SAS cuyo objeto era medir el posicionamiento de marca en públicos de interés la cual fue divulgada por medio de Facebook y enviada por correo electrónico el 28 de junio del 2024.
</t>
    </r>
    <r>
      <rPr>
        <b/>
        <sz val="11"/>
        <color theme="1"/>
        <rFont val="Arial"/>
        <family val="2"/>
      </rPr>
      <t>4</t>
    </r>
    <r>
      <rPr>
        <sz val="11"/>
        <color theme="1"/>
        <rFont val="Arial"/>
        <family val="2"/>
      </rPr>
      <t xml:space="preserve">.Se realizo una encuesta de calidad con el fin de conocer y evaluar el grado de percepción de los ciudadanos ante la Sociedad de Activos Especiales. la cual fue divulgada por medio de Facebook y enviada por correo electrónico el 29 de junio del 2024.
</t>
    </r>
    <r>
      <rPr>
        <b/>
        <sz val="11"/>
        <color theme="1"/>
        <rFont val="Arial"/>
        <family val="2"/>
      </rPr>
      <t>Los soportes anteriormente mencionados se visualizan en la carpeta 130 OPC – Atención al Ciudadano.</t>
    </r>
    <r>
      <rPr>
        <sz val="11"/>
        <color theme="1"/>
        <rFont val="Arial"/>
        <family val="2"/>
      </rPr>
      <t xml:space="preserve"> </t>
    </r>
  </si>
  <si>
    <r>
      <rPr>
        <b/>
        <sz val="11"/>
        <color theme="1"/>
        <rFont val="Arial"/>
        <family val="2"/>
      </rPr>
      <t>Primer Trimestre:</t>
    </r>
    <r>
      <rPr>
        <sz val="11"/>
        <color theme="1"/>
        <rFont val="Arial"/>
        <family val="2"/>
      </rPr>
      <t xml:space="preserve"> La Oficina realizó las siguientes actividades para fortalecer el proceso de Atención al Ciudadano:
</t>
    </r>
    <r>
      <rPr>
        <b/>
        <sz val="11"/>
        <color theme="1"/>
        <rFont val="Arial"/>
        <family val="2"/>
      </rPr>
      <t>1.</t>
    </r>
    <r>
      <rPr>
        <sz val="11"/>
        <color theme="1"/>
        <rFont val="Arial"/>
        <family val="2"/>
      </rPr>
      <t xml:space="preserve"> Pieza gráfica publicada el día "En la SAE con las PQRSFD para hacer eficientes en los trámites - ten en cuenta los tiempos de respuesta a los requerimientos."
</t>
    </r>
    <r>
      <rPr>
        <b/>
        <sz val="11"/>
        <color theme="1"/>
        <rFont val="Arial"/>
        <family val="2"/>
      </rPr>
      <t>2.</t>
    </r>
    <r>
      <rPr>
        <sz val="11"/>
        <color theme="1"/>
        <rFont val="Arial"/>
        <family val="2"/>
      </rPr>
      <t xml:space="preserve"> Pieza gráfica publicada el día 18 de marzo de 2024 en la que se informó "Las herramientas de calificación de nuestros servicios y atención". 
</t>
    </r>
    <r>
      <rPr>
        <b/>
        <sz val="11"/>
        <color theme="1"/>
        <rFont val="Arial"/>
        <family val="2"/>
      </rPr>
      <t>Segundo Trimestre:</t>
    </r>
    <r>
      <rPr>
        <sz val="11"/>
        <color theme="1"/>
        <rFont val="Arial"/>
        <family val="2"/>
      </rPr>
      <t xml:space="preserve"> La Oficina de Prensa y Comunicaciones, GIT de Servicio y Atención al Ciudadano realizo las siguientes actividades para fortalecer el proceso de Atención al Ciudadano: 
</t>
    </r>
    <r>
      <rPr>
        <b/>
        <sz val="11"/>
        <color theme="1"/>
        <rFont val="Arial"/>
        <family val="2"/>
      </rPr>
      <t>1.</t>
    </r>
    <r>
      <rPr>
        <sz val="11"/>
        <color theme="1"/>
        <rFont val="Arial"/>
        <family val="2"/>
      </rPr>
      <t xml:space="preserve">Se realizo una capacitación presencial a la cual asistió la dirección de asuntos legales misionales en la cual se indicaron y se expusieron los términos de radicación, respuesta y ampliación de las PQRSDF, el 16 de mayo del 2024.    
</t>
    </r>
    <r>
      <rPr>
        <b/>
        <sz val="11"/>
        <color theme="1"/>
        <rFont val="Arial"/>
        <family val="2"/>
      </rPr>
      <t>2.</t>
    </r>
    <r>
      <rPr>
        <sz val="11"/>
        <color theme="1"/>
        <rFont val="Arial"/>
        <family val="2"/>
      </rPr>
      <t>Por medio de la emisión de PARCHE TV del 09 de mayo del 2024 “Estuvimos en el Festival Vallenato cambiando historias” en el minuto 6:23 fomentamos a los colaboradores de la SAE el buen habito de responder las PQRSDF a tiempo y los tiempos de estas. 
https://youtu.be/wtMHVQ_M69g</t>
    </r>
  </si>
  <si>
    <t xml:space="preserve">
El porcentaje de ejecución sobre compromisos se encuentra en un 76% sobre la meta anual, donde el rubro más representativo son las destinaciones especificas,  transferencias del Artículo 91 de la Ley 1708 de 2014  y  los gastos de funcionamiento de la SAE</t>
  </si>
  <si>
    <t xml:space="preserve">
El porcentaje de ejecución sobre compromisos fue del 44% sobre la meta anual, donde el rubro más representativo obedece al concepto de gastos asociados a la nómina, seguido por el rubro de arrendamientos de bienes  inmuebles.</t>
  </si>
  <si>
    <t>La entidad durante la vigencia 2024 a corte junio genero rendimientos financieros por valor de $ $52,609,597,487.48, este recaudo se logra debido al aprovechamiento de las altas tasas de inversion del mercado financiero, siendo los fondos de inversion colectiva el instrumento de inversion con la mayor  rentabilidad con el 12.08%EA.</t>
  </si>
  <si>
    <t xml:space="preserve">El proceso de Estados de cuenta analiza las limitantes como lo son:
*No se cuenta con la totalidad de los informes de gestión de los depositarios provisionales, o no se tiene claro cual es el informe final pues se evidencian en las carpetas compartidas varios informes por mes del mismo depositario. 
*Aun por informes de Gestion no hay claridad del valor real de los pasivos cancelados por folio de matrìcula.
* No todos los pasivos estan cargados en sigma 1.5, lo que genera que se deban revisar diferentes fuentes de información. 
*No se cuenta con las actas de entrega de  entrega a los propietarios, por lo que se deben solicitar a las Direcciones Territoriales 
*Las direcciones Territoriales Cargan Gastos de Pasivos Posteriores a la entrega del bien.                                                                                                                                                                                                                                                                                                                                                                                     * Aun por informes de Gestion no hay claridad del valor real de los pasivos cancelados por folio de matrìcula.
Por otra parte se aprobó el plan choque de 4 personas, para Continuar el  Primer Trimestre 2024,  par aun total de 6 meses, de los cuales se retiro una persona de manera anticipada
Por último, es importante resaltar que la macro que automatiza la generación de estados de cuenta se alimenta de distintas fuentes de información como son los pasivos,  y caja menor suministrados por las Direcciones Territonales, y dicha información no es suministrada en las fechas establecidas, lo que genera una limitante para la elaboración de los estados de cuenta. </t>
  </si>
  <si>
    <t xml:space="preserve">Durante el primer Trimestre de 2024 se elaboró (249) y segundo trimestre 232 estados de cuenta, durante este periodo se sigue depurarando las bases de información entregadas por la Direccion de Inmuebles.                  *Teniendo en cuenta que el primer trimestre se contaba con un plan choque de 4 personas y  5 personas de planta, el segundo trimestre se contaba con 5 personas de planta, teniendo en cuenta el avance la meta se cambio de 400 a 600 estados de cuenta para el 2024.                                            *Debido a los hallazgos de la contraloría, se tiene un plan de acción en el cual se debe conciliar el saldo de cartera registrado en el aplicativo sigma VS los valores registrados en contabilidad por tal motivo se realizó una redistribución de personal y funciones, lo que generó que para la elaboración de estados de cuenta y productividad se cuente con únicamente 3 funcionarios.
Durante el segundo semestre los funcionarios del grupo de estados de cuenta, iniciaron el disfrute de las vacaciones, por lo que se contará con 2 personas de manera constante para realizar la labor.
Adicionalmente, por parte de las Direcciones territoriales para el pago de impuestos y ventas a la ANT se han solicitado una cantidad importante de estados de productividad.
Teniendo en cuenta lo anterior no es posible realizar el aumento en la meta establecida. 
</t>
  </si>
  <si>
    <t>Para el segundo trimestre se realizaron 20 cambios de estado en el inventario de sociedaes y establecimientos de papel.</t>
  </si>
  <si>
    <t xml:space="preserve">
•	Asimismo, se solicitó la viabilidad jurídicade 35 sociedades de papel que tienen cuenta de acta final a la fecha no han dado respuesta, una vez den viabilidad juridica se presentara a comite tecnico de sociedades aprobacion de enajenacion temprana conforme al articulo 93 numeral 7 de la ley 1708 de 2014. 
•	Se adelantó por parte de la Dirección circularización de 32 sociedades de papel extintas, para determinar la existencia o no de activos y consecuencia de ello. Una vez concluyo la circularizaciónn se han 19 celebrado asambleas y/o junta de socios de para continuar el tramite de liquidcaion y esta proximas a realizarse 8 asambleas mas.</t>
  </si>
  <si>
    <t>En el primer trimestre de 2024 se programaron un total de 131 diligencias de recuperación material, debidamente aprobadas por el comité Territorial, las cuales se dividen de la siguiente manera:_x000D_
_x000D_
Diligencias efectivas o entrega voluntaria: 55_x000D_
Diligencias reprogramadas, pero con gestión, para los meses de julio y agosto:30_x000D_
Diligencias suspendidas definitivamente por orden judicial y/o no ejecutables: 42</t>
  </si>
  <si>
    <t xml:space="preserve">16 Contratos de arrendamiento nuevos ( enero- junio)_x000D_
18 Prorrogas suscritas en enero 2024._x000D_
16 Prorrogas suscritas en febrero 2024._x000D_
34 Prorrogas suscritas en marzo 2024._x000D_
38 Prorrogas suscritas en abril 2024._x000D_
29 Prorrogas suscritas en mayo 2024._x000D_
13 Prorrogas suscritas en junio 2024.                                                         </t>
  </si>
  <si>
    <t>Objetivo</t>
  </si>
  <si>
    <t>Iniciativa</t>
  </si>
  <si>
    <t>Anual</t>
  </si>
  <si>
    <t>Por iniciativa</t>
  </si>
  <si>
    <t>Por objetivo</t>
  </si>
  <si>
    <t>Conteo</t>
  </si>
  <si>
    <t>Aux</t>
  </si>
  <si>
    <t>Por dimensión</t>
  </si>
  <si>
    <t>Aux2</t>
  </si>
  <si>
    <t>Ir a la oficina</t>
  </si>
  <si>
    <t>Sin iniciar</t>
  </si>
  <si>
    <t>Bajo Desempeño</t>
  </si>
  <si>
    <t>Fórmula</t>
  </si>
  <si>
    <t>Solicitud</t>
  </si>
  <si>
    <t>Aspecto de modificación</t>
  </si>
  <si>
    <t>Dato actual</t>
  </si>
  <si>
    <t>Nuevo dato</t>
  </si>
  <si>
    <t>Razón de cambio (Justificación)</t>
  </si>
  <si>
    <t>Formalización de negocios pendientes de escrituración y registro</t>
  </si>
  <si>
    <t> (Negocios escriturados y registrados / Negocios pendientes de escrituración y registro)*100%</t>
  </si>
  <si>
    <t>Modificación</t>
  </si>
  <si>
    <t>Comportamiento</t>
  </si>
  <si>
    <r>
      <t>Se solicita ajustar el comportamiento del indicador pasando de un indicador a “</t>
    </r>
    <r>
      <rPr>
        <i/>
        <sz val="12"/>
        <color rgb="FF000000"/>
        <rFont val="Aptos"/>
        <family val="2"/>
      </rPr>
      <t>demanda” </t>
    </r>
    <r>
      <rPr>
        <sz val="12"/>
        <color rgb="FF000000"/>
        <rFont val="Aptos"/>
        <family val="2"/>
      </rPr>
      <t>por un indicador de “</t>
    </r>
    <r>
      <rPr>
        <i/>
        <sz val="12"/>
        <color rgb="FF000000"/>
        <rFont val="Aptos"/>
        <family val="2"/>
      </rPr>
      <t>programación anual”</t>
    </r>
    <r>
      <rPr>
        <sz val="12"/>
        <color rgb="FF000000"/>
        <rFont val="Aptos"/>
        <family val="2"/>
      </rPr>
      <t>, dado que este universo es fijo y corresponde a los negocios pendientes de formalizar a inicios de enero del 2024. Para la vigencia actual este valor es de 405.</t>
    </r>
  </si>
  <si>
    <t>Se solicita ajustar la meta del indicador pasando de 100% a un 70% lo que corresponde a 283 negocios, teniendo en cuenta que dicho universo cuenta con rezagos de varias vigencias anteriores, este fue el comportamiento del año anterior y en el cumplimiento del mismo se presentan una fuerte dependencia externa que afecta el cumplimiento del indicador.</t>
  </si>
  <si>
    <t>Meta</t>
  </si>
  <si>
    <t>Nombre</t>
  </si>
  <si>
    <t>Ingresos por venta de inmuebles</t>
  </si>
  <si>
    <t>Se solicita realizar los ajustes presentados, teniendo en cuenta que el indicador mide la gestión realizada en la venta de inmuebles sociales y estos no son considerador como ingresos corrientes de SAE, sino de las sociedades, lo que no es constituido como un recaudo.</t>
  </si>
  <si>
    <t>(Valor de ingresos por ventas de inmuebles / Valor de ingresos de ventas de inmuebles proyectado para la vigencia)*100%</t>
  </si>
  <si>
    <t>Medir el recaudo por la venta de inmuebles sociales y no sociales comercializados a través de la G. Comercial.</t>
  </si>
  <si>
    <t>Medir los ingresos por la venta de inmuebles sociales y no sociales comercializados a través de la Dirección Comercial.</t>
  </si>
  <si>
    <t>Es el valor de recaudo por ventas de inmuebles sociales y no sociales comercializados a través de la G. Comercial. Este recaudo es producto de ventas directas, cuotas partes, ventas masivas y ventas a través del operador comercial.</t>
  </si>
  <si>
    <t>Es el valor de ingresos por ventas de inmuebles sociales y no sociales comercializados a través de la D. Comercial. Este ingreso es producto de ventas directas, cuotas partes, ventas masivas y ventas a través del operador comercial.</t>
  </si>
  <si>
    <t>Corresponde al recaudo de ingresos por venta programado para la vigencia</t>
  </si>
  <si>
    <t>Corresponde a los ingresos por venta programados para la vigencia</t>
  </si>
  <si>
    <t>(Cantidad de inmuebles transmitidos al operador para su comercialización / Cantidad de inmuebles con alistamientos completos  comunicados por la Gerencia Técnica )*100%</t>
  </si>
  <si>
    <t>Eliminación</t>
  </si>
  <si>
    <t>La transmisión está referida para la publicación de los inmuebles en portal de comercialización. De acuerdo con el convenio marco No. 044-2024 con Central de Inversiones S.A., las actividades de publicación serán asumidas por la SAE, lo cual implica la eliminación del envío de inmuebles para su comercialización por parte de CISA, por lo que se solicita eliminar el indicador.</t>
  </si>
  <si>
    <t>Comercial</t>
  </si>
  <si>
    <t>Solicitudes</t>
  </si>
  <si>
    <t>El indicador anterior no corresponde al ejercicio de revisión y actualización que está realizando la Oficina de Integridad, Anticorrupción y Cumplimiento</t>
  </si>
  <si>
    <t>OIAC</t>
  </si>
  <si>
    <t>(No. De riesgos actualizados en el periodo de medición / Total de riesgos de la SAE)*100</t>
  </si>
  <si>
    <t xml:space="preserve">Actualización de las matrices de riesgos de la SAE </t>
  </si>
  <si>
    <t>Anotada</t>
  </si>
  <si>
    <t>Muebles</t>
  </si>
  <si>
    <t>(Número de bienes muebles democratizados para uso oficial o institucional/ Número de bienes muebles programados para entrega y uso oficial o institucional)*100%</t>
  </si>
  <si>
    <t>Se solicita una adicion en la meta de 10 registros, teniendo en cuenta que es lo que se encuentra en trámite de alistamiento y el prooceso para finiquitar la actividad es muy complejo. Actualmente el indicador está en 108% de cumplimiento.</t>
  </si>
  <si>
    <t>Se incrementa la meta en 10 activos adicionales teniendo en cuenta que es el inventario que tenemos en trámite pero el proceso para cumplimiento de requisitos y culminar el ciclo depende de terceros. El indicador está próximo a cumplirse</t>
  </si>
  <si>
    <t>Estimados de renta Gerencias regionales</t>
  </si>
  <si>
    <t>DT Caribe</t>
  </si>
  <si>
    <t>Para el primer semestre del 2024 se han gestionado los estimados de renta teniendo en cuenta solicitudes presentadas por área comercial, priorizando arrendamiento, saneamiento y legalización de ocupación de los inmuebles bajo administración directa. En términos comparativos observamos una variación positiva en el primer semestre del 2024 frente al primer semestre del 2023. 
Se propone una meta ajustada a 200 estimados de renta aprobados para el año 2024, teniendo en cuenta la capacidad operativa de la territorial con RAA (2 funcionarios con registro a la fecha en la territorial).</t>
  </si>
  <si>
    <t>Dice querer hacer un cambio al indicador, pero no lo ha reportado</t>
  </si>
  <si>
    <t>…</t>
  </si>
  <si>
    <t>Control Interno</t>
  </si>
  <si>
    <t>Dice querer hacer un cambio al indicador, pero no lo ha reportado. Está modificado a las malas</t>
  </si>
  <si>
    <t>Número de indicadores</t>
  </si>
  <si>
    <t>Puntual?</t>
  </si>
  <si>
    <t>No</t>
  </si>
  <si>
    <t>Sí</t>
  </si>
  <si>
    <t>Puntual</t>
  </si>
  <si>
    <t>No se recibieron citaciones estrategicas de agenda legislativa en el primer trimestre del año por parte del Congreso de la República.</t>
  </si>
  <si>
    <t>El indicador es a demanda</t>
  </si>
  <si>
    <t xml:space="preserve">1. Desde presidencia se articuló con las Gerencia Regionales el plan de trabajo de los bienes susceptibles de entrega bajo la estrategia de democratización de activos para la educación pública, estableciendo la responsabilidad en las regionales para el relacionamiento con los rectores que hagan parte de las instituciones educativas de educación superior en los territorios correspondientes a cada regional. Para ello desde Presidencia se estableció una matriz que determinó el Plan de entrega bienes susceptible de entrega para este año y respecto del cual trabajará las Gerencias Regionales.
2. Dentro de la estrategis de entrega de tierras para la paz y y comercialización de activos estrategicos se realizaron mesas de trabajo con las Regionales y el Nivel Central, con el fin de establecer la ruta para el seguimiento frente a la formalización de ventas estratégicas a la Agencia Nacional de Tierras. </t>
  </si>
  <si>
    <t xml:space="preserve">
En el primer y segundo trimestre del año 2024 se finalizaron las actividades de alistamiento administrativo y jurídico, necesarias para proceder con la venta de los predios.
Se tienen los contratos de promesa de compraventa por enajenación temprana a través de venta directa de los siguientes predios:
FMI	Hectáreas
015-1203 / 145
015-36409 / 173
015-47801 / 36
015-7373 / 69
340-12510 / 142
340-3775 / 850
340-22354 / 389
143-6696 / 218.95
143-15837 / 125.3
148-20949 / 25
143-17562 / 342
</t>
  </si>
  <si>
    <t>Se tienen identificados 44 inmuebles estrategicos para estudiar la viabilidad de venta a la ANT.</t>
  </si>
  <si>
    <t xml:space="preserve">Los negocios pendientes de escrituración y registro corresponden a contratos de compraventa de inmuebles que  fueron aprobados durante la vigencia del contrato interadministrativo 011 de 2015 CISA-SAE. Desde el año 2023, la Dirección Comercial emprendió el reto de impulsar el saneamiento o formalización de estos negocios llevándolos al estadío de escritura y posteriormente al de registro.  A la fecha, el universo es de 405 negocios y su comportamiento obedece a problemáticas que afectan la pronta formalización de los negocios en marcha principalmente relacionadas con la prescripción de pasivos a cargo de los bienes para su paso a escrituración, así como también los tiempos de las ORIP, entre otros. </t>
  </si>
  <si>
    <t>Se solicita ajustar la meta del indicador pasando de 505 a 405; toda vez que este es el universo que corresponde a la vigencia del 2024. La meta de 505 corresponde al acumulado de varias vigencias. 
Se solicita ajustar el comportamiento del indicador pasando de un indicador a “demanda” por un indicador de “programación anual”, dado que, este universo es fijo y corresponde a los negocios pendientes de formalizar a enero del 2024.
Se solicita ajustar la meta del indicador pasando de 100% a un 70% lo que corresponde a 283 negocios, teniendo en cuenta que dicho universo cuenta con rezagos de varias vigencias anteriores, este fue el comportamiento del año anterior y en el cumplimiento del mismo se presentan una fuerte dependencia externa que afecta el cumplimiento del indicador.</t>
  </si>
  <si>
    <t xml:space="preserve">La adecuación del proceso con base en el convenio marco 044-2024 ha implicado la modificación de documentación y la parametrización de un micrositio especial para la venta de inmuebles a través de operador comercial. Dichas adecuaciones explican el comportamiento del indicador para el segundo trimestre. A la fecha, ya han sido publicados inmuebles de alto valor que esperan ser comercializados y así dar cumplimiento a la meta. </t>
  </si>
  <si>
    <t>Se solicita realizar los siguientes ajustes, teniendo en cuenta que el indicador mide la gestión realizada en la venta de inmuebles sociales y estos no son considerador como ingresos corrientes de SAE, sino de las sociedades, lo que no es constituido como un recaudo:
El nombre del indicador a “Ingresos por venta de inmuebles”
La fórmula del indicador a “(Valor de ingresos por ventas de inmuebles / Valor de ingresos de ventas de inmuebles proyectado para la vigencia) *100%.
Descripción del indicador así:
Objetivo del indicador: medir los ingresos por la venta de inmuebles sociales y no sociales comercializados a través de la Dirección Comercial.
Numerador: es el valor de ingresos por ventas de inmuebles sociales y no sociales comercializados a través de la D. Comercial. Este ingreso es producto de ventas directas, cuotas partes, ventas masivas y ventas a través del operador comercial.
Denominador: corresponde a los ingresos por venta programados para la vigencia.</t>
  </si>
  <si>
    <t>Se reportan ingresos por concepto de utilidades de las siguientes sociedades:
- PSTC (09/05/2024 = $1,200,000,000.00)
- INVERAUTOS (20/05/2024 = $487,580,114.00)
- DEPOSITO BRISAS DEL CAGUAN (28/05/2024 = $107,357,391.72)
- DROGAS LA REBAJA (14/06/2024 = $1,610,923,050.00)
- MEPRECOL (28/06/2024 = $458,476,500) 
- CREDIREBAJA (20/06/2024 = $34,261,000)
- ESTACIÓN DE SERVICIOS ZONA FRANCA LA VIRGINIA (26/06/2024 = $114,747,506)</t>
  </si>
  <si>
    <t>En las asambleas del segundo semestre se decretó un total de $17,885,108,113.00 COP en utilidades, de las cuales se pacta su consignación dentro de los siguientes periodos. 
Adicionalmente, esta Dirección solicita ajustar el indicador, para que únicamente se tenga en cuenta el monto de Utilidades que recibe el FRISCO. Teniendo en cuenta que la venta de sociedades dependende de factores externos que no se pueden garantizar.</t>
  </si>
  <si>
    <t>No se cumplio el indicador ya que pese a que los alistamientos de bienes para chatarra se encuentran listos no ha sido posible la firma de los actos administrativos, prerequisito para adelantar las gestiones de esta disposicion final</t>
  </si>
  <si>
    <t>Se encuentran en tramite de expedición de actos administrativos 99 vehiculos, se aprobaron  20 vehiculos mas en comite tecnico No. 18 y se estan generando esos actos administrativos desde esta direccion para ser remitidos a las otras instancias de aprobación, y en la sesión 7 del comite de enajenacion temprana se presentaran 20 medios de transporte para chatarrización, con estos alistamientos se estaria generando el cumplimiento de meta, es importante informar que las demoras en los insumos requeridos para esta disposicion final  origino un reporte de salida no conforme a la Dirección de planeación y la materializacion de un riesgo fiscal el cual ya esta en tramite en la Direccion de Etica y cumplimiento.</t>
  </si>
  <si>
    <t>La baja ejecucion en este indicador obedece a la demora de insumos requeridos de otras dependencias necesarios para adelantar los procesos de disposicion final, en donde esta Direccion ya adelanto gestiones como son reportes de salidas no conformes a la Dirección de planeacion, referente a las demoras en respuestas a solcitudes de viabilidades juridicas y tecnicas y expedicion de actos administrativos.</t>
  </si>
  <si>
    <t>a la fecha se lleva un total acumulado de bienes comercializados por los siguientes conceptos:
semovientes: $1,356,224,800
medios de transporte: $1,863,783,185
otros ingresos. 13,703,101
Productividad lechera: $486.441,084</t>
  </si>
  <si>
    <t>El valor del recaudo actual obedece a que solo un aproximado del 58% de los contratos se encuentran facturando. Para el 42% de los contratos se está gestionando el saneamiento de estos y prorrogas pendientes asi como terminaciones pendientes por aplicar en sistema. Asi mismo, hemos detectado que el sistema SIGMA 1.5 presenta errores en la facturacion lo que impide una correcta gestion de cobro ya que los arrendatarios se niegan a realizar los pagos si no se les corrige la factura.</t>
  </si>
  <si>
    <t>Se estan gestionando las terminaciones en sistemas, prorrogas y saneamientos asi como el cierre de nuevos negocios que permitan el cumplimiento del indicador. Adicionalmente, con el plan de mejoramiento adoptado para los contratos existentes se proyecta contar con suscripciones de transacciones y nuevas minutas que generará aún más recaudo.</t>
  </si>
  <si>
    <t xml:space="preserve">El avance del indicador es del 60%,  teniendo en cuenta que uno de los factores que afectan el cumplimiento del indicador son las  terminaciones resultantes de la revisión de los contratos de arrendamiento toda vez que,  dentro de la revision se evidencia que hay contratos con afectados (DNE) y no existe prorroga automatica por estas variables se ve afectado el indicador ya que se debe dar cumplimiento a la Metodología.
Adicional, como mecanismo para mitigar riesgos que puedan existir dentro del proceso como contratar con un arrendatario que por metodología no sea procedente se deben enviar documentos a la GREC, proceso que suma para poder lograr la celebración de los contratos. </t>
  </si>
  <si>
    <t>Como mecanismo para alcanzar el cumplimiento del indicador de recaudo, en la Territorial Occidente se promueve la celebracion de contratos de transacción con los arrendatarios que en su contrato no contempla la prorroga automatica adicional se estan realizando otrosí al contrato para cuidar el recuado y minizar el riesgo de no recibir estos dineros por usufruto.
Adicionalmente, se realiza la revisión de la facturación minuciosamente para lograr que todos los contratos facturen  y se recuaden dentro del mismo mes.</t>
  </si>
  <si>
    <t>El recaudo mensual hasta el 30 de junio de 2024 por parte de la Dirección territorial Sur por concepto de canones de arrendamiento ha sido de  $17,104,785,756, distribuido asi mensualmente así; Enero: $3,017,631,721; Febrero: $ 3,003,984,746; Marzo: $2,853,879,201; Abril: $ 2,707,840,381; Mayo: $2,858,250,746; Junio: $2,663,198,961. Frente a lo facturado de $17,646,778,388, distribuido asi mensualmente así, Enero: $2,758,863,090; Febrero: $2,881,718,436; Marzo: $2,927,798,831; Abril: $2,881,733,295; Mayo: $3,187,135,612; Junio: $3,009,529,124, cumpliendo un 97% de efectividad del recaudo frente a lo facturado.</t>
  </si>
  <si>
    <t xml:space="preserve">Para el segundo trimestre del año 2024, el valor facturado ha sido de $ 17.646.778.388, y lo recaudado de $ 17,104,785,756, teniendo así una efectividad del recaudo versus lo facturado del 97%.
Así las cosas, es importante tener en cuenta el factor fundamental de lo facturado mensualmente, dado que, este valor es sobre el cual podemos medir la efectividad en el recaudo.
La territorial sur reconoce que el alcance de la meta de este indicador, es una composición de efectividad de recaudo versus lo facturado, más, la recuperación de cartera en mora, sin embargo, de acuerdo con la base de contratos del 20/06/2024 hay una cartera de $ 7.902.879.199 identificado cómo “Saldo Deuda”, si tomamos la meta para 2024, es de $ 54.000.000.000, frente a lo facturado hasta junio del mismo año $ 17.646.778.388 y si proyectamos que en los próximos 6 meses del año se facture lo mismo, habría un total facturado de $ 35.293.556.776, si a esto le sumamos el saldo de deuda reportado a la fecha, daría un valor de $43.196.435.975, sería esta cifra el valor máximo que podría obtener la territorial para el año 2024, un 20% por debajo de lo establecido cómo meta.
Se debe aclarar que la recuperación de cartera se realiza de manera directa, mediante CISA y cobro jurídico de abogados externos, por lo tanto, asegurar una recuperación del 100% de lo vencido es una afirmación errada, dado que, se contempla que las deudas con procesos jurídicos sean rebajadas, renegociadas o declaradas nulas por un juez de la república, el cobro directo y de CISA recurre principalmente al cobro mediate acuerdos de pago, lo que implica una divisón en cuotas a lo adeudado, creando una expectativa de recaudo sin garantizar el cumplimiento total, que además, es un recaudo a mediano plazo, por lo tanto, existe la probabilidad de no sea saneada esa cartera para la vigencia anual que pide el indicador. 
Además, se debe tener en cuenta que para la vigencia 2024 se han terminado en la territorial sur a la fecha 126 contratos, que significaban una facturación mensual de $527.480.336, teniendo en cuenta que de este valor $ 217.401.150 correspondían a contratos de vivienda urbana y comerciales, el restante son de contratos de transacción cuyo recaudo es limitado, pero también afecta la facturación y el recaudo. Dado esto, se evidencia que para el 2024 se han suscrito 50 contratos distribuidos así: 13 comerciales; 7 comodatos (no generan recaudo); 11 transacciones y 19 de vivienda urbana, aportando al mes un valor de facturación de $ 123.199.458. Este comportamiento en los contratos donde hay más terminaciones que nuevos suscritos, afecta la facturación y el recaudo de manera directa, y se debe tener en cuenta en la medición. 
Dado lo anterior, la territorial solicita el reajuste y disminución del indicador, colocando este, frente a cifras alcanzables, según lo argumentado, sin embargo, la territorial reconoce su compromiso con la entidad y la consecución de la metas, generando estrategias de recuperación de cartera de manera directa contemplando aquellas deudas que no estén asignada a los terceros (CISA y Abogados Externos) y garantizando el recaudo de lo facturado, atacando de manea preventiva la generación de nuevas moras mayores a 30 días, además una estrategia de legalización de ocupaciones irregulares más efectivas y la suscripción de nuevos contratos de tipo comercial y de vivienda urbana, los cuales impactan de manera positiva al valor facturado mensualmente. </t>
  </si>
  <si>
    <t>1. Se Actualizaron los siguientes documentos en el marco del rediselo institucional:
- Formato comunicación individual de funciones
- Procedimiento de pagos
- Formato acta de entrega de cargo
- Guía metodológica para la actualización y mejora documental del sistema integrado de gestión – SIG</t>
  </si>
  <si>
    <t>Los resultados del indicador, se deben a que en el periodo del informe se trabajaron las fases de la documetación:
- Fase I - Identificación de la necesidad para documentar
- Fase II - Diagnóstico de la Documentación del SIG
- Fase III - Priorización Documental
- Fase IV - Caracterización de Procesos
Por lo anterior, la actualización documental estrategica se dio despues de finalizar las anteriores fases, sin embargo se estima que para el tercer trimestre un avance significativo.</t>
  </si>
  <si>
    <t>El avance del indicador es del 48%, es de aclarar que para las cifras del indicado no se tuvieron en cuenta los contratos de transacción ya que no se requieren polizas atendiendo lineamientos,</t>
  </si>
  <si>
    <t>como Plan de Mejoramiento para el aumento de este indicar, la territorial con el rediseño tiene contemplado reforzar el área de facturación y cartera, asignando un funcionario para este seguimiento y control y poder obtener aumento en el indicador al igual que minimizar el riesgo de no contar con contrato sin poliza aseguradora.
La Regional esta en la implementación del seguimiento a este indicador en cuanto a que todas las inclusiones que se envien a Nivel central si queden incluidos dentro de la poliza</t>
  </si>
  <si>
    <t xml:space="preserve">En este ítem la OIAC avanzo en la construccion del diagnostico para la formulacion de la Politica de Lucha contra la Corrupción  de la SAE. documento que hace parte de la Polititica y que asu vez es uno de los 7 componentes de la estrategia de lucha contra la corrupcion. </t>
  </si>
  <si>
    <t xml:space="preserve">Se presenta avance en la contruccion de una de las etapas de la politicas, los documentos pendientes se encuentran en fase de aprobacion y socialización </t>
  </si>
  <si>
    <t>Dirección</t>
  </si>
  <si>
    <t>El cambio de meta de 216 a 217 fue aprobado por el Comité Institucional de Coordinación de Control Interno en sesión No 06 asincrónica del 27 de junio del 2024, debido a lo siguiente: 
i.	La Dirección de Planeación y Prospectiva solicitó a la Oficina de Control Interno el aplazamiento de la auditoría interna de gestión frente al Plan de Acción Institucional y administración de riesgos.
ii.	La Oficina de Control Interno comunicó a la Administración de SAE la obligatoriedad de aplicar la Directiva Presidencial No 01 del 01 de abril de 2024.
Dentro de la Directiva se menciona lo siguiente “El seguimiento de las instrucciones impartidas en esta Directiva al interior de cada entidad estará a cargo del secretario general con el acompañamiento del jefe de control interno o quienes hagan sus veces”. 
Por lo tanto, se incluyó dentro del Plan Anual de Auditoria el seguimiento al cumplimiento de esta Directiva, el cual se realizará desde junio hasta diciembre de 2024.
iii.	Se incluyó dentro del Plan Anual de Auditoria, el Informe Nacional Focalizado de Enfoque Diferencial – INFOED, el cual se debe presentar en junio con corte de información al 31 de diciembre de 2023.</t>
  </si>
  <si>
    <t>Columna1</t>
  </si>
  <si>
    <t>3 4</t>
  </si>
  <si>
    <t>7 8 9</t>
  </si>
  <si>
    <t>Cumplimiento del presupuesto de ingreso de Sociedades Activas</t>
  </si>
  <si>
    <t>Estados de cuenta de activos con orden de devolución y entrega material</t>
  </si>
  <si>
    <t>Se asignan 6 organizaciones para Gerencia Popular de las cuales 3 se encuentran con resolución de nombramiento y 3 tienen proyecto de acto administrativo en revisión de la Dirección de Asuntos Legales:
Con resolución: 
1. BÉLLEGAL S.A.S.
2. EL RANCHO DE LIZUT
3. THE GREEN HOUSE
Con proyecto en revisión: 
1. SANVAS INVERSIONES INMOBILIARIAS SAS
2. AUDIOVISUALES IMAGEN Y SONIDO S.A.S.
3. CIA AGRICOLA DIAZ SOCIEDAD POR ACCIONES SIMPLIFICA</t>
  </si>
  <si>
    <t xml:space="preserve">Se informa, que en el presente trimestre fueron recibidas un total de 173 conceptos jurídicos remitidos por la Dirección de Asuntos Legales, de las cuales únicamente 115 (denominador) se consideran viables, 61  requieren de un proceso de saneamiento, y 12 no son viables. Adicionalmete se realizaron 139 (numerador) fichas de caracterizacion con la informacion y analisis técnico. </t>
  </si>
  <si>
    <t>Durante los meses de abril a junio, fueron recibidas un total de 118 (numerador) solicitudes, de las cuales 100(denominador) se consideran preliminarmente viables para el proceso de transferencia, de ellas, 1, ya cuenta con acto administrativo,  89 se encuentran en proceso de elaboración de acto administrativo, y 10 se encuentran en proceso de alistamiento para solicitar acto administrativo.</t>
  </si>
  <si>
    <t xml:space="preserve">Segundo trimestre:
Durante el  segundo trimestre  de 2024 se presentaron  13  inmuebles  rurales no sociales a Comité de Destinatarios, Depositarios, Mandatarios y Liquidadores (numerador) para destinación provisional que, corresponde al mismo número de solicitudes de destinación con viabilidad para su trámite  (denominador), en favor de entidades públicas u organizaciones sin ánimo de lucro. </t>
  </si>
  <si>
    <t xml:space="preserve">Con relación a los Inmuebles urbanos aprobados para entrega al fortalecimiento de la educación pública de conformidad con el macroproceso P-DT4-101 Procedimiento Destinación Provisional de bienes, en esta Dirección se recibieron tres (3) solicitudes en el T1  Y (13) solicitudes con corte al T2, de las cuales todas se atendieron  satisfactoriamente, contando con aprobación del Comité de Depositarios, Mandatarios y Liquidadores, y proyección de los Actos Administrativos. 
Asi mismos las solicitudes de destinación definitiva, la Dirección recibió durante el T1 once (11) solicitudes T2 Veinte (20) solicitudes de destinaciónes de Instituciones Educativas, de la cuales ya se radicaron todas las solicitudes de viabilidad jurídica, técnica y administrativa; y, sobre uno (1) de los inmuebles no se continuó el trámite, debido a que la entidad universitaria desistió de la solicitud.
</t>
  </si>
  <si>
    <t xml:space="preserve">En cuanto a las solicitudes de destinación provisional,  la Dirección recibió catorce 14 solicitudes durante el T1 y dieciséis (16) solicitudes en el T2, de las cuales se atendieron diez (10) en T1 y catorce (14) en el segundo trimestre satisfactoriamente, contando con aprobación del Comité de Depositarios, Mandatarios y Liquidadores, y proyección de los Actos Administrativos. Respecto a las otras dos (2) solicitudes se está realizando la respectiva validación de documentos y requisitos para presentar los casos al Comité de Depositarios, Mandatarios y Liquidadores.
De la misma manera, esta Dirección recibió durante el T1 (10) solicitudes y  catorce (14) solicitudes durante el T2 sobre bienes inmuebles urbanos, de los cuales Se radicaron las solicitudes de viabilidad jurídica, técnica y administrativa sobre 9 en el T1 y once (11) durante el T2  , sobre tres (3) de los inmuebles no se realizaron solicitudes de viabilidades, debido a que no se anexó la totalidad de la información y los documentos requeridos.  
</t>
  </si>
  <si>
    <t>se han destinado 13 vehiculos para el fomebnto de la economia popular y se han entregado  30 semovientes bajo contrato de cuentas en participación a la asociación Asocampeje.</t>
  </si>
  <si>
    <t>se solicita una adicion en la meta estimada de 5 registros teniendo en cuenta que es lo que se encuentra en tramite de alistamiento y el rpoceso para finiquitar la actividad es muy complejo</t>
  </si>
  <si>
    <t>en expedicion de acto administrativo se encuentran 40 medios de transporte
en expedicion de polizas 17 medios de transporte
1 medio de transporte ya entregado</t>
  </si>
  <si>
    <t>se incrementa la meta en 5 activos adicionales teniendo en cuenta que es el inventario que tenemos en tramite pero el proceso para cumplimiento de requisitos y culminar el ciclo depende de terceros y es muy complejo.</t>
  </si>
  <si>
    <t xml:space="preserve">Actualmente (10/07/24),  está abierta la Convocatoria 02 de 2024 de Gerentes Populares  mediante la cual se busca conformar el registro de Gerentes Populares. Esta convocatoria está abierta desde el martes 21 de mayo de 2024. </t>
  </si>
  <si>
    <t xml:space="preserve">En el proceso de evaluación técnica, jurídica y de debida diligencia de las personas naturales y jurídicas inscritas se debe certificar la idoneidad de los aspirantes para que initegren el registro de Depositarios y Gerentes Populares. </t>
  </si>
  <si>
    <t xml:space="preserve">Actualmente (10/07/24), se han abierto dos (2) convocatorias con el objetivo de conformar el registro de Deposito Provisional. En primer lugar, se aperturó el día 17 de abril la convocatoria 01 de 2024 para registro de Depositarios Provisionales de Sociedades y Liquidadores. En segundo lugar, se publicó la convocatoria 02 de 2024 para la conformación de registro de Gerentes Populares. </t>
  </si>
  <si>
    <t xml:space="preserve">Las dos (2) convocatorias se encuentran en la fase de evaluación técnica, jurídica con sus respectivas subsanaciones. Conforme se vaya superando las etapas y validado la idoneidad de los aspirantes, se va conformando el registro para realizar asignación. </t>
  </si>
  <si>
    <t>Para el segundo trimestre de 2024, la Dirección de proyectos contó con 42 proyectos priorizados, de los cuales diecinueve (19) están en la categoría de proyectos agro productivos, ocho (8) en la categoría de enfoque de genero y quince (15) enla categoría de gerentes populares para el impulso a la economía popular con organizaciones de jóvenes y firmantes de paz. Del total de proyectos priorizados por la Dirección de Proyectos, 42 cuentan con asesoría y acompañamiento por parte de la dirección.</t>
  </si>
  <si>
    <t>Corresponde a los recursos líquidos transferidos a la Nación en cumplimiento del Artículo 91 de la Ley 1708 modificado por el artículo 22 de la Ley 1849 de 2017 para la Fiscalía General de la Nación, la Rama Judicial, Policía Judicial, Defensoría del Pueblo y la destinación especifica para el Fondo Victimas, Politica Antidrogas y FOMMUR .</t>
  </si>
  <si>
    <t>Durante el 2 trimestre se identificaron 10 registros adicionales de moneda nacional y se solicito si ingreso al inventario por un valos $3,733,614,539</t>
  </si>
  <si>
    <t>Este proceso evalúa la gestión de una tarea específica dentro del procedimiento de venta. De acuerdo con el convenio marco No. 044-2024 con Central de Inversiones S.A., las actividades de publicación serán asumidas por la SAE, lo cual implica la eliminación del envío de inmuebles para su comercialización por parte de CISA.</t>
  </si>
  <si>
    <t xml:space="preserve">La transmisión está referida para la publicación de los inmuebles en portal de comercialización.En virtud del cambio del modelo de negocio con CISA S.A. esta actividad ya no se realiza, por lo que se solicita eliminar el indicador. </t>
  </si>
  <si>
    <t>Para el segundo trimestre de 2024, se realizaron las siguientes actividades como avance en la destinación final de 732 unidades de bienes muebles:
* Uniformes militares (intendencia): 484 ud. - Se realizó la gestión de consecución de los recursos económicos necesarios para la ejecución del proyecto, por lo que se tiene previsto para el tercer trimestre de 2024, la citación a Comité Técnico de la SAE y a Consejo FIduciario para emitir la aprobación de la donación de estos activos.
* Radios y accesorios: 248 ud. - Se realizó la aprobación de donación al Comité Técnico de la SAE, se convocó y realizó Consejo Fiduciario para solicitar la activación de la Subcomisión presupuestal y se tiene previsto para el tercer trimestre de 2024 la citación a Consejo Fiduciario para solicitar la aprobación definitiva de la donación de los radios y sus accesorios ante esta instancia y proceder a su entrega material</t>
  </si>
  <si>
    <t>En atención a que este indicador esta supeditado a los tiempos determinados por las entidades públicas que emiten aprobación a las destinaciones finales (destrucción, chatarrización y destrucción), se tiene previsto según plan de acción de la Dirección de Proyectos dar cumplimiento a la meta establecida en el tercer trimestre de 2024</t>
  </si>
  <si>
    <t>En el segundo trimestre se realizo la entrega anticipada del FMI 088-10570 de propiedad de la sociedad AGROPECUARIA RIO GRANDE SA EN LIQUIDACIÓN, formalizado a traves de memorando No. 20245100047343</t>
  </si>
  <si>
    <t>Se han realizado mesas de trabajo con la Vicepresidencia De Bienes Muebles e Inmuebles con fin de revisar a profundidad el “  N-DF2-059 Instructivo Remanentes bienes sociales a ingresar al FRISCO y en ese sentido alinear el procedimeinto para continuar con las entregas</t>
  </si>
  <si>
    <t xml:space="preserve"> - Con memorando No. 20245100073763 del 13 de junio del 2024 la sociedad COMPAÑÍA COSTRUCTORA Y COMERCIALIZADORA DEL SUR LIMITADA COSUR LTDA EN LIQUIDACION formalizo la entrega de remanente liquidado anticipado por valor de $1,740,125,924
-Con memorando No. 20245100075993 la sociedad CONSTRUCCIONES MIRAMAR LIMITADA EN LIQUIDACIÓN formalizo la entrega de remanente liquidado Final por valor de $10.685.933.444</t>
  </si>
  <si>
    <t xml:space="preserve">En virtud del “P-DF2-107 Procedimiento Entrega de Activos”, las siguientes sociedades cuentan con la marcación de PRE-ESTADO, en el aplicativa sigma para el primer trimeste
- GANADERIA LA REFORMA LIMITADA EN LIQUIDACIÓN
- COMICARSA SA EN LIQUIDACIÓN
</t>
  </si>
  <si>
    <t>Se resalta que del periodo reportado se reaslizaron 8 fichas tecnicas sobre 8 solicitudes presentadas</t>
  </si>
  <si>
    <t xml:space="preserve">1. Se continúa con la priorización por parte de la Vicepresidencia de Activos Muebles e Inmuebles y la Dirección para la Democratización de Activos Rurales para el ALISTAMIENTO de predios RURALES para venta a la ANT.
2. Durante el primer trimestre de 2024, se realizó el alistamiento y presentacion a Comité Técnico de un total de 124 predios URBANOS; 124 por causal 7 componente de 5 años de administracion ,asi mismo en el segundo trimestre se presentaron 9 casos por la causal 7 en el (Comité Técnico No. 15-2024) </t>
  </si>
  <si>
    <t>Se ha generado ahorro por disposicion final y temporal de la suma de $37,084,660
Gestión de ahorro por traslado de operadores logisticos  y dismiinución de costos de almacenamiento. $240,492,000</t>
  </si>
  <si>
    <t>el inclumplimiento de este indicador obedece a la demora en los insumos requeridos por otras dependencias para adelantar el proceso de disposicion final, en cuanto a muebles contamos con una resolucioin que autoriza la destruccion de 611 elementos, pero se encuentra en tramite la contratación de la firma que adelantara el proceso de disposicion final por parte de la Vicepresidencia Corporativa.
En el caso de las sustancias quimicas estamos a la espera de la firma de un acto administrativo que nos permitiria destruir aproximadamente 5 toneladas de esta tipologia de bienes.</t>
  </si>
  <si>
    <t>contamos con 611 registros de muebles con acto administrativo en firme, en espera de contrato desintegracion el cual esta liderando la  Direccion Administrativa y 4 registros de sustancias que representan 5 toneladas pendiente de la aprobacion y firma del acto admon remitido hace mas de 1 año. es importante informar que las demoras en los insumos requeridos para esta disposicion final  origino un reporte de salida no conforme a la Dirección de planeación y la materializacion de un riesgo fiscal el cual ya esta en tramite en la Direccion de Etica y cumplimiento.</t>
  </si>
  <si>
    <t>Este indicador es el logro de la recuperación de cartera del primer y segundo trimestre del 2024, el cual va en un cumplimiento mayor acorde a la meta estrablecida en este trimestre, este porcentaje es el resultado de un trabajo en conjunto de la dependencia de Defensa Judicial y los abogados externos, que tiene como principal objetivo identificar los casos de cartera recuperables, iniciar el proceso civil correspondiente al caso, acompañar la solicitud de las medidas cautelares dentro los procesos ejecutivos y suscribir acuerdos de pago exitosos con los arrendatarios. 
En la siguiente ruta se identifican la base en formato Excel que refieren el soporte de la cifra indicada: https://saesas-my.sharepoint.com/personal/dpinzon_saesas_gov_co/_layouts/15/onedrive.aspx?ga=1&amp;CT=1720799103468&amp;OR=OWA%2DNT%2DMail&amp;CID=a4067815%2D6703%2D5b54%2Deb8c%2D34007ee87d4a&amp;id=%2Fpersonal%2Fdpinzon%5Fsaesas%5Fgov%5Fco%2FDocuments%2FPAI%2FT2%2FAsuntos%20Legales%2FEvidencias</t>
  </si>
  <si>
    <t>Este indicador compila todas las acciones que se realizan para implementar la estrategia de acompañamiento. Dentro de dicha estrategia se encuentran 3 grandes categorías, cada una desarrollada por ciertas actividades: 1. Convocatorias; 2. Asignación de activos; y 3. Acompañamiento a la gestión de depositarios y gerentes populares antes y durante la conformación del banco. Cuantificar tales actividades y convertirlas en un solo número (pretendiendo así dar cuenta del avance de la estrategia) no proporcionaria información exacta y daría lugar a una interpretación errada.</t>
  </si>
  <si>
    <t>La gerencia de Depositarios identificó y hace seguimiento al cumplimiento de la estrategia de acompañamiento a través de los siguientes indicadores de gestión y de producto:
*Ingreso de personas naturales y jurídicas al registro.
*Solicitudes de acompañamiento atendidas.
*Diagnósticos de sociedades y establecimientos acompañados.
*Informes de gestión acompañados.
*Capacitaciones realizadas.
*Inducciones a convocatorias realizadas.
*Activos Asignados con resolución radicada.
*Casos de asignación presentados a Comité.
*Actas de entrega a depositarios y gerentes populares.
*Caracterizaciones a personas naturales y jurídicas realizadas.</t>
  </si>
  <si>
    <t>Durante el año 2024 se han atendido un total de 44 requerimientos, distribuidos asi:
Para el primer trimestre del año 2024, Se atendieron oportunamente un total de (22) solicitudes realizadas por las diferentes áreas de la SAE.
Para el segundo trimestre del año 2024, Se atendieron oportunamente un total de (22) solicitudes realizadas por las diferentes áreas de la SAE.</t>
  </si>
  <si>
    <t xml:space="preserve">Durante el periodo del segundo trimestre del año 2024 (abril, mayo y junio)  se  recibieron 1.942 solicitudes de comisiones de servicio o desplazamiento y fueron gestionadas en su totalidad de manera oportuna.
</t>
  </si>
  <si>
    <t>Se indica la cantidad de comunicaciones recibidas y enviados / la cantidad de comunicaciones gestionadas en el segundo trimestre este indicador se realiza a demanda.</t>
  </si>
  <si>
    <t xml:space="preserve">En el año 2024 se han atendido un tota 77 soliitudes de este tipo, asi:
Para el primer trimestre del año 2024, se gestionaron oportunamente (32) solicitudes de papeleria, utiles de escritorio y oficina.
Para el segundo trimestre del año 2024, se gestionaron oportunamente (45) solicitudes de papeleria, utiles de escritorio y oficina.
</t>
  </si>
  <si>
    <t>COMPLEJIDAD ALTA:
• 23 conceptos técnicos. Destinación definitiva. 
• 11 conceptos técnico para compra de franjas de terreno.
• 6 conceptos técnicos para servidumbre.
• 1  conceptos técnicos. Oferta de compra directa por cuota parte.
• 1 concepto técnico.Permiso de ingreso.
• 1 concepto técnico.Saneamiento (desde Alistamiento)
• 69 conceptos técnicos, realizados mediante solicitud al grupo de Saneamiento y/o generados como soporte técnico para el saneamiento de uno o varios folios de matrícula inmobiliaria.
• 3 conceptos técnicos. Aprobación de avalúos bienes muebles.
• 4 conceptos técnicos. Disposición final bienes muebles. 
COMPLEJIDAD MEDIA:
• 5 conceptos técnicos de estudio para saneamiento catastral de inmuebles.
• 1 conceptos técnicos enfocados en el análisis y revisión de avalúos comerciales.
COMPLEJIDAD BAJA:
• 15 conceptos técnicos. Revisiones técnicas de avalúos comerciales para sociedades activas y en liquidación.
• 4  concepto técnico. Estimado de renta. 
• 1 concepto técnico de estudio de saneamiento catastral de inmueble.
• 1 concepto técnico. Estado fitosanitario material vegetal.</t>
  </si>
  <si>
    <t xml:space="preserve">PRIMER TRIMESTRE: 82
SEGUNDO TRIMESTRE: 64
</t>
  </si>
  <si>
    <t>Con relación a los 187 estudios realizados, fueron objeto de devolución los AA de 21 solicitudes con referencia a 32 activos, se obtuvo la viabilidad para la elaboración de AA expedidos para 252 activos, los cuales fueron proyectados así:
AA Desalojo elaborados: 166
AA Desalojo solicitados: 187
AA Desalojo devueltos: 21
Se recibieron un total de 109 solicitudes de estudio y elaboración de acto administrativo de destinación definitiva, se elaboraron un total de 90 resoluciones, se devolvieron 15 y quedan pendiente 4 por su verificación
AA Destinación definitiva elaborados: 90
AA Destinación definitiva solicitadas: 109 
AA Destinación definitiva devueltos : 15
En la siguiente ruta se identifican la base en formato Excel que refieren el soporte de las cifras indicadas: https://saesas-my.sharepoint.com/personal/dpinzon_saesas_gov_co/_layouts/15/onedrive.aspx?ga=1&amp;CT=1721146740059&amp;OR=OWA%2DNT%2DMail&amp;CID=314a7bbb%2De182%2D805e%2D84e2%2D54843aa41eb3&amp;id=%2Fpersonal%2Fdpinzon%5Fsaesas%5Fgov%5Fco%2FDocuments%2FPAI%2FT2%2FAsuntos%20Legales%2FEvidencias</t>
  </si>
  <si>
    <t>Para segundo trimestre de 2024,Se realizaron 45 solicitudes de contratos nuevos y 52 modificaciones como adciones, prorrogas, adciones con prorrogas, cesiones y terminaciones anticipadas, otrosi.
Todas las solicitudes anteriores se adelantaron y  ninguna fue desistida por extemporaneidad, sin embargo lo siguientes procesos contractuales se adelantaron pero no se cumplieron los requisito de perfeccionamineto de los contratos por causa imputable al contratista.
Cto No. 302-2024 prospertech - Vigilancia Judicial
Cto No. 053-2024 María Cristina Rojas
Cto 052-2024 Javier Rodriguez</t>
  </si>
  <si>
    <t>Para el próximo trimestre esperamos que todas las solicitudes se adelanten y los potenciales contratisatas</t>
  </si>
  <si>
    <t>En el segundo trimestre de 2024 se emitieron dos (2) concepto internos</t>
  </si>
  <si>
    <t>Para el próximo trimestre y de confomridad con las dinamicas de la Dirección de Contratos  esperamos  radiquen conceptos no solo internos sino tambien externos para ser emitidos dentro de los timepos previstos</t>
  </si>
  <si>
    <t>Para el segundo trimestre de 2024 se llevó a cabo el desarrollo del Diplomado "Gerencia social con énfasis en Proyectos" que contó con la participación de las organizaciones de jovenes de Bogotá, Cali y Medellín con la participación de CESJUL  y la Universidad Distrital</t>
  </si>
  <si>
    <t>Se han resuelto y cerrado 5952 de de 6047 tickets radicados a corte de junio 2024 en la mesa de servicio GLPI en la OTI</t>
  </si>
  <si>
    <t xml:space="preserve">Se continuará con la gestión de la mesa de servcio con un gran desempeño y con la actualización de l plataforma y de los agentes de inventario </t>
  </si>
  <si>
    <t xml:space="preserve">Acorte del  segundo trimestre se cumplió la etapa de recopilacion de informacion de la actualizacion de las Tablas de Retencion Documental. Se realizaron mesas de trabajo con las areas y se levanto la informacion de propuesta de tabla de retencion documental.Se avanzó en la solciitud a la Dirección de planeación y prospectiva la actualización del procedimeintos y 4 formatos de TRD se está a la espéra por planeación de su aprobación y codificación </t>
  </si>
  <si>
    <t xml:space="preserve">Se debe tener en cuenta que, hasta no finalizar la actualización de procedimientos de las áreas no se lograría tener las TRD con la información completa, la fecha indicada por planeación es finales del mes de octubre </t>
  </si>
  <si>
    <t>Durante el periodo del segundo trimestre del año 2024 (abril, mayo y junio)  se validaron y formalizaron 1.742 legalizaciones de comisiones de servicio o desplazamiento, quedando pendiente por legalizar 243 comisiones.</t>
  </si>
  <si>
    <t>Es importante aclarar que no depende de la gestión  de viaticos y comisiones el cumplimiento de los funcionarios para la legalización de las comisiones, ya que dependemos de la prontitud de cada uno de ellos para que remitan la información, sin embargo el proceso de gestión de viáticos realiza el seguimiento, acompañamiento y capacitación a las y los trabajadores de planta, funcionarios publicos, contratistas y otros, implementando las alertas y acciones necesarias para que cumplan con  las legalizaciones en los tiempos estipulados en el procedimiento de viaticos.</t>
  </si>
  <si>
    <t xml:space="preserve">Durante el año 2024 se han adelantado un total 348 actividades de mantenimiento, así: 
Para el primer trimestre del año 2024,  fueron ejecutadas (158) actividades de mantenimiento preventivo y/o correctivo. 
Para el segundo trimestre del año 2024 se han ejecutado un total de (190) mantenimientos menores, distribuidos asi:  en el mes de abril  se realizaron (55), en el mes de mayo se realizaron (69) y en el mes de junio (66). </t>
  </si>
  <si>
    <t>Una vez  los siniestros son informados por las distintas áreas, se da aviso al asesor de seguros para su tramite y gestión pertinente ante la Aseguradora, el avance de las reclamaciones depende de la entrega oportuna de la documentación solicitada por la Compañia de seguros y/o ajustador que soporten la ocurrencia y cuantía del siniestro; estas reclamaciones han sido informados por las áreas así:   
Para el  primer trimestre del año, se tramito el reporte de seis (06) siniestros.
Durante el segundo Trimestre del año 2024 se tramito el reporte de nueve (09)  siniestros así:  uno (01) Póliza Autos, dos (02) siniestros Póliza TRDM, tres (03) siniestros Póliza RCE y tres (03) siniestros Póliza Directores y Administradores. Para un total de quince (15) siniestros reportados a la Aseguradora.</t>
  </si>
  <si>
    <t>La Dirección de analítica, alistamiento y valoración ha realizado el alistamiento físico catastral de 1355 FMI, en el primer semestre de 2024. 
Las cifras del segundo trimestre muestran que: 
Se realiza alistamiento físico catastral a 620 inmuebles. De estos, 416 fueron habilitados para avalúos, mientras que 204 presentaron alguna inconsistencia físico catastral y fueron remitidos a saneamiento.
Los motivos para el traslado a saneamiento son los siguientes: 
• Diferencia de áreas de construcción catastral y jurídica en PH: 8 FMI.
• Diferencia de áreas de terreno: 97 FMI.
• Revisión de escritura pública: 46 FMI.
• Falta de información de área catastral asociada: 53 FMI.</t>
  </si>
  <si>
    <t>PRIMER TRIMESTRE: 735 alistamientos físico catastrales.
SEGUNDO TRIMESTRE: 620</t>
  </si>
  <si>
    <t>La Dirección de analítica, alistamiento y valoración se encarga de la revisión y aprobación del avalúo comercial de los bienes inmuebles urbanos y rurales conforme a las metodologías establecidas por el Instituto Geográfico Agustín Codazzi (IGAC) a través del registro abierto de avaluadores (RAA).
En el primer semestre 2024 se revisaron 2,001 avalúos comerciales que estan distribuídos de la siguiente manera:
•1564 FMI con estado legal "en proceso" que fueron aprobados por el comité de ENAJENACIÓN TEMPRANA.
• 328 FMI  con estado legal EXTINTOS.
• 64 FMI que pertenecen a Sociedades en liquidación.
• 45 FMI que pertenecen a Sociedades Activas.</t>
  </si>
  <si>
    <t>PRIMER TRIMESTRE: 899 avalúos comerciales.
SEGUNDO TRIMESTRE: 1,102 avalúos comerciales.</t>
  </si>
  <si>
    <t>Este procedimiento se lleva a cabo bajo la supervisión de la Dirección de analítica y valoración (DAAV), con el propósito de obtener la valoración comercial de los bienes muebles. El objetivo principal es determinar si los bienes valorados están en condicion de ser comercializados o si por el contrario deben ser destruídos.
Para el primer semestre 2024, se realizaron: 
• 143 revisiones de avalúos vehículos y medios, de la Dirección para la Democratización de Activos Muebles. 
Recibidas: 166
Tramitadas: 143</t>
  </si>
  <si>
    <t>A continuación se relacionan otras actividades realizadas: 
• Respuesta a 4 solicitudes relacionadas con semovientes.
Recibidas: 4
Tramitadas: 4
PRIMER TRIMESTRE: Avalúos muebles 45.
SEGUNDO TRIMESTRE: Avalúos muebles 98.</t>
  </si>
  <si>
    <t>Durante el primer semestre de 2024, se realizó un proceso de revisión y aprobación de estimados de renta tanto para áreas urbanas como rurales por parte de la Dirección de Analítica, Alistamiento y Valoración (DAAV). En total se gestionaron 423 revisiones de estimados de renta.
Para las áreas urbanas, las solicitudes fueron remitidas por las direcciones territoriales y las direcciones de sociedades (activas y en liquidación), abarcando un total de 301 Folios de Matrícula Inmobiliaria (FMI) correspondientes a 559 Unidades Económicas. Estas se distribuyeron de la siguiente manera: 
• 165 FMI fueron solicitados por la Dirección Territorial Centro Oriente.
• 25 FMI fueron solicitados por la Dirección Territorial Caribe.
• 43 FMI fueron solicitados por la Dirección Territorial Occidente.
• 68 FMI fueron solicitados por la Dirección Territorial Sur Occidente.
La solicitudes de revisión de estimados de predios rurales se recibieron por parte de las direcciones territoriales y de sociedades (activas y en liquidación). En este caso, se revisaron y aprobaron estimados para 122 FMI correspondientes a 40 Unidades Inmobiliarias existentes. Estas se solicitudes se distribuyeron de la siguiente manera:
• 29 FMI fueron solicitados por la Dirección Territorial Centro Oriente.
• 19 FMI fueron solicitados por la Dirección Territorial Caribe.
• 11 FMI fueron solicitados por la Dirección Territorial Occidente.
• 62 FMI fueron solicitados por la Dirección Territorial Sur.
• 1 FMI fue solicitado por la Dirección de Seguimiento y Control de Liquidaciones.</t>
  </si>
  <si>
    <t xml:space="preserve">PRIMER TRIMESTRE URBANOS:
Revisión y aprobación a 180 FMI
PRIMER TRIMESTRE RURALES:
Revisión y aprobación a 21 FMI.
SEGUNDO TRIMESTRE URBANOS:
Revisión y aprobación 121 FMI.
SEGUNDO TRIMESTRE RURALES:
Revisión y aprobación 101 FMI </t>
  </si>
  <si>
    <t>Durante el primer semestre de 2024, se hizo la revisión, estudio y solicitud del saneamiento fisico catastral de 267 FMI de inmuebles del inventario de la SAE. Este proceso estudia y desarrolla las actividades necesarias para resolver las inconsistencias a nivel documental, físico, catastral y técnico de los inmuebles, con el objetivo de prepararlos para su alistamiento y comercialización. 
La cifra de segundo trimestre 2024 es de 133 FMI revisados y reportados para su saneamiento físico catastral.</t>
  </si>
  <si>
    <t>PRIMER TRIMESTRE: Saneamiento a 134 FMI 
SEGUNDO TRIMESTRE: Saneamiento a 133 FMI.</t>
  </si>
  <si>
    <t>Durante el primer semestre de 2024 la Dirección para la Democratización de Activos Inmuebles Rurales solicito a la Dirección de Analítica, Alistamiento y Valoración la revisión y aprobación de fichas de caracterización para 675 FMI, todos de inmuebles rurales; las solicitudes se distribuyeron de la siguiente manera:
• 380 FMI pertenecían a la Dirección Territorial Centro Oriente.
• 68 FMI pertenecían a la Dirección Territorial Caribe.
• 33 FMI pertenecían a la Dirección Territorial Occidente.
• 194 FMI pertenecían a la Dirección Territorial Sur.</t>
  </si>
  <si>
    <t>PRIMER TRIMESTRE: 152 Fichas
SEGUNDO TRIMESTRE:523 Fichas  disitribuídas de la siguiente manera:
• 329 FMI pertenecían a la Dirección Territorial Centro Oriente.
• 33 FMI pertenecían a la Dirección Territorial Caribe.
• 21 FMI pertenecían a la Dirección Territorial Occidente.
• 140 FMI pertenecían a la Dirección Territorial Sur.</t>
  </si>
  <si>
    <t xml:space="preserve">ASREC
Se recibieron solicitudes de estudio y elaboración de viabilidades jurídicas para destinación definitiva, se elaboraron un total de 505 informes de viabilidad jurídica. 
validaciones jurídicas elaboradas: 505
validaciones jurídicas solicitadas: 535
INGESA
La cifra proviene de la identificación de solicitudes de las áreas para realizar el alistamiento para venta de los activos en administración, encontrando que:
validaciones jurídicas elaboradas: 5246
validaciones jurídicas solicitadas: 5814
En la siguiente ruta se identifican las tres bases (Base alistamiento extintos, Ley de Crecimiento Económico, Base Alistamiento Enajenación Temprana) en formato Excel que refieren el soporte de la cifra indicada: https://saesas-my.sharepoint.com/personal/dpinzon_saesas_gov_co/_layouts/15/onedrive.aspx?ga=1&amp;CT=1720637117585&amp;OR=OWA%2DNT%2DMail&amp;CID=189554fb%2Df375%2D7484%2D1251%2D1588cba9cc48&amp;id=%2Fpersonal%2Fdpinzon%5Fsaesas%5Fgov%5Fco%2FDocuments%2FPAI%2FT2%2FAsuntos%20Legales%2FEvidencias"
</t>
  </si>
  <si>
    <t>A corte del segunto trimestre del 2024 se han radicado acciones de tutela, de las cuales 255 son por concepto de derecho de petición, lográndose como fallos favorables un total de 185.
No se obtuvo el 100% de fallos favorables, las respuestas generadas a los derechos de petición no son generadas de manera clara, precisa y de fondo. Como plan de acción se han implementado capacitaciones por parte del GIT DEFENSA, en donde se manera puntual se les ha realizado observaciones a las áreas, indicándoles las falencias en las respuestas generadas.</t>
  </si>
  <si>
    <t>Como plan de acción se han implementado capacitaciones por parte del GIT DEFENSA, en donde en manera puntual se les ha realizado observaciones a las áreas, indicándoles las falencias en las respuestas generadas.
Adicionalmente, se han generado socializaciones por parte del GIT INGESA sobre la adecuada atención de los PQRSD. Soporte de presentacion realizada: https://saesas-my.sharepoint.com/personal/dpinzon_saesas_gov_co/_layouts/15/onedrive.aspx?ga=1&amp;CT=1721141771807&amp;OR=OWA%2DNT%2DMail&amp;CID=a950e6bf%2D438a%2D0872%2D3971%2D4275b7333169&amp;id=%2Fpersonal%2Fdpinzon%5Fsaesas%5Fgov%5Fco%2FDocuments%2FPAI%2FT2%2FAsuntos%20Legales%2FEvidencias</t>
  </si>
  <si>
    <t xml:space="preserve">Los 45 contratos nuevos adelantados durante el segundo trimestre de 2024, todos fueron publicados en el secop II, dando cumplimineto 100% al principio de publicidad </t>
  </si>
  <si>
    <t>Se espera alcanzar la meta tercer del 25% para el segundo trimestre del año 2024, toda vez que se dbe publicar en elsecop II todos y procediminetosy contratacion gestionada y terminada en la Dirección de Contratos</t>
  </si>
  <si>
    <t>En el primer trimestre del año se designó al señor Eduardo Cermeño para las 24 sociedades que conforman el Grupo Grajales.
Para el segundo trimestre se hizo el nombramiento de depositario provisional en las siguientes sociedades:
1. LAVADERO HANGAR LA 39
2. PARADISE DISCOTECA BAR
Adicional, se realizaron las siguientes designaciones a través de la figura de Gobierno Corporativo:
1. ACUAPEZCA
2. DISTRITO ORIENTAL SAS
3. EMATPEYA
4. GRUPO S.M. S.A.S
5. HOLDING JA2 S.A.S
6. TAKARA S.A.S</t>
  </si>
  <si>
    <t>Esta Dirección solicita la eliminación del indicador teniendo en cuenta que la responsabilidad de asignar depositarios provisionales es de la Gerencia de Depositarios y la asignación de Representantes Legales por medio de Gobierno Corporativo se hace desde la Vicepresidencia de Sociedades. Por lo tanto, se está reportando la gestión de otras áreas y no depende de la gestión de esta Dirección.</t>
  </si>
  <si>
    <t>En el primer trimestre del año se realizaron 25 Visitas de inspección y auditorías.
Para el segundo trimestre se realizó lo siguiente:
Visitas de inspección:
1.	AGRICOLA LAS MARGARITAS SAS
2.	AGROINDUSTRIA LA MARGARITA SA
3.	AMOBLADOS I LOVE YOU
4.	AUTOMOTOR DEL VALLE SAS
5.	BODY GYM NEW GENERATION
6.	CANTERA HAWAI Y PERFORACIONES
7.	CLÍNICA SAN FRANCISCO SA
8.	COMERCIALIZADORA AVICALI SAS
9.	COMPRA VENTA LA GARANTIA
10.	CONSORCIO AGROGANADERO DEL QUINDIO Y DEL VALLE DEL CAUCA SA
11.	CONSORCIO INDUSTRIAL INTERNACIONAL S.A -  C.I.I. S.A
12.	CREDIREBAJA SA
13.	ESTACION DE SERVICIO TERPEL OASIS
14.	GELATINAS LA VAQUITA ANDALUZA
15.	GRANJA LA SIERRA LTDA
16.	LA HIJA DEL CANASTERO
17.	LICORES PANCE
18.	MARIA DEL CARMEN ARROYO IZQUIERDO MEJICO EN DECORACION 1
19.	MEJIA JARAMILLO &amp; CIA SCA
20.	PARQUEADERO ANDREA FV
21.	PARQUEADERO CAR MILENIO
22.	QUIRURGICOS DENTALES QUIRUDENT SAS
23.	RESIDENCIAS COSTA AZUL
24.	TRANSPORTES MEJIA S.A
25.	TRANSURBANOS CALI SAS
26.	INVERSIONES DUQUES A Y CIA S EN C
27.	ACADEMIA DE BILLARES LOS PROFESIONALES
28.	AGRICOLA LAS MARGARITAS SAS
29.	AGROINDUSTRIA LA MARGARITA SA
30.	AMOBLADOS I LOVE YOU
31.	AUTOMOTOR DEL VALLE SAS
32.	AQUA WORKS
33.	BODY GYM NEW GENERATION
34.	CARDENAS DUARTE Y CIA LTDA - EN LIQUIDACION
35.	COLOMBIAN LEATHER IMPORT &amp; EXPORT S A S
36.	FRIGORIFICO DEL CAUCA S.A.S
37.	GASEOSAS RIO
38.	GRANJA EL PORVENIR AV
39.	GRILL Y APARTAMENTOS EXAGONO
40.	INGENIERIA COLOMBIANA INCOL S.A.S.
41.	INVERSIONES GRUPO DAR SAS
42.	PORRAS ARDILA</t>
  </si>
  <si>
    <t>Se realizaron las siguientes actividades:
1. Diseñar indicadores o metodología de seguimiento de la eficacia e impacto del cambio en cada una de sus etapas.
2. Creación de grupo de gestores del cambio
3. Capacitación de habilidades, competencias o conocimiento requerido para la implementación del gestión del cambio
4. Realizar apertura y comunicación de fases del cambio
5. Realizar encuentro inicial con gestores de cambio y grupos focales para identificar sugerencias, preocupaciones o propuestas de implementación
6. Validar sugerencias o propuestas de mejora del cambio durante la implementación del cambio
7. Validar y verificar estado de implementación del cambio propuesto</t>
  </si>
  <si>
    <t>N/A</t>
  </si>
  <si>
    <t>20240418: Se realizó el 18 de abril del 2024, abordando temáticas relacionadas con el Rediseño y Fortalecimiento Institucional de la SAE, dirigido a la Dirección Territorial Sur
20240528: Se realizó el 28 de mayo del 2024, abordando temáticas relacionadas con el Rediseño y Fortalecimiento Institucional de la SAE, dirigido a la Dirección Territorial Centro Oriente. Se realizó de forma virtual.
20240604: Se realizó el 4 de junio del 2024, abordando temáticas relacionadas con el Rediseño y Fortalecimiento Institucional de la SAE, dirigido a la Dirección Territorial Caribe.
20240614: Se realizó el 14 de junio del 2024, abordando temáticas relacionadas con el Rediseño y Fortalecimiento Institucional de la SAE, dirigido a la Dirección Territorial Occidente</t>
  </si>
  <si>
    <t>Dentro del segundo trimestre del 2024, se realizaron 29 asambleas extraordinarias para sociedades con activos</t>
  </si>
  <si>
    <t xml:space="preserve">
Dentro del marco del los programas que se ejecutan en el plan de trabajo anual, no se alcanzaron a ejecutar en el segundo trimestre actividades del plan de prevencion, preparacion y respuesta ante emergencias, PVE PSicosocial y  Locativo.
En el segundo trimestre se programaron 118 actividades de las cuales se ejecutaron 108. Para el Primer Semestre de 2024 se han desarrollado 214 actividades de 234 programadas.</t>
  </si>
  <si>
    <t>En en segundo trimestre el GIT Control Interno Disciplinario realizo:
* Formalización Funciones del GIT Resolución No. 305 del 27 de mayo de 2024.
* Definición de cargos que conforman el GIT: PEII - PEI - PII
* Actualización Documental Procesos GIT: Reglamento Interno de Trabajo - P-GT1-115 Procedimiento Disciplinario Laboral
* Presentación del Proceso Disciplinario en la Inducción y Reinducción a los trabajadores.
Se desarrollaron 4 actividades de las 3 Programadas. Para el Primer semestre de 2024 se ejecutaron 5 actividades de 4 programadas.</t>
  </si>
  <si>
    <t>Para el primer semestre del 2024 se han gestionado los estimados de renta teniendo en cuenta solicitudes presentadas por área comercial, priorizando arrendamiento, saneamiento y legalización de ocupación de los inmuebles bajo administración directa. En términos comparativos observamos una variación positiva en el primer semestre del 2024 frente al primer semestre del 2023.</t>
  </si>
  <si>
    <t>Se propone una meta ajustada a 200 estimados de renta aprobados para el año 2024, teniendo en cuenta la capacidad operativa  de la territorial con RAA (2 funcionarios con registro a la fecha en la territorial).</t>
  </si>
  <si>
    <t>Desde la Dirección Territorial Caribe se ha puesto en marca un plan masivo de saneamiento de contratos de arrendamiento, con el objetivo de traer dichas minutas a la metodología de administración del FRISCO, contando con garantías y promoviendo de igual forma el incremento del recaudo de cartera. Se espera para el segundo semestre de 2024 lograr el saneamiento y prórroga del resto de contratos. De igual forma, es importante mencionar que dentro de los contratos activos existen de transacción y estos no requieren pólizas.</t>
  </si>
  <si>
    <t> </t>
  </si>
  <si>
    <t xml:space="preserve">Desde la Territorial se han agendado durante el trimestre diligencias de reucperacion real y material priorizando los lineamientos de entregas de predio para la paz, destinaciones definitivas, y  procesos de comercialziación por venta a la ANT, y fortalecimiento a la infraestructura de la educación, así como seguimiento  a negocios comerciales. </t>
  </si>
  <si>
    <t>Es importante acotar que la materialización de las diligencias en ocasiones se ha visto frustada por oposiciones del Ministerio Público y/o decisiones judiciales.</t>
  </si>
  <si>
    <t xml:space="preserve">El avance del indicar es del 83%, Este resultado se presenta teniendo en cuenta los cambios presentandos en el área Comercial de la territorial, en cuanto a la asignacion y distribucion de los Estimados de Renta.
Para la elaboración de estimados de renta de los inmuebles administrados directamente no se cuenta con la capacidad operativa para atender la demanda ya que uno de los funcionarios fue asignado al programa de destinaciones rurales.
</t>
  </si>
  <si>
    <t>Para mejorar el resultado del indicador,   la Coordinación Comercial,  implementa la asignacion de los estimados, dando una priorizacion a los mismos y así poder llevar un seguimiento y control a las revisiones y elaboraciones de estos. 
De igual manera la Regional tiene expectativas altas de incremento de este indicador a razón del apoyo del personal que ingresa en el rediseño.
Con la ampliacion en valor y plazo de los estimados de renta por metodología, aporta para mejorar el indicador</t>
  </si>
  <si>
    <t>Para el primer trimestre año 2024, se programaron 17 folios de matricula de los cuales se recuperaron 9 folios, permitiendo un avance de cumplimiento en el indicador  del 50%.
La Territorial se encuentra priorizando para la recuperación de inmuebles de alto potencial comercial e inmuebles que aporten a la democratizacion de los activos.</t>
  </si>
  <si>
    <t>La Regional tiene como practica adelantar los desalojos que cuentan con un potencial comercial alto y como estrategia para  primera instancia se acude al mecanismo de entrega voluntaria, esto con el fin de minimizar costos a la Entidad.
Situaciones que afectan a que no se obtenga la recuperacion del 100% de los inmuebles programados es por variables como:  tutela, orden público se suspende pero no quiere decir que se suspendan indefinidamente.
Mitigando los riesgos operativos la territorial realiza el comite desalojos de los inmuebles aprobando aquellos que cumplan con la misionalidad de la entidad.
Al igual que se sigue motivando como primer opción las recuperaciones por entregas voluntarias.</t>
  </si>
  <si>
    <t>Se han realizado 479 con corte al 30 de junio fdel 2024 estimados de renta que corresponden a:
APARTAMENTO: 215
BODEGA: 18
CASA: 44
DEPOSITO: 9
ESTACION DE SERVICIO: 1
FINCA: 1
GARAJE: 75
HOTEL: 9
LOCAL: 30
LOTE: 20
OFICINA: 26
PARQUEADERO: 31
TOTAL: 479
De estos 479 estimados, 359 corresponden a valores individuales y 120 se relacionan a folios principales.
120 SE RELACIONAN A FOLIOS PRINCIPALES
359 VALORES INDIVIDUALES</t>
  </si>
  <si>
    <t>De enero 01 a junio 30 de 2024 tenemos 36 contratos vigentes con estado aprobado, dos de los cuales son de transacción por lo cual no cuentan como indicador en las garantías ya que las transacciones no exigen este requisito, así las cosas, tendríamos vigentes y aprobados 34 contratos de los cuales solo 29 cuentan con garantía de póliza y los 5 restantes se encuentran en proceso de inducción ya que los preaprobados se vencieron mientras se realizaron los tramites para presentar el negocio a comité regional.</t>
  </si>
  <si>
    <t xml:space="preserve">La Territorial Sur durante el primer semestre de 2024 ha programado para diligencia de desalojo 73 folios de matricula inmobiliaria, de los cuales 40 han sido recuperados. 
Para la programación de los desalojos, la Territorial cada mes programa los inmuebles que cuenten con prioridad ya sea porque están prometidos en venta, porque son inmueble que serán entregados en destinación o comodato, aquellos inmuebles que presentan alguna situación de perturbación a la comunidad o que son indispensables su recuperación. Una vez programados, se procede con las comunicaciones a las autoridades y ocupantes. 
Previas a  las diligencias, los funcionarios asignados para la ejecución de los desalojos realizan reuniones de coordinación con las autoridades. Es importante mencionar que muchas de las diligencias se pueden ver afectadas por la imposibilidad de acompañamiento de las autoridades, situaciones de orden público, como de ordenes judiciales por acciones tutelas en el que se ordena la suspensión provisional del desalojo.
Para los casos de las tutelas, cuando la territorial es notificada del fallo desfavorable para el ocupantes, la territorial debe iniciar nuevamente con todo el proceso, es decir, programar la fecha, comunicar, adelantar reuniones y ejecutar el desalojo. Por esta situación, los inmuebles deben ser programados varias veces hasta que se logra su recuperación. </t>
  </si>
  <si>
    <t>En primer lugar, para Depositarios Provisionales a quienes se les asigna por medio de SIGMA 2.0 se han realizado 174 asignaciones. En segudno lugar, para Depositarios Populares se han realizado 32 asignaciones. En tercer lugar, para Gerentes Populares se han realizado 7 asignaciones.</t>
  </si>
  <si>
    <t>El denominador corresponde al 20% de los inmuebles reportados. Metodología adoptada con el fin de hacer posible la revisión mensual de los soportes de cumplimiento.</t>
  </si>
  <si>
    <t>Los números presentados hacen referencia al trabajo realizado desde la entrega de funciones por parte de la Dirección de para la Democratización de Activos Inmuebles Urbanos.</t>
  </si>
  <si>
    <t xml:space="preserve">La oficina de control interno al corte de 30 de junio de 2024 ejecutó 153 actividades programads en el Plan  Anual de Auditoria. 
Mensualmente la Oficina de Control Interno realiza seguimiento al cumplimiento del Plan Anual de Auditoria a través de:
- Reunión virtual por teams entre todo el equipo de la OCI según agendamiento de la jefe de la Oficina, en donde se presenta el avance del PAAI, se revisan las actividades ejecutadas y las tareas a realizar en el mes siguiente. 
- Los primeros dias de cada mes se solicita información sobre cumplimiento de actividades del mes anterior, reporte en el excel del seguimiento y envío a través de correo electrónico a todo el equipo con porcentaje de avance del PAAI.
Por cada rol el cumplimiento del trimestre es el siguiente:
</t>
  </si>
  <si>
    <t xml:space="preserve">El cambio de meta de 216 a 217 fue aprobado por el Comité Institucional de Coordinación de Control Interno en sesión No 06 asincrónica del 27 de junio del 2024, debido a lo siguiente: 
i.	La Dirección de Planeación y Prospectiva mediante correo electrónico del 01 de marzo de 2024 solicitó a la Oficina de Control Interno el aplazamiento de la auditoría interna de gestión frente al Plan de Acción Institucional y administración de riesgos programada para realizar entre los meses de marzo y mayo de 2024, teniendo en cuenta las siguientes consideraciones:
 - “La Oficina Asesora de Planeación - próxima Dirección de Planeación y Prospectiva viene liderando la implementación del Rediseño y durante el mes de marzo debe garantizar la etapa más ardua de etapa de caracterización de procesos del nuevo MOP así como de pedagogía y divulgación de esta larga e interesante etapa de gestión del cambio.
 -Una de las personas que administraba el proceso (Adriana Chamorro) se desvinculó de la entidad el pasado 21 de febrero de 2024.
 -La persona que apoyaba el proceso (Jidwar Rodrigo Guerrero Prada) tiene programado el disfrute de sus vacaciones iniciando el mes de marzo.
 -Teniendo en cuenta que el mes de marzo tiene la programación de la semana santa y en virtud de la circular 20242100000055 del 12 de febrero de 2024 en la que se habilita la posibilidad de compensación de tiempo, los tiempos se ven drásticamente reducidos para adelantar las gestiones diarias de la Oficina para este mes y para adelantar la auditoría al mismo tiempo”.
A través de correo electrónico del 01 de marzo de 2024, la Oficina de Control Interno respondió la solicitud realizada por la Dirección de Planeación y Prospectiva informando que debido al rediseño institucional se reprogramará para la vigencia 2025. Es decir, se retira del Plan Anual de Auditoria.
ii.	Mediante correo electrónico del 02 de abril de 2024, la Oficina de Control Interno en cumplimiento de su rol de Enfoque hacia la Prevención comunicó a la Administración de SAE la obligatoriedad de aplicar la Directiva Presidencial No 01 del 01 de abril de 2024.
Dentro de la Directiva se menciona lo siguiente “El seguimiento de las instrucciones impartidas en esta Directiva al interior de cada entidad estará a cargo del secretario general con el acompañamiento del jefe de control interno o quienes hagan sus veces”. 
Por lo tanto, se incluyó dentro del Plan Anual de Auditoria el seguimiento al cumplimiento de esta Directiva, el cual se realizará desde junio hasta diciembre de 2024.
iii.	Mediante correo electrónico del 04 de junio de 2024, la Oficina de Control Interno en cumplimiento de sus roles de Enfoque hacia la Prevención y Relación con Entes Externos comunicó a la Administración de SAE la Resolución Orgánica No 0066 del 2 de abril de 2024 por la cual se subroga la Resolución Reglamentaria Orgánica 064 de 2023 que “reglamenta la rendición electrónica de la cuenta, los informes y otra información que realizan los sujetos de vigilancia y control fiscal de la Contraloría General de la República a través del Sistema de Rendición Electrónico de la Cuenta e Informes y Otra Información (SIRECI)”. 
Dentro del control y apoyo que la Oficina de Control Interno presta a la administración consiste en la revisión de los informes que permanentemente se deben presentar a la Contraloría General de la República a través del Sistema de Rendición Electrónico de la Cuenta e Informes y Otra Información (SIRECI). Para el mes de junio, se incluyó dentro del sistema un nuevo informe denominado “INFORME NACIONAL FOCALIZADO DE ENFOQUE DIFERENCIAL – INFOED”, en la resolución mencionada anteriormente se encuentra descrito en el capítulo IV, título III Rendición de otra información.
Por lo tanto, se incluyó dentro del Plan Anual de Auditoria, el Informe Nacional Focalizado de Enfoque Diferencial – INFOED, el cual se debe presentar en junio con corte de información al 31 de diciembre de 2023.
</t>
  </si>
  <si>
    <t>A corte 30 de junio la entidad ha suscrito 28 planes de mejoramiento con la Contraloría General de la República. 
Se presenta el mismo porcentaje de avance del 43%, teniendo en cuenta que el seguimiento que efectua la Oficina de Control Interno como evaluador independiente se realiza semestralmente. 
Por lo tanto, el resultado del seguimiento para determinar el cumplimiento de las actividades se realiza en el mes de julio. Actualmente nos encontramos en esa labor, cuyo resultado se presentará al CICCI para su aprobación y posterior cargue a la CGR a través del SIRECI antes del 31 de julio.</t>
  </si>
  <si>
    <t>Este indicador no es trimestral, el seguimiento que efectua la Oficina de Control Interno como evaluador independiente se realiza semestralmente. 
Con respecto al cambio de meta de 1337 a 1339, en sesión No 6 asincrónica del 27 de junio de 2024 el Comité Institucional de Coordinación de Control Interno aprobó las novedades y cambios propuestos por las áreas responsables de las acciones establecidas en el Plan de Mejoramiento suscrito con la CGR. Dentro de esos cambios se incorporaron dos actividades.</t>
  </si>
  <si>
    <t>Con corte a segundo trimestre de 2024 a través de 69 mesas de trabajo realizadas con las diferentes de la Dirección General, se han actualizado 86 riesgos de los 118 con los que se contaban con corte a 31 de diciembre de 2023, logrando un avance del indicador del 73%, donde se actualizaron 77 riesgos operacionales y 9 de corrupción.</t>
  </si>
  <si>
    <t>Se presenta propuesta para modificar el indicador de esta acción.</t>
  </si>
  <si>
    <t xml:space="preserve">Para el presente corte se encuentran en gestión   21  Debidas diligencias, debido a su carácter e implicaciones, situación que requiere un mayor análisis y gestión </t>
  </si>
  <si>
    <t xml:space="preserve">Se presenta alto volumen de solicitudes  para el mes de junio  </t>
  </si>
  <si>
    <t>Cantidad de expedientes digitalizados durante el segundo  trimestre del total de la proyección estimada ha realizar este año.</t>
  </si>
  <si>
    <t>Se ha realizado avance del 81% en el ponderado de la actividades generales, debido a que la mayoria son de publicación de módulos pendientes en Sigma 2.0, integración con los otros sistemas de información que estaba por salir a producción desde el 2023.</t>
  </si>
  <si>
    <t>En el caso de la ctualización de la documentación de los procesos, se han genrado retrasos por reproceso ya que no solo se requiere actualizar la nueva imagén institucional y rediseño, tampbien requiere de cambios en la estructra, integración de documentos y nuevos requisitos solictados por la dirección de planeación y prospectiva</t>
  </si>
  <si>
    <t>Se han realizado un avance  43% ponderado del porcentaje de avance de las actividades con corte en junio 2024, para un esperado 50% del total del año</t>
  </si>
  <si>
    <t>Se continuará con el avance del plan, ajustando las actividades de acuerdo con el rediseño de la entidad y cambios que han retrasado actividades, ya que se hace seguimientos y entregas de cortes trimestrales y semestrales</t>
  </si>
  <si>
    <t xml:space="preserve">T1: Se validaron 46 requerimientos de modificación de datos basicos.
T1: Se validaron 109 requerimientos de modificación de datos basicos.
</t>
  </si>
  <si>
    <t xml:space="preserve">T1: Se cargaron 123 sentencias en el aplicativo de Administración SIGMA SAE que contienen 401 activos.
T2: Se cargaron 171 sentencias en el aplicativo de Administración SIGMA SAE que contienen 755 activos.
</t>
  </si>
  <si>
    <t xml:space="preserve">T1: Se elaboraron y se cargaron al sistema 7 actas de hallazgo.
T2: Se elaboraron y se cargaron al sistema 8 actas de hallazgo.
</t>
  </si>
  <si>
    <t xml:space="preserve">T1: Se registraron 715 activos que estaban habilitados por las diferentes Direcciones Territoriales para su registro.
T2: Se registraron 765 activos que estaban habilitados por las diferentes Direcciones Territoriales para su registro.
</t>
  </si>
  <si>
    <t>Para el segundo trimestre se desarrollaron actividades de: Día del Niño, Día de la Secretaria,  Día de la Madre, actividad ambiental,  Día del Padre, Feria de Servicios y Activida de Pre Pensionados. Numero de Actividades desarrolladas 7 de 7.
Es decir que con el primer semestre actividades ejecutadas 11 de 11</t>
  </si>
  <si>
    <t>Durante el Segundo trimestre se desarrollaron las temas de formación: Inducción, Manejo Herramientas Ofimáticas, Gestión del Riesgo, Habilidades Generales, Habilidades Comportamentales, Habilidades Técnicas, Sistemas de Gestión, Sistemas de Gestión,   Formación Servicio Público. Gestión del Conocimiento y Formación SAE.
Numero de Actividades Realizadas 41 de 26 Programadas para el segundo trimestre. Para un total de 57 Actividades de Formación de 41 Programadas para el Primer Semestre.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</si>
</sst>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quot;$&quot;\ * #,##0_-;\-&quot;$&quot;\ * #,##0_-;_-&quot;$&quot;\ * &quot;-&quot;??_-;_-@_-"/>
    <numFmt numFmtId="167" formatCode="_-[$$-409]* #,##0_ ;_-[$$-409]* \-#,##0\ ;_-[$$-409]* &quot;-&quot;??_ ;_-@_ "/>
    <numFmt numFmtId="168" formatCode="0.0"/>
    <numFmt numFmtId="169" formatCode="0.0%"/>
  </numFmts>
  <fonts count="30" x14ac:knownFonts="1">
    <font>
      <sz val="11"/>
      <color theme="1"/>
      <name val="Calibri"/>
      <family val="2"/>
      <scheme val="minor"/>
    </font>
    <font>
      <sz val="11"/>
      <name val="Arial"/>
      <family val="2"/>
    </font>
    <font>
      <sz val="11"/>
      <color indexed="8"/>
      <name val="Arial"/>
      <family val="2"/>
    </font>
    <font>
      <b/>
      <sz val="11"/>
      <name val="Arial"/>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11"/>
      <color rgb="FFFF0000"/>
      <name val="Arial"/>
      <family val="2"/>
    </font>
    <font>
      <sz val="12"/>
      <color theme="1"/>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b/>
      <sz val="11"/>
      <color indexed="8"/>
      <name val="Arial"/>
      <family val="2"/>
    </font>
    <font>
      <b/>
      <sz val="11"/>
      <color rgb="FF000000"/>
      <name val="Arial"/>
      <family val="2"/>
    </font>
    <font>
      <strike/>
      <sz val="11"/>
      <name val="Arial"/>
      <family val="2"/>
    </font>
    <font>
      <b/>
      <sz val="11"/>
      <color rgb="FF7030A0"/>
      <name val="Arial"/>
      <family val="2"/>
    </font>
    <font>
      <b/>
      <sz val="11"/>
      <color theme="1"/>
      <name val="Calibri"/>
      <family val="2"/>
      <scheme val="minor"/>
    </font>
    <font>
      <sz val="11"/>
      <name val="Calibri"/>
      <family val="2"/>
      <scheme val="minor"/>
    </font>
    <font>
      <b/>
      <sz val="11"/>
      <name val="Calibri"/>
      <family val="2"/>
      <scheme val="minor"/>
    </font>
    <font>
      <sz val="11"/>
      <color rgb="FF000000"/>
      <name val="Calibri"/>
      <family val="2"/>
      <scheme val="minor"/>
    </font>
    <font>
      <sz val="11"/>
      <color theme="1"/>
      <name val="Arial"/>
    </font>
    <font>
      <b/>
      <sz val="11"/>
      <color theme="0"/>
      <name val="Calibri"/>
      <family val="2"/>
      <scheme val="minor"/>
    </font>
    <font>
      <sz val="12"/>
      <color rgb="FF000000"/>
      <name val="Aptos"/>
      <family val="2"/>
    </font>
    <font>
      <i/>
      <sz val="12"/>
      <color rgb="FF000000"/>
      <name val="Aptos"/>
      <family val="2"/>
    </font>
    <font>
      <b/>
      <sz val="12"/>
      <color theme="0"/>
      <name val="Aptos"/>
      <family val="2"/>
    </font>
  </fonts>
  <fills count="17">
    <fill>
      <patternFill patternType="none"/>
    </fill>
    <fill>
      <patternFill patternType="gray125"/>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rgb="FFB61978"/>
        <bgColor indexed="64"/>
      </patternFill>
    </fill>
    <fill>
      <patternFill patternType="solid">
        <fgColor rgb="FFFE1978"/>
        <bgColor indexed="64"/>
      </patternFill>
    </fill>
    <fill>
      <patternFill patternType="solid">
        <fgColor rgb="FF000A8B"/>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rgb="FF336699"/>
        <bgColor indexed="64"/>
      </patternFill>
    </fill>
    <fill>
      <patternFill patternType="solid">
        <fgColor rgb="FF006666"/>
        <bgColor indexed="64"/>
      </patternFill>
    </fill>
    <fill>
      <patternFill patternType="solid">
        <fgColor theme="9" tint="-0.499984740745262"/>
        <bgColor indexed="64"/>
      </patternFill>
    </fill>
    <fill>
      <patternFill patternType="solid">
        <fgColor theme="0" tint="-4.9989318521683403E-2"/>
        <bgColor indexed="64"/>
      </patternFill>
    </fill>
    <fill>
      <patternFill patternType="solid">
        <fgColor theme="1"/>
        <bgColor indexed="64"/>
      </patternFill>
    </fill>
    <fill>
      <patternFill patternType="solid">
        <fgColor rgb="FF0070C0"/>
        <bgColor indexed="64"/>
      </patternFill>
    </fill>
    <fill>
      <patternFill patternType="solid">
        <fgColor rgb="FFFFFFFF"/>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top/>
      <bottom/>
      <diagonal/>
    </border>
    <border>
      <left style="thin">
        <color theme="0"/>
      </left>
      <right/>
      <top style="medium">
        <color indexed="64"/>
      </top>
      <bottom/>
      <diagonal/>
    </border>
    <border>
      <left/>
      <right style="thin">
        <color indexed="64"/>
      </right>
      <top style="medium">
        <color indexed="64"/>
      </top>
      <bottom/>
      <diagonal/>
    </border>
    <border>
      <left style="medium">
        <color indexed="64"/>
      </left>
      <right/>
      <top/>
      <bottom style="thin">
        <color theme="0"/>
      </bottom>
      <diagonal/>
    </border>
    <border>
      <left/>
      <right style="thin">
        <color theme="0"/>
      </right>
      <top/>
      <bottom style="thin">
        <color theme="0"/>
      </bottom>
      <diagonal/>
    </border>
    <border>
      <left/>
      <right style="thin">
        <color indexed="64"/>
      </right>
      <top/>
      <bottom/>
      <diagonal/>
    </border>
    <border>
      <left/>
      <right style="thin">
        <color theme="0"/>
      </right>
      <top style="medium">
        <color indexed="64"/>
      </top>
      <bottom/>
      <diagonal/>
    </border>
    <border>
      <left style="thin">
        <color indexed="64"/>
      </left>
      <right/>
      <top/>
      <bottom style="thin">
        <color indexed="64"/>
      </bottom>
      <diagonal/>
    </border>
    <border>
      <left style="medium">
        <color indexed="64"/>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thin">
        <color theme="0"/>
      </left>
      <right/>
      <top style="thin">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rgb="FF000000"/>
      </right>
      <top style="thin">
        <color rgb="FF000000"/>
      </top>
      <bottom style="thin">
        <color rgb="FF000000"/>
      </bottom>
      <diagonal/>
    </border>
    <border>
      <left/>
      <right style="thin">
        <color indexed="64"/>
      </right>
      <top/>
      <bottom style="thin">
        <color indexed="64"/>
      </bottom>
      <diagonal/>
    </border>
    <border>
      <left/>
      <right style="thin">
        <color theme="1" tint="0.34998626667073579"/>
      </right>
      <top style="thin">
        <color theme="1" tint="0.34998626667073579"/>
      </top>
      <bottom style="thin">
        <color theme="1" tint="0.34998626667073579"/>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thin">
        <color indexed="64"/>
      </left>
      <right style="thin">
        <color indexed="64"/>
      </right>
      <top/>
      <bottom/>
      <diagonal/>
    </border>
  </borders>
  <cellStyleXfs count="21">
    <xf numFmtId="0" fontId="0" fillId="0" borderId="0"/>
    <xf numFmtId="0" fontId="5" fillId="0" borderId="0" applyNumberForma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164" fontId="6" fillId="0" borderId="0" applyFont="0" applyFill="0" applyBorder="0" applyAlignment="0" applyProtection="0"/>
    <xf numFmtId="165" fontId="6" fillId="0" borderId="0" applyFont="0" applyFill="0" applyBorder="0" applyAlignment="0" applyProtection="0"/>
    <xf numFmtId="0" fontId="6"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42" fontId="4" fillId="0" borderId="0" applyFont="0" applyFill="0" applyBorder="0" applyAlignment="0" applyProtection="0"/>
  </cellStyleXfs>
  <cellXfs count="294">
    <xf numFmtId="0" fontId="0" fillId="0" borderId="0" xfId="0"/>
    <xf numFmtId="0" fontId="9" fillId="2" borderId="0" xfId="0" applyFont="1" applyFill="1"/>
    <xf numFmtId="0" fontId="9" fillId="2" borderId="0" xfId="0" applyFont="1" applyFill="1" applyAlignment="1">
      <alignment horizontal="center" vertical="center"/>
    </xf>
    <xf numFmtId="0" fontId="9" fillId="2" borderId="14" xfId="0" applyFont="1" applyFill="1" applyBorder="1"/>
    <xf numFmtId="0" fontId="9" fillId="2" borderId="15" xfId="0" applyFont="1" applyFill="1" applyBorder="1"/>
    <xf numFmtId="0" fontId="13" fillId="2" borderId="0" xfId="0" applyFont="1" applyFill="1"/>
    <xf numFmtId="0" fontId="9" fillId="2" borderId="34" xfId="0" applyFont="1" applyFill="1" applyBorder="1"/>
    <xf numFmtId="0" fontId="9" fillId="2" borderId="35" xfId="0" applyFont="1" applyFill="1" applyBorder="1"/>
    <xf numFmtId="0" fontId="9" fillId="2" borderId="17" xfId="0" applyFont="1" applyFill="1" applyBorder="1"/>
    <xf numFmtId="0" fontId="9" fillId="2" borderId="1" xfId="0" applyFont="1" applyFill="1" applyBorder="1" applyAlignment="1" applyProtection="1">
      <alignment horizontal="center" vertical="center" wrapText="1"/>
      <protection locked="0"/>
    </xf>
    <xf numFmtId="0" fontId="1" fillId="0" borderId="1" xfId="13" applyFont="1" applyBorder="1" applyAlignment="1" applyProtection="1">
      <alignment horizontal="center" vertical="center" wrapText="1"/>
      <protection locked="0"/>
    </xf>
    <xf numFmtId="0" fontId="1" fillId="2" borderId="1" xfId="13" applyFont="1" applyFill="1" applyBorder="1" applyAlignment="1" applyProtection="1">
      <alignment horizontal="center" vertical="center" wrapText="1"/>
      <protection locked="0"/>
    </xf>
    <xf numFmtId="0" fontId="9" fillId="2" borderId="1" xfId="13" applyFont="1" applyFill="1" applyBorder="1" applyAlignment="1" applyProtection="1">
      <alignment horizontal="center" vertical="center" wrapText="1"/>
      <protection locked="0"/>
    </xf>
    <xf numFmtId="0" fontId="9" fillId="0" borderId="1" xfId="13" applyFont="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9" fillId="2" borderId="1" xfId="0" applyFont="1" applyFill="1" applyBorder="1" applyAlignment="1" applyProtection="1">
      <alignment horizontal="center" vertical="center"/>
      <protection locked="0"/>
    </xf>
    <xf numFmtId="0" fontId="9" fillId="2" borderId="2" xfId="13"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0" fontId="9" fillId="2" borderId="11" xfId="13" applyFont="1" applyFill="1" applyBorder="1" applyAlignment="1" applyProtection="1">
      <alignment horizontal="center" vertical="center" wrapText="1"/>
      <protection locked="0"/>
    </xf>
    <xf numFmtId="0" fontId="9" fillId="2" borderId="7" xfId="0" applyFont="1" applyFill="1" applyBorder="1" applyAlignment="1" applyProtection="1">
      <alignment horizontal="center" vertical="center" wrapText="1"/>
      <protection locked="0"/>
    </xf>
    <xf numFmtId="0" fontId="9" fillId="2" borderId="7" xfId="13" applyFont="1" applyFill="1" applyBorder="1" applyAlignment="1" applyProtection="1">
      <alignment horizontal="center" vertical="center" wrapText="1"/>
      <protection locked="0"/>
    </xf>
    <xf numFmtId="166" fontId="9" fillId="2" borderId="1" xfId="9" applyNumberFormat="1" applyFont="1" applyFill="1" applyBorder="1" applyAlignment="1" applyProtection="1">
      <alignment horizontal="center" vertical="center"/>
      <protection locked="0"/>
    </xf>
    <xf numFmtId="0" fontId="10" fillId="2" borderId="1" xfId="2" applyNumberFormat="1" applyFont="1" applyFill="1" applyBorder="1" applyAlignment="1" applyProtection="1">
      <alignment horizontal="center" vertical="center" wrapText="1"/>
      <protection locked="0"/>
    </xf>
    <xf numFmtId="1" fontId="10" fillId="2" borderId="1" xfId="2" applyNumberFormat="1" applyFont="1" applyFill="1" applyBorder="1" applyAlignment="1" applyProtection="1">
      <alignment horizontal="center" vertical="center" wrapText="1"/>
      <protection locked="0"/>
    </xf>
    <xf numFmtId="9" fontId="9" fillId="2" borderId="1" xfId="0" applyNumberFormat="1" applyFont="1" applyFill="1" applyBorder="1" applyAlignment="1" applyProtection="1">
      <alignment horizontal="center" vertical="center"/>
      <protection locked="0"/>
    </xf>
    <xf numFmtId="9" fontId="1" fillId="2" borderId="1" xfId="11" applyNumberFormat="1" applyFont="1" applyFill="1" applyBorder="1" applyAlignment="1" applyProtection="1">
      <alignment horizontal="center" vertical="center" wrapText="1"/>
      <protection locked="0"/>
    </xf>
    <xf numFmtId="0" fontId="9" fillId="2" borderId="10" xfId="0" applyFont="1" applyFill="1" applyBorder="1" applyAlignment="1" applyProtection="1">
      <alignment horizontal="center" vertical="center" wrapText="1"/>
      <protection locked="0"/>
    </xf>
    <xf numFmtId="0" fontId="9" fillId="2" borderId="10" xfId="13" applyFont="1" applyFill="1" applyBorder="1" applyAlignment="1" applyProtection="1">
      <alignment horizontal="center" vertical="center" wrapText="1"/>
      <protection locked="0"/>
    </xf>
    <xf numFmtId="0" fontId="9" fillId="2" borderId="0" xfId="0" applyFont="1" applyFill="1" applyProtection="1">
      <protection locked="0"/>
    </xf>
    <xf numFmtId="0" fontId="9" fillId="2" borderId="0" xfId="0" applyFont="1" applyFill="1" applyAlignment="1" applyProtection="1">
      <alignment horizontal="center" vertical="center"/>
      <protection locked="0"/>
    </xf>
    <xf numFmtId="0" fontId="1" fillId="2" borderId="7" xfId="13" applyFont="1" applyFill="1" applyBorder="1" applyAlignment="1" applyProtection="1">
      <alignment horizontal="center" vertical="center" wrapText="1"/>
      <protection locked="0"/>
    </xf>
    <xf numFmtId="0" fontId="7" fillId="3" borderId="42" xfId="13" applyFont="1" applyFill="1" applyBorder="1" applyAlignment="1">
      <alignment horizontal="center" vertical="center" wrapText="1"/>
    </xf>
    <xf numFmtId="0" fontId="7" fillId="7" borderId="42" xfId="13" applyFont="1" applyFill="1" applyBorder="1" applyAlignment="1">
      <alignment horizontal="center" vertical="center" wrapText="1"/>
    </xf>
    <xf numFmtId="0" fontId="7" fillId="4" borderId="42" xfId="13" applyFont="1" applyFill="1" applyBorder="1" applyAlignment="1">
      <alignment horizontal="center" vertical="center" wrapText="1"/>
    </xf>
    <xf numFmtId="0" fontId="7" fillId="6" borderId="42" xfId="13" applyFont="1" applyFill="1" applyBorder="1" applyAlignment="1">
      <alignment horizontal="center" vertical="center" wrapText="1"/>
    </xf>
    <xf numFmtId="0" fontId="7" fillId="8" borderId="42" xfId="13" applyFont="1" applyFill="1" applyBorder="1" applyAlignment="1">
      <alignment horizontal="center" vertical="center" wrapText="1"/>
    </xf>
    <xf numFmtId="0" fontId="8" fillId="9" borderId="6" xfId="13" applyFont="1" applyFill="1" applyBorder="1" applyAlignment="1" applyProtection="1">
      <alignment horizontal="center" vertical="center" wrapText="1"/>
      <protection locked="0"/>
    </xf>
    <xf numFmtId="0" fontId="1" fillId="2" borderId="2" xfId="13" applyFont="1" applyFill="1" applyBorder="1" applyAlignment="1" applyProtection="1">
      <alignment horizontal="center" vertical="center" wrapText="1"/>
      <protection locked="0"/>
    </xf>
    <xf numFmtId="0" fontId="8" fillId="9" borderId="1" xfId="13" applyFont="1" applyFill="1" applyBorder="1" applyAlignment="1" applyProtection="1">
      <alignment horizontal="center" vertical="center" wrapText="1"/>
      <protection locked="0"/>
    </xf>
    <xf numFmtId="0" fontId="10" fillId="2" borderId="1" xfId="0" applyFont="1" applyFill="1" applyBorder="1" applyAlignment="1" applyProtection="1">
      <alignment horizontal="center" vertical="center" wrapText="1"/>
      <protection locked="0"/>
    </xf>
    <xf numFmtId="42" fontId="10" fillId="2" borderId="1" xfId="20" applyFont="1" applyFill="1" applyBorder="1" applyAlignment="1" applyProtection="1">
      <alignment horizontal="center" vertical="center" wrapText="1"/>
      <protection locked="0"/>
    </xf>
    <xf numFmtId="9" fontId="10" fillId="2" borderId="1" xfId="0" applyNumberFormat="1" applyFont="1" applyFill="1" applyBorder="1" applyAlignment="1" applyProtection="1">
      <alignment horizontal="center" vertical="center" wrapText="1"/>
      <protection locked="0"/>
    </xf>
    <xf numFmtId="9" fontId="10" fillId="2" borderId="1" xfId="17" applyFont="1" applyFill="1" applyBorder="1" applyAlignment="1" applyProtection="1">
      <alignment horizontal="center" vertical="center" wrapText="1"/>
      <protection locked="0"/>
    </xf>
    <xf numFmtId="9" fontId="9" fillId="2" borderId="1" xfId="17" applyFont="1" applyFill="1" applyBorder="1" applyAlignment="1" applyProtection="1">
      <alignment horizontal="center" vertical="center"/>
      <protection locked="0"/>
    </xf>
    <xf numFmtId="0" fontId="9" fillId="2" borderId="13" xfId="0" applyFont="1" applyFill="1" applyBorder="1" applyAlignment="1">
      <alignment horizontal="center" vertical="center"/>
    </xf>
    <xf numFmtId="0" fontId="9" fillId="2" borderId="15" xfId="0" applyFont="1" applyFill="1" applyBorder="1" applyAlignment="1">
      <alignment horizontal="center" vertical="center"/>
    </xf>
    <xf numFmtId="0" fontId="9" fillId="2" borderId="0" xfId="0" applyFont="1" applyFill="1" applyAlignment="1">
      <alignment horizontal="center" vertical="center" wrapText="1"/>
    </xf>
    <xf numFmtId="0" fontId="9" fillId="2" borderId="0" xfId="0" applyFont="1" applyFill="1" applyAlignment="1" applyProtection="1">
      <alignment horizontal="center" vertical="center" wrapText="1"/>
      <protection locked="0"/>
    </xf>
    <xf numFmtId="9" fontId="1" fillId="2" borderId="1" xfId="0" applyNumberFormat="1" applyFont="1" applyFill="1" applyBorder="1" applyAlignment="1" applyProtection="1">
      <alignment horizontal="center" vertical="center"/>
      <protection locked="0"/>
    </xf>
    <xf numFmtId="1" fontId="1" fillId="2" borderId="1" xfId="11" applyNumberFormat="1" applyFont="1" applyFill="1" applyBorder="1" applyAlignment="1" applyProtection="1">
      <alignment horizontal="center" vertical="center" wrapText="1"/>
      <protection locked="0"/>
    </xf>
    <xf numFmtId="42" fontId="1" fillId="2" borderId="1" xfId="20" applyFont="1" applyFill="1" applyBorder="1" applyAlignment="1" applyProtection="1">
      <alignment horizontal="center" vertical="center" wrapText="1"/>
      <protection locked="0"/>
    </xf>
    <xf numFmtId="1" fontId="9" fillId="2" borderId="1" xfId="0" applyNumberFormat="1" applyFont="1" applyFill="1" applyBorder="1" applyAlignment="1" applyProtection="1">
      <alignment horizontal="center" vertical="center"/>
      <protection locked="0"/>
    </xf>
    <xf numFmtId="42" fontId="9" fillId="2" borderId="1" xfId="20" applyFont="1" applyFill="1" applyBorder="1" applyAlignment="1" applyProtection="1">
      <alignment horizontal="center" vertical="center" wrapText="1"/>
      <protection locked="0"/>
    </xf>
    <xf numFmtId="1" fontId="10" fillId="2" borderId="1" xfId="11" applyNumberFormat="1" applyFont="1" applyFill="1" applyBorder="1" applyAlignment="1" applyProtection="1">
      <alignment horizontal="center" vertical="center" wrapText="1"/>
      <protection locked="0"/>
    </xf>
    <xf numFmtId="9" fontId="10" fillId="2" borderId="1" xfId="11" applyNumberFormat="1" applyFont="1" applyFill="1" applyBorder="1" applyAlignment="1" applyProtection="1">
      <alignment horizontal="center" vertical="center" wrapText="1"/>
      <protection locked="0"/>
    </xf>
    <xf numFmtId="9" fontId="10" fillId="2" borderId="1" xfId="2" applyNumberFormat="1" applyFont="1" applyFill="1" applyBorder="1" applyAlignment="1" applyProtection="1">
      <alignment horizontal="center" vertical="center" wrapText="1"/>
      <protection locked="0"/>
    </xf>
    <xf numFmtId="9" fontId="1" fillId="2" borderId="1" xfId="2" applyNumberFormat="1" applyFont="1" applyFill="1" applyBorder="1" applyAlignment="1" applyProtection="1">
      <alignment horizontal="center" vertical="center" wrapText="1"/>
      <protection locked="0"/>
    </xf>
    <xf numFmtId="9" fontId="1" fillId="2" borderId="1" xfId="17" applyFont="1" applyFill="1" applyBorder="1" applyAlignment="1" applyProtection="1">
      <alignment horizontal="center" vertical="center" wrapText="1"/>
      <protection locked="0"/>
    </xf>
    <xf numFmtId="9" fontId="1" fillId="2" borderId="1" xfId="0" applyNumberFormat="1" applyFont="1" applyFill="1" applyBorder="1" applyAlignment="1" applyProtection="1">
      <alignment horizontal="center" vertical="center" wrapText="1"/>
      <protection locked="0"/>
    </xf>
    <xf numFmtId="1" fontId="1" fillId="2" borderId="1" xfId="2" applyNumberFormat="1" applyFont="1" applyFill="1" applyBorder="1" applyAlignment="1" applyProtection="1">
      <alignment horizontal="center" vertical="center" wrapText="1"/>
      <protection locked="0"/>
    </xf>
    <xf numFmtId="1" fontId="9" fillId="2" borderId="1" xfId="17" applyNumberFormat="1" applyFont="1" applyFill="1" applyBorder="1" applyAlignment="1" applyProtection="1">
      <alignment horizontal="center" vertical="center"/>
      <protection locked="0"/>
    </xf>
    <xf numFmtId="1" fontId="9" fillId="2" borderId="1" xfId="2" applyNumberFormat="1" applyFont="1" applyFill="1" applyBorder="1" applyAlignment="1" applyProtection="1">
      <alignment horizontal="center" vertical="center"/>
      <protection locked="0"/>
    </xf>
    <xf numFmtId="1" fontId="1" fillId="2" borderId="1" xfId="0" applyNumberFormat="1" applyFont="1" applyFill="1" applyBorder="1" applyAlignment="1" applyProtection="1">
      <alignment horizontal="center" vertical="center"/>
      <protection locked="0"/>
    </xf>
    <xf numFmtId="1" fontId="1" fillId="2" borderId="1" xfId="17" applyNumberFormat="1" applyFont="1" applyFill="1" applyBorder="1" applyAlignment="1" applyProtection="1">
      <alignment horizontal="center" vertical="center"/>
      <protection locked="0"/>
    </xf>
    <xf numFmtId="1" fontId="10" fillId="2" borderId="1" xfId="17" applyNumberFormat="1" applyFont="1" applyFill="1" applyBorder="1" applyAlignment="1" applyProtection="1">
      <alignment horizontal="center" vertical="center" wrapText="1"/>
      <protection locked="0"/>
    </xf>
    <xf numFmtId="0" fontId="9" fillId="2" borderId="1" xfId="13" applyFont="1" applyFill="1" applyBorder="1" applyAlignment="1" applyProtection="1">
      <alignment horizontal="center" vertical="center"/>
      <protection locked="0"/>
    </xf>
    <xf numFmtId="0" fontId="1" fillId="2" borderId="1" xfId="0" applyFont="1" applyFill="1" applyBorder="1" applyAlignment="1" applyProtection="1">
      <alignment horizontal="center" vertical="center"/>
      <protection locked="0"/>
    </xf>
    <xf numFmtId="1" fontId="1" fillId="2" borderId="1" xfId="0" applyNumberFormat="1" applyFont="1" applyFill="1" applyBorder="1" applyAlignment="1" applyProtection="1">
      <alignment horizontal="center" vertical="center" wrapText="1"/>
      <protection locked="0"/>
    </xf>
    <xf numFmtId="49" fontId="9" fillId="2" borderId="1" xfId="0" applyNumberFormat="1" applyFont="1" applyFill="1" applyBorder="1" applyAlignment="1" applyProtection="1">
      <alignment horizontal="center" vertical="center"/>
      <protection locked="0"/>
    </xf>
    <xf numFmtId="0" fontId="9" fillId="2" borderId="1" xfId="0" applyFont="1" applyFill="1" applyBorder="1" applyAlignment="1">
      <alignment horizontal="center" vertical="center" wrapText="1"/>
    </xf>
    <xf numFmtId="0" fontId="7" fillId="8" borderId="43" xfId="13" applyFont="1" applyFill="1" applyBorder="1" applyAlignment="1">
      <alignment horizontal="center" vertical="center" wrapText="1"/>
    </xf>
    <xf numFmtId="0" fontId="7" fillId="10" borderId="43" xfId="13" applyFont="1" applyFill="1" applyBorder="1" applyAlignment="1">
      <alignment horizontal="center" vertical="center" wrapText="1"/>
    </xf>
    <xf numFmtId="10" fontId="7" fillId="11" borderId="43" xfId="13" applyNumberFormat="1" applyFont="1" applyFill="1" applyBorder="1" applyAlignment="1">
      <alignment horizontal="center" vertical="center" wrapText="1"/>
    </xf>
    <xf numFmtId="0" fontId="7" fillId="11" borderId="43" xfId="13" applyFont="1" applyFill="1" applyBorder="1" applyAlignment="1">
      <alignment horizontal="center" vertical="center" wrapText="1"/>
    </xf>
    <xf numFmtId="0" fontId="7" fillId="12" borderId="43" xfId="13" applyFont="1" applyFill="1" applyBorder="1" applyAlignment="1">
      <alignment horizontal="center" vertical="center" wrapText="1"/>
    </xf>
    <xf numFmtId="9" fontId="9" fillId="2" borderId="1" xfId="0" applyNumberFormat="1" applyFont="1" applyFill="1" applyBorder="1" applyAlignment="1">
      <alignment horizontal="center" vertical="center"/>
    </xf>
    <xf numFmtId="0" fontId="9" fillId="2" borderId="1" xfId="0" applyFont="1" applyFill="1" applyBorder="1" applyAlignment="1">
      <alignment horizontal="center" vertical="center"/>
    </xf>
    <xf numFmtId="9" fontId="9" fillId="2" borderId="1" xfId="17" applyFont="1" applyFill="1" applyBorder="1" applyAlignment="1">
      <alignment horizontal="center" vertical="center"/>
    </xf>
    <xf numFmtId="9" fontId="9" fillId="13" borderId="1" xfId="17" applyFont="1" applyFill="1" applyBorder="1" applyAlignment="1">
      <alignment horizontal="center" vertical="center"/>
    </xf>
    <xf numFmtId="0" fontId="9" fillId="2" borderId="12" xfId="0" applyFont="1" applyFill="1" applyBorder="1"/>
    <xf numFmtId="0" fontId="9" fillId="2" borderId="16" xfId="0" applyFont="1" applyFill="1" applyBorder="1" applyAlignment="1">
      <alignment horizontal="center" vertical="center"/>
    </xf>
    <xf numFmtId="0" fontId="9" fillId="2" borderId="17" xfId="0" applyFont="1" applyFill="1" applyBorder="1" applyAlignment="1">
      <alignment horizontal="center" vertical="center"/>
    </xf>
    <xf numFmtId="0" fontId="9" fillId="14" borderId="0" xfId="0" applyFont="1" applyFill="1"/>
    <xf numFmtId="0" fontId="7" fillId="14" borderId="0" xfId="0" applyFont="1" applyFill="1" applyAlignment="1">
      <alignment horizontal="center" vertical="center"/>
    </xf>
    <xf numFmtId="0" fontId="1" fillId="2" borderId="6" xfId="0" applyFont="1" applyFill="1" applyBorder="1" applyAlignment="1" applyProtection="1">
      <alignment horizontal="center" vertical="center" wrapText="1"/>
      <protection locked="0"/>
    </xf>
    <xf numFmtId="0" fontId="1" fillId="2" borderId="1" xfId="13" applyFont="1" applyFill="1" applyBorder="1" applyAlignment="1" applyProtection="1">
      <alignment horizontal="center" vertical="top" wrapText="1"/>
      <protection locked="0"/>
    </xf>
    <xf numFmtId="0" fontId="1" fillId="2" borderId="1" xfId="0" applyFont="1" applyFill="1" applyBorder="1" applyAlignment="1" applyProtection="1">
      <alignment horizontal="left" vertical="top" wrapText="1"/>
      <protection locked="0"/>
    </xf>
    <xf numFmtId="0" fontId="9" fillId="2" borderId="1" xfId="0" applyFont="1" applyFill="1" applyBorder="1" applyAlignment="1" applyProtection="1">
      <alignment horizontal="center" vertical="top" wrapText="1"/>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pplyProtection="1">
      <alignment vertical="top" wrapText="1"/>
      <protection locked="0"/>
    </xf>
    <xf numFmtId="0" fontId="9" fillId="2" borderId="6" xfId="0" applyFont="1" applyFill="1" applyBorder="1" applyAlignment="1" applyProtection="1">
      <alignment horizontal="center" vertical="center" wrapText="1"/>
      <protection locked="0"/>
    </xf>
    <xf numFmtId="0" fontId="9" fillId="2" borderId="1" xfId="13" applyFont="1" applyFill="1" applyBorder="1" applyAlignment="1" applyProtection="1">
      <alignment horizontal="center" vertical="top" wrapText="1"/>
      <protection locked="0"/>
    </xf>
    <xf numFmtId="0" fontId="2" fillId="2" borderId="1" xfId="13" applyFont="1" applyFill="1" applyBorder="1" applyAlignment="1" applyProtection="1">
      <alignment horizontal="left" vertical="top" wrapText="1"/>
      <protection locked="0"/>
    </xf>
    <xf numFmtId="0" fontId="1" fillId="2" borderId="1" xfId="13" applyFont="1" applyFill="1" applyBorder="1" applyAlignment="1" applyProtection="1">
      <alignment horizontal="left" vertical="top" wrapText="1"/>
      <protection locked="0"/>
    </xf>
    <xf numFmtId="0" fontId="2" fillId="2" borderId="1" xfId="0" applyFont="1" applyFill="1" applyBorder="1" applyAlignment="1" applyProtection="1">
      <alignment horizontal="left" vertical="top" wrapText="1"/>
      <protection locked="0"/>
    </xf>
    <xf numFmtId="0" fontId="1" fillId="2" borderId="6" xfId="13" applyFont="1" applyFill="1" applyBorder="1" applyAlignment="1" applyProtection="1">
      <alignment horizontal="center" vertical="center" wrapText="1"/>
      <protection locked="0"/>
    </xf>
    <xf numFmtId="0" fontId="17" fillId="2" borderId="1" xfId="13" applyFont="1" applyFill="1" applyBorder="1" applyAlignment="1" applyProtection="1">
      <alignment horizontal="left" vertical="top" wrapText="1"/>
      <protection locked="0"/>
    </xf>
    <xf numFmtId="0" fontId="9" fillId="2" borderId="6" xfId="0" applyFont="1" applyFill="1" applyBorder="1" applyAlignment="1" applyProtection="1">
      <alignment horizontal="center" vertical="center"/>
      <protection locked="0"/>
    </xf>
    <xf numFmtId="0" fontId="9" fillId="2" borderId="1" xfId="0" applyFont="1" applyFill="1" applyBorder="1" applyAlignment="1">
      <alignment horizontal="center" vertical="top" wrapText="1"/>
    </xf>
    <xf numFmtId="0" fontId="9" fillId="0" borderId="1" xfId="0" applyFont="1" applyBorder="1" applyAlignment="1">
      <alignment vertical="top" wrapText="1"/>
    </xf>
    <xf numFmtId="0" fontId="1" fillId="2" borderId="9" xfId="0" applyFont="1" applyFill="1" applyBorder="1" applyAlignment="1" applyProtection="1">
      <alignment horizontal="center" vertical="center" wrapText="1"/>
      <protection locked="0"/>
    </xf>
    <xf numFmtId="0" fontId="1" fillId="2" borderId="2" xfId="13" applyFont="1" applyFill="1" applyBorder="1" applyAlignment="1" applyProtection="1">
      <alignment horizontal="center" vertical="top" wrapText="1"/>
      <protection locked="0"/>
    </xf>
    <xf numFmtId="0" fontId="1" fillId="2" borderId="2" xfId="13" applyFont="1" applyFill="1" applyBorder="1" applyAlignment="1" applyProtection="1">
      <alignment horizontal="left" vertical="top" wrapText="1"/>
      <protection locked="0"/>
    </xf>
    <xf numFmtId="0" fontId="1" fillId="2" borderId="9" xfId="13" applyFont="1" applyFill="1" applyBorder="1" applyAlignment="1" applyProtection="1">
      <alignment horizontal="center" vertical="center" wrapText="1"/>
      <protection locked="0"/>
    </xf>
    <xf numFmtId="0" fontId="9" fillId="2" borderId="2" xfId="13" applyFont="1" applyFill="1" applyBorder="1" applyAlignment="1" applyProtection="1">
      <alignment horizontal="center" vertical="top" wrapText="1"/>
      <protection locked="0"/>
    </xf>
    <xf numFmtId="0" fontId="10" fillId="2" borderId="2" xfId="0" applyFont="1" applyFill="1" applyBorder="1" applyAlignment="1" applyProtection="1">
      <alignment horizontal="left" vertical="top" wrapText="1"/>
      <protection locked="0"/>
    </xf>
    <xf numFmtId="0" fontId="1" fillId="2" borderId="11" xfId="13" applyFont="1" applyFill="1" applyBorder="1" applyAlignment="1" applyProtection="1">
      <alignment horizontal="center" vertical="top" wrapText="1"/>
      <protection locked="0"/>
    </xf>
    <xf numFmtId="0" fontId="9" fillId="2" borderId="11" xfId="13" applyFont="1" applyFill="1" applyBorder="1" applyAlignment="1" applyProtection="1">
      <alignment horizontal="center" vertical="top" wrapText="1"/>
      <protection locked="0"/>
    </xf>
    <xf numFmtId="42" fontId="10" fillId="2" borderId="6" xfId="20" applyFont="1" applyFill="1" applyBorder="1" applyAlignment="1" applyProtection="1">
      <alignment horizontal="center" vertical="center" wrapText="1"/>
      <protection locked="0"/>
    </xf>
    <xf numFmtId="0" fontId="9" fillId="2" borderId="44" xfId="0" applyFont="1" applyFill="1" applyBorder="1" applyAlignment="1" applyProtection="1">
      <alignment horizontal="center" vertical="center"/>
      <protection locked="0"/>
    </xf>
    <xf numFmtId="0" fontId="10" fillId="2" borderId="11" xfId="0" applyFont="1" applyFill="1" applyBorder="1" applyAlignment="1" applyProtection="1">
      <alignment horizontal="left" vertical="top" wrapText="1"/>
      <protection locked="0"/>
    </xf>
    <xf numFmtId="0" fontId="9" fillId="2" borderId="45" xfId="0" applyFont="1" applyFill="1" applyBorder="1" applyAlignment="1" applyProtection="1">
      <alignment horizontal="center" vertical="center"/>
      <protection locked="0"/>
    </xf>
    <xf numFmtId="0" fontId="1" fillId="2" borderId="7" xfId="13" applyFont="1" applyFill="1" applyBorder="1" applyAlignment="1" applyProtection="1">
      <alignment horizontal="center" vertical="top" wrapText="1"/>
      <protection locked="0"/>
    </xf>
    <xf numFmtId="165" fontId="9" fillId="2" borderId="7" xfId="11" applyFont="1" applyFill="1" applyBorder="1" applyAlignment="1" applyProtection="1">
      <alignment horizontal="center" vertical="top" wrapText="1"/>
      <protection locked="0"/>
    </xf>
    <xf numFmtId="0" fontId="9" fillId="2" borderId="7" xfId="11" applyNumberFormat="1" applyFont="1" applyFill="1" applyBorder="1" applyAlignment="1" applyProtection="1">
      <alignment horizontal="left" vertical="top" wrapText="1"/>
      <protection locked="0"/>
    </xf>
    <xf numFmtId="0" fontId="10" fillId="2" borderId="1" xfId="0" applyFont="1" applyFill="1" applyBorder="1" applyAlignment="1" applyProtection="1">
      <alignment horizontal="left" vertical="top" wrapText="1"/>
      <protection locked="0"/>
    </xf>
    <xf numFmtId="0" fontId="10" fillId="2" borderId="0" xfId="13" applyFont="1" applyFill="1" applyAlignment="1" applyProtection="1">
      <alignment horizontal="left" vertical="top" wrapText="1"/>
      <protection locked="0"/>
    </xf>
    <xf numFmtId="3" fontId="1" fillId="2" borderId="1" xfId="13" applyNumberFormat="1" applyFont="1" applyFill="1" applyBorder="1" applyAlignment="1" applyProtection="1">
      <alignment horizontal="left" vertical="top" wrapText="1"/>
      <protection locked="0"/>
    </xf>
    <xf numFmtId="0" fontId="10" fillId="2" borderId="1" xfId="13" applyFont="1" applyFill="1" applyBorder="1" applyAlignment="1" applyProtection="1">
      <alignment horizontal="left" vertical="top" wrapText="1"/>
      <protection locked="0"/>
    </xf>
    <xf numFmtId="0" fontId="9" fillId="2" borderId="1" xfId="0" applyFont="1" applyFill="1" applyBorder="1" applyAlignment="1" applyProtection="1">
      <alignment horizontal="left" vertical="top" wrapText="1"/>
      <protection locked="0"/>
    </xf>
    <xf numFmtId="0" fontId="9" fillId="2" borderId="1" xfId="13" applyFont="1" applyFill="1" applyBorder="1" applyAlignment="1" applyProtection="1">
      <alignment horizontal="left" vertical="top" wrapText="1"/>
      <protection locked="0"/>
    </xf>
    <xf numFmtId="0" fontId="2" fillId="2" borderId="1" xfId="0" applyFont="1" applyFill="1" applyBorder="1" applyAlignment="1" applyProtection="1">
      <alignment vertical="top" wrapText="1"/>
      <protection locked="0"/>
    </xf>
    <xf numFmtId="0" fontId="10" fillId="2" borderId="1" xfId="0" applyFont="1" applyFill="1" applyBorder="1" applyAlignment="1" applyProtection="1">
      <alignment vertical="top" wrapText="1"/>
      <protection locked="0"/>
    </xf>
    <xf numFmtId="0" fontId="8" fillId="2" borderId="1" xfId="13" applyFont="1" applyFill="1" applyBorder="1" applyAlignment="1" applyProtection="1">
      <alignment horizontal="left" vertical="top" wrapText="1"/>
      <protection locked="0"/>
    </xf>
    <xf numFmtId="0" fontId="9" fillId="2" borderId="1" xfId="0" applyFont="1" applyFill="1" applyBorder="1" applyAlignment="1" applyProtection="1">
      <alignment vertical="top" wrapText="1"/>
      <protection locked="0"/>
    </xf>
    <xf numFmtId="9" fontId="10" fillId="2" borderId="1" xfId="17" applyFont="1" applyFill="1" applyBorder="1" applyAlignment="1" applyProtection="1">
      <alignment horizontal="left" vertical="top" wrapText="1"/>
      <protection locked="0"/>
    </xf>
    <xf numFmtId="9" fontId="2" fillId="2" borderId="1" xfId="17" applyFont="1" applyFill="1" applyBorder="1" applyAlignment="1" applyProtection="1">
      <alignment horizontal="left" vertical="top" wrapText="1"/>
      <protection locked="0"/>
    </xf>
    <xf numFmtId="9" fontId="1" fillId="2" borderId="7" xfId="11" applyNumberFormat="1" applyFont="1" applyFill="1" applyBorder="1" applyAlignment="1" applyProtection="1">
      <alignment horizontal="center" vertical="center" wrapText="1"/>
      <protection locked="0"/>
    </xf>
    <xf numFmtId="0" fontId="9" fillId="2" borderId="46" xfId="0" applyFont="1" applyFill="1" applyBorder="1" applyAlignment="1" applyProtection="1">
      <alignment horizontal="center" vertical="center"/>
      <protection locked="0"/>
    </xf>
    <xf numFmtId="0" fontId="1" fillId="2" borderId="10" xfId="13" applyFont="1" applyFill="1" applyBorder="1" applyAlignment="1" applyProtection="1">
      <alignment horizontal="center" vertical="top" wrapText="1"/>
      <protection locked="0"/>
    </xf>
    <xf numFmtId="0" fontId="9" fillId="2" borderId="10" xfId="13" applyFont="1" applyFill="1" applyBorder="1" applyAlignment="1" applyProtection="1">
      <alignment horizontal="center" vertical="top" wrapText="1"/>
      <protection locked="0"/>
    </xf>
    <xf numFmtId="0" fontId="1" fillId="2" borderId="10" xfId="0" applyFont="1" applyFill="1" applyBorder="1" applyAlignment="1" applyProtection="1">
      <alignment horizontal="left" vertical="top" wrapText="1"/>
      <protection locked="0"/>
    </xf>
    <xf numFmtId="9" fontId="9" fillId="2" borderId="10" xfId="0" applyNumberFormat="1" applyFont="1" applyFill="1" applyBorder="1" applyAlignment="1" applyProtection="1">
      <alignment horizontal="center" vertical="center"/>
      <protection locked="0"/>
    </xf>
    <xf numFmtId="0" fontId="1" fillId="2" borderId="10" xfId="0" applyFont="1" applyFill="1" applyBorder="1" applyAlignment="1" applyProtection="1">
      <alignment horizontal="center" vertical="top" wrapText="1"/>
      <protection locked="0"/>
    </xf>
    <xf numFmtId="0" fontId="1" fillId="2" borderId="10" xfId="0" applyFont="1" applyFill="1" applyBorder="1" applyAlignment="1" applyProtection="1">
      <alignment horizontal="center" vertical="center" wrapText="1"/>
      <protection locked="0"/>
    </xf>
    <xf numFmtId="0" fontId="1" fillId="2" borderId="6" xfId="13" applyFont="1" applyFill="1" applyBorder="1" applyAlignment="1" applyProtection="1">
      <alignment horizontal="left" vertical="top" wrapText="1"/>
      <protection locked="0"/>
    </xf>
    <xf numFmtId="1" fontId="1" fillId="2" borderId="6" xfId="2" applyNumberFormat="1" applyFont="1" applyFill="1" applyBorder="1" applyAlignment="1" applyProtection="1">
      <alignment horizontal="center" vertical="center"/>
      <protection locked="0"/>
    </xf>
    <xf numFmtId="9" fontId="9" fillId="2" borderId="1" xfId="17" applyFont="1" applyFill="1" applyBorder="1" applyAlignment="1" applyProtection="1">
      <alignment horizontal="center" vertical="center" wrapText="1"/>
      <protection locked="0"/>
    </xf>
    <xf numFmtId="0" fontId="9" fillId="2" borderId="46" xfId="0" applyFont="1" applyFill="1" applyBorder="1" applyAlignment="1" applyProtection="1">
      <alignment horizontal="center" vertical="center" wrapText="1"/>
      <protection locked="0"/>
    </xf>
    <xf numFmtId="167" fontId="9" fillId="2" borderId="1" xfId="0" applyNumberFormat="1" applyFont="1" applyFill="1" applyBorder="1" applyAlignment="1">
      <alignment horizontal="center" vertical="center"/>
    </xf>
    <xf numFmtId="0" fontId="9" fillId="2" borderId="1" xfId="0" applyFont="1" applyFill="1" applyBorder="1" applyAlignment="1">
      <alignment horizontal="left" vertical="top" wrapText="1"/>
    </xf>
    <xf numFmtId="0" fontId="9" fillId="2" borderId="0" xfId="0" applyFont="1" applyFill="1" applyAlignment="1">
      <alignment horizontal="left" vertical="top" wrapText="1"/>
    </xf>
    <xf numFmtId="9" fontId="0" fillId="0" borderId="0" xfId="17" applyFont="1"/>
    <xf numFmtId="0" fontId="0" fillId="0" borderId="0" xfId="0" applyAlignment="1">
      <alignment horizontal="left"/>
    </xf>
    <xf numFmtId="0" fontId="0" fillId="0" borderId="1" xfId="0" applyBorder="1"/>
    <xf numFmtId="0" fontId="0" fillId="2" borderId="1" xfId="13" applyFont="1" applyFill="1" applyBorder="1" applyAlignment="1" applyProtection="1">
      <alignment horizontal="left" vertical="center"/>
      <protection locked="0"/>
    </xf>
    <xf numFmtId="0" fontId="0" fillId="2" borderId="1" xfId="0" applyFill="1" applyBorder="1" applyAlignment="1">
      <alignment horizontal="left" vertical="center"/>
    </xf>
    <xf numFmtId="0" fontId="22" fillId="2" borderId="1" xfId="0" applyFont="1" applyFill="1" applyBorder="1" applyAlignment="1" applyProtection="1">
      <alignment horizontal="left" vertical="center"/>
      <protection locked="0"/>
    </xf>
    <xf numFmtId="0" fontId="22" fillId="2" borderId="1" xfId="13" applyFont="1" applyFill="1" applyBorder="1" applyAlignment="1" applyProtection="1">
      <alignment horizontal="left" vertical="center"/>
      <protection locked="0"/>
    </xf>
    <xf numFmtId="0" fontId="0" fillId="2" borderId="1" xfId="0" applyFill="1" applyBorder="1" applyAlignment="1" applyProtection="1">
      <alignment horizontal="left" vertical="center"/>
      <protection locked="0"/>
    </xf>
    <xf numFmtId="0" fontId="23" fillId="2" borderId="1" xfId="13" applyFont="1" applyFill="1" applyBorder="1" applyAlignment="1" applyProtection="1">
      <alignment horizontal="left" vertical="center"/>
      <protection locked="0"/>
    </xf>
    <xf numFmtId="0" fontId="24" fillId="2" borderId="1" xfId="0" applyFont="1" applyFill="1" applyBorder="1" applyAlignment="1" applyProtection="1">
      <alignment horizontal="left" vertical="center"/>
      <protection locked="0"/>
    </xf>
    <xf numFmtId="1" fontId="0" fillId="0" borderId="0" xfId="0" applyNumberFormat="1"/>
    <xf numFmtId="1" fontId="0" fillId="0" borderId="1" xfId="0" applyNumberFormat="1" applyBorder="1"/>
    <xf numFmtId="0" fontId="21" fillId="0" borderId="0" xfId="0" applyFont="1"/>
    <xf numFmtId="0" fontId="21" fillId="0" borderId="0" xfId="0" applyFont="1" applyAlignment="1">
      <alignment horizontal="left"/>
    </xf>
    <xf numFmtId="0" fontId="21" fillId="0" borderId="1" xfId="0" applyFont="1" applyBorder="1" applyAlignment="1">
      <alignment horizontal="center"/>
    </xf>
    <xf numFmtId="1" fontId="21" fillId="0" borderId="1" xfId="0" applyNumberFormat="1" applyFont="1" applyBorder="1" applyAlignment="1">
      <alignment horizontal="center"/>
    </xf>
    <xf numFmtId="0" fontId="7" fillId="5" borderId="43" xfId="13" applyFont="1" applyFill="1" applyBorder="1" applyAlignment="1">
      <alignment vertical="center" wrapText="1"/>
    </xf>
    <xf numFmtId="0" fontId="7" fillId="15" borderId="0" xfId="0" applyFont="1" applyFill="1" applyAlignment="1">
      <alignment horizontal="center" vertical="center"/>
    </xf>
    <xf numFmtId="0" fontId="9" fillId="2" borderId="0" xfId="0" applyFont="1" applyFill="1" applyAlignment="1">
      <alignment wrapText="1"/>
    </xf>
    <xf numFmtId="0" fontId="9" fillId="2" borderId="0" xfId="0" applyFont="1" applyFill="1" applyAlignment="1">
      <alignment vertical="top" wrapText="1"/>
    </xf>
    <xf numFmtId="0" fontId="9" fillId="2" borderId="0" xfId="0" applyFont="1" applyFill="1" applyAlignment="1">
      <alignment horizontal="left" vertical="top"/>
    </xf>
    <xf numFmtId="1" fontId="9" fillId="2" borderId="1" xfId="0" applyNumberFormat="1" applyFont="1" applyFill="1" applyBorder="1" applyAlignment="1">
      <alignment horizontal="center" vertical="center"/>
    </xf>
    <xf numFmtId="0" fontId="22" fillId="0" borderId="1" xfId="13" applyFont="1" applyBorder="1" applyAlignment="1" applyProtection="1">
      <alignment horizontal="left" vertical="center"/>
      <protection locked="0"/>
    </xf>
    <xf numFmtId="0" fontId="0" fillId="0" borderId="1" xfId="13" applyFont="1" applyBorder="1" applyAlignment="1" applyProtection="1">
      <alignment horizontal="left" vertical="center"/>
      <protection locked="0"/>
    </xf>
    <xf numFmtId="0" fontId="7" fillId="5" borderId="43" xfId="13" applyFont="1" applyFill="1" applyBorder="1" applyAlignment="1">
      <alignment horizontal="center" vertical="center" wrapText="1"/>
    </xf>
    <xf numFmtId="168" fontId="0" fillId="0" borderId="0" xfId="0" applyNumberFormat="1"/>
    <xf numFmtId="0" fontId="25" fillId="2" borderId="1" xfId="0" applyFont="1" applyFill="1" applyBorder="1" applyAlignment="1">
      <alignment horizontal="center" vertical="center"/>
    </xf>
    <xf numFmtId="0" fontId="9" fillId="2" borderId="6" xfId="0" applyFont="1" applyFill="1" applyBorder="1" applyAlignment="1">
      <alignment horizontal="center" vertical="top" wrapText="1"/>
    </xf>
    <xf numFmtId="0" fontId="9" fillId="0" borderId="1" xfId="0" applyFont="1" applyBorder="1" applyAlignment="1">
      <alignment horizontal="left" vertical="top" wrapText="1"/>
    </xf>
    <xf numFmtId="0" fontId="9" fillId="2" borderId="1" xfId="0" applyFont="1" applyFill="1" applyBorder="1" applyAlignment="1">
      <alignment vertical="top" wrapText="1"/>
    </xf>
    <xf numFmtId="0" fontId="26" fillId="4" borderId="0" xfId="0" applyFont="1" applyFill="1" applyAlignment="1">
      <alignment horizontal="center"/>
    </xf>
    <xf numFmtId="0" fontId="26" fillId="4" borderId="0" xfId="0" applyFont="1" applyFill="1" applyAlignment="1">
      <alignment horizontal="left"/>
    </xf>
    <xf numFmtId="0" fontId="0" fillId="0" borderId="0" xfId="0" applyAlignment="1">
      <alignment horizontal="center"/>
    </xf>
    <xf numFmtId="169" fontId="0" fillId="0" borderId="0" xfId="17" applyNumberFormat="1" applyFont="1"/>
    <xf numFmtId="0" fontId="27" fillId="16" borderId="1" xfId="0" applyFont="1" applyFill="1" applyBorder="1" applyAlignment="1">
      <alignment vertical="center" wrapText="1"/>
    </xf>
    <xf numFmtId="0" fontId="29" fillId="3" borderId="47" xfId="0" applyFont="1" applyFill="1" applyBorder="1" applyAlignment="1">
      <alignment horizontal="center" vertical="center"/>
    </xf>
    <xf numFmtId="0" fontId="29" fillId="3" borderId="48" xfId="0" applyFont="1" applyFill="1" applyBorder="1" applyAlignment="1">
      <alignment horizontal="center" vertical="center"/>
    </xf>
    <xf numFmtId="0" fontId="0" fillId="0" borderId="0" xfId="0" applyAlignment="1">
      <alignment wrapText="1"/>
    </xf>
    <xf numFmtId="0" fontId="29" fillId="3" borderId="48" xfId="0" applyFont="1" applyFill="1" applyBorder="1" applyAlignment="1">
      <alignment horizontal="center" vertical="center" wrapText="1"/>
    </xf>
    <xf numFmtId="0" fontId="27" fillId="16" borderId="1" xfId="0" applyFont="1" applyFill="1" applyBorder="1" applyAlignment="1">
      <alignment horizontal="center" vertical="center" wrapText="1"/>
    </xf>
    <xf numFmtId="9" fontId="27" fillId="16"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27" fillId="16" borderId="2" xfId="0" applyFont="1" applyFill="1" applyBorder="1" applyAlignment="1">
      <alignment vertical="center" wrapText="1"/>
    </xf>
    <xf numFmtId="0" fontId="27" fillId="16" borderId="2" xfId="0" applyFont="1" applyFill="1" applyBorder="1" applyAlignment="1">
      <alignment vertical="center"/>
    </xf>
    <xf numFmtId="0" fontId="27" fillId="16" borderId="2" xfId="0" applyFont="1" applyFill="1" applyBorder="1" applyAlignment="1">
      <alignment horizontal="center" vertical="center" wrapText="1"/>
    </xf>
    <xf numFmtId="0" fontId="27" fillId="16" borderId="1" xfId="0" applyFont="1" applyFill="1" applyBorder="1" applyAlignment="1">
      <alignment horizontal="left" vertical="center" wrapText="1"/>
    </xf>
    <xf numFmtId="0" fontId="0" fillId="0" borderId="1" xfId="0" applyBorder="1" applyAlignment="1">
      <alignment wrapText="1"/>
    </xf>
    <xf numFmtId="0" fontId="0" fillId="0" borderId="1" xfId="0" applyBorder="1" applyAlignment="1">
      <alignment horizontal="center" vertical="center" wrapText="1"/>
    </xf>
    <xf numFmtId="0" fontId="0" fillId="0" borderId="1" xfId="0" applyBorder="1" applyAlignment="1">
      <alignment vertical="top" wrapText="1"/>
    </xf>
    <xf numFmtId="0" fontId="9" fillId="2" borderId="0" xfId="0" applyFont="1" applyFill="1" applyAlignment="1">
      <alignment vertical="top"/>
    </xf>
    <xf numFmtId="0" fontId="0" fillId="0" borderId="1" xfId="0" applyBorder="1" applyAlignment="1">
      <alignment horizontal="center" vertical="top" wrapText="1"/>
    </xf>
    <xf numFmtId="1" fontId="0" fillId="0" borderId="0" xfId="0" quotePrefix="1" applyNumberFormat="1"/>
    <xf numFmtId="166" fontId="0" fillId="0" borderId="0" xfId="9" applyNumberFormat="1" applyFont="1"/>
    <xf numFmtId="166" fontId="9" fillId="2" borderId="1" xfId="9" applyNumberFormat="1" applyFont="1" applyFill="1" applyBorder="1" applyAlignment="1">
      <alignment horizontal="center" vertical="center"/>
    </xf>
    <xf numFmtId="0" fontId="9" fillId="2" borderId="19" xfId="0" applyFont="1" applyFill="1" applyBorder="1" applyAlignment="1">
      <alignment horizontal="center"/>
    </xf>
    <xf numFmtId="0" fontId="9" fillId="2" borderId="20" xfId="0" applyFont="1" applyFill="1" applyBorder="1" applyAlignment="1">
      <alignment horizontal="center"/>
    </xf>
    <xf numFmtId="0" fontId="9" fillId="2" borderId="21" xfId="0" applyFont="1" applyFill="1" applyBorder="1" applyAlignment="1">
      <alignment horizontal="center"/>
    </xf>
    <xf numFmtId="0" fontId="9" fillId="2" borderId="19" xfId="0" applyFont="1" applyFill="1" applyBorder="1" applyAlignment="1">
      <alignment horizontal="left" vertical="center" wrapText="1"/>
    </xf>
    <xf numFmtId="0" fontId="9" fillId="2" borderId="20" xfId="0" applyFont="1" applyFill="1" applyBorder="1" applyAlignment="1">
      <alignment horizontal="left" vertical="center" wrapText="1"/>
    </xf>
    <xf numFmtId="0" fontId="9" fillId="2" borderId="21" xfId="0" applyFont="1" applyFill="1" applyBorder="1" applyAlignment="1">
      <alignment horizontal="left" vertical="center" wrapText="1"/>
    </xf>
    <xf numFmtId="0" fontId="8" fillId="2" borderId="19"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16"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7" fillId="3" borderId="34" xfId="0" applyFont="1" applyFill="1" applyBorder="1" applyAlignment="1">
      <alignment horizontal="center"/>
    </xf>
    <xf numFmtId="0" fontId="7" fillId="3" borderId="0" xfId="0" applyFont="1" applyFill="1" applyAlignment="1">
      <alignment horizontal="center"/>
    </xf>
    <xf numFmtId="0" fontId="7" fillId="4" borderId="30" xfId="13" applyFont="1" applyFill="1" applyBorder="1" applyAlignment="1">
      <alignment horizontal="center" vertical="center" wrapText="1"/>
    </xf>
    <xf numFmtId="0" fontId="7" fillId="4" borderId="32" xfId="13" applyFont="1" applyFill="1" applyBorder="1" applyAlignment="1">
      <alignment horizontal="center" vertical="center" wrapText="1"/>
    </xf>
    <xf numFmtId="0" fontId="7" fillId="8" borderId="30" xfId="13" applyFont="1" applyFill="1" applyBorder="1" applyAlignment="1">
      <alignment horizontal="center" vertical="center" wrapText="1"/>
    </xf>
    <xf numFmtId="0" fontId="7" fillId="8" borderId="32" xfId="13" applyFont="1" applyFill="1" applyBorder="1" applyAlignment="1">
      <alignment horizontal="center" vertical="center" wrapText="1"/>
    </xf>
    <xf numFmtId="0" fontId="1" fillId="2" borderId="1" xfId="13" applyFont="1" applyFill="1" applyBorder="1" applyAlignment="1">
      <alignment horizontal="left" vertical="center" wrapText="1"/>
    </xf>
    <xf numFmtId="0" fontId="7" fillId="6" borderId="30" xfId="13" applyFont="1" applyFill="1" applyBorder="1" applyAlignment="1">
      <alignment horizontal="center" vertical="center" wrapText="1"/>
    </xf>
    <xf numFmtId="0" fontId="7" fillId="6" borderId="41" xfId="13" applyFont="1" applyFill="1" applyBorder="1" applyAlignment="1">
      <alignment horizontal="center" vertical="center" wrapText="1"/>
    </xf>
    <xf numFmtId="0" fontId="1" fillId="2" borderId="8" xfId="13" applyFont="1" applyFill="1" applyBorder="1" applyAlignment="1">
      <alignment horizontal="left" vertical="center" wrapText="1"/>
    </xf>
    <xf numFmtId="0" fontId="1" fillId="2" borderId="4" xfId="13" applyFont="1" applyFill="1" applyBorder="1" applyAlignment="1">
      <alignment horizontal="left" vertical="center" wrapText="1"/>
    </xf>
    <xf numFmtId="0" fontId="1" fillId="2" borderId="6" xfId="13" applyFont="1" applyFill="1" applyBorder="1" applyAlignment="1">
      <alignment horizontal="left" vertical="center" wrapText="1"/>
    </xf>
    <xf numFmtId="0" fontId="9" fillId="2" borderId="8" xfId="0" applyFont="1" applyFill="1" applyBorder="1" applyAlignment="1">
      <alignment horizontal="left" vertical="center" wrapText="1"/>
    </xf>
    <xf numFmtId="0" fontId="9" fillId="2" borderId="4" xfId="0" applyFont="1" applyFill="1" applyBorder="1" applyAlignment="1">
      <alignment horizontal="left" vertical="center" wrapText="1"/>
    </xf>
    <xf numFmtId="0" fontId="9" fillId="2" borderId="40"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left" vertical="center"/>
    </xf>
    <xf numFmtId="0" fontId="9" fillId="2" borderId="38" xfId="0" applyFont="1" applyFill="1" applyBorder="1" applyAlignment="1">
      <alignment horizontal="left" vertical="center"/>
    </xf>
    <xf numFmtId="0" fontId="7" fillId="6" borderId="32" xfId="13" applyFont="1" applyFill="1" applyBorder="1" applyAlignment="1">
      <alignment horizontal="center" vertical="center" wrapText="1"/>
    </xf>
    <xf numFmtId="0" fontId="7" fillId="3" borderId="35" xfId="0" applyFont="1" applyFill="1" applyBorder="1" applyAlignment="1">
      <alignment horizontal="center"/>
    </xf>
    <xf numFmtId="0" fontId="9" fillId="2" borderId="38" xfId="0" applyFont="1" applyFill="1" applyBorder="1" applyAlignment="1">
      <alignment horizontal="left" vertical="center" wrapText="1"/>
    </xf>
    <xf numFmtId="0" fontId="9" fillId="2" borderId="18"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36" xfId="0" applyFont="1" applyFill="1" applyBorder="1" applyAlignment="1">
      <alignment horizontal="left" vertical="center" wrapText="1"/>
    </xf>
    <xf numFmtId="0" fontId="9" fillId="2" borderId="29"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37" xfId="0" applyFont="1" applyFill="1" applyBorder="1" applyAlignment="1">
      <alignment horizontal="left" vertical="center" wrapText="1"/>
    </xf>
    <xf numFmtId="0" fontId="7" fillId="3" borderId="14" xfId="0" applyFont="1" applyFill="1" applyBorder="1" applyAlignment="1">
      <alignment horizontal="center"/>
    </xf>
    <xf numFmtId="0" fontId="7" fillId="3" borderId="17" xfId="0" applyFont="1" applyFill="1" applyBorder="1" applyAlignment="1">
      <alignment horizontal="center"/>
    </xf>
    <xf numFmtId="0" fontId="9" fillId="2" borderId="23" xfId="0" applyFont="1" applyFill="1" applyBorder="1" applyAlignment="1">
      <alignment horizontal="left" vertical="top" wrapText="1"/>
    </xf>
    <xf numFmtId="0" fontId="9" fillId="2" borderId="16" xfId="0" applyFont="1" applyFill="1" applyBorder="1" applyAlignment="1">
      <alignment horizontal="left" vertical="top" wrapText="1"/>
    </xf>
    <xf numFmtId="0" fontId="9" fillId="2" borderId="24" xfId="0" applyFont="1" applyFill="1" applyBorder="1" applyAlignment="1">
      <alignment horizontal="left" vertical="top" wrapText="1"/>
    </xf>
    <xf numFmtId="0" fontId="9" fillId="2" borderId="22" xfId="0" applyFont="1" applyFill="1" applyBorder="1" applyAlignment="1">
      <alignment horizontal="left" vertical="top" wrapText="1"/>
    </xf>
    <xf numFmtId="0" fontId="9" fillId="2" borderId="0" xfId="0" applyFont="1" applyFill="1" applyAlignment="1">
      <alignment horizontal="left" vertical="top" wrapText="1"/>
    </xf>
    <xf numFmtId="0" fontId="9" fillId="2" borderId="27" xfId="0" applyFont="1" applyFill="1" applyBorder="1" applyAlignment="1">
      <alignment horizontal="left" vertical="top" wrapText="1"/>
    </xf>
    <xf numFmtId="0" fontId="7" fillId="3" borderId="12" xfId="13" applyFont="1" applyFill="1" applyBorder="1" applyAlignment="1">
      <alignment horizontal="center" vertical="center" wrapText="1"/>
    </xf>
    <xf numFmtId="0" fontId="7" fillId="3" borderId="28" xfId="13" applyFont="1" applyFill="1" applyBorder="1" applyAlignment="1">
      <alignment horizontal="center" vertical="center" wrapText="1"/>
    </xf>
    <xf numFmtId="0" fontId="7" fillId="3" borderId="25" xfId="13" applyFont="1" applyFill="1" applyBorder="1" applyAlignment="1">
      <alignment horizontal="center" vertical="center" wrapText="1"/>
    </xf>
    <xf numFmtId="0" fontId="7" fillId="3" borderId="26" xfId="13" applyFont="1" applyFill="1" applyBorder="1" applyAlignment="1">
      <alignment horizontal="center" vertical="center" wrapText="1"/>
    </xf>
    <xf numFmtId="0" fontId="7" fillId="7" borderId="30" xfId="13" applyFont="1" applyFill="1" applyBorder="1" applyAlignment="1">
      <alignment horizontal="center" vertical="center" wrapText="1"/>
    </xf>
    <xf numFmtId="0" fontId="7" fillId="7" borderId="32" xfId="13" applyFont="1" applyFill="1" applyBorder="1" applyAlignment="1">
      <alignment horizontal="center" vertical="center" wrapText="1"/>
    </xf>
    <xf numFmtId="0" fontId="7" fillId="3" borderId="30" xfId="13" applyFont="1" applyFill="1" applyBorder="1" applyAlignment="1">
      <alignment horizontal="center" vertical="center" wrapText="1"/>
    </xf>
    <xf numFmtId="0" fontId="7" fillId="3" borderId="32" xfId="13" applyFont="1" applyFill="1" applyBorder="1" applyAlignment="1">
      <alignment horizontal="center" vertical="center" wrapText="1"/>
    </xf>
    <xf numFmtId="0" fontId="7" fillId="3" borderId="31" xfId="13" applyFont="1" applyFill="1" applyBorder="1" applyAlignment="1">
      <alignment horizontal="center" vertical="center" wrapText="1"/>
    </xf>
    <xf numFmtId="0" fontId="7" fillId="7" borderId="31" xfId="13" applyFont="1" applyFill="1" applyBorder="1" applyAlignment="1">
      <alignment horizontal="center" vertical="center" wrapText="1"/>
    </xf>
    <xf numFmtId="0" fontId="1" fillId="2" borderId="33" xfId="13" applyFont="1" applyFill="1" applyBorder="1" applyAlignment="1">
      <alignment horizontal="left" vertical="center" wrapText="1"/>
    </xf>
    <xf numFmtId="0" fontId="1" fillId="2" borderId="5" xfId="13" applyFont="1" applyFill="1" applyBorder="1" applyAlignment="1">
      <alignment horizontal="left" vertical="center" wrapText="1"/>
    </xf>
    <xf numFmtId="0" fontId="1" fillId="2" borderId="9" xfId="13" applyFont="1" applyFill="1" applyBorder="1" applyAlignment="1">
      <alignment horizontal="left" vertical="center" wrapText="1"/>
    </xf>
    <xf numFmtId="0" fontId="9" fillId="2" borderId="39" xfId="0" applyFont="1" applyFill="1" applyBorder="1" applyAlignment="1">
      <alignment horizontal="left" wrapText="1"/>
    </xf>
    <xf numFmtId="0" fontId="9" fillId="2" borderId="4" xfId="0" applyFont="1" applyFill="1" applyBorder="1" applyAlignment="1">
      <alignment horizontal="left" wrapText="1"/>
    </xf>
    <xf numFmtId="0" fontId="9" fillId="2" borderId="40" xfId="0" applyFont="1" applyFill="1" applyBorder="1" applyAlignment="1">
      <alignment horizontal="left" wrapText="1"/>
    </xf>
    <xf numFmtId="0" fontId="7" fillId="5" borderId="30" xfId="13" applyFont="1" applyFill="1" applyBorder="1" applyAlignment="1">
      <alignment horizontal="center" vertical="center" wrapText="1"/>
    </xf>
    <xf numFmtId="0" fontId="7" fillId="5" borderId="32" xfId="13" applyFont="1" applyFill="1" applyBorder="1" applyAlignment="1">
      <alignment horizontal="center" vertical="center" wrapText="1"/>
    </xf>
    <xf numFmtId="0" fontId="7" fillId="3" borderId="42" xfId="0" applyFont="1" applyFill="1" applyBorder="1" applyAlignment="1">
      <alignment horizontal="center" vertical="center"/>
    </xf>
    <xf numFmtId="0" fontId="7" fillId="7" borderId="42" xfId="0" applyFont="1" applyFill="1" applyBorder="1" applyAlignment="1">
      <alignment horizontal="center" vertical="center"/>
    </xf>
    <xf numFmtId="0" fontId="7" fillId="4" borderId="42" xfId="0" applyFont="1" applyFill="1" applyBorder="1" applyAlignment="1">
      <alignment horizontal="center" vertical="center" wrapText="1"/>
    </xf>
    <xf numFmtId="0" fontId="7" fillId="8" borderId="42" xfId="0" applyFont="1" applyFill="1" applyBorder="1" applyAlignment="1">
      <alignment horizontal="center" vertical="center"/>
    </xf>
    <xf numFmtId="0" fontId="15" fillId="0" borderId="16"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15" xfId="0" applyFont="1" applyBorder="1" applyAlignment="1">
      <alignment horizontal="center" vertical="center" wrapText="1"/>
    </xf>
    <xf numFmtId="0" fontId="13" fillId="4" borderId="0" xfId="0" applyFont="1" applyFill="1" applyAlignment="1">
      <alignment horizontal="center" wrapText="1"/>
    </xf>
    <xf numFmtId="0" fontId="7" fillId="10" borderId="42" xfId="0" applyFont="1" applyFill="1" applyBorder="1" applyAlignment="1">
      <alignment horizontal="center" vertical="center"/>
    </xf>
    <xf numFmtId="0" fontId="7" fillId="11" borderId="42" xfId="0" applyFont="1" applyFill="1" applyBorder="1" applyAlignment="1">
      <alignment horizontal="center" vertical="center"/>
    </xf>
    <xf numFmtId="0" fontId="7" fillId="12" borderId="42" xfId="0" applyFont="1" applyFill="1" applyBorder="1" applyAlignment="1">
      <alignment horizontal="center" vertical="center"/>
    </xf>
    <xf numFmtId="0" fontId="12" fillId="2" borderId="12" xfId="0" applyFont="1" applyFill="1" applyBorder="1" applyAlignment="1">
      <alignment horizontal="left" vertical="center" wrapText="1"/>
    </xf>
    <xf numFmtId="0" fontId="12" fillId="2" borderId="13" xfId="0" applyFont="1" applyFill="1" applyBorder="1" applyAlignment="1">
      <alignment horizontal="left" vertical="center"/>
    </xf>
    <xf numFmtId="0" fontId="12" fillId="2" borderId="14" xfId="0" applyFont="1" applyFill="1" applyBorder="1" applyAlignment="1">
      <alignment horizontal="left" vertical="center"/>
    </xf>
    <xf numFmtId="0" fontId="12" fillId="2" borderId="15" xfId="0" applyFont="1" applyFill="1" applyBorder="1" applyAlignment="1">
      <alignment horizontal="left" vertical="center"/>
    </xf>
    <xf numFmtId="0" fontId="7" fillId="6" borderId="42" xfId="0" applyFont="1" applyFill="1" applyBorder="1" applyAlignment="1">
      <alignment horizontal="center" vertical="center"/>
    </xf>
    <xf numFmtId="1" fontId="21" fillId="0" borderId="3" xfId="0" applyNumberFormat="1" applyFont="1" applyBorder="1" applyAlignment="1">
      <alignment horizontal="center"/>
    </xf>
    <xf numFmtId="0" fontId="21" fillId="0" borderId="0" xfId="0" applyFont="1" applyAlignment="1">
      <alignment horizontal="center"/>
    </xf>
    <xf numFmtId="0" fontId="0" fillId="0" borderId="0" xfId="0" applyAlignment="1">
      <alignment horizontal="center"/>
    </xf>
    <xf numFmtId="0" fontId="27" fillId="16" borderId="1" xfId="0" applyFont="1" applyFill="1" applyBorder="1" applyAlignment="1">
      <alignment vertical="center" wrapText="1"/>
    </xf>
    <xf numFmtId="0" fontId="0" fillId="0" borderId="2" xfId="0" applyBorder="1" applyAlignment="1">
      <alignment horizontal="center" vertical="center"/>
    </xf>
    <xf numFmtId="0" fontId="0" fillId="0" borderId="49"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27" fillId="16" borderId="1" xfId="0" applyFont="1" applyFill="1" applyBorder="1" applyAlignment="1">
      <alignment horizontal="center" vertical="center" wrapText="1"/>
    </xf>
    <xf numFmtId="0" fontId="27" fillId="16" borderId="2" xfId="0" applyFont="1" applyFill="1" applyBorder="1" applyAlignment="1">
      <alignment horizontal="center" vertical="center" wrapText="1"/>
    </xf>
    <xf numFmtId="0" fontId="27" fillId="16" borderId="7" xfId="0" applyFont="1" applyFill="1" applyBorder="1" applyAlignment="1">
      <alignment horizontal="center" vertical="center" wrapText="1"/>
    </xf>
    <xf numFmtId="0" fontId="27" fillId="16" borderId="2" xfId="0" applyFont="1" applyFill="1" applyBorder="1" applyAlignment="1">
      <alignment vertical="center" wrapText="1"/>
    </xf>
    <xf numFmtId="0" fontId="27" fillId="16" borderId="7" xfId="0" applyFont="1" applyFill="1" applyBorder="1" applyAlignment="1">
      <alignment vertical="center" wrapText="1"/>
    </xf>
    <xf numFmtId="0" fontId="27" fillId="16" borderId="2" xfId="0" applyFont="1" applyFill="1" applyBorder="1" applyAlignment="1">
      <alignment vertical="center"/>
    </xf>
    <xf numFmtId="0" fontId="27" fillId="16" borderId="7" xfId="0" applyFont="1" applyFill="1" applyBorder="1" applyAlignment="1">
      <alignment vertical="center"/>
    </xf>
    <xf numFmtId="0" fontId="27" fillId="16" borderId="1" xfId="0" applyFont="1" applyFill="1" applyBorder="1" applyAlignment="1">
      <alignment vertical="center"/>
    </xf>
  </cellXfs>
  <cellStyles count="21">
    <cellStyle name="Hyperlink" xfId="1" xr:uid="{00000000-0005-0000-0000-000000000000}"/>
    <cellStyle name="Millares [0]" xfId="2" builtinId="6"/>
    <cellStyle name="Millares [0] 2" xfId="3" xr:uid="{00000000-0005-0000-0000-000002000000}"/>
    <cellStyle name="Millares 2" xfId="4" xr:uid="{00000000-0005-0000-0000-000003000000}"/>
    <cellStyle name="Millares 3" xfId="5" xr:uid="{00000000-0005-0000-0000-000004000000}"/>
    <cellStyle name="Millares 3 2" xfId="6" xr:uid="{00000000-0005-0000-0000-000005000000}"/>
    <cellStyle name="Millares 3 2 2" xfId="7" xr:uid="{00000000-0005-0000-0000-000006000000}"/>
    <cellStyle name="Millares 3 3" xfId="8" xr:uid="{00000000-0005-0000-0000-000007000000}"/>
    <cellStyle name="Moneda" xfId="9" builtinId="4"/>
    <cellStyle name="Moneda [0]" xfId="20" builtinId="7"/>
    <cellStyle name="Moneda [0] 2" xfId="10" xr:uid="{00000000-0005-0000-0000-00000A000000}"/>
    <cellStyle name="Moneda 2 2" xfId="11" xr:uid="{00000000-0005-0000-0000-00000B000000}"/>
    <cellStyle name="Normal" xfId="0" builtinId="0"/>
    <cellStyle name="Normal 2" xfId="12" xr:uid="{00000000-0005-0000-0000-00000D000000}"/>
    <cellStyle name="Normal 3" xfId="13" xr:uid="{00000000-0005-0000-0000-00000E000000}"/>
    <cellStyle name="Normal 3 2" xfId="14" xr:uid="{00000000-0005-0000-0000-00000F000000}"/>
    <cellStyle name="Normal 3 2 2" xfId="15" xr:uid="{00000000-0005-0000-0000-000010000000}"/>
    <cellStyle name="Normal 3 4" xfId="16" xr:uid="{00000000-0005-0000-0000-000011000000}"/>
    <cellStyle name="Porcentaje" xfId="17" builtinId="5"/>
    <cellStyle name="Porcentaje 2" xfId="18" xr:uid="{00000000-0005-0000-0000-000013000000}"/>
    <cellStyle name="Porcentaje 3" xfId="19" xr:uid="{00000000-0005-0000-0000-000014000000}"/>
  </cellStyles>
  <dxfs count="14">
    <dxf>
      <font>
        <color rgb="FF701978"/>
      </font>
      <fill>
        <patternFill>
          <bgColor rgb="FF7030A0"/>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numFmt numFmtId="0" formatCode="General"/>
    </dxf>
    <dxf>
      <numFmt numFmtId="13" formatCode="0%"/>
    </dxf>
    <dxf>
      <numFmt numFmtId="169" formatCode="0.0%"/>
    </dxf>
    <dxf>
      <numFmt numFmtId="1" formatCode="0"/>
    </dxf>
    <dxf>
      <font>
        <b val="0"/>
        <i val="0"/>
        <strike val="0"/>
        <condense val="0"/>
        <extend val="0"/>
        <outline val="0"/>
        <shadow val="0"/>
        <u val="none"/>
        <vertAlign val="baseline"/>
        <sz val="11"/>
        <color theme="1"/>
        <name val="Calibri"/>
        <family val="2"/>
        <scheme val="minor"/>
      </font>
      <numFmt numFmtId="13" formatCode="0%"/>
    </dxf>
    <dxf>
      <font>
        <b val="0"/>
        <i val="0"/>
        <strike val="0"/>
        <condense val="0"/>
        <extend val="0"/>
        <outline val="0"/>
        <shadow val="0"/>
        <u val="none"/>
        <vertAlign val="baseline"/>
        <sz val="11"/>
        <color theme="1"/>
        <name val="Calibri"/>
        <family val="2"/>
        <scheme val="minor"/>
      </font>
      <numFmt numFmtId="169" formatCode="0.0%"/>
    </dxf>
    <dxf>
      <alignment horizontal="center" vertical="bottom" textRotation="0" wrapText="0" indent="0" justifyLastLine="0" shrinkToFit="0" readingOrder="0"/>
    </dxf>
    <dxf>
      <numFmt numFmtId="168" formatCode="0.0"/>
    </dxf>
    <dxf>
      <font>
        <b val="0"/>
        <i val="0"/>
        <strike val="0"/>
        <condense val="0"/>
        <extend val="0"/>
        <outline val="0"/>
        <shadow val="0"/>
        <u val="none"/>
        <vertAlign val="baseline"/>
        <sz val="11"/>
        <color theme="1"/>
        <name val="Calibri"/>
        <family val="2"/>
        <scheme val="minor"/>
      </font>
      <numFmt numFmtId="169" formatCode="0.0%"/>
    </dxf>
    <dxf>
      <font>
        <b val="0"/>
        <i val="0"/>
        <strike val="0"/>
        <condense val="0"/>
        <extend val="0"/>
        <outline val="0"/>
        <shadow val="0"/>
        <u val="none"/>
        <vertAlign val="baseline"/>
        <sz val="11"/>
        <color theme="1"/>
        <name val="Calibri"/>
        <family val="2"/>
        <scheme val="minor"/>
      </font>
      <numFmt numFmtId="169" formatCode="0.0%"/>
    </dxf>
  </dxfs>
  <tableStyles count="0" defaultTableStyle="TableStyleMedium2" defaultPivotStyle="PivotStyleLight16"/>
  <colors>
    <mruColors>
      <color rgb="FF701978"/>
      <color rgb="FFFE1978"/>
      <color rgb="FFB61978"/>
      <color rgb="FF000A8B"/>
      <color rgb="FFA9A8A9"/>
      <color rgb="FF6E1978"/>
      <color rgb="FF2931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'Para PPT'!$B$21:$B$32</c:f>
              <c:strCache>
                <c:ptCount val="12"/>
                <c:pt idx="0">
                  <c:v>Dirección Comercial</c:v>
                </c:pt>
                <c:pt idx="1">
                  <c:v>Dirección de Proyectos</c:v>
                </c:pt>
                <c:pt idx="2">
                  <c:v>Dirección de Planeación y Prospectiva</c:v>
                </c:pt>
                <c:pt idx="3">
                  <c:v>Dirección Territorial Occidente</c:v>
                </c:pt>
                <c:pt idx="4">
                  <c:v>Oficina de Integridad, Anticorrupción y Cumplimiento</c:v>
                </c:pt>
                <c:pt idx="5">
                  <c:v>Dirección de Gobierno, Control y Democratización de Sociedades</c:v>
                </c:pt>
                <c:pt idx="6">
                  <c:v>Gerencia de Depositarios, Mandatarios y Liquidadores</c:v>
                </c:pt>
                <c:pt idx="7">
                  <c:v>Dirección para la Democratización de Activos Inmuebles Urbanos</c:v>
                </c:pt>
                <c:pt idx="8">
                  <c:v>Dirección de Asuntos Legales Misionales</c:v>
                </c:pt>
                <c:pt idx="9">
                  <c:v>Dirección de Analítica, Alistamiento y Valoración</c:v>
                </c:pt>
                <c:pt idx="10">
                  <c:v>Dirección de Control del Inventario</c:v>
                </c:pt>
                <c:pt idx="11">
                  <c:v>Dirección de Contratación</c:v>
                </c:pt>
              </c:strCache>
            </c:strRef>
          </c:cat>
          <c:val>
            <c:numRef>
              <c:f>'Para PPT'!$C$21:$C$32</c:f>
              <c:numCache>
                <c:formatCode>0%</c:formatCode>
                <c:ptCount val="12"/>
                <c:pt idx="0">
                  <c:v>0.24509141632676479</c:v>
                </c:pt>
                <c:pt idx="1">
                  <c:v>0.33333333333333331</c:v>
                </c:pt>
                <c:pt idx="2">
                  <c:v>0.35712302909171667</c:v>
                </c:pt>
                <c:pt idx="3">
                  <c:v>0.37151476417420615</c:v>
                </c:pt>
                <c:pt idx="4">
                  <c:v>0.37955689456530445</c:v>
                </c:pt>
                <c:pt idx="5">
                  <c:v>0.39303458493322985</c:v>
                </c:pt>
                <c:pt idx="6">
                  <c:v>0.3932958801498127</c:v>
                </c:pt>
                <c:pt idx="7">
                  <c:v>0.45247680392607931</c:v>
                </c:pt>
                <c:pt idx="8">
                  <c:v>0.47201902795881318</c:v>
                </c:pt>
                <c:pt idx="9">
                  <c:v>0.488499374119856</c:v>
                </c:pt>
                <c:pt idx="10">
                  <c:v>0.48870967741935484</c:v>
                </c:pt>
                <c:pt idx="11">
                  <c:v>0.49601275917065396</c:v>
                </c:pt>
              </c:numCache>
            </c:numRef>
          </c:val>
          <c:extLst>
            <c:ext xmlns:c16="http://schemas.microsoft.com/office/drawing/2014/chart" uri="{C3380CC4-5D6E-409C-BE32-E72D297353CC}">
              <c16:uniqueId val="{00000000-0633-457E-A7FB-EA33CBC9766E}"/>
            </c:ext>
          </c:extLst>
        </c:ser>
        <c:dLbls>
          <c:showLegendKey val="0"/>
          <c:showVal val="1"/>
          <c:showCatName val="0"/>
          <c:showSerName val="0"/>
          <c:showPercent val="0"/>
          <c:showBubbleSize val="0"/>
        </c:dLbls>
        <c:gapWidth val="150"/>
        <c:shape val="box"/>
        <c:axId val="525411439"/>
        <c:axId val="175700015"/>
        <c:axId val="0"/>
      </c:bar3DChart>
      <c:catAx>
        <c:axId val="525411439"/>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5700015"/>
        <c:crosses val="autoZero"/>
        <c:auto val="1"/>
        <c:lblAlgn val="ctr"/>
        <c:lblOffset val="100"/>
        <c:noMultiLvlLbl val="0"/>
      </c:catAx>
      <c:valAx>
        <c:axId val="175700015"/>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541143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'Para PPT'!$B$33:$B$45</c:f>
              <c:strCache>
                <c:ptCount val="13"/>
                <c:pt idx="0">
                  <c:v>Despacho del Presidente</c:v>
                </c:pt>
                <c:pt idx="1">
                  <c:v>Dirección para la Democratización de Activos Muebles</c:v>
                </c:pt>
                <c:pt idx="2">
                  <c:v>Dirección Territorial Caribe</c:v>
                </c:pt>
                <c:pt idx="3">
                  <c:v>Dirección Administrativa</c:v>
                </c:pt>
                <c:pt idx="4">
                  <c:v>Dirección Territorial Sur</c:v>
                </c:pt>
                <c:pt idx="5">
                  <c:v>Dirección para la Democratización de Activos Inmuebles Rurales</c:v>
                </c:pt>
                <c:pt idx="6">
                  <c:v>Oficina de Tecnologías y Sistemas de la Información</c:v>
                </c:pt>
                <c:pt idx="7">
                  <c:v>Dirección Territorial Centro Oriente</c:v>
                </c:pt>
                <c:pt idx="8">
                  <c:v>Oficina de Prensa y Comunicaciones</c:v>
                </c:pt>
                <c:pt idx="9">
                  <c:v>Oficina de Control Interno</c:v>
                </c:pt>
                <c:pt idx="10">
                  <c:v>Dirección de Talento Humano</c:v>
                </c:pt>
                <c:pt idx="11">
                  <c:v>Dirección de Seguimiento y Control de Liquidaciones</c:v>
                </c:pt>
                <c:pt idx="12">
                  <c:v>Dirección Financiera</c:v>
                </c:pt>
              </c:strCache>
            </c:strRef>
          </c:cat>
          <c:val>
            <c:numRef>
              <c:f>'Para PPT'!$C$33:$C$45</c:f>
              <c:numCache>
                <c:formatCode>0%</c:formatCode>
                <c:ptCount val="13"/>
                <c:pt idx="0">
                  <c:v>0.5</c:v>
                </c:pt>
                <c:pt idx="1">
                  <c:v>0.50676766996433897</c:v>
                </c:pt>
                <c:pt idx="2">
                  <c:v>0.52425562582660457</c:v>
                </c:pt>
                <c:pt idx="3">
                  <c:v>0.54807291666666669</c:v>
                </c:pt>
                <c:pt idx="4">
                  <c:v>0.56886962361033766</c:v>
                </c:pt>
                <c:pt idx="5">
                  <c:v>0.57604151762551614</c:v>
                </c:pt>
                <c:pt idx="6">
                  <c:v>0.57738162174080809</c:v>
                </c:pt>
                <c:pt idx="7">
                  <c:v>0.6023726110036598</c:v>
                </c:pt>
                <c:pt idx="8">
                  <c:v>0.6428571428571429</c:v>
                </c:pt>
                <c:pt idx="9">
                  <c:v>0.70506912442396308</c:v>
                </c:pt>
                <c:pt idx="10">
                  <c:v>0.72559672712111745</c:v>
                </c:pt>
                <c:pt idx="11">
                  <c:v>0.80017158387630349</c:v>
                </c:pt>
                <c:pt idx="12">
                  <c:v>0.87897738069687692</c:v>
                </c:pt>
              </c:numCache>
            </c:numRef>
          </c:val>
          <c:extLst>
            <c:ext xmlns:c16="http://schemas.microsoft.com/office/drawing/2014/chart" uri="{C3380CC4-5D6E-409C-BE32-E72D297353CC}">
              <c16:uniqueId val="{00000000-935D-49DE-94FA-ACF1E6B2EE4D}"/>
            </c:ext>
          </c:extLst>
        </c:ser>
        <c:dLbls>
          <c:showLegendKey val="0"/>
          <c:showVal val="1"/>
          <c:showCatName val="0"/>
          <c:showSerName val="0"/>
          <c:showPercent val="0"/>
          <c:showBubbleSize val="0"/>
        </c:dLbls>
        <c:gapWidth val="150"/>
        <c:shape val="box"/>
        <c:axId val="525411439"/>
        <c:axId val="175700015"/>
        <c:axId val="0"/>
      </c:bar3DChart>
      <c:catAx>
        <c:axId val="525411439"/>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5700015"/>
        <c:crosses val="autoZero"/>
        <c:auto val="1"/>
        <c:lblAlgn val="ctr"/>
        <c:lblOffset val="100"/>
        <c:noMultiLvlLbl val="0"/>
      </c:catAx>
      <c:valAx>
        <c:axId val="175700015"/>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541143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rgbClr val="FE1978"/>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C644-443F-83BB-13B29ED8150F}"/>
              </c:ext>
            </c:extLst>
          </c:dPt>
          <c:dPt>
            <c:idx val="1"/>
            <c:bubble3D val="0"/>
            <c:spPr>
              <a:solidFill>
                <a:srgbClr val="701978"/>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C644-443F-83BB-13B29ED8150F}"/>
              </c:ext>
            </c:extLst>
          </c:dPt>
          <c:dLbls>
            <c:delete val="1"/>
          </c:dLbls>
          <c:cat>
            <c:strRef>
              <c:f>'Avance por áreas'!$L$3:$L$4</c:f>
              <c:strCache>
                <c:ptCount val="2"/>
                <c:pt idx="0">
                  <c:v>Sí</c:v>
                </c:pt>
                <c:pt idx="1">
                  <c:v>No</c:v>
                </c:pt>
              </c:strCache>
            </c:strRef>
          </c:cat>
          <c:val>
            <c:numRef>
              <c:f>'Avance por áreas'!$M$3:$M$4</c:f>
              <c:numCache>
                <c:formatCode>General</c:formatCode>
                <c:ptCount val="2"/>
                <c:pt idx="0">
                  <c:v>17</c:v>
                </c:pt>
                <c:pt idx="1">
                  <c:v>8</c:v>
                </c:pt>
              </c:numCache>
            </c:numRef>
          </c:val>
          <c:extLst>
            <c:ext xmlns:c16="http://schemas.microsoft.com/office/drawing/2014/chart" uri="{C3380CC4-5D6E-409C-BE32-E72D297353CC}">
              <c16:uniqueId val="{00000000-C644-443F-83BB-13B29ED8150F}"/>
            </c:ext>
          </c:extLst>
        </c:ser>
        <c:dLbls>
          <c:dLblPos val="outEnd"/>
          <c:showLegendKey val="0"/>
          <c:showVal val="0"/>
          <c:showCatName val="1"/>
          <c:showSerName val="0"/>
          <c:showPercent val="0"/>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0</xdr:col>
      <xdr:colOff>169332</xdr:colOff>
      <xdr:row>0</xdr:row>
      <xdr:rowOff>169333</xdr:rowOff>
    </xdr:from>
    <xdr:to>
      <xdr:col>2</xdr:col>
      <xdr:colOff>352808</xdr:colOff>
      <xdr:row>0</xdr:row>
      <xdr:rowOff>1026582</xdr:rowOff>
    </xdr:to>
    <xdr:pic>
      <xdr:nvPicPr>
        <xdr:cNvPr id="3" name="Imagen 2">
          <a:extLst>
            <a:ext uri="{FF2B5EF4-FFF2-40B4-BE49-F238E27FC236}">
              <a16:creationId xmlns:a16="http://schemas.microsoft.com/office/drawing/2014/main" id="{7E712EE0-2A0B-43B9-9D67-A39FC84DDB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9332" y="169333"/>
          <a:ext cx="1453476" cy="857249"/>
        </a:xfrm>
        <a:prstGeom prst="rect">
          <a:avLst/>
        </a:prstGeom>
      </xdr:spPr>
    </xdr:pic>
    <xdr:clientData/>
  </xdr:twoCellAnchor>
  <xdr:twoCellAnchor editAs="oneCell">
    <xdr:from>
      <xdr:col>2</xdr:col>
      <xdr:colOff>825500</xdr:colOff>
      <xdr:row>18</xdr:row>
      <xdr:rowOff>560918</xdr:rowOff>
    </xdr:from>
    <xdr:to>
      <xdr:col>8</xdr:col>
      <xdr:colOff>677333</xdr:colOff>
      <xdr:row>18</xdr:row>
      <xdr:rowOff>2936101</xdr:rowOff>
    </xdr:to>
    <xdr:pic>
      <xdr:nvPicPr>
        <xdr:cNvPr id="14" name="Imagen 13">
          <a:extLst>
            <a:ext uri="{FF2B5EF4-FFF2-40B4-BE49-F238E27FC236}">
              <a16:creationId xmlns:a16="http://schemas.microsoft.com/office/drawing/2014/main" id="{07A9C0D3-6863-50DD-6775-698446A7C6E1}"/>
            </a:ext>
          </a:extLst>
        </xdr:cNvPr>
        <xdr:cNvPicPr>
          <a:picLocks noChangeAspect="1"/>
        </xdr:cNvPicPr>
      </xdr:nvPicPr>
      <xdr:blipFill>
        <a:blip xmlns:r="http://schemas.openxmlformats.org/officeDocument/2006/relationships" r:embed="rId2"/>
        <a:stretch>
          <a:fillRect/>
        </a:stretch>
      </xdr:blipFill>
      <xdr:spPr>
        <a:xfrm>
          <a:off x="2095500" y="21928668"/>
          <a:ext cx="5566833" cy="23751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926306</xdr:colOff>
      <xdr:row>0</xdr:row>
      <xdr:rowOff>54769</xdr:rowOff>
    </xdr:from>
    <xdr:to>
      <xdr:col>2</xdr:col>
      <xdr:colOff>1435366</xdr:colOff>
      <xdr:row>1</xdr:row>
      <xdr:rowOff>488156</xdr:rowOff>
    </xdr:to>
    <xdr:pic>
      <xdr:nvPicPr>
        <xdr:cNvPr id="2" name="Imagen 1">
          <a:extLst>
            <a:ext uri="{FF2B5EF4-FFF2-40B4-BE49-F238E27FC236}">
              <a16:creationId xmlns:a16="http://schemas.microsoft.com/office/drawing/2014/main" id="{045E6D59-BF17-020D-0DAB-BF897CC95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6306" y="54769"/>
          <a:ext cx="1883569" cy="10763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190500</xdr:colOff>
      <xdr:row>19</xdr:row>
      <xdr:rowOff>128586</xdr:rowOff>
    </xdr:from>
    <xdr:to>
      <xdr:col>10</xdr:col>
      <xdr:colOff>85725</xdr:colOff>
      <xdr:row>37</xdr:row>
      <xdr:rowOff>171449</xdr:rowOff>
    </xdr:to>
    <xdr:graphicFrame macro="">
      <xdr:nvGraphicFramePr>
        <xdr:cNvPr id="2" name="Gráfico 1">
          <a:extLst>
            <a:ext uri="{FF2B5EF4-FFF2-40B4-BE49-F238E27FC236}">
              <a16:creationId xmlns:a16="http://schemas.microsoft.com/office/drawing/2014/main" id="{B38FE8C0-91AE-6A0A-BE48-CDC08F82226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40</xdr:row>
      <xdr:rowOff>0</xdr:rowOff>
    </xdr:from>
    <xdr:to>
      <xdr:col>9</xdr:col>
      <xdr:colOff>657225</xdr:colOff>
      <xdr:row>58</xdr:row>
      <xdr:rowOff>42863</xdr:rowOff>
    </xdr:to>
    <xdr:graphicFrame macro="">
      <xdr:nvGraphicFramePr>
        <xdr:cNvPr id="4" name="Gráfico 3">
          <a:extLst>
            <a:ext uri="{FF2B5EF4-FFF2-40B4-BE49-F238E27FC236}">
              <a16:creationId xmlns:a16="http://schemas.microsoft.com/office/drawing/2014/main" id="{3D6A5C0F-8A4E-4801-A5D7-73AED88CC7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11</xdr:col>
      <xdr:colOff>161925</xdr:colOff>
      <xdr:row>5</xdr:row>
      <xdr:rowOff>90487</xdr:rowOff>
    </xdr:from>
    <xdr:to>
      <xdr:col>17</xdr:col>
      <xdr:colOff>161925</xdr:colOff>
      <xdr:row>19</xdr:row>
      <xdr:rowOff>166687</xdr:rowOff>
    </xdr:to>
    <xdr:graphicFrame macro="">
      <xdr:nvGraphicFramePr>
        <xdr:cNvPr id="3" name="Gráfico 2">
          <a:extLst>
            <a:ext uri="{FF2B5EF4-FFF2-40B4-BE49-F238E27FC236}">
              <a16:creationId xmlns:a16="http://schemas.microsoft.com/office/drawing/2014/main" id="{07FD13D1-619E-46DE-3DB4-C74AE4549A8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5C4A095-EDFC-45C4-A366-0AB9C88F6FE0}" name="Tabla1" displayName="Tabla1" ref="B3:H28" totalsRowShown="0">
  <autoFilter ref="B3:H28" xr:uid="{C5C4A095-EDFC-45C4-A366-0AB9C88F6FE0}"/>
  <tableColumns count="7">
    <tableColumn id="1" xr3:uid="{8FE00A09-C940-4E8C-9472-605798E9FD1E}" name="Objetivo"/>
    <tableColumn id="2" xr3:uid="{656BDDAB-0816-4464-BE81-A81EEBDBC439}" name="Iniciativa"/>
    <tableColumn id="3" xr3:uid="{F28967C7-33C8-4C55-866B-5C05574EF402}" name="T2" dataDxfId="13" dataCellStyle="Porcentaje">
      <calculatedColumnFormula>AVERAGEIF(PAI!D:D,C4,PAI!V:V)</calculatedColumnFormula>
    </tableColumn>
    <tableColumn id="4" xr3:uid="{426AEE0A-20E6-46A6-ADE0-92C7A780AD43}" name="Anual" dataDxfId="12" dataCellStyle="Porcentaje">
      <calculatedColumnFormula>AVERAGEIF(PAI!D:D,C4,PAI!T:T)</calculatedColumnFormula>
    </tableColumn>
    <tableColumn id="5" xr3:uid="{55D24948-4B62-43CF-884D-AA8489DA8FF4}" name="Conteo">
      <calculatedColumnFormula>COUNTIF(PAI!D:D,C4)</calculatedColumnFormula>
    </tableColumn>
    <tableColumn id="6" xr3:uid="{A7D12641-C844-4686-9380-C597ECBD2FB0}" name="Aux">
      <calculatedColumnFormula>D4*F4</calculatedColumnFormula>
    </tableColumn>
    <tableColumn id="7" xr3:uid="{F628BA85-3E49-45D1-89D6-01BF076E6BBA}" name="Aux2" dataDxfId="11">
      <calculatedColumnFormula>E4*F4</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3BFEBC0-37B4-4C52-AD6B-BE8349AB86A2}" name="Tabla2" displayName="Tabla2" ref="C33:G46" totalsRowShown="0" headerRowDxfId="10">
  <autoFilter ref="C33:G46" xr:uid="{B3BFEBC0-37B4-4C52-AD6B-BE8349AB86A2}"/>
  <tableColumns count="5">
    <tableColumn id="1" xr3:uid="{4683D093-7C5B-48CF-B947-3280EA163882}" name="Objetivo"/>
    <tableColumn id="2" xr3:uid="{375969DD-3979-4572-B1A9-ABE25A785247}" name="T2" dataDxfId="9" dataCellStyle="Porcentaje">
      <calculatedColumnFormula>AVERAGEIF(PAI!C:C,C34,PAI!V:V)</calculatedColumnFormula>
    </tableColumn>
    <tableColumn id="3" xr3:uid="{236A44AC-8970-47B9-B4CF-2D865EAB04B8}" name="Anual" dataDxfId="8" dataCellStyle="Porcentaje">
      <calculatedColumnFormula>AVERAGEIF(PAI!C:C,C34,PAI!T:T)</calculatedColumnFormula>
    </tableColumn>
    <tableColumn id="4" xr3:uid="{5F975477-E903-415C-93B2-94880E0A4BE9}" name="Número de indicadores" dataDxfId="7"/>
    <tableColumn id="5" xr3:uid="{EBF9C80A-A37F-4140-A27D-69856A9B3ACA}" name="Columna1"/>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54467AF-919F-463D-A161-D1C29B95FBB7}" name="Tabla3" displayName="Tabla3" ref="C50:F55" totalsRowShown="0">
  <autoFilter ref="C50:F55" xr:uid="{D54467AF-919F-463D-A161-D1C29B95FBB7}"/>
  <tableColumns count="4">
    <tableColumn id="1" xr3:uid="{B23578F4-3206-45E9-AF14-C9304ECF1E20}" name="Por dimensión"/>
    <tableColumn id="2" xr3:uid="{877A2770-5242-4252-A124-8142777AFE70}" name="T2" dataDxfId="6" dataCellStyle="Porcentaje">
      <calculatedColumnFormula>AVERAGEIF(PAI!B:B,C51,PAI!V:V)</calculatedColumnFormula>
    </tableColumn>
    <tableColumn id="3" xr3:uid="{9578B813-31DA-4EE0-B281-A11B4F1BC7B5}" name="Anual" dataDxfId="5" dataCellStyle="Porcentaje">
      <calculatedColumnFormula>AVERAGEIF(PAI!B:B,C51,PAI!T:T)</calculatedColumnFormula>
    </tableColumn>
    <tableColumn id="4" xr3:uid="{CE77D569-1D28-4385-9475-ED5935308DBA}" name="Número de indicadores" dataDxfId="4">
      <calculatedColumnFormula>COUNTIF(PAI!B:B,Tabla3[[#This Row],[Por dimensión]])</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2F9E4-E5F7-4546-B226-F30AEE495AB6}">
  <dimension ref="A1:N32"/>
  <sheetViews>
    <sheetView topLeftCell="A12" zoomScale="90" zoomScaleNormal="90" workbookViewId="0">
      <selection activeCell="K1" sqref="K1:M1"/>
    </sheetView>
  </sheetViews>
  <sheetFormatPr baseColWidth="10" defaultColWidth="11.42578125" defaultRowHeight="14.25" x14ac:dyDescent="0.2"/>
  <cols>
    <col min="1" max="1" width="9" style="1" customWidth="1"/>
    <col min="2" max="2" width="10" style="1" customWidth="1"/>
    <col min="3" max="3" width="13" style="1" customWidth="1"/>
    <col min="4" max="4" width="14" style="1" customWidth="1"/>
    <col min="5" max="5" width="14.42578125" style="1" customWidth="1"/>
    <col min="6" max="6" width="14.5703125" style="1" customWidth="1"/>
    <col min="7" max="7" width="13.42578125" style="1" customWidth="1"/>
    <col min="8" max="8" width="16.140625" style="1" customWidth="1"/>
    <col min="9" max="10" width="13.42578125" style="1" customWidth="1"/>
    <col min="11" max="13" width="19.140625" style="1" customWidth="1"/>
    <col min="14" max="16384" width="11.42578125" style="1"/>
  </cols>
  <sheetData>
    <row r="1" spans="1:14" ht="93.75" customHeight="1" thickBot="1" x14ac:dyDescent="0.25">
      <c r="A1" s="196"/>
      <c r="B1" s="197"/>
      <c r="C1" s="198"/>
      <c r="D1" s="202" t="s">
        <v>0</v>
      </c>
      <c r="E1" s="203"/>
      <c r="F1" s="203"/>
      <c r="G1" s="203"/>
      <c r="H1" s="203"/>
      <c r="I1" s="203"/>
      <c r="J1" s="204"/>
      <c r="K1" s="199" t="s">
        <v>1</v>
      </c>
      <c r="L1" s="200"/>
      <c r="M1" s="201"/>
    </row>
    <row r="3" spans="1:14" ht="15" thickBot="1" x14ac:dyDescent="0.25"/>
    <row r="4" spans="1:14" ht="21.75" customHeight="1" x14ac:dyDescent="0.4">
      <c r="A4" s="205" t="s">
        <v>2</v>
      </c>
      <c r="B4" s="206"/>
      <c r="C4" s="206"/>
      <c r="D4" s="206"/>
      <c r="E4" s="206"/>
      <c r="F4" s="206"/>
      <c r="G4" s="206"/>
      <c r="H4" s="206"/>
      <c r="I4" s="206"/>
      <c r="J4" s="206"/>
      <c r="K4" s="206"/>
      <c r="L4" s="206"/>
      <c r="M4" s="207"/>
      <c r="N4" s="5"/>
    </row>
    <row r="5" spans="1:14" x14ac:dyDescent="0.2">
      <c r="A5" s="6"/>
      <c r="M5" s="7"/>
    </row>
    <row r="6" spans="1:14" ht="15" x14ac:dyDescent="0.25">
      <c r="A6" s="208" t="s">
        <v>3</v>
      </c>
      <c r="B6" s="209"/>
      <c r="C6" s="209"/>
      <c r="D6" s="209"/>
      <c r="E6" s="209"/>
      <c r="F6" s="209"/>
      <c r="M6" s="7"/>
    </row>
    <row r="7" spans="1:14" x14ac:dyDescent="0.2">
      <c r="A7" s="6"/>
      <c r="M7" s="7"/>
    </row>
    <row r="8" spans="1:14" ht="15.75" thickBot="1" x14ac:dyDescent="0.3">
      <c r="A8" s="235" t="s">
        <v>4</v>
      </c>
      <c r="B8" s="236"/>
      <c r="C8" s="236" t="s">
        <v>5</v>
      </c>
      <c r="D8" s="236"/>
      <c r="E8" s="236"/>
      <c r="F8" s="236"/>
      <c r="G8" s="236"/>
      <c r="H8" s="236"/>
      <c r="I8" s="236"/>
      <c r="J8" s="236"/>
      <c r="K8" s="209" t="s">
        <v>6</v>
      </c>
      <c r="L8" s="209"/>
      <c r="M8" s="227"/>
    </row>
    <row r="9" spans="1:14" ht="292.5" customHeight="1" x14ac:dyDescent="0.2">
      <c r="A9" s="243" t="s">
        <v>7</v>
      </c>
      <c r="B9" s="244"/>
      <c r="C9" s="237" t="s">
        <v>8</v>
      </c>
      <c r="D9" s="238"/>
      <c r="E9" s="238"/>
      <c r="F9" s="238"/>
      <c r="G9" s="238"/>
      <c r="H9" s="238"/>
      <c r="I9" s="238"/>
      <c r="J9" s="239"/>
      <c r="K9" s="229" t="s">
        <v>9</v>
      </c>
      <c r="L9" s="230"/>
      <c r="M9" s="231"/>
    </row>
    <row r="10" spans="1:14" ht="348" customHeight="1" x14ac:dyDescent="0.2">
      <c r="A10" s="245"/>
      <c r="B10" s="246"/>
      <c r="C10" s="240"/>
      <c r="D10" s="241"/>
      <c r="E10" s="241"/>
      <c r="F10" s="241"/>
      <c r="G10" s="241"/>
      <c r="H10" s="241"/>
      <c r="I10" s="241"/>
      <c r="J10" s="242"/>
      <c r="K10" s="232"/>
      <c r="L10" s="233"/>
      <c r="M10" s="234"/>
    </row>
    <row r="11" spans="1:14" ht="115.5" customHeight="1" x14ac:dyDescent="0.2">
      <c r="A11" s="249" t="s">
        <v>10</v>
      </c>
      <c r="B11" s="250"/>
      <c r="C11" s="214" t="s">
        <v>11</v>
      </c>
      <c r="D11" s="214"/>
      <c r="E11" s="214"/>
      <c r="F11" s="214"/>
      <c r="G11" s="214"/>
      <c r="H11" s="214"/>
      <c r="I11" s="214"/>
      <c r="J11" s="214"/>
      <c r="K11" s="223" t="s">
        <v>12</v>
      </c>
      <c r="L11" s="223"/>
      <c r="M11" s="228"/>
    </row>
    <row r="12" spans="1:14" ht="102.75" customHeight="1" x14ac:dyDescent="0.2">
      <c r="A12" s="249" t="s">
        <v>13</v>
      </c>
      <c r="B12" s="251"/>
      <c r="C12" s="214" t="s">
        <v>14</v>
      </c>
      <c r="D12" s="214"/>
      <c r="E12" s="214"/>
      <c r="F12" s="214"/>
      <c r="G12" s="214"/>
      <c r="H12" s="214"/>
      <c r="I12" s="214"/>
      <c r="J12" s="214"/>
      <c r="K12" s="223" t="s">
        <v>15</v>
      </c>
      <c r="L12" s="223"/>
      <c r="M12" s="228"/>
    </row>
    <row r="13" spans="1:14" ht="196.5" customHeight="1" x14ac:dyDescent="0.2">
      <c r="A13" s="247" t="s">
        <v>16</v>
      </c>
      <c r="B13" s="252"/>
      <c r="C13" s="253" t="s">
        <v>17</v>
      </c>
      <c r="D13" s="254"/>
      <c r="E13" s="254"/>
      <c r="F13" s="254"/>
      <c r="G13" s="254"/>
      <c r="H13" s="254"/>
      <c r="I13" s="254"/>
      <c r="J13" s="255"/>
      <c r="K13" s="223" t="s">
        <v>18</v>
      </c>
      <c r="L13" s="223"/>
      <c r="M13" s="228"/>
    </row>
    <row r="14" spans="1:14" ht="61.5" customHeight="1" x14ac:dyDescent="0.2">
      <c r="A14" s="247" t="s">
        <v>19</v>
      </c>
      <c r="B14" s="248"/>
      <c r="C14" s="214" t="s">
        <v>20</v>
      </c>
      <c r="D14" s="214"/>
      <c r="E14" s="214"/>
      <c r="F14" s="214"/>
      <c r="G14" s="214"/>
      <c r="H14" s="214"/>
      <c r="I14" s="214"/>
      <c r="J14" s="214"/>
      <c r="K14" s="223" t="s">
        <v>21</v>
      </c>
      <c r="L14" s="223"/>
      <c r="M14" s="228"/>
    </row>
    <row r="15" spans="1:14" ht="80.25" customHeight="1" x14ac:dyDescent="0.2">
      <c r="A15" s="247" t="s">
        <v>22</v>
      </c>
      <c r="B15" s="248"/>
      <c r="C15" s="214" t="s">
        <v>23</v>
      </c>
      <c r="D15" s="214"/>
      <c r="E15" s="214"/>
      <c r="F15" s="214"/>
      <c r="G15" s="214"/>
      <c r="H15" s="214"/>
      <c r="I15" s="214"/>
      <c r="J15" s="214"/>
      <c r="K15" s="223" t="s">
        <v>24</v>
      </c>
      <c r="L15" s="223"/>
      <c r="M15" s="228"/>
    </row>
    <row r="16" spans="1:14" ht="60" customHeight="1" x14ac:dyDescent="0.2">
      <c r="A16" s="210" t="s">
        <v>25</v>
      </c>
      <c r="B16" s="211"/>
      <c r="C16" s="214" t="s">
        <v>26</v>
      </c>
      <c r="D16" s="214"/>
      <c r="E16" s="214"/>
      <c r="F16" s="214"/>
      <c r="G16" s="214"/>
      <c r="H16" s="214"/>
      <c r="I16" s="214"/>
      <c r="J16" s="214"/>
      <c r="K16" s="223" t="s">
        <v>27</v>
      </c>
      <c r="L16" s="223"/>
      <c r="M16" s="228"/>
    </row>
    <row r="17" spans="1:13" ht="134.25" customHeight="1" x14ac:dyDescent="0.2">
      <c r="A17" s="210" t="s">
        <v>28</v>
      </c>
      <c r="B17" s="211"/>
      <c r="C17" s="214" t="s">
        <v>29</v>
      </c>
      <c r="D17" s="214"/>
      <c r="E17" s="214"/>
      <c r="F17" s="214"/>
      <c r="G17" s="214"/>
      <c r="H17" s="214"/>
      <c r="I17" s="214"/>
      <c r="J17" s="214"/>
      <c r="K17" s="223" t="s">
        <v>30</v>
      </c>
      <c r="L17" s="223"/>
      <c r="M17" s="228"/>
    </row>
    <row r="18" spans="1:13" ht="86.25" customHeight="1" x14ac:dyDescent="0.2">
      <c r="A18" s="259" t="s">
        <v>31</v>
      </c>
      <c r="B18" s="260"/>
      <c r="C18" s="214" t="s">
        <v>32</v>
      </c>
      <c r="D18" s="214"/>
      <c r="E18" s="214"/>
      <c r="F18" s="214"/>
      <c r="G18" s="214"/>
      <c r="H18" s="214"/>
      <c r="I18" s="214"/>
      <c r="J18" s="214"/>
      <c r="K18" s="223" t="s">
        <v>33</v>
      </c>
      <c r="L18" s="223"/>
      <c r="M18" s="228"/>
    </row>
    <row r="19" spans="1:13" ht="409.5" customHeight="1" x14ac:dyDescent="0.2">
      <c r="A19" s="215" t="s">
        <v>34</v>
      </c>
      <c r="B19" s="216"/>
      <c r="C19" s="217" t="s">
        <v>35</v>
      </c>
      <c r="D19" s="218"/>
      <c r="E19" s="218"/>
      <c r="F19" s="218"/>
      <c r="G19" s="218"/>
      <c r="H19" s="218"/>
      <c r="I19" s="218"/>
      <c r="J19" s="219"/>
      <c r="K19" s="220" t="s">
        <v>36</v>
      </c>
      <c r="L19" s="221"/>
      <c r="M19" s="222"/>
    </row>
    <row r="20" spans="1:13" ht="257.25" customHeight="1" x14ac:dyDescent="0.2">
      <c r="A20" s="215" t="s">
        <v>37</v>
      </c>
      <c r="B20" s="226"/>
      <c r="C20" s="214" t="s">
        <v>38</v>
      </c>
      <c r="D20" s="214"/>
      <c r="E20" s="214"/>
      <c r="F20" s="214"/>
      <c r="G20" s="214"/>
      <c r="H20" s="214"/>
      <c r="I20" s="214"/>
      <c r="J20" s="214"/>
      <c r="K20" s="223" t="s">
        <v>39</v>
      </c>
      <c r="L20" s="223"/>
      <c r="M20" s="228"/>
    </row>
    <row r="21" spans="1:13" ht="183.75" customHeight="1" x14ac:dyDescent="0.2">
      <c r="A21" s="215" t="s">
        <v>40</v>
      </c>
      <c r="B21" s="216"/>
      <c r="C21" s="217" t="s">
        <v>41</v>
      </c>
      <c r="D21" s="218"/>
      <c r="E21" s="218"/>
      <c r="F21" s="218"/>
      <c r="G21" s="218"/>
      <c r="H21" s="218"/>
      <c r="I21" s="218"/>
      <c r="J21" s="219"/>
      <c r="K21" s="220" t="s">
        <v>42</v>
      </c>
      <c r="L21" s="221"/>
      <c r="M21" s="222"/>
    </row>
    <row r="22" spans="1:13" ht="209.25" customHeight="1" x14ac:dyDescent="0.2">
      <c r="A22" s="212" t="s">
        <v>43</v>
      </c>
      <c r="B22" s="213"/>
      <c r="C22" s="214" t="s">
        <v>44</v>
      </c>
      <c r="D22" s="214"/>
      <c r="E22" s="214"/>
      <c r="F22" s="214"/>
      <c r="G22" s="214"/>
      <c r="H22" s="214"/>
      <c r="I22" s="214"/>
      <c r="J22" s="214"/>
      <c r="K22" s="223" t="s">
        <v>45</v>
      </c>
      <c r="L22" s="223"/>
      <c r="M22" s="228"/>
    </row>
    <row r="23" spans="1:13" ht="227.25" customHeight="1" x14ac:dyDescent="0.2">
      <c r="A23" s="212" t="s">
        <v>46</v>
      </c>
      <c r="B23" s="213"/>
      <c r="C23" s="214" t="s">
        <v>47</v>
      </c>
      <c r="D23" s="214"/>
      <c r="E23" s="214"/>
      <c r="F23" s="214"/>
      <c r="G23" s="214"/>
      <c r="H23" s="214"/>
      <c r="I23" s="214"/>
      <c r="J23" s="214"/>
      <c r="K23" s="223" t="s">
        <v>48</v>
      </c>
      <c r="L23" s="224"/>
      <c r="M23" s="225"/>
    </row>
    <row r="24" spans="1:13" ht="120" customHeight="1" x14ac:dyDescent="0.2">
      <c r="A24" s="212" t="s">
        <v>49</v>
      </c>
      <c r="B24" s="213"/>
      <c r="C24" s="214" t="s">
        <v>50</v>
      </c>
      <c r="D24" s="214"/>
      <c r="E24" s="214"/>
      <c r="F24" s="214"/>
      <c r="G24" s="214"/>
      <c r="H24" s="214"/>
      <c r="I24" s="214"/>
      <c r="J24" s="214"/>
      <c r="K24" s="223" t="s">
        <v>51</v>
      </c>
      <c r="L24" s="223"/>
      <c r="M24" s="228"/>
    </row>
    <row r="25" spans="1:13" ht="66" customHeight="1" x14ac:dyDescent="0.2">
      <c r="A25" s="212" t="s">
        <v>52</v>
      </c>
      <c r="B25" s="213"/>
      <c r="C25" s="214" t="s">
        <v>53</v>
      </c>
      <c r="D25" s="214"/>
      <c r="E25" s="214"/>
      <c r="F25" s="214"/>
      <c r="G25" s="214"/>
      <c r="H25" s="214"/>
      <c r="I25" s="214"/>
      <c r="J25" s="214"/>
      <c r="K25" s="223" t="s">
        <v>54</v>
      </c>
      <c r="L25" s="223"/>
      <c r="M25" s="228"/>
    </row>
    <row r="26" spans="1:13" x14ac:dyDescent="0.2">
      <c r="A26" s="6"/>
      <c r="M26" s="7"/>
    </row>
    <row r="27" spans="1:13" x14ac:dyDescent="0.2">
      <c r="A27" s="6"/>
      <c r="M27" s="7"/>
    </row>
    <row r="28" spans="1:13" ht="15" x14ac:dyDescent="0.25">
      <c r="A28" s="208" t="s">
        <v>55</v>
      </c>
      <c r="B28" s="209"/>
      <c r="C28" s="209"/>
      <c r="D28" s="209"/>
      <c r="E28" s="209"/>
      <c r="F28" s="209"/>
      <c r="M28" s="7"/>
    </row>
    <row r="29" spans="1:13" x14ac:dyDescent="0.2">
      <c r="A29" s="6"/>
      <c r="M29" s="7"/>
    </row>
    <row r="30" spans="1:13" ht="30.75" customHeight="1" x14ac:dyDescent="0.2">
      <c r="A30" s="256" t="s">
        <v>56</v>
      </c>
      <c r="B30" s="257"/>
      <c r="C30" s="257"/>
      <c r="D30" s="257"/>
      <c r="E30" s="257"/>
      <c r="F30" s="257"/>
      <c r="G30" s="257"/>
      <c r="H30" s="257"/>
      <c r="I30" s="257"/>
      <c r="J30" s="257"/>
      <c r="K30" s="257"/>
      <c r="L30" s="257"/>
      <c r="M30" s="258"/>
    </row>
    <row r="31" spans="1:13" x14ac:dyDescent="0.2">
      <c r="A31" s="6"/>
      <c r="M31" s="7"/>
    </row>
    <row r="32" spans="1:13" ht="15" thickBot="1" x14ac:dyDescent="0.25">
      <c r="A32" s="3"/>
      <c r="B32" s="8"/>
      <c r="C32" s="8"/>
      <c r="D32" s="8"/>
      <c r="E32" s="8"/>
      <c r="F32" s="8"/>
      <c r="G32" s="8"/>
      <c r="H32" s="8"/>
      <c r="I32" s="8"/>
      <c r="J32" s="8"/>
      <c r="K32" s="8"/>
      <c r="L32" s="8"/>
      <c r="M32" s="4"/>
    </row>
  </sheetData>
  <sheetProtection algorithmName="SHA-512" hashValue="bksuwEuSAKVql7YSUV2o/Bqk06AzkSb7clm+RRKeX63UFv0wR1MJE1dCOnInDxqTgXmSzmBGLztrlWxRQYqmyg==" saltValue="9BaS+F+ETmhMPl76l0x27A==" spinCount="100000" sheet="1" formatCells="0" formatColumns="0" formatRows="0"/>
  <mergeCells count="58">
    <mergeCell ref="A28:F28"/>
    <mergeCell ref="A30:M30"/>
    <mergeCell ref="K18:M18"/>
    <mergeCell ref="A15:B15"/>
    <mergeCell ref="A18:B18"/>
    <mergeCell ref="C22:J22"/>
    <mergeCell ref="C23:J23"/>
    <mergeCell ref="A23:B23"/>
    <mergeCell ref="C15:J15"/>
    <mergeCell ref="C18:J18"/>
    <mergeCell ref="C17:J17"/>
    <mergeCell ref="C20:J20"/>
    <mergeCell ref="C16:J16"/>
    <mergeCell ref="K24:M24"/>
    <mergeCell ref="K25:M25"/>
    <mergeCell ref="A25:B25"/>
    <mergeCell ref="A8:B8"/>
    <mergeCell ref="C8:J8"/>
    <mergeCell ref="C9:J10"/>
    <mergeCell ref="A9:B10"/>
    <mergeCell ref="A14:B14"/>
    <mergeCell ref="C14:J14"/>
    <mergeCell ref="A11:B11"/>
    <mergeCell ref="C11:J11"/>
    <mergeCell ref="A12:B12"/>
    <mergeCell ref="C12:J12"/>
    <mergeCell ref="A13:B13"/>
    <mergeCell ref="C13:J13"/>
    <mergeCell ref="K19:M19"/>
    <mergeCell ref="K23:M23"/>
    <mergeCell ref="A17:B17"/>
    <mergeCell ref="A20:B20"/>
    <mergeCell ref="K8:M8"/>
    <mergeCell ref="K11:M11"/>
    <mergeCell ref="K12:M12"/>
    <mergeCell ref="K13:M13"/>
    <mergeCell ref="K14:M14"/>
    <mergeCell ref="K9:M10"/>
    <mergeCell ref="K15:M15"/>
    <mergeCell ref="K17:M17"/>
    <mergeCell ref="K20:M20"/>
    <mergeCell ref="K16:M16"/>
    <mergeCell ref="K22:M22"/>
    <mergeCell ref="K21:M21"/>
    <mergeCell ref="A16:B16"/>
    <mergeCell ref="A22:B22"/>
    <mergeCell ref="C25:J25"/>
    <mergeCell ref="C24:J24"/>
    <mergeCell ref="A24:B24"/>
    <mergeCell ref="A21:B21"/>
    <mergeCell ref="C21:J21"/>
    <mergeCell ref="A19:B19"/>
    <mergeCell ref="C19:J19"/>
    <mergeCell ref="A1:C1"/>
    <mergeCell ref="K1:M1"/>
    <mergeCell ref="D1:J1"/>
    <mergeCell ref="A4:M4"/>
    <mergeCell ref="A6:F6"/>
  </mergeCell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AB114"/>
  <sheetViews>
    <sheetView showGridLines="0" tabSelected="1" topLeftCell="R7" zoomScale="70" zoomScaleNormal="70" workbookViewId="0">
      <selection activeCell="Y9" sqref="Y9"/>
    </sheetView>
  </sheetViews>
  <sheetFormatPr baseColWidth="10" defaultColWidth="11.42578125" defaultRowHeight="14.25" x14ac:dyDescent="0.2"/>
  <cols>
    <col min="1" max="1" width="6.7109375" style="1" customWidth="1"/>
    <col min="2" max="2" width="20.7109375" style="29" customWidth="1"/>
    <col min="3" max="3" width="33.28515625" style="29" customWidth="1"/>
    <col min="4" max="4" width="24.7109375" style="29" customWidth="1"/>
    <col min="5" max="5" width="27.42578125" style="29" customWidth="1"/>
    <col min="6" max="7" width="20.7109375" style="47" customWidth="1"/>
    <col min="8" max="8" width="21" style="29" customWidth="1"/>
    <col min="9" max="9" width="20" style="29" customWidth="1"/>
    <col min="10" max="10" width="21.42578125" style="29" customWidth="1"/>
    <col min="11" max="11" width="20" style="29" customWidth="1"/>
    <col min="12" max="12" width="12" style="29" customWidth="1"/>
    <col min="13" max="13" width="19" style="29" customWidth="1"/>
    <col min="14" max="14" width="32.140625" style="29" customWidth="1"/>
    <col min="15" max="15" width="102.7109375" style="28" customWidth="1"/>
    <col min="16" max="16" width="22.7109375" style="28" customWidth="1"/>
    <col min="17" max="17" width="24.85546875" style="28" customWidth="1"/>
    <col min="18" max="18" width="20.7109375" style="1" customWidth="1"/>
    <col min="19" max="19" width="32.28515625" style="1" customWidth="1"/>
    <col min="20" max="20" width="28.85546875" style="1" customWidth="1"/>
    <col min="21" max="21" width="21.5703125" style="1" customWidth="1"/>
    <col min="22" max="22" width="33.28515625" style="1" customWidth="1"/>
    <col min="23" max="23" width="55.42578125" style="1" customWidth="1"/>
    <col min="24" max="24" width="49.5703125" style="1" customWidth="1"/>
    <col min="25" max="25" width="36.140625" style="191" customWidth="1"/>
    <col min="26" max="26" width="33.42578125" style="1" customWidth="1"/>
    <col min="27" max="16384" width="11.42578125" style="1"/>
  </cols>
  <sheetData>
    <row r="1" spans="1:28" ht="50.25" customHeight="1" x14ac:dyDescent="0.2">
      <c r="A1" s="79"/>
      <c r="B1" s="80"/>
      <c r="C1" s="44"/>
      <c r="D1" s="265" t="s">
        <v>0</v>
      </c>
      <c r="E1" s="265"/>
      <c r="F1" s="265"/>
      <c r="G1" s="265"/>
      <c r="H1" s="265"/>
      <c r="I1" s="265"/>
      <c r="J1" s="265"/>
      <c r="K1" s="265"/>
      <c r="L1" s="265"/>
      <c r="M1" s="265"/>
      <c r="N1" s="265"/>
      <c r="O1" s="266"/>
      <c r="P1" s="273" t="s">
        <v>57</v>
      </c>
      <c r="Q1" s="274"/>
    </row>
    <row r="2" spans="1:28" ht="42.75" customHeight="1" thickBot="1" x14ac:dyDescent="0.25">
      <c r="A2" s="3"/>
      <c r="B2" s="81"/>
      <c r="C2" s="45"/>
      <c r="D2" s="267"/>
      <c r="E2" s="267"/>
      <c r="F2" s="267"/>
      <c r="G2" s="267"/>
      <c r="H2" s="267"/>
      <c r="I2" s="267"/>
      <c r="J2" s="267"/>
      <c r="K2" s="267"/>
      <c r="L2" s="267"/>
      <c r="M2" s="267"/>
      <c r="N2" s="267"/>
      <c r="O2" s="268"/>
      <c r="P2" s="275"/>
      <c r="Q2" s="276"/>
    </row>
    <row r="3" spans="1:28" ht="28.5" customHeight="1" x14ac:dyDescent="0.2">
      <c r="B3" s="2"/>
      <c r="C3" s="2"/>
      <c r="D3" s="2"/>
      <c r="E3" s="2"/>
      <c r="F3" s="46"/>
      <c r="G3" s="46"/>
      <c r="H3" s="2"/>
      <c r="I3" s="2"/>
      <c r="J3" s="2"/>
      <c r="K3" s="2"/>
      <c r="L3" s="2"/>
      <c r="M3" s="2"/>
      <c r="N3" s="2"/>
      <c r="O3" s="1"/>
      <c r="P3" s="1"/>
      <c r="Q3" s="1"/>
    </row>
    <row r="4" spans="1:28" ht="51.75" customHeight="1" x14ac:dyDescent="0.4">
      <c r="A4" s="269" t="s">
        <v>58</v>
      </c>
      <c r="B4" s="269"/>
      <c r="C4" s="269"/>
      <c r="D4" s="269"/>
      <c r="E4" s="269"/>
      <c r="F4" s="269"/>
      <c r="G4" s="269"/>
      <c r="H4" s="269"/>
      <c r="I4" s="269"/>
      <c r="J4" s="269"/>
      <c r="K4" s="269"/>
      <c r="L4" s="269"/>
      <c r="M4" s="269"/>
      <c r="N4" s="269"/>
      <c r="O4" s="269"/>
      <c r="P4" s="269"/>
      <c r="Q4" s="269"/>
    </row>
    <row r="5" spans="1:28" ht="30" customHeight="1" x14ac:dyDescent="0.2">
      <c r="B5" s="2"/>
      <c r="C5" s="2"/>
      <c r="D5" s="2"/>
      <c r="E5" s="2"/>
      <c r="F5" s="46"/>
      <c r="G5" s="46"/>
      <c r="H5" s="2"/>
      <c r="I5" s="2"/>
      <c r="J5" s="2"/>
      <c r="K5" s="2"/>
      <c r="L5" s="2"/>
      <c r="M5" s="2"/>
      <c r="N5" s="2"/>
      <c r="O5" s="1"/>
      <c r="P5" s="1"/>
      <c r="Q5" s="1"/>
    </row>
    <row r="6" spans="1:28" ht="30" customHeight="1" x14ac:dyDescent="0.2">
      <c r="A6" s="82"/>
      <c r="B6" s="261" t="s">
        <v>59</v>
      </c>
      <c r="C6" s="261"/>
      <c r="D6" s="261"/>
      <c r="E6" s="262" t="s">
        <v>60</v>
      </c>
      <c r="F6" s="262"/>
      <c r="G6" s="262"/>
      <c r="H6" s="263" t="s">
        <v>61</v>
      </c>
      <c r="I6" s="263"/>
      <c r="J6" s="158"/>
      <c r="K6" s="277" t="s">
        <v>62</v>
      </c>
      <c r="L6" s="277"/>
      <c r="M6" s="277"/>
      <c r="N6" s="264" t="s">
        <v>63</v>
      </c>
      <c r="O6" s="264"/>
      <c r="P6" s="264"/>
      <c r="Q6" s="264"/>
      <c r="R6" s="270" t="s">
        <v>64</v>
      </c>
      <c r="S6" s="270"/>
      <c r="T6" s="270"/>
      <c r="U6" s="271" t="s">
        <v>65</v>
      </c>
      <c r="V6" s="271"/>
      <c r="W6" s="272" t="s">
        <v>66</v>
      </c>
      <c r="X6" s="272"/>
    </row>
    <row r="7" spans="1:28" ht="66.75" customHeight="1" x14ac:dyDescent="0.2">
      <c r="A7" s="83" t="s">
        <v>67</v>
      </c>
      <c r="B7" s="31" t="s">
        <v>7</v>
      </c>
      <c r="C7" s="31" t="s">
        <v>10</v>
      </c>
      <c r="D7" s="31" t="s">
        <v>13</v>
      </c>
      <c r="E7" s="32" t="s">
        <v>16</v>
      </c>
      <c r="F7" s="32" t="s">
        <v>19</v>
      </c>
      <c r="G7" s="32" t="s">
        <v>22</v>
      </c>
      <c r="H7" s="33" t="s">
        <v>25</v>
      </c>
      <c r="I7" s="33" t="s">
        <v>28</v>
      </c>
      <c r="J7" s="166" t="s">
        <v>31</v>
      </c>
      <c r="K7" s="34" t="s">
        <v>34</v>
      </c>
      <c r="L7" s="34" t="s">
        <v>37</v>
      </c>
      <c r="M7" s="34" t="s">
        <v>40</v>
      </c>
      <c r="N7" s="35" t="s">
        <v>43</v>
      </c>
      <c r="O7" s="35" t="s">
        <v>46</v>
      </c>
      <c r="P7" s="35" t="s">
        <v>68</v>
      </c>
      <c r="Q7" s="70" t="s">
        <v>52</v>
      </c>
      <c r="R7" s="71" t="s">
        <v>69</v>
      </c>
      <c r="S7" s="71" t="s">
        <v>70</v>
      </c>
      <c r="T7" s="71" t="s">
        <v>71</v>
      </c>
      <c r="U7" s="72" t="s">
        <v>72</v>
      </c>
      <c r="V7" s="73" t="s">
        <v>73</v>
      </c>
      <c r="W7" s="74" t="s">
        <v>74</v>
      </c>
      <c r="X7" s="74" t="s">
        <v>75</v>
      </c>
      <c r="Y7" s="159" t="s">
        <v>76</v>
      </c>
      <c r="Z7" s="159" t="s">
        <v>75</v>
      </c>
      <c r="AA7" s="159" t="s">
        <v>720</v>
      </c>
      <c r="AB7" s="159" t="s">
        <v>721</v>
      </c>
    </row>
    <row r="8" spans="1:28" ht="87" customHeight="1" x14ac:dyDescent="0.2">
      <c r="A8" s="76">
        <v>1</v>
      </c>
      <c r="B8" s="84" t="s">
        <v>77</v>
      </c>
      <c r="C8" s="85" t="s">
        <v>78</v>
      </c>
      <c r="D8" s="85" t="s">
        <v>79</v>
      </c>
      <c r="E8" s="85" t="s">
        <v>80</v>
      </c>
      <c r="F8" s="9" t="s">
        <v>81</v>
      </c>
      <c r="G8" s="9" t="s">
        <v>82</v>
      </c>
      <c r="H8" s="38" t="s">
        <v>83</v>
      </c>
      <c r="I8" s="12" t="s">
        <v>84</v>
      </c>
      <c r="J8" s="11" t="s">
        <v>85</v>
      </c>
      <c r="K8" s="30" t="s">
        <v>86</v>
      </c>
      <c r="L8" s="30" t="s">
        <v>87</v>
      </c>
      <c r="M8" s="30" t="s">
        <v>88</v>
      </c>
      <c r="N8" s="85" t="s">
        <v>89</v>
      </c>
      <c r="O8" s="86" t="s">
        <v>90</v>
      </c>
      <c r="P8" s="67">
        <v>10</v>
      </c>
      <c r="Q8" s="11" t="s">
        <v>91</v>
      </c>
      <c r="R8" s="76">
        <v>6</v>
      </c>
      <c r="S8" s="76">
        <v>10</v>
      </c>
      <c r="T8" s="78">
        <v>0.6</v>
      </c>
      <c r="U8" s="75">
        <v>0.5</v>
      </c>
      <c r="V8" s="77">
        <v>1</v>
      </c>
      <c r="W8" s="98" t="s">
        <v>805</v>
      </c>
      <c r="X8" s="98"/>
      <c r="Y8" s="1"/>
      <c r="AA8" s="2" t="str">
        <f>IF(R8=0,1,"")</f>
        <v/>
      </c>
      <c r="AB8" s="2" t="str">
        <f>IF(AND(V8&lt;70%,V8&gt;0),1,"")</f>
        <v/>
      </c>
    </row>
    <row r="9" spans="1:28" ht="87" customHeight="1" x14ac:dyDescent="0.2">
      <c r="A9" s="76">
        <v>2</v>
      </c>
      <c r="B9" s="84" t="s">
        <v>77</v>
      </c>
      <c r="C9" s="85" t="s">
        <v>78</v>
      </c>
      <c r="D9" s="85" t="s">
        <v>92</v>
      </c>
      <c r="E9" s="87" t="s">
        <v>93</v>
      </c>
      <c r="F9" s="9" t="s">
        <v>94</v>
      </c>
      <c r="G9" s="9" t="s">
        <v>95</v>
      </c>
      <c r="H9" s="38" t="s">
        <v>83</v>
      </c>
      <c r="I9" s="12" t="s">
        <v>84</v>
      </c>
      <c r="J9" s="14" t="s">
        <v>96</v>
      </c>
      <c r="K9" s="11" t="s">
        <v>86</v>
      </c>
      <c r="L9" s="11" t="s">
        <v>87</v>
      </c>
      <c r="M9" s="11" t="s">
        <v>88</v>
      </c>
      <c r="N9" s="88" t="s">
        <v>97</v>
      </c>
      <c r="O9" s="89" t="s">
        <v>98</v>
      </c>
      <c r="P9" s="67">
        <v>67468</v>
      </c>
      <c r="Q9" s="11" t="s">
        <v>91</v>
      </c>
      <c r="R9" s="76">
        <v>2518.9740000000002</v>
      </c>
      <c r="S9" s="76">
        <v>67468</v>
      </c>
      <c r="T9" s="78">
        <v>3.73358332839272E-2</v>
      </c>
      <c r="U9" s="75">
        <v>0.5</v>
      </c>
      <c r="V9" s="77">
        <v>7.46716665678544E-2</v>
      </c>
      <c r="W9" s="98" t="s">
        <v>774</v>
      </c>
      <c r="X9" s="98" t="s">
        <v>775</v>
      </c>
      <c r="Y9" s="1"/>
      <c r="AA9" s="2" t="str">
        <f t="shared" ref="AA9:AA72" si="0">IF(R9=0,1,"")</f>
        <v/>
      </c>
      <c r="AB9" s="2">
        <f t="shared" ref="AB9:AB72" si="1">IF(AND(V9&lt;70%,V9&gt;0),1,"")</f>
        <v>1</v>
      </c>
    </row>
    <row r="10" spans="1:28" ht="87" customHeight="1" x14ac:dyDescent="0.2">
      <c r="A10" s="76">
        <v>3</v>
      </c>
      <c r="B10" s="90" t="s">
        <v>77</v>
      </c>
      <c r="C10" s="85" t="s">
        <v>78</v>
      </c>
      <c r="D10" s="85" t="s">
        <v>92</v>
      </c>
      <c r="E10" s="85" t="s">
        <v>99</v>
      </c>
      <c r="F10" s="9" t="s">
        <v>100</v>
      </c>
      <c r="G10" s="9" t="s">
        <v>101</v>
      </c>
      <c r="H10" s="38" t="s">
        <v>102</v>
      </c>
      <c r="I10" s="12" t="s">
        <v>84</v>
      </c>
      <c r="J10" s="91" t="s">
        <v>103</v>
      </c>
      <c r="K10" s="13" t="s">
        <v>104</v>
      </c>
      <c r="L10" s="10" t="s">
        <v>87</v>
      </c>
      <c r="M10" s="10" t="s">
        <v>105</v>
      </c>
      <c r="N10" s="91" t="s">
        <v>106</v>
      </c>
      <c r="O10" s="92" t="s">
        <v>107</v>
      </c>
      <c r="P10" s="54">
        <v>1</v>
      </c>
      <c r="Q10" s="12" t="s">
        <v>91</v>
      </c>
      <c r="R10" s="76">
        <v>229</v>
      </c>
      <c r="S10" s="76">
        <v>199</v>
      </c>
      <c r="T10" s="78">
        <v>0.57537688442211055</v>
      </c>
      <c r="U10" s="75">
        <v>0.5</v>
      </c>
      <c r="V10" s="77">
        <v>1</v>
      </c>
      <c r="W10" s="98" t="s">
        <v>806</v>
      </c>
      <c r="X10" s="98"/>
      <c r="Y10" s="1"/>
      <c r="AA10" s="2" t="str">
        <f t="shared" si="0"/>
        <v/>
      </c>
      <c r="AB10" s="2" t="str">
        <f t="shared" si="1"/>
        <v/>
      </c>
    </row>
    <row r="11" spans="1:28" ht="87" customHeight="1" x14ac:dyDescent="0.2">
      <c r="A11" s="76">
        <v>4</v>
      </c>
      <c r="B11" s="90" t="s">
        <v>77</v>
      </c>
      <c r="C11" s="85" t="s">
        <v>78</v>
      </c>
      <c r="D11" s="85" t="s">
        <v>92</v>
      </c>
      <c r="E11" s="85" t="s">
        <v>108</v>
      </c>
      <c r="F11" s="9" t="s">
        <v>109</v>
      </c>
      <c r="G11" s="9" t="s">
        <v>110</v>
      </c>
      <c r="H11" s="38" t="s">
        <v>102</v>
      </c>
      <c r="I11" s="12" t="s">
        <v>84</v>
      </c>
      <c r="J11" s="11" t="s">
        <v>111</v>
      </c>
      <c r="K11" s="13" t="s">
        <v>104</v>
      </c>
      <c r="L11" s="10" t="s">
        <v>87</v>
      </c>
      <c r="M11" s="10" t="s">
        <v>105</v>
      </c>
      <c r="N11" s="85" t="s">
        <v>112</v>
      </c>
      <c r="O11" s="92" t="s">
        <v>113</v>
      </c>
      <c r="P11" s="54">
        <v>1</v>
      </c>
      <c r="Q11" s="12" t="s">
        <v>91</v>
      </c>
      <c r="R11" s="76">
        <v>150</v>
      </c>
      <c r="S11" s="76">
        <v>122</v>
      </c>
      <c r="T11" s="78">
        <v>0.61475409836065575</v>
      </c>
      <c r="U11" s="75">
        <v>0.5</v>
      </c>
      <c r="V11" s="77">
        <v>1</v>
      </c>
      <c r="W11" s="98" t="s">
        <v>807</v>
      </c>
      <c r="X11" s="98"/>
      <c r="Y11" s="1"/>
      <c r="AA11" s="2" t="str">
        <f t="shared" si="0"/>
        <v/>
      </c>
      <c r="AB11" s="2" t="str">
        <f t="shared" si="1"/>
        <v/>
      </c>
    </row>
    <row r="12" spans="1:28" ht="87" customHeight="1" x14ac:dyDescent="0.2">
      <c r="A12" s="76">
        <v>5</v>
      </c>
      <c r="B12" s="90" t="s">
        <v>77</v>
      </c>
      <c r="C12" s="85" t="s">
        <v>78</v>
      </c>
      <c r="D12" s="85" t="s">
        <v>92</v>
      </c>
      <c r="E12" s="85" t="s">
        <v>114</v>
      </c>
      <c r="F12" s="9" t="s">
        <v>81</v>
      </c>
      <c r="G12" s="9" t="s">
        <v>115</v>
      </c>
      <c r="H12" s="38" t="s">
        <v>102</v>
      </c>
      <c r="I12" s="12" t="s">
        <v>84</v>
      </c>
      <c r="J12" s="11" t="s">
        <v>116</v>
      </c>
      <c r="K12" s="13" t="s">
        <v>104</v>
      </c>
      <c r="L12" s="10" t="s">
        <v>87</v>
      </c>
      <c r="M12" s="10" t="s">
        <v>105</v>
      </c>
      <c r="N12" s="85" t="s">
        <v>117</v>
      </c>
      <c r="O12" s="92" t="s">
        <v>118</v>
      </c>
      <c r="P12" s="54">
        <v>1</v>
      </c>
      <c r="Q12" s="12" t="s">
        <v>91</v>
      </c>
      <c r="R12" s="76">
        <v>19</v>
      </c>
      <c r="S12" s="76">
        <v>19</v>
      </c>
      <c r="T12" s="78">
        <v>0.5</v>
      </c>
      <c r="U12" s="75">
        <v>0.5</v>
      </c>
      <c r="V12" s="77">
        <v>1</v>
      </c>
      <c r="W12" s="98" t="s">
        <v>808</v>
      </c>
      <c r="X12" s="98"/>
      <c r="Y12" s="1"/>
      <c r="AA12" s="2" t="str">
        <f t="shared" si="0"/>
        <v/>
      </c>
      <c r="AB12" s="2" t="str">
        <f t="shared" si="1"/>
        <v/>
      </c>
    </row>
    <row r="13" spans="1:28" ht="87" customHeight="1" x14ac:dyDescent="0.2">
      <c r="A13" s="76">
        <v>6</v>
      </c>
      <c r="B13" s="90" t="s">
        <v>77</v>
      </c>
      <c r="C13" s="85" t="s">
        <v>78</v>
      </c>
      <c r="D13" s="85" t="s">
        <v>92</v>
      </c>
      <c r="E13" s="87" t="s">
        <v>119</v>
      </c>
      <c r="F13" s="9" t="s">
        <v>120</v>
      </c>
      <c r="G13" s="9" t="s">
        <v>95</v>
      </c>
      <c r="H13" s="38" t="s">
        <v>121</v>
      </c>
      <c r="I13" s="12" t="s">
        <v>84</v>
      </c>
      <c r="J13" s="14" t="s">
        <v>122</v>
      </c>
      <c r="K13" s="13" t="s">
        <v>86</v>
      </c>
      <c r="L13" s="10" t="s">
        <v>87</v>
      </c>
      <c r="M13" s="10" t="s">
        <v>105</v>
      </c>
      <c r="N13" s="88" t="s">
        <v>123</v>
      </c>
      <c r="O13" s="89" t="s">
        <v>124</v>
      </c>
      <c r="P13" s="48">
        <v>0.7</v>
      </c>
      <c r="Q13" s="12" t="s">
        <v>91</v>
      </c>
      <c r="R13" s="76">
        <v>26</v>
      </c>
      <c r="S13" s="76">
        <v>46</v>
      </c>
      <c r="T13" s="78">
        <v>0.40372670807453415</v>
      </c>
      <c r="U13" s="75">
        <v>0.5</v>
      </c>
      <c r="V13" s="77">
        <v>0.80745341614906829</v>
      </c>
      <c r="W13" s="98" t="s">
        <v>809</v>
      </c>
      <c r="X13" s="98"/>
      <c r="Y13" s="161" t="s">
        <v>685</v>
      </c>
      <c r="AA13" s="2" t="str">
        <f t="shared" si="0"/>
        <v/>
      </c>
      <c r="AB13" s="2" t="str">
        <f t="shared" si="1"/>
        <v/>
      </c>
    </row>
    <row r="14" spans="1:28" ht="87" customHeight="1" x14ac:dyDescent="0.2">
      <c r="A14" s="76">
        <v>7</v>
      </c>
      <c r="B14" s="90" t="s">
        <v>77</v>
      </c>
      <c r="C14" s="85" t="s">
        <v>78</v>
      </c>
      <c r="D14" s="85" t="s">
        <v>92</v>
      </c>
      <c r="E14" s="85" t="s">
        <v>125</v>
      </c>
      <c r="F14" s="9" t="s">
        <v>81</v>
      </c>
      <c r="G14" s="9" t="s">
        <v>126</v>
      </c>
      <c r="H14" s="38" t="s">
        <v>121</v>
      </c>
      <c r="I14" s="12" t="s">
        <v>84</v>
      </c>
      <c r="J14" s="12" t="s">
        <v>127</v>
      </c>
      <c r="K14" s="13" t="s">
        <v>104</v>
      </c>
      <c r="L14" s="10" t="s">
        <v>87</v>
      </c>
      <c r="M14" s="10" t="s">
        <v>105</v>
      </c>
      <c r="N14" s="91" t="s">
        <v>128</v>
      </c>
      <c r="O14" s="93" t="s">
        <v>129</v>
      </c>
      <c r="P14" s="54">
        <v>1</v>
      </c>
      <c r="Q14" s="12" t="s">
        <v>91</v>
      </c>
      <c r="R14" s="76">
        <v>49</v>
      </c>
      <c r="S14" s="76">
        <v>54</v>
      </c>
      <c r="T14" s="78">
        <v>0.45370370370370372</v>
      </c>
      <c r="U14" s="75">
        <v>0.5</v>
      </c>
      <c r="V14" s="77">
        <v>0.90740740740740744</v>
      </c>
      <c r="W14" s="98" t="s">
        <v>810</v>
      </c>
      <c r="X14" s="98"/>
      <c r="Y14" s="161" t="s">
        <v>686</v>
      </c>
      <c r="Z14" s="160"/>
      <c r="AA14" s="2" t="str">
        <f t="shared" si="0"/>
        <v/>
      </c>
      <c r="AB14" s="2" t="str">
        <f t="shared" si="1"/>
        <v/>
      </c>
    </row>
    <row r="15" spans="1:28" ht="87" customHeight="1" x14ac:dyDescent="0.2">
      <c r="A15" s="76">
        <v>8</v>
      </c>
      <c r="B15" s="90" t="s">
        <v>77</v>
      </c>
      <c r="C15" s="85" t="s">
        <v>78</v>
      </c>
      <c r="D15" s="85" t="s">
        <v>92</v>
      </c>
      <c r="E15" s="87" t="s">
        <v>130</v>
      </c>
      <c r="F15" s="9" t="s">
        <v>120</v>
      </c>
      <c r="G15" s="9" t="s">
        <v>95</v>
      </c>
      <c r="H15" s="38" t="s">
        <v>131</v>
      </c>
      <c r="I15" s="12" t="s">
        <v>84</v>
      </c>
      <c r="J15" s="9" t="s">
        <v>132</v>
      </c>
      <c r="K15" s="13" t="s">
        <v>86</v>
      </c>
      <c r="L15" s="10" t="s">
        <v>87</v>
      </c>
      <c r="M15" s="10" t="s">
        <v>88</v>
      </c>
      <c r="N15" s="91" t="s">
        <v>133</v>
      </c>
      <c r="O15" s="94" t="s">
        <v>134</v>
      </c>
      <c r="P15" s="51">
        <v>40</v>
      </c>
      <c r="Q15" s="12" t="s">
        <v>91</v>
      </c>
      <c r="R15" s="76">
        <v>43</v>
      </c>
      <c r="S15" s="76">
        <v>45</v>
      </c>
      <c r="T15" s="78">
        <v>0.9555555555555556</v>
      </c>
      <c r="U15" s="75">
        <v>0.5</v>
      </c>
      <c r="V15" s="77">
        <v>1</v>
      </c>
      <c r="W15" s="98" t="s">
        <v>811</v>
      </c>
      <c r="X15" s="98" t="s">
        <v>812</v>
      </c>
      <c r="Y15" s="161" t="s">
        <v>683</v>
      </c>
      <c r="AA15" s="2" t="str">
        <f t="shared" si="0"/>
        <v/>
      </c>
      <c r="AB15" s="2" t="str">
        <f t="shared" si="1"/>
        <v/>
      </c>
    </row>
    <row r="16" spans="1:28" ht="87" customHeight="1" x14ac:dyDescent="0.2">
      <c r="A16" s="76">
        <v>9</v>
      </c>
      <c r="B16" s="90" t="s">
        <v>77</v>
      </c>
      <c r="C16" s="85" t="s">
        <v>78</v>
      </c>
      <c r="D16" s="85" t="s">
        <v>135</v>
      </c>
      <c r="E16" s="85" t="s">
        <v>136</v>
      </c>
      <c r="F16" s="9" t="s">
        <v>94</v>
      </c>
      <c r="G16" s="9" t="s">
        <v>95</v>
      </c>
      <c r="H16" s="38" t="s">
        <v>131</v>
      </c>
      <c r="I16" s="12" t="s">
        <v>84</v>
      </c>
      <c r="J16" s="11" t="s">
        <v>137</v>
      </c>
      <c r="K16" s="13" t="s">
        <v>86</v>
      </c>
      <c r="L16" s="10" t="s">
        <v>87</v>
      </c>
      <c r="M16" s="10" t="s">
        <v>88</v>
      </c>
      <c r="N16" s="85" t="s">
        <v>138</v>
      </c>
      <c r="O16" s="94" t="s">
        <v>139</v>
      </c>
      <c r="P16" s="15">
        <v>60</v>
      </c>
      <c r="Q16" s="12" t="s">
        <v>91</v>
      </c>
      <c r="R16" s="76">
        <v>58</v>
      </c>
      <c r="S16" s="76">
        <v>65</v>
      </c>
      <c r="T16" s="78">
        <v>0.89230769230769236</v>
      </c>
      <c r="U16" s="75">
        <v>0.5</v>
      </c>
      <c r="V16" s="77">
        <v>1</v>
      </c>
      <c r="W16" s="98" t="s">
        <v>813</v>
      </c>
      <c r="X16" s="98" t="s">
        <v>814</v>
      </c>
      <c r="Y16" s="161" t="s">
        <v>684</v>
      </c>
      <c r="AA16" s="2" t="str">
        <f t="shared" si="0"/>
        <v/>
      </c>
      <c r="AB16" s="2" t="str">
        <f t="shared" si="1"/>
        <v/>
      </c>
    </row>
    <row r="17" spans="1:28" ht="87" customHeight="1" x14ac:dyDescent="0.2">
      <c r="A17" s="76">
        <v>10</v>
      </c>
      <c r="B17" s="90" t="s">
        <v>77</v>
      </c>
      <c r="C17" s="85" t="s">
        <v>78</v>
      </c>
      <c r="D17" s="85" t="s">
        <v>79</v>
      </c>
      <c r="E17" s="87" t="s">
        <v>140</v>
      </c>
      <c r="F17" s="9" t="s">
        <v>141</v>
      </c>
      <c r="G17" s="9" t="s">
        <v>142</v>
      </c>
      <c r="H17" s="38" t="s">
        <v>143</v>
      </c>
      <c r="I17" s="12" t="s">
        <v>84</v>
      </c>
      <c r="J17" s="14" t="s">
        <v>144</v>
      </c>
      <c r="K17" s="13" t="s">
        <v>86</v>
      </c>
      <c r="L17" s="10" t="s">
        <v>87</v>
      </c>
      <c r="M17" s="10" t="s">
        <v>88</v>
      </c>
      <c r="N17" s="85" t="s">
        <v>145</v>
      </c>
      <c r="O17" s="89" t="s">
        <v>146</v>
      </c>
      <c r="P17" s="62">
        <v>46</v>
      </c>
      <c r="Q17" s="12" t="s">
        <v>91</v>
      </c>
      <c r="R17" s="76">
        <v>0</v>
      </c>
      <c r="S17" s="76">
        <v>23</v>
      </c>
      <c r="T17" s="78">
        <v>0</v>
      </c>
      <c r="U17" s="75">
        <v>0.5</v>
      </c>
      <c r="V17" s="77">
        <v>0</v>
      </c>
      <c r="W17" s="98" t="s">
        <v>815</v>
      </c>
      <c r="X17" s="98" t="s">
        <v>816</v>
      </c>
      <c r="Y17" s="191" t="s">
        <v>147</v>
      </c>
      <c r="AA17" s="2">
        <f t="shared" si="0"/>
        <v>1</v>
      </c>
      <c r="AB17" s="2" t="str">
        <f t="shared" si="1"/>
        <v/>
      </c>
    </row>
    <row r="18" spans="1:28" ht="87" customHeight="1" x14ac:dyDescent="0.2">
      <c r="A18" s="76">
        <v>11</v>
      </c>
      <c r="B18" s="90" t="s">
        <v>77</v>
      </c>
      <c r="C18" s="85" t="s">
        <v>78</v>
      </c>
      <c r="D18" s="85" t="s">
        <v>79</v>
      </c>
      <c r="E18" s="85" t="s">
        <v>148</v>
      </c>
      <c r="F18" s="9" t="s">
        <v>141</v>
      </c>
      <c r="G18" s="12" t="s">
        <v>142</v>
      </c>
      <c r="H18" s="38" t="s">
        <v>143</v>
      </c>
      <c r="I18" s="12" t="s">
        <v>84</v>
      </c>
      <c r="J18" s="12" t="s">
        <v>149</v>
      </c>
      <c r="K18" s="13" t="s">
        <v>104</v>
      </c>
      <c r="L18" s="10" t="s">
        <v>87</v>
      </c>
      <c r="M18" s="10" t="s">
        <v>88</v>
      </c>
      <c r="N18" s="91" t="s">
        <v>150</v>
      </c>
      <c r="O18" s="93" t="s">
        <v>151</v>
      </c>
      <c r="P18" s="49">
        <v>3</v>
      </c>
      <c r="Q18" s="12" t="s">
        <v>91</v>
      </c>
      <c r="R18" s="76">
        <v>2</v>
      </c>
      <c r="S18" s="76">
        <v>3</v>
      </c>
      <c r="T18" s="78">
        <v>0.66666666666666663</v>
      </c>
      <c r="U18" s="75">
        <v>0.5</v>
      </c>
      <c r="V18" s="77">
        <v>1</v>
      </c>
      <c r="W18" s="98" t="s">
        <v>817</v>
      </c>
      <c r="X18" s="98" t="s">
        <v>818</v>
      </c>
      <c r="Y18" s="1"/>
      <c r="AA18" s="2" t="str">
        <f t="shared" si="0"/>
        <v/>
      </c>
      <c r="AB18" s="2" t="str">
        <f t="shared" si="1"/>
        <v/>
      </c>
    </row>
    <row r="19" spans="1:28" ht="81" customHeight="1" x14ac:dyDescent="0.2">
      <c r="A19" s="76">
        <v>12</v>
      </c>
      <c r="B19" s="95" t="s">
        <v>77</v>
      </c>
      <c r="C19" s="85" t="s">
        <v>152</v>
      </c>
      <c r="D19" s="85" t="s">
        <v>153</v>
      </c>
      <c r="E19" s="85" t="s">
        <v>154</v>
      </c>
      <c r="F19" s="11" t="s">
        <v>155</v>
      </c>
      <c r="G19" s="11" t="s">
        <v>156</v>
      </c>
      <c r="H19" s="38" t="s">
        <v>157</v>
      </c>
      <c r="I19" s="12" t="s">
        <v>84</v>
      </c>
      <c r="J19" s="91" t="s">
        <v>158</v>
      </c>
      <c r="K19" s="13" t="s">
        <v>104</v>
      </c>
      <c r="L19" s="10" t="s">
        <v>87</v>
      </c>
      <c r="M19" s="10" t="s">
        <v>105</v>
      </c>
      <c r="N19" s="85" t="s">
        <v>159</v>
      </c>
      <c r="O19" s="96" t="s">
        <v>160</v>
      </c>
      <c r="P19" s="54">
        <v>1</v>
      </c>
      <c r="Q19" s="12" t="s">
        <v>91</v>
      </c>
      <c r="R19" s="76">
        <v>42</v>
      </c>
      <c r="S19" s="76">
        <v>42</v>
      </c>
      <c r="T19" s="78">
        <v>0.5</v>
      </c>
      <c r="U19" s="75">
        <v>0.5</v>
      </c>
      <c r="V19" s="77">
        <v>1</v>
      </c>
      <c r="W19" s="98" t="s">
        <v>819</v>
      </c>
      <c r="X19" s="98"/>
      <c r="Y19" s="141" t="s">
        <v>161</v>
      </c>
      <c r="AA19" s="2" t="str">
        <f t="shared" si="0"/>
        <v/>
      </c>
      <c r="AB19" s="2" t="str">
        <f t="shared" si="1"/>
        <v/>
      </c>
    </row>
    <row r="20" spans="1:28" ht="87" customHeight="1" x14ac:dyDescent="0.2">
      <c r="A20" s="76">
        <v>13</v>
      </c>
      <c r="B20" s="97" t="s">
        <v>162</v>
      </c>
      <c r="C20" s="85" t="s">
        <v>163</v>
      </c>
      <c r="D20" s="85" t="s">
        <v>164</v>
      </c>
      <c r="E20" s="85" t="s">
        <v>165</v>
      </c>
      <c r="F20" s="9" t="s">
        <v>166</v>
      </c>
      <c r="G20" s="9" t="s">
        <v>167</v>
      </c>
      <c r="H20" s="38" t="s">
        <v>168</v>
      </c>
      <c r="I20" s="12" t="s">
        <v>84</v>
      </c>
      <c r="J20" s="12" t="s">
        <v>169</v>
      </c>
      <c r="K20" s="13" t="s">
        <v>86</v>
      </c>
      <c r="L20" s="10" t="s">
        <v>170</v>
      </c>
      <c r="M20" s="10" t="s">
        <v>88</v>
      </c>
      <c r="N20" s="91" t="s">
        <v>171</v>
      </c>
      <c r="O20" s="92" t="s">
        <v>172</v>
      </c>
      <c r="P20" s="40">
        <v>335841000000</v>
      </c>
      <c r="Q20" s="12" t="s">
        <v>91</v>
      </c>
      <c r="R20" s="195">
        <v>321883062038</v>
      </c>
      <c r="S20" s="195">
        <v>335841000000</v>
      </c>
      <c r="T20" s="78">
        <v>0.9584388506406305</v>
      </c>
      <c r="U20" s="75">
        <v>0.5</v>
      </c>
      <c r="V20" s="77">
        <v>1</v>
      </c>
      <c r="W20" s="98" t="s">
        <v>820</v>
      </c>
      <c r="X20" s="98"/>
      <c r="Y20" s="1"/>
      <c r="AA20" s="2" t="str">
        <f t="shared" si="0"/>
        <v/>
      </c>
      <c r="AB20" s="2" t="str">
        <f t="shared" si="1"/>
        <v/>
      </c>
    </row>
    <row r="21" spans="1:28" ht="87" customHeight="1" x14ac:dyDescent="0.2">
      <c r="A21" s="76">
        <v>14</v>
      </c>
      <c r="B21" s="97" t="s">
        <v>162</v>
      </c>
      <c r="C21" s="85" t="s">
        <v>163</v>
      </c>
      <c r="D21" s="85" t="s">
        <v>164</v>
      </c>
      <c r="E21" s="85" t="s">
        <v>173</v>
      </c>
      <c r="F21" s="9" t="s">
        <v>174</v>
      </c>
      <c r="G21" s="9" t="s">
        <v>175</v>
      </c>
      <c r="H21" s="38" t="s">
        <v>131</v>
      </c>
      <c r="I21" s="12" t="s">
        <v>84</v>
      </c>
      <c r="J21" s="12" t="s">
        <v>176</v>
      </c>
      <c r="K21" s="13" t="s">
        <v>86</v>
      </c>
      <c r="L21" s="10" t="s">
        <v>170</v>
      </c>
      <c r="M21" s="10" t="s">
        <v>88</v>
      </c>
      <c r="N21" s="91" t="s">
        <v>177</v>
      </c>
      <c r="O21" s="92" t="s">
        <v>178</v>
      </c>
      <c r="P21" s="54">
        <v>1</v>
      </c>
      <c r="Q21" s="12" t="s">
        <v>91</v>
      </c>
      <c r="R21" s="195">
        <v>4867749717</v>
      </c>
      <c r="S21" s="195">
        <v>4867749717</v>
      </c>
      <c r="T21" s="78">
        <v>1</v>
      </c>
      <c r="U21" s="75">
        <v>0.5</v>
      </c>
      <c r="V21" s="77">
        <v>1</v>
      </c>
      <c r="W21" s="98" t="s">
        <v>821</v>
      </c>
      <c r="X21" s="98"/>
      <c r="Y21" s="1"/>
      <c r="AA21" s="2" t="str">
        <f t="shared" si="0"/>
        <v/>
      </c>
      <c r="AB21" s="2" t="str">
        <f t="shared" si="1"/>
        <v/>
      </c>
    </row>
    <row r="22" spans="1:28" ht="87" customHeight="1" x14ac:dyDescent="0.2">
      <c r="A22" s="76">
        <v>15</v>
      </c>
      <c r="B22" s="90" t="s">
        <v>162</v>
      </c>
      <c r="C22" s="85" t="s">
        <v>179</v>
      </c>
      <c r="D22" s="85" t="s">
        <v>180</v>
      </c>
      <c r="E22" s="98" t="s">
        <v>181</v>
      </c>
      <c r="F22" s="9" t="s">
        <v>109</v>
      </c>
      <c r="G22" s="9" t="s">
        <v>182</v>
      </c>
      <c r="H22" s="38" t="s">
        <v>183</v>
      </c>
      <c r="I22" s="12" t="s">
        <v>84</v>
      </c>
      <c r="J22" s="69" t="s">
        <v>184</v>
      </c>
      <c r="K22" s="12" t="s">
        <v>104</v>
      </c>
      <c r="L22" s="11" t="s">
        <v>87</v>
      </c>
      <c r="M22" s="11" t="s">
        <v>105</v>
      </c>
      <c r="N22" s="99" t="s">
        <v>185</v>
      </c>
      <c r="O22" s="99" t="s">
        <v>186</v>
      </c>
      <c r="P22" s="68" t="s">
        <v>187</v>
      </c>
      <c r="Q22" s="12" t="s">
        <v>91</v>
      </c>
      <c r="R22" s="76">
        <v>82</v>
      </c>
      <c r="S22" s="76">
        <v>405</v>
      </c>
      <c r="T22" s="78">
        <v>0.10123456790123457</v>
      </c>
      <c r="U22" s="75">
        <v>0.5</v>
      </c>
      <c r="V22" s="77">
        <v>0.20246913580246914</v>
      </c>
      <c r="W22" s="98" t="s">
        <v>776</v>
      </c>
      <c r="X22" s="98" t="s">
        <v>777</v>
      </c>
      <c r="Y22" s="140" t="s">
        <v>688</v>
      </c>
      <c r="Z22" s="169"/>
      <c r="AA22" s="2" t="str">
        <f t="shared" si="0"/>
        <v/>
      </c>
      <c r="AB22" s="2">
        <f t="shared" si="1"/>
        <v>1</v>
      </c>
    </row>
    <row r="23" spans="1:28" ht="87" customHeight="1" x14ac:dyDescent="0.2">
      <c r="A23" s="76">
        <v>16</v>
      </c>
      <c r="B23" s="97" t="s">
        <v>162</v>
      </c>
      <c r="C23" s="85" t="s">
        <v>179</v>
      </c>
      <c r="D23" s="85" t="s">
        <v>180</v>
      </c>
      <c r="E23" s="85" t="s">
        <v>188</v>
      </c>
      <c r="F23" s="9" t="s">
        <v>174</v>
      </c>
      <c r="G23" s="9" t="s">
        <v>182</v>
      </c>
      <c r="H23" s="38" t="s">
        <v>183</v>
      </c>
      <c r="I23" s="12" t="s">
        <v>84</v>
      </c>
      <c r="J23" s="69" t="s">
        <v>189</v>
      </c>
      <c r="K23" s="12" t="s">
        <v>86</v>
      </c>
      <c r="L23" s="11" t="s">
        <v>170</v>
      </c>
      <c r="M23" s="11" t="s">
        <v>88</v>
      </c>
      <c r="N23" s="91" t="s">
        <v>190</v>
      </c>
      <c r="O23" s="92" t="s">
        <v>191</v>
      </c>
      <c r="P23" s="40">
        <v>468000000000</v>
      </c>
      <c r="Q23" s="12" t="s">
        <v>91</v>
      </c>
      <c r="R23" s="195">
        <v>62730570745</v>
      </c>
      <c r="S23" s="195">
        <v>468000000000</v>
      </c>
      <c r="T23" s="78">
        <v>0.13403968107905984</v>
      </c>
      <c r="U23" s="75">
        <v>0.5</v>
      </c>
      <c r="V23" s="77">
        <v>0.26807936215811967</v>
      </c>
      <c r="W23" s="98" t="s">
        <v>778</v>
      </c>
      <c r="X23" s="98" t="s">
        <v>779</v>
      </c>
      <c r="Y23" s="140" t="s">
        <v>689</v>
      </c>
      <c r="Z23" s="160"/>
      <c r="AA23" s="2" t="str">
        <f t="shared" si="0"/>
        <v/>
      </c>
      <c r="AB23" s="2">
        <f t="shared" si="1"/>
        <v>1</v>
      </c>
    </row>
    <row r="24" spans="1:28" ht="87" customHeight="1" x14ac:dyDescent="0.2">
      <c r="A24" s="76">
        <v>17</v>
      </c>
      <c r="B24" s="90" t="s">
        <v>162</v>
      </c>
      <c r="C24" s="85" t="s">
        <v>179</v>
      </c>
      <c r="D24" s="85" t="s">
        <v>180</v>
      </c>
      <c r="E24" s="85" t="s">
        <v>192</v>
      </c>
      <c r="F24" s="9" t="s">
        <v>109</v>
      </c>
      <c r="G24" s="9" t="s">
        <v>182</v>
      </c>
      <c r="H24" s="38" t="s">
        <v>183</v>
      </c>
      <c r="I24" s="12" t="s">
        <v>84</v>
      </c>
      <c r="J24" s="12" t="s">
        <v>193</v>
      </c>
      <c r="K24" s="12" t="s">
        <v>104</v>
      </c>
      <c r="L24" s="11" t="s">
        <v>87</v>
      </c>
      <c r="M24" s="11" t="s">
        <v>105</v>
      </c>
      <c r="N24" s="91" t="s">
        <v>194</v>
      </c>
      <c r="O24" s="94" t="s">
        <v>195</v>
      </c>
      <c r="P24" s="68" t="s">
        <v>187</v>
      </c>
      <c r="Q24" s="12" t="s">
        <v>91</v>
      </c>
      <c r="R24" s="76">
        <v>44</v>
      </c>
      <c r="S24" s="76">
        <v>44</v>
      </c>
      <c r="T24" s="78">
        <v>0.5</v>
      </c>
      <c r="U24" s="75">
        <v>0.5</v>
      </c>
      <c r="V24" s="77">
        <v>1</v>
      </c>
      <c r="W24" s="98" t="s">
        <v>822</v>
      </c>
      <c r="X24" s="98" t="s">
        <v>823</v>
      </c>
      <c r="Y24" s="140" t="s">
        <v>690</v>
      </c>
      <c r="AA24" s="2" t="str">
        <f t="shared" si="0"/>
        <v/>
      </c>
      <c r="AB24" s="2" t="str">
        <f t="shared" si="1"/>
        <v/>
      </c>
    </row>
    <row r="25" spans="1:28" ht="87" customHeight="1" x14ac:dyDescent="0.2">
      <c r="A25" s="76">
        <v>18</v>
      </c>
      <c r="B25" s="100" t="s">
        <v>162</v>
      </c>
      <c r="C25" s="85" t="s">
        <v>179</v>
      </c>
      <c r="D25" s="85" t="s">
        <v>196</v>
      </c>
      <c r="E25" s="101" t="s">
        <v>197</v>
      </c>
      <c r="F25" s="9" t="s">
        <v>81</v>
      </c>
      <c r="G25" s="9" t="s">
        <v>82</v>
      </c>
      <c r="H25" s="38" t="s">
        <v>83</v>
      </c>
      <c r="I25" s="12" t="s">
        <v>84</v>
      </c>
      <c r="J25" s="37" t="s">
        <v>198</v>
      </c>
      <c r="K25" s="11" t="s">
        <v>86</v>
      </c>
      <c r="L25" s="11" t="s">
        <v>170</v>
      </c>
      <c r="M25" s="11" t="s">
        <v>88</v>
      </c>
      <c r="N25" s="101" t="s">
        <v>199</v>
      </c>
      <c r="O25" s="102" t="s">
        <v>200</v>
      </c>
      <c r="P25" s="50">
        <v>225000000000</v>
      </c>
      <c r="Q25" s="11" t="s">
        <v>91</v>
      </c>
      <c r="R25" s="139">
        <v>4013345561</v>
      </c>
      <c r="S25" s="139">
        <v>225000000000</v>
      </c>
      <c r="T25" s="78">
        <v>1.7837091382222222E-2</v>
      </c>
      <c r="U25" s="75">
        <v>0.5</v>
      </c>
      <c r="V25" s="77">
        <v>3.5674182764444444E-2</v>
      </c>
      <c r="W25" s="140" t="s">
        <v>780</v>
      </c>
      <c r="X25" s="140" t="s">
        <v>781</v>
      </c>
      <c r="Y25" s="1"/>
      <c r="AA25" s="2" t="str">
        <f t="shared" si="0"/>
        <v/>
      </c>
      <c r="AB25" s="2">
        <f t="shared" si="1"/>
        <v>1</v>
      </c>
    </row>
    <row r="26" spans="1:28" ht="87" customHeight="1" x14ac:dyDescent="0.2">
      <c r="A26" s="76">
        <v>19</v>
      </c>
      <c r="B26" s="103" t="s">
        <v>162</v>
      </c>
      <c r="C26" s="85" t="s">
        <v>179</v>
      </c>
      <c r="D26" s="101" t="s">
        <v>201</v>
      </c>
      <c r="E26" s="101" t="s">
        <v>202</v>
      </c>
      <c r="F26" s="37" t="s">
        <v>174</v>
      </c>
      <c r="G26" s="37" t="s">
        <v>203</v>
      </c>
      <c r="H26" s="38" t="s">
        <v>157</v>
      </c>
      <c r="I26" s="12" t="s">
        <v>84</v>
      </c>
      <c r="J26" s="16" t="s">
        <v>204</v>
      </c>
      <c r="K26" s="13" t="s">
        <v>86</v>
      </c>
      <c r="L26" s="10" t="s">
        <v>87</v>
      </c>
      <c r="M26" s="10" t="s">
        <v>88</v>
      </c>
      <c r="N26" s="104" t="s">
        <v>205</v>
      </c>
      <c r="O26" s="105" t="s">
        <v>206</v>
      </c>
      <c r="P26" s="24">
        <v>1</v>
      </c>
      <c r="Q26" s="12" t="s">
        <v>91</v>
      </c>
      <c r="R26" s="76">
        <v>0</v>
      </c>
      <c r="S26" s="76">
        <v>0</v>
      </c>
      <c r="T26" s="78">
        <v>0</v>
      </c>
      <c r="U26" s="75">
        <v>0.5</v>
      </c>
      <c r="V26" s="77">
        <v>0</v>
      </c>
      <c r="W26" s="98" t="s">
        <v>824</v>
      </c>
      <c r="X26" s="98" t="s">
        <v>825</v>
      </c>
      <c r="Y26" s="162"/>
      <c r="AA26" s="2">
        <f t="shared" si="0"/>
        <v>1</v>
      </c>
      <c r="AB26" s="2" t="str">
        <f t="shared" si="1"/>
        <v/>
      </c>
    </row>
    <row r="27" spans="1:28" ht="87" customHeight="1" x14ac:dyDescent="0.2">
      <c r="A27" s="76">
        <v>21</v>
      </c>
      <c r="B27" s="109" t="s">
        <v>162</v>
      </c>
      <c r="C27" s="85" t="s">
        <v>179</v>
      </c>
      <c r="D27" s="106" t="s">
        <v>180</v>
      </c>
      <c r="E27" s="106" t="s">
        <v>208</v>
      </c>
      <c r="F27" s="17" t="s">
        <v>109</v>
      </c>
      <c r="G27" s="17" t="s">
        <v>182</v>
      </c>
      <c r="H27" s="38" t="s">
        <v>209</v>
      </c>
      <c r="I27" s="12" t="s">
        <v>84</v>
      </c>
      <c r="J27" s="18" t="s">
        <v>210</v>
      </c>
      <c r="K27" s="13" t="s">
        <v>86</v>
      </c>
      <c r="L27" s="10" t="s">
        <v>170</v>
      </c>
      <c r="M27" s="10" t="s">
        <v>88</v>
      </c>
      <c r="N27" s="107" t="s">
        <v>211</v>
      </c>
      <c r="O27" s="110" t="s">
        <v>212</v>
      </c>
      <c r="P27" s="108">
        <v>7842597469</v>
      </c>
      <c r="Q27" s="12" t="s">
        <v>91</v>
      </c>
      <c r="R27" s="195">
        <v>10685933444</v>
      </c>
      <c r="S27" s="195">
        <v>7842597469</v>
      </c>
      <c r="T27" s="78">
        <v>1.3625502885031469</v>
      </c>
      <c r="U27" s="75">
        <v>0.5</v>
      </c>
      <c r="V27" s="77">
        <v>1</v>
      </c>
      <c r="W27" s="98" t="s">
        <v>826</v>
      </c>
      <c r="X27" s="98" t="s">
        <v>827</v>
      </c>
      <c r="Y27" s="1"/>
      <c r="AA27" s="2" t="str">
        <f t="shared" si="0"/>
        <v/>
      </c>
      <c r="AB27" s="2" t="str">
        <f t="shared" si="1"/>
        <v/>
      </c>
    </row>
    <row r="28" spans="1:28" ht="87" customHeight="1" x14ac:dyDescent="0.2">
      <c r="A28" s="76">
        <v>22</v>
      </c>
      <c r="B28" s="111" t="s">
        <v>162</v>
      </c>
      <c r="C28" s="85" t="s">
        <v>179</v>
      </c>
      <c r="D28" s="112" t="s">
        <v>180</v>
      </c>
      <c r="E28" s="112" t="s">
        <v>213</v>
      </c>
      <c r="F28" s="19" t="s">
        <v>109</v>
      </c>
      <c r="G28" s="19" t="s">
        <v>182</v>
      </c>
      <c r="H28" s="38" t="s">
        <v>209</v>
      </c>
      <c r="I28" s="12" t="s">
        <v>84</v>
      </c>
      <c r="J28" s="20" t="s">
        <v>214</v>
      </c>
      <c r="K28" s="13" t="s">
        <v>86</v>
      </c>
      <c r="L28" s="10" t="s">
        <v>170</v>
      </c>
      <c r="M28" s="10" t="s">
        <v>88</v>
      </c>
      <c r="N28" s="113" t="s">
        <v>215</v>
      </c>
      <c r="O28" s="114" t="s">
        <v>216</v>
      </c>
      <c r="P28" s="52">
        <v>12472577991</v>
      </c>
      <c r="Q28" s="12" t="s">
        <v>91</v>
      </c>
      <c r="R28" s="195">
        <v>12426059368</v>
      </c>
      <c r="S28" s="195">
        <v>12472577991</v>
      </c>
      <c r="T28" s="78">
        <v>0.99627032815240224</v>
      </c>
      <c r="U28" s="75">
        <v>0.5</v>
      </c>
      <c r="V28" s="77">
        <v>1</v>
      </c>
      <c r="W28" s="98" t="s">
        <v>828</v>
      </c>
      <c r="X28" s="98"/>
      <c r="Y28" s="1"/>
      <c r="AA28" s="2" t="str">
        <f t="shared" si="0"/>
        <v/>
      </c>
      <c r="AB28" s="2" t="str">
        <f t="shared" si="1"/>
        <v/>
      </c>
    </row>
    <row r="29" spans="1:28" ht="87" customHeight="1" x14ac:dyDescent="0.2">
      <c r="A29" s="76">
        <v>23</v>
      </c>
      <c r="B29" s="97" t="s">
        <v>162</v>
      </c>
      <c r="C29" s="85" t="s">
        <v>179</v>
      </c>
      <c r="D29" s="85" t="s">
        <v>201</v>
      </c>
      <c r="E29" s="85" t="s">
        <v>217</v>
      </c>
      <c r="F29" s="9" t="s">
        <v>174</v>
      </c>
      <c r="G29" s="9" t="s">
        <v>182</v>
      </c>
      <c r="H29" s="38" t="s">
        <v>209</v>
      </c>
      <c r="I29" s="12" t="s">
        <v>84</v>
      </c>
      <c r="J29" s="12" t="s">
        <v>218</v>
      </c>
      <c r="K29" s="13" t="s">
        <v>86</v>
      </c>
      <c r="L29" s="11" t="s">
        <v>87</v>
      </c>
      <c r="M29" s="10" t="s">
        <v>88</v>
      </c>
      <c r="N29" s="91" t="s">
        <v>219</v>
      </c>
      <c r="O29" s="92" t="s">
        <v>220</v>
      </c>
      <c r="P29" s="53">
        <v>4</v>
      </c>
      <c r="Q29" s="12" t="s">
        <v>91</v>
      </c>
      <c r="R29" s="76">
        <v>2</v>
      </c>
      <c r="S29" s="76">
        <v>4</v>
      </c>
      <c r="T29" s="78">
        <v>0.5</v>
      </c>
      <c r="U29" s="75">
        <v>0.5</v>
      </c>
      <c r="V29" s="77">
        <v>1</v>
      </c>
      <c r="W29" s="98" t="s">
        <v>829</v>
      </c>
      <c r="X29" s="98"/>
      <c r="Y29" s="1"/>
      <c r="AA29" s="2" t="str">
        <f t="shared" si="0"/>
        <v/>
      </c>
      <c r="AB29" s="2" t="str">
        <f t="shared" si="1"/>
        <v/>
      </c>
    </row>
    <row r="30" spans="1:28" ht="87" customHeight="1" x14ac:dyDescent="0.2">
      <c r="A30" s="76">
        <v>24</v>
      </c>
      <c r="B30" s="97" t="s">
        <v>162</v>
      </c>
      <c r="C30" s="85" t="s">
        <v>179</v>
      </c>
      <c r="D30" s="85" t="s">
        <v>201</v>
      </c>
      <c r="E30" s="85" t="s">
        <v>221</v>
      </c>
      <c r="F30" s="9" t="s">
        <v>109</v>
      </c>
      <c r="G30" s="9" t="s">
        <v>175</v>
      </c>
      <c r="H30" s="38" t="s">
        <v>209</v>
      </c>
      <c r="I30" s="12" t="s">
        <v>84</v>
      </c>
      <c r="J30" s="12" t="s">
        <v>222</v>
      </c>
      <c r="K30" s="13" t="s">
        <v>86</v>
      </c>
      <c r="L30" s="11" t="s">
        <v>87</v>
      </c>
      <c r="M30" s="10" t="s">
        <v>88</v>
      </c>
      <c r="N30" s="91" t="s">
        <v>223</v>
      </c>
      <c r="O30" s="92" t="s">
        <v>224</v>
      </c>
      <c r="P30" s="59">
        <v>170</v>
      </c>
      <c r="Q30" s="12" t="s">
        <v>91</v>
      </c>
      <c r="R30" s="76">
        <v>20</v>
      </c>
      <c r="S30" s="76">
        <v>170</v>
      </c>
      <c r="T30" s="78">
        <v>0.11764705882352941</v>
      </c>
      <c r="U30" s="75">
        <v>0.5</v>
      </c>
      <c r="V30" s="77">
        <v>0.23529411764705882</v>
      </c>
      <c r="W30" s="98" t="s">
        <v>706</v>
      </c>
      <c r="X30" s="98" t="s">
        <v>707</v>
      </c>
      <c r="Y30" s="161" t="s">
        <v>682</v>
      </c>
      <c r="AA30" s="2" t="str">
        <f t="shared" si="0"/>
        <v/>
      </c>
      <c r="AB30" s="2">
        <f t="shared" si="1"/>
        <v>1</v>
      </c>
    </row>
    <row r="31" spans="1:28" ht="87" customHeight="1" x14ac:dyDescent="0.2">
      <c r="A31" s="76">
        <v>25</v>
      </c>
      <c r="B31" s="97" t="s">
        <v>162</v>
      </c>
      <c r="C31" s="85" t="s">
        <v>179</v>
      </c>
      <c r="D31" s="85" t="s">
        <v>225</v>
      </c>
      <c r="E31" s="85" t="s">
        <v>226</v>
      </c>
      <c r="F31" s="9" t="s">
        <v>166</v>
      </c>
      <c r="G31" s="9" t="s">
        <v>227</v>
      </c>
      <c r="H31" s="38" t="s">
        <v>168</v>
      </c>
      <c r="I31" s="12" t="s">
        <v>228</v>
      </c>
      <c r="J31" s="12" t="s">
        <v>229</v>
      </c>
      <c r="K31" s="13" t="s">
        <v>104</v>
      </c>
      <c r="L31" s="10" t="s">
        <v>170</v>
      </c>
      <c r="M31" s="10" t="s">
        <v>88</v>
      </c>
      <c r="N31" s="91" t="s">
        <v>230</v>
      </c>
      <c r="O31" s="92" t="s">
        <v>231</v>
      </c>
      <c r="P31" s="40">
        <v>612490000000</v>
      </c>
      <c r="Q31" s="12" t="s">
        <v>91</v>
      </c>
      <c r="R31" s="195">
        <v>466133239566</v>
      </c>
      <c r="S31" s="195">
        <v>612490000000</v>
      </c>
      <c r="T31" s="78">
        <v>0.76104628576140021</v>
      </c>
      <c r="U31" s="75">
        <v>0.5</v>
      </c>
      <c r="V31" s="77">
        <v>1</v>
      </c>
      <c r="W31" s="98" t="s">
        <v>701</v>
      </c>
      <c r="X31" s="98"/>
      <c r="Y31" s="1"/>
      <c r="AA31" s="2" t="str">
        <f t="shared" si="0"/>
        <v/>
      </c>
      <c r="AB31" s="2" t="str">
        <f t="shared" si="1"/>
        <v/>
      </c>
    </row>
    <row r="32" spans="1:28" ht="87" customHeight="1" x14ac:dyDescent="0.2">
      <c r="A32" s="76">
        <v>26</v>
      </c>
      <c r="B32" s="97" t="s">
        <v>162</v>
      </c>
      <c r="C32" s="85" t="s">
        <v>179</v>
      </c>
      <c r="D32" s="85" t="s">
        <v>225</v>
      </c>
      <c r="E32" s="85" t="s">
        <v>232</v>
      </c>
      <c r="F32" s="9" t="s">
        <v>166</v>
      </c>
      <c r="G32" s="9" t="s">
        <v>227</v>
      </c>
      <c r="H32" s="38" t="s">
        <v>168</v>
      </c>
      <c r="I32" s="12" t="s">
        <v>228</v>
      </c>
      <c r="J32" s="12" t="s">
        <v>233</v>
      </c>
      <c r="K32" s="13" t="s">
        <v>104</v>
      </c>
      <c r="L32" s="10" t="s">
        <v>170</v>
      </c>
      <c r="M32" s="10" t="s">
        <v>88</v>
      </c>
      <c r="N32" s="91" t="s">
        <v>234</v>
      </c>
      <c r="O32" s="92" t="s">
        <v>235</v>
      </c>
      <c r="P32" s="40">
        <v>127000000000</v>
      </c>
      <c r="Q32" s="12" t="s">
        <v>91</v>
      </c>
      <c r="R32" s="195">
        <v>56287503717</v>
      </c>
      <c r="S32" s="195">
        <v>127836393814</v>
      </c>
      <c r="T32" s="78">
        <v>0.44030891389894383</v>
      </c>
      <c r="U32" s="75">
        <v>0.5</v>
      </c>
      <c r="V32" s="77">
        <v>0.88061782779788766</v>
      </c>
      <c r="W32" s="98" t="s">
        <v>702</v>
      </c>
      <c r="X32" s="98"/>
      <c r="Y32" s="1"/>
      <c r="AA32" s="2" t="str">
        <f t="shared" si="0"/>
        <v/>
      </c>
      <c r="AB32" s="2" t="str">
        <f t="shared" si="1"/>
        <v/>
      </c>
    </row>
    <row r="33" spans="1:28" ht="87" customHeight="1" x14ac:dyDescent="0.2">
      <c r="A33" s="76">
        <v>27</v>
      </c>
      <c r="B33" s="97" t="s">
        <v>162</v>
      </c>
      <c r="C33" s="85" t="s">
        <v>179</v>
      </c>
      <c r="D33" s="85" t="s">
        <v>236</v>
      </c>
      <c r="E33" s="85" t="s">
        <v>237</v>
      </c>
      <c r="F33" s="9" t="s">
        <v>166</v>
      </c>
      <c r="G33" s="9" t="s">
        <v>167</v>
      </c>
      <c r="H33" s="38" t="s">
        <v>168</v>
      </c>
      <c r="I33" s="12" t="s">
        <v>84</v>
      </c>
      <c r="J33" s="12" t="s">
        <v>238</v>
      </c>
      <c r="K33" s="13" t="s">
        <v>86</v>
      </c>
      <c r="L33" s="10" t="s">
        <v>170</v>
      </c>
      <c r="M33" s="10" t="s">
        <v>88</v>
      </c>
      <c r="N33" s="91" t="s">
        <v>239</v>
      </c>
      <c r="O33" s="92" t="s">
        <v>240</v>
      </c>
      <c r="P33" s="40">
        <v>60000000000</v>
      </c>
      <c r="Q33" s="12" t="s">
        <v>91</v>
      </c>
      <c r="R33" s="195">
        <v>52609597487</v>
      </c>
      <c r="S33" s="195">
        <v>60000000000</v>
      </c>
      <c r="T33" s="78">
        <v>0.87682662478333329</v>
      </c>
      <c r="U33" s="75">
        <v>0.5</v>
      </c>
      <c r="V33" s="77">
        <v>1</v>
      </c>
      <c r="W33" s="98" t="s">
        <v>703</v>
      </c>
      <c r="X33" s="98"/>
      <c r="Y33" s="1"/>
      <c r="AA33" s="2" t="str">
        <f t="shared" si="0"/>
        <v/>
      </c>
      <c r="AB33" s="2" t="str">
        <f t="shared" si="1"/>
        <v/>
      </c>
    </row>
    <row r="34" spans="1:28" ht="87" customHeight="1" x14ac:dyDescent="0.2">
      <c r="A34" s="76">
        <v>28</v>
      </c>
      <c r="B34" s="97" t="s">
        <v>162</v>
      </c>
      <c r="C34" s="85" t="s">
        <v>179</v>
      </c>
      <c r="D34" s="85" t="s">
        <v>180</v>
      </c>
      <c r="E34" s="85" t="s">
        <v>241</v>
      </c>
      <c r="F34" s="9" t="s">
        <v>100</v>
      </c>
      <c r="G34" s="9" t="s">
        <v>242</v>
      </c>
      <c r="H34" s="38" t="s">
        <v>102</v>
      </c>
      <c r="I34" s="12" t="s">
        <v>84</v>
      </c>
      <c r="J34" s="12" t="s">
        <v>243</v>
      </c>
      <c r="K34" s="13" t="s">
        <v>104</v>
      </c>
      <c r="L34" s="10" t="s">
        <v>87</v>
      </c>
      <c r="M34" s="10" t="s">
        <v>105</v>
      </c>
      <c r="N34" s="91" t="s">
        <v>244</v>
      </c>
      <c r="O34" s="92" t="s">
        <v>245</v>
      </c>
      <c r="P34" s="54">
        <v>1</v>
      </c>
      <c r="Q34" s="12" t="s">
        <v>91</v>
      </c>
      <c r="R34" s="76">
        <v>70</v>
      </c>
      <c r="S34" s="76">
        <v>57</v>
      </c>
      <c r="T34" s="78">
        <v>0.61403508771929827</v>
      </c>
      <c r="U34" s="75">
        <v>0.5</v>
      </c>
      <c r="V34" s="77">
        <v>1</v>
      </c>
      <c r="W34" s="98" t="s">
        <v>830</v>
      </c>
      <c r="X34" s="98"/>
      <c r="Y34" s="1"/>
      <c r="AA34" s="2" t="str">
        <f t="shared" si="0"/>
        <v/>
      </c>
      <c r="AB34" s="2" t="str">
        <f t="shared" si="1"/>
        <v/>
      </c>
    </row>
    <row r="35" spans="1:28" ht="87" customHeight="1" x14ac:dyDescent="0.2">
      <c r="A35" s="76">
        <v>29</v>
      </c>
      <c r="B35" s="97" t="s">
        <v>162</v>
      </c>
      <c r="C35" s="85" t="s">
        <v>179</v>
      </c>
      <c r="D35" s="85" t="s">
        <v>180</v>
      </c>
      <c r="E35" s="85" t="s">
        <v>246</v>
      </c>
      <c r="F35" s="9" t="s">
        <v>100</v>
      </c>
      <c r="G35" s="12" t="s">
        <v>242</v>
      </c>
      <c r="H35" s="38" t="s">
        <v>121</v>
      </c>
      <c r="I35" s="12" t="s">
        <v>84</v>
      </c>
      <c r="J35" s="12" t="s">
        <v>247</v>
      </c>
      <c r="K35" s="13" t="s">
        <v>104</v>
      </c>
      <c r="L35" s="10" t="s">
        <v>87</v>
      </c>
      <c r="M35" s="10" t="s">
        <v>105</v>
      </c>
      <c r="N35" s="91" t="s">
        <v>248</v>
      </c>
      <c r="O35" s="93" t="s">
        <v>249</v>
      </c>
      <c r="P35" s="54">
        <v>1</v>
      </c>
      <c r="Q35" s="12" t="s">
        <v>91</v>
      </c>
      <c r="R35" s="76">
        <v>133</v>
      </c>
      <c r="S35" s="76">
        <v>133</v>
      </c>
      <c r="T35" s="78">
        <v>0.5</v>
      </c>
      <c r="U35" s="75">
        <v>0.5</v>
      </c>
      <c r="V35" s="77">
        <v>1</v>
      </c>
      <c r="W35" s="98" t="s">
        <v>831</v>
      </c>
      <c r="X35" s="98"/>
      <c r="Y35" s="161" t="s">
        <v>687</v>
      </c>
      <c r="AA35" s="2" t="str">
        <f t="shared" si="0"/>
        <v/>
      </c>
      <c r="AB35" s="2" t="str">
        <f t="shared" si="1"/>
        <v/>
      </c>
    </row>
    <row r="36" spans="1:28" ht="87" customHeight="1" x14ac:dyDescent="0.2">
      <c r="A36" s="76">
        <v>30</v>
      </c>
      <c r="B36" s="97" t="s">
        <v>162</v>
      </c>
      <c r="C36" s="85" t="s">
        <v>179</v>
      </c>
      <c r="D36" s="85" t="s">
        <v>201</v>
      </c>
      <c r="E36" s="85" t="s">
        <v>250</v>
      </c>
      <c r="F36" s="9" t="s">
        <v>94</v>
      </c>
      <c r="G36" s="9" t="s">
        <v>251</v>
      </c>
      <c r="H36" s="38" t="s">
        <v>131</v>
      </c>
      <c r="I36" s="12" t="s">
        <v>84</v>
      </c>
      <c r="J36" s="12" t="s">
        <v>252</v>
      </c>
      <c r="K36" s="13" t="s">
        <v>104</v>
      </c>
      <c r="L36" s="10" t="s">
        <v>170</v>
      </c>
      <c r="M36" s="10" t="s">
        <v>88</v>
      </c>
      <c r="N36" s="91" t="s">
        <v>253</v>
      </c>
      <c r="O36" s="115" t="s">
        <v>254</v>
      </c>
      <c r="P36" s="50">
        <v>700000000</v>
      </c>
      <c r="Q36" s="12" t="s">
        <v>91</v>
      </c>
      <c r="R36" s="195">
        <v>277576660</v>
      </c>
      <c r="S36" s="195">
        <v>700000000</v>
      </c>
      <c r="T36" s="78">
        <v>0.39653808571428573</v>
      </c>
      <c r="U36" s="75">
        <v>0.5</v>
      </c>
      <c r="V36" s="77">
        <v>0.79307617142857145</v>
      </c>
      <c r="W36" s="98" t="s">
        <v>832</v>
      </c>
      <c r="X36" s="98"/>
      <c r="Y36" s="161" t="s">
        <v>682</v>
      </c>
      <c r="AA36" s="2" t="str">
        <f t="shared" si="0"/>
        <v/>
      </c>
      <c r="AB36" s="2" t="str">
        <f t="shared" si="1"/>
        <v/>
      </c>
    </row>
    <row r="37" spans="1:28" ht="87" customHeight="1" x14ac:dyDescent="0.2">
      <c r="A37" s="76">
        <v>31</v>
      </c>
      <c r="B37" s="97" t="s">
        <v>162</v>
      </c>
      <c r="C37" s="85" t="s">
        <v>179</v>
      </c>
      <c r="D37" s="85" t="s">
        <v>201</v>
      </c>
      <c r="E37" s="85" t="s">
        <v>255</v>
      </c>
      <c r="F37" s="9" t="s">
        <v>174</v>
      </c>
      <c r="G37" s="9" t="s">
        <v>175</v>
      </c>
      <c r="H37" s="38" t="s">
        <v>131</v>
      </c>
      <c r="I37" s="12" t="s">
        <v>84</v>
      </c>
      <c r="J37" s="12" t="s">
        <v>256</v>
      </c>
      <c r="K37" s="13" t="s">
        <v>104</v>
      </c>
      <c r="L37" s="11" t="s">
        <v>87</v>
      </c>
      <c r="M37" s="10" t="s">
        <v>88</v>
      </c>
      <c r="N37" s="91" t="s">
        <v>257</v>
      </c>
      <c r="O37" s="116" t="s">
        <v>258</v>
      </c>
      <c r="P37" s="22">
        <v>150</v>
      </c>
      <c r="Q37" s="12" t="s">
        <v>91</v>
      </c>
      <c r="R37" s="76">
        <v>11</v>
      </c>
      <c r="S37" s="76">
        <v>150</v>
      </c>
      <c r="T37" s="78">
        <v>7.3333333333333334E-2</v>
      </c>
      <c r="U37" s="75">
        <v>0.5</v>
      </c>
      <c r="V37" s="77">
        <v>0.14666666666666667</v>
      </c>
      <c r="W37" s="98" t="s">
        <v>782</v>
      </c>
      <c r="X37" s="98" t="s">
        <v>783</v>
      </c>
      <c r="Y37" s="1"/>
      <c r="AA37" s="2" t="str">
        <f t="shared" si="0"/>
        <v/>
      </c>
      <c r="AB37" s="2">
        <f t="shared" si="1"/>
        <v>1</v>
      </c>
    </row>
    <row r="38" spans="1:28" ht="87" customHeight="1" x14ac:dyDescent="0.2">
      <c r="A38" s="76">
        <v>32</v>
      </c>
      <c r="B38" s="97" t="s">
        <v>162</v>
      </c>
      <c r="C38" s="85" t="s">
        <v>179</v>
      </c>
      <c r="D38" s="85" t="s">
        <v>201</v>
      </c>
      <c r="E38" s="85" t="s">
        <v>259</v>
      </c>
      <c r="F38" s="9" t="s">
        <v>174</v>
      </c>
      <c r="G38" s="9" t="s">
        <v>175</v>
      </c>
      <c r="H38" s="38" t="s">
        <v>131</v>
      </c>
      <c r="I38" s="12" t="s">
        <v>84</v>
      </c>
      <c r="J38" s="11" t="s">
        <v>260</v>
      </c>
      <c r="K38" s="13" t="s">
        <v>104</v>
      </c>
      <c r="L38" s="11" t="s">
        <v>87</v>
      </c>
      <c r="M38" s="10" t="s">
        <v>105</v>
      </c>
      <c r="N38" s="85" t="s">
        <v>261</v>
      </c>
      <c r="O38" s="93" t="s">
        <v>262</v>
      </c>
      <c r="P38" s="49">
        <v>15</v>
      </c>
      <c r="Q38" s="12" t="s">
        <v>91</v>
      </c>
      <c r="R38" s="76">
        <v>0</v>
      </c>
      <c r="S38" s="76">
        <v>0</v>
      </c>
      <c r="T38" s="78">
        <v>0</v>
      </c>
      <c r="U38" s="75">
        <v>0.5</v>
      </c>
      <c r="V38" s="77">
        <v>0</v>
      </c>
      <c r="W38" s="98" t="s">
        <v>833</v>
      </c>
      <c r="X38" s="98" t="s">
        <v>834</v>
      </c>
      <c r="Y38" s="1"/>
      <c r="AA38" s="2">
        <f t="shared" si="0"/>
        <v>1</v>
      </c>
      <c r="AB38" s="2" t="str">
        <f t="shared" si="1"/>
        <v/>
      </c>
    </row>
    <row r="39" spans="1:28" ht="87" customHeight="1" x14ac:dyDescent="0.2">
      <c r="A39" s="76">
        <v>33</v>
      </c>
      <c r="B39" s="97" t="s">
        <v>162</v>
      </c>
      <c r="C39" s="85" t="s">
        <v>179</v>
      </c>
      <c r="D39" s="85" t="s">
        <v>180</v>
      </c>
      <c r="E39" s="85" t="s">
        <v>263</v>
      </c>
      <c r="F39" s="9" t="s">
        <v>174</v>
      </c>
      <c r="G39" s="9" t="s">
        <v>182</v>
      </c>
      <c r="H39" s="38" t="s">
        <v>131</v>
      </c>
      <c r="I39" s="12" t="s">
        <v>84</v>
      </c>
      <c r="J39" s="12" t="s">
        <v>264</v>
      </c>
      <c r="K39" s="13" t="s">
        <v>86</v>
      </c>
      <c r="L39" s="10" t="s">
        <v>170</v>
      </c>
      <c r="M39" s="10" t="s">
        <v>88</v>
      </c>
      <c r="N39" s="91" t="s">
        <v>265</v>
      </c>
      <c r="O39" s="92" t="s">
        <v>266</v>
      </c>
      <c r="P39" s="40">
        <v>16200000000</v>
      </c>
      <c r="Q39" s="12" t="s">
        <v>91</v>
      </c>
      <c r="R39" s="195">
        <v>3720152170</v>
      </c>
      <c r="S39" s="195">
        <v>16200000000</v>
      </c>
      <c r="T39" s="78">
        <v>0.22963902283950618</v>
      </c>
      <c r="U39" s="75">
        <v>0.5</v>
      </c>
      <c r="V39" s="77">
        <v>0.45927804567901237</v>
      </c>
      <c r="W39" s="98" t="s">
        <v>784</v>
      </c>
      <c r="X39" s="98" t="s">
        <v>785</v>
      </c>
      <c r="Y39" s="1"/>
      <c r="AA39" s="2" t="str">
        <f t="shared" si="0"/>
        <v/>
      </c>
      <c r="AB39" s="2">
        <f t="shared" si="1"/>
        <v>1</v>
      </c>
    </row>
    <row r="40" spans="1:28" ht="87" customHeight="1" x14ac:dyDescent="0.2">
      <c r="A40" s="76">
        <v>34</v>
      </c>
      <c r="B40" s="97" t="s">
        <v>162</v>
      </c>
      <c r="C40" s="85" t="s">
        <v>179</v>
      </c>
      <c r="D40" s="85" t="s">
        <v>196</v>
      </c>
      <c r="E40" s="85" t="s">
        <v>267</v>
      </c>
      <c r="F40" s="9" t="s">
        <v>81</v>
      </c>
      <c r="G40" s="9" t="s">
        <v>268</v>
      </c>
      <c r="H40" s="38" t="s">
        <v>269</v>
      </c>
      <c r="I40" s="12" t="s">
        <v>84</v>
      </c>
      <c r="J40" s="11" t="s">
        <v>270</v>
      </c>
      <c r="K40" s="13" t="s">
        <v>104</v>
      </c>
      <c r="L40" s="10" t="s">
        <v>170</v>
      </c>
      <c r="M40" s="10" t="s">
        <v>88</v>
      </c>
      <c r="N40" s="91" t="s">
        <v>271</v>
      </c>
      <c r="O40" s="117" t="s">
        <v>272</v>
      </c>
      <c r="P40" s="21">
        <v>30000000000</v>
      </c>
      <c r="Q40" s="12" t="s">
        <v>91</v>
      </c>
      <c r="R40" s="195">
        <v>5888547770</v>
      </c>
      <c r="S40" s="195">
        <v>30000000000</v>
      </c>
      <c r="T40" s="78">
        <v>0.19628492566666667</v>
      </c>
      <c r="U40" s="75">
        <v>0.5</v>
      </c>
      <c r="V40" s="77">
        <v>0.39256985133333333</v>
      </c>
      <c r="W40" s="98" t="s">
        <v>786</v>
      </c>
      <c r="X40" s="98" t="s">
        <v>787</v>
      </c>
      <c r="Y40" s="1"/>
      <c r="AA40" s="2" t="str">
        <f t="shared" si="0"/>
        <v/>
      </c>
      <c r="AB40" s="2">
        <f t="shared" si="1"/>
        <v>1</v>
      </c>
    </row>
    <row r="41" spans="1:28" ht="87" customHeight="1" x14ac:dyDescent="0.2">
      <c r="A41" s="76">
        <v>35</v>
      </c>
      <c r="B41" s="97" t="s">
        <v>162</v>
      </c>
      <c r="C41" s="85" t="s">
        <v>179</v>
      </c>
      <c r="D41" s="85" t="s">
        <v>196</v>
      </c>
      <c r="E41" s="85" t="s">
        <v>267</v>
      </c>
      <c r="F41" s="9" t="s">
        <v>81</v>
      </c>
      <c r="G41" s="9" t="s">
        <v>268</v>
      </c>
      <c r="H41" s="38" t="s">
        <v>273</v>
      </c>
      <c r="I41" s="12" t="s">
        <v>84</v>
      </c>
      <c r="J41" s="11" t="s">
        <v>270</v>
      </c>
      <c r="K41" s="13" t="s">
        <v>104</v>
      </c>
      <c r="L41" s="10" t="s">
        <v>170</v>
      </c>
      <c r="M41" s="10" t="s">
        <v>88</v>
      </c>
      <c r="N41" s="91" t="s">
        <v>271</v>
      </c>
      <c r="O41" s="117" t="s">
        <v>272</v>
      </c>
      <c r="P41" s="21">
        <v>68000000000.000008</v>
      </c>
      <c r="Q41" s="12" t="s">
        <v>91</v>
      </c>
      <c r="R41" s="195">
        <v>27189570097</v>
      </c>
      <c r="S41" s="195">
        <v>68000000000.000008</v>
      </c>
      <c r="T41" s="78">
        <v>0.39984661907352936</v>
      </c>
      <c r="U41" s="75">
        <v>0.5</v>
      </c>
      <c r="V41" s="77">
        <v>0.79969323814705873</v>
      </c>
      <c r="W41" s="140" t="s">
        <v>274</v>
      </c>
      <c r="X41" s="76"/>
      <c r="Y41" s="1"/>
      <c r="AA41" s="2" t="str">
        <f t="shared" si="0"/>
        <v/>
      </c>
      <c r="AB41" s="2" t="str">
        <f t="shared" si="1"/>
        <v/>
      </c>
    </row>
    <row r="42" spans="1:28" ht="87" customHeight="1" x14ac:dyDescent="0.2">
      <c r="A42" s="76">
        <v>36</v>
      </c>
      <c r="B42" s="97" t="s">
        <v>162</v>
      </c>
      <c r="C42" s="85" t="s">
        <v>179</v>
      </c>
      <c r="D42" s="85" t="s">
        <v>196</v>
      </c>
      <c r="E42" s="85" t="s">
        <v>267</v>
      </c>
      <c r="F42" s="9" t="s">
        <v>81</v>
      </c>
      <c r="G42" s="9" t="s">
        <v>268</v>
      </c>
      <c r="H42" s="38" t="s">
        <v>275</v>
      </c>
      <c r="I42" s="12" t="s">
        <v>84</v>
      </c>
      <c r="J42" s="11" t="s">
        <v>270</v>
      </c>
      <c r="K42" s="13" t="s">
        <v>104</v>
      </c>
      <c r="L42" s="10" t="s">
        <v>170</v>
      </c>
      <c r="M42" s="10" t="s">
        <v>88</v>
      </c>
      <c r="N42" s="91" t="s">
        <v>271</v>
      </c>
      <c r="O42" s="117" t="s">
        <v>272</v>
      </c>
      <c r="P42" s="21">
        <v>48000000000</v>
      </c>
      <c r="Q42" s="12" t="s">
        <v>91</v>
      </c>
      <c r="R42" s="195">
        <v>14440809146</v>
      </c>
      <c r="S42" s="195">
        <v>48000000000</v>
      </c>
      <c r="T42" s="78">
        <v>0.30085019054166667</v>
      </c>
      <c r="U42" s="75">
        <v>0.5</v>
      </c>
      <c r="V42" s="77">
        <v>0.60170038108333335</v>
      </c>
      <c r="W42" s="98" t="s">
        <v>788</v>
      </c>
      <c r="X42" s="98" t="s">
        <v>789</v>
      </c>
      <c r="Y42" s="1"/>
      <c r="AA42" s="2" t="str">
        <f t="shared" si="0"/>
        <v/>
      </c>
      <c r="AB42" s="2">
        <f t="shared" si="1"/>
        <v>1</v>
      </c>
    </row>
    <row r="43" spans="1:28" ht="87" customHeight="1" x14ac:dyDescent="0.2">
      <c r="A43" s="76">
        <v>37</v>
      </c>
      <c r="B43" s="97" t="s">
        <v>162</v>
      </c>
      <c r="C43" s="85" t="s">
        <v>179</v>
      </c>
      <c r="D43" s="85" t="s">
        <v>196</v>
      </c>
      <c r="E43" s="85" t="s">
        <v>267</v>
      </c>
      <c r="F43" s="9" t="s">
        <v>81</v>
      </c>
      <c r="G43" s="9" t="s">
        <v>268</v>
      </c>
      <c r="H43" s="38" t="s">
        <v>276</v>
      </c>
      <c r="I43" s="12" t="s">
        <v>84</v>
      </c>
      <c r="J43" s="11" t="s">
        <v>270</v>
      </c>
      <c r="K43" s="13" t="s">
        <v>104</v>
      </c>
      <c r="L43" s="10" t="s">
        <v>170</v>
      </c>
      <c r="M43" s="10" t="s">
        <v>88</v>
      </c>
      <c r="N43" s="91" t="s">
        <v>271</v>
      </c>
      <c r="O43" s="117" t="s">
        <v>272</v>
      </c>
      <c r="P43" s="21">
        <v>54000000000</v>
      </c>
      <c r="Q43" s="12" t="s">
        <v>91</v>
      </c>
      <c r="R43" s="195">
        <v>17104785756</v>
      </c>
      <c r="S43" s="195">
        <v>54000000000</v>
      </c>
      <c r="T43" s="78">
        <v>0.31675529177777778</v>
      </c>
      <c r="U43" s="75">
        <v>0.5</v>
      </c>
      <c r="V43" s="77">
        <v>0.63351058355555556</v>
      </c>
      <c r="W43" s="98" t="s">
        <v>790</v>
      </c>
      <c r="X43" s="98" t="s">
        <v>791</v>
      </c>
      <c r="Y43" s="1"/>
      <c r="AA43" s="2" t="str">
        <f t="shared" si="0"/>
        <v/>
      </c>
      <c r="AB43" s="2">
        <f t="shared" si="1"/>
        <v>1</v>
      </c>
    </row>
    <row r="44" spans="1:28" ht="87" customHeight="1" x14ac:dyDescent="0.2">
      <c r="A44" s="76">
        <v>38</v>
      </c>
      <c r="B44" s="97" t="s">
        <v>162</v>
      </c>
      <c r="C44" s="85" t="s">
        <v>277</v>
      </c>
      <c r="D44" s="85" t="s">
        <v>278</v>
      </c>
      <c r="E44" s="85" t="s">
        <v>279</v>
      </c>
      <c r="F44" s="9" t="s">
        <v>280</v>
      </c>
      <c r="G44" s="9" t="s">
        <v>281</v>
      </c>
      <c r="H44" s="38" t="s">
        <v>282</v>
      </c>
      <c r="I44" s="12" t="s">
        <v>84</v>
      </c>
      <c r="J44" s="12" t="s">
        <v>283</v>
      </c>
      <c r="K44" s="13" t="s">
        <v>104</v>
      </c>
      <c r="L44" s="10" t="s">
        <v>170</v>
      </c>
      <c r="M44" s="10" t="s">
        <v>88</v>
      </c>
      <c r="N44" s="91" t="s">
        <v>284</v>
      </c>
      <c r="O44" s="118" t="s">
        <v>285</v>
      </c>
      <c r="P44" s="50">
        <v>2000000000</v>
      </c>
      <c r="Q44" s="12" t="s">
        <v>91</v>
      </c>
      <c r="R44" s="195">
        <v>1061437364</v>
      </c>
      <c r="S44" s="195">
        <v>2000000000</v>
      </c>
      <c r="T44" s="78">
        <v>0.53071868200000005</v>
      </c>
      <c r="U44" s="75">
        <v>0.5</v>
      </c>
      <c r="V44" s="77">
        <v>1</v>
      </c>
      <c r="W44" s="98" t="s">
        <v>835</v>
      </c>
      <c r="X44" s="98"/>
      <c r="Y44" s="1"/>
      <c r="AA44" s="2" t="str">
        <f t="shared" si="0"/>
        <v/>
      </c>
      <c r="AB44" s="2" t="str">
        <f t="shared" si="1"/>
        <v/>
      </c>
    </row>
    <row r="45" spans="1:28" ht="87" customHeight="1" x14ac:dyDescent="0.2">
      <c r="A45" s="76">
        <v>39</v>
      </c>
      <c r="B45" s="97" t="s">
        <v>286</v>
      </c>
      <c r="C45" s="85" t="s">
        <v>287</v>
      </c>
      <c r="D45" s="85" t="s">
        <v>288</v>
      </c>
      <c r="E45" s="88" t="s">
        <v>289</v>
      </c>
      <c r="F45" s="9" t="s">
        <v>290</v>
      </c>
      <c r="G45" s="9" t="s">
        <v>291</v>
      </c>
      <c r="H45" s="38" t="s">
        <v>292</v>
      </c>
      <c r="I45" s="12" t="s">
        <v>84</v>
      </c>
      <c r="J45" s="14" t="s">
        <v>293</v>
      </c>
      <c r="K45" s="10" t="s">
        <v>104</v>
      </c>
      <c r="L45" s="10" t="s">
        <v>87</v>
      </c>
      <c r="M45" s="10" t="s">
        <v>88</v>
      </c>
      <c r="N45" s="88" t="s">
        <v>294</v>
      </c>
      <c r="O45" s="86" t="s">
        <v>295</v>
      </c>
      <c r="P45" s="59">
        <v>4</v>
      </c>
      <c r="Q45" s="12" t="s">
        <v>91</v>
      </c>
      <c r="R45" s="76">
        <v>2</v>
      </c>
      <c r="S45" s="76">
        <v>4</v>
      </c>
      <c r="T45" s="78">
        <v>0.5</v>
      </c>
      <c r="U45" s="75">
        <v>0.5</v>
      </c>
      <c r="V45" s="77">
        <v>1</v>
      </c>
      <c r="W45" s="171" t="s">
        <v>694</v>
      </c>
      <c r="X45" s="168"/>
      <c r="Y45" s="1"/>
      <c r="AA45" s="2" t="str">
        <f t="shared" si="0"/>
        <v/>
      </c>
      <c r="AB45" s="2" t="str">
        <f t="shared" si="1"/>
        <v/>
      </c>
    </row>
    <row r="46" spans="1:28" ht="87" customHeight="1" x14ac:dyDescent="0.2">
      <c r="A46" s="76">
        <v>40</v>
      </c>
      <c r="B46" s="97" t="s">
        <v>286</v>
      </c>
      <c r="C46" s="85" t="s">
        <v>287</v>
      </c>
      <c r="D46" s="85" t="s">
        <v>296</v>
      </c>
      <c r="E46" s="88" t="s">
        <v>297</v>
      </c>
      <c r="F46" s="9" t="s">
        <v>290</v>
      </c>
      <c r="G46" s="9" t="s">
        <v>291</v>
      </c>
      <c r="H46" s="38" t="s">
        <v>292</v>
      </c>
      <c r="I46" s="12" t="s">
        <v>84</v>
      </c>
      <c r="J46" s="14" t="s">
        <v>298</v>
      </c>
      <c r="K46" s="10" t="s">
        <v>104</v>
      </c>
      <c r="L46" s="10" t="s">
        <v>87</v>
      </c>
      <c r="M46" s="10" t="s">
        <v>105</v>
      </c>
      <c r="N46" s="88" t="s">
        <v>299</v>
      </c>
      <c r="O46" s="86" t="s">
        <v>300</v>
      </c>
      <c r="P46" s="56">
        <v>1</v>
      </c>
      <c r="Q46" s="12" t="s">
        <v>91</v>
      </c>
      <c r="R46" s="76">
        <v>35</v>
      </c>
      <c r="S46" s="76">
        <v>35</v>
      </c>
      <c r="T46" s="78">
        <v>0.5</v>
      </c>
      <c r="U46" s="75">
        <v>0.5</v>
      </c>
      <c r="V46" s="77">
        <v>1</v>
      </c>
      <c r="W46" s="171" t="s">
        <v>695</v>
      </c>
      <c r="X46" s="168"/>
      <c r="Y46" s="161" t="s">
        <v>301</v>
      </c>
      <c r="AA46" s="2" t="str">
        <f t="shared" si="0"/>
        <v/>
      </c>
      <c r="AB46" s="2" t="str">
        <f t="shared" si="1"/>
        <v/>
      </c>
    </row>
    <row r="47" spans="1:28" ht="87" customHeight="1" x14ac:dyDescent="0.2">
      <c r="A47" s="76">
        <v>41</v>
      </c>
      <c r="B47" s="90" t="s">
        <v>286</v>
      </c>
      <c r="C47" s="85" t="s">
        <v>302</v>
      </c>
      <c r="D47" s="85" t="s">
        <v>303</v>
      </c>
      <c r="E47" s="87" t="s">
        <v>304</v>
      </c>
      <c r="F47" s="9" t="s">
        <v>141</v>
      </c>
      <c r="G47" s="9" t="s">
        <v>305</v>
      </c>
      <c r="H47" s="38" t="s">
        <v>143</v>
      </c>
      <c r="I47" s="12" t="s">
        <v>84</v>
      </c>
      <c r="J47" s="9" t="s">
        <v>306</v>
      </c>
      <c r="K47" s="13" t="s">
        <v>104</v>
      </c>
      <c r="L47" s="10" t="s">
        <v>87</v>
      </c>
      <c r="M47" s="10" t="s">
        <v>105</v>
      </c>
      <c r="N47" s="87" t="s">
        <v>307</v>
      </c>
      <c r="O47" s="119" t="s">
        <v>308</v>
      </c>
      <c r="P47" s="24">
        <v>1</v>
      </c>
      <c r="Q47" s="12" t="s">
        <v>91</v>
      </c>
      <c r="R47" s="76">
        <v>2</v>
      </c>
      <c r="S47" s="76">
        <v>2</v>
      </c>
      <c r="T47" s="78">
        <v>0.5</v>
      </c>
      <c r="U47" s="75">
        <v>0.5</v>
      </c>
      <c r="V47" s="77">
        <v>1</v>
      </c>
      <c r="W47" s="98" t="s">
        <v>836</v>
      </c>
      <c r="X47" s="98" t="s">
        <v>837</v>
      </c>
      <c r="Y47" s="161" t="s">
        <v>309</v>
      </c>
      <c r="Z47" s="160"/>
      <c r="AA47" s="2" t="str">
        <f t="shared" si="0"/>
        <v/>
      </c>
      <c r="AB47" s="2" t="str">
        <f t="shared" si="1"/>
        <v/>
      </c>
    </row>
    <row r="48" spans="1:28" ht="87" customHeight="1" x14ac:dyDescent="0.2">
      <c r="A48" s="76">
        <v>42</v>
      </c>
      <c r="B48" s="97" t="s">
        <v>286</v>
      </c>
      <c r="C48" s="85" t="s">
        <v>310</v>
      </c>
      <c r="D48" s="85" t="s">
        <v>311</v>
      </c>
      <c r="E48" s="85" t="s">
        <v>312</v>
      </c>
      <c r="F48" s="9" t="s">
        <v>313</v>
      </c>
      <c r="G48" s="9" t="s">
        <v>314</v>
      </c>
      <c r="H48" s="38" t="s">
        <v>315</v>
      </c>
      <c r="I48" s="12" t="s">
        <v>84</v>
      </c>
      <c r="J48" s="12" t="s">
        <v>316</v>
      </c>
      <c r="K48" s="13" t="s">
        <v>104</v>
      </c>
      <c r="L48" s="10" t="s">
        <v>317</v>
      </c>
      <c r="M48" s="10" t="s">
        <v>105</v>
      </c>
      <c r="N48" s="91" t="s">
        <v>318</v>
      </c>
      <c r="O48" s="92" t="s">
        <v>319</v>
      </c>
      <c r="P48" s="54">
        <v>1</v>
      </c>
      <c r="Q48" s="12" t="s">
        <v>91</v>
      </c>
      <c r="R48" s="76">
        <v>44</v>
      </c>
      <c r="S48" s="76">
        <v>44</v>
      </c>
      <c r="T48" s="78">
        <v>0.5</v>
      </c>
      <c r="U48" s="75">
        <v>0.5</v>
      </c>
      <c r="V48" s="77">
        <v>1</v>
      </c>
      <c r="W48" s="98" t="s">
        <v>838</v>
      </c>
      <c r="X48" s="98"/>
      <c r="Y48" s="1"/>
      <c r="AA48" s="2" t="str">
        <f t="shared" si="0"/>
        <v/>
      </c>
      <c r="AB48" s="2" t="str">
        <f t="shared" si="1"/>
        <v/>
      </c>
    </row>
    <row r="49" spans="1:28" ht="87" customHeight="1" x14ac:dyDescent="0.2">
      <c r="A49" s="76">
        <v>43</v>
      </c>
      <c r="B49" s="97" t="s">
        <v>286</v>
      </c>
      <c r="C49" s="85" t="s">
        <v>310</v>
      </c>
      <c r="D49" s="85" t="s">
        <v>311</v>
      </c>
      <c r="E49" s="85" t="s">
        <v>320</v>
      </c>
      <c r="F49" s="9" t="s">
        <v>321</v>
      </c>
      <c r="G49" s="9" t="s">
        <v>322</v>
      </c>
      <c r="H49" s="38" t="s">
        <v>315</v>
      </c>
      <c r="I49" s="12" t="s">
        <v>84</v>
      </c>
      <c r="J49" s="12" t="s">
        <v>323</v>
      </c>
      <c r="K49" s="13" t="s">
        <v>104</v>
      </c>
      <c r="L49" s="10" t="s">
        <v>317</v>
      </c>
      <c r="M49" s="10" t="s">
        <v>105</v>
      </c>
      <c r="N49" s="91" t="s">
        <v>324</v>
      </c>
      <c r="O49" s="115" t="s">
        <v>325</v>
      </c>
      <c r="P49" s="24">
        <v>1</v>
      </c>
      <c r="Q49" s="12" t="s">
        <v>91</v>
      </c>
      <c r="R49" s="76">
        <v>3593</v>
      </c>
      <c r="S49" s="76">
        <v>3593</v>
      </c>
      <c r="T49" s="78">
        <v>0.5</v>
      </c>
      <c r="U49" s="75">
        <v>0.5</v>
      </c>
      <c r="V49" s="77">
        <v>1</v>
      </c>
      <c r="W49" s="98" t="s">
        <v>839</v>
      </c>
      <c r="X49" s="98"/>
      <c r="Y49" s="1"/>
      <c r="AA49" s="2" t="str">
        <f t="shared" si="0"/>
        <v/>
      </c>
      <c r="AB49" s="2" t="str">
        <f t="shared" si="1"/>
        <v/>
      </c>
    </row>
    <row r="50" spans="1:28" ht="87" customHeight="1" x14ac:dyDescent="0.2">
      <c r="A50" s="76">
        <v>44</v>
      </c>
      <c r="B50" s="97" t="s">
        <v>286</v>
      </c>
      <c r="C50" s="85" t="s">
        <v>310</v>
      </c>
      <c r="D50" s="85" t="s">
        <v>311</v>
      </c>
      <c r="E50" s="85" t="s">
        <v>326</v>
      </c>
      <c r="F50" s="9" t="s">
        <v>327</v>
      </c>
      <c r="G50" s="9" t="s">
        <v>328</v>
      </c>
      <c r="H50" s="38" t="s">
        <v>315</v>
      </c>
      <c r="I50" s="12" t="s">
        <v>84</v>
      </c>
      <c r="J50" s="12" t="s">
        <v>329</v>
      </c>
      <c r="K50" s="13" t="s">
        <v>104</v>
      </c>
      <c r="L50" s="10" t="s">
        <v>317</v>
      </c>
      <c r="M50" s="10" t="s">
        <v>105</v>
      </c>
      <c r="N50" s="85" t="s">
        <v>330</v>
      </c>
      <c r="O50" s="93" t="s">
        <v>331</v>
      </c>
      <c r="P50" s="54">
        <v>1</v>
      </c>
      <c r="Q50" s="12" t="s">
        <v>91</v>
      </c>
      <c r="R50" s="76">
        <v>41580</v>
      </c>
      <c r="S50" s="76">
        <v>41580</v>
      </c>
      <c r="T50" s="78">
        <v>0.5</v>
      </c>
      <c r="U50" s="75">
        <v>0.5</v>
      </c>
      <c r="V50" s="77">
        <v>1</v>
      </c>
      <c r="W50" s="98" t="s">
        <v>840</v>
      </c>
      <c r="X50" s="98"/>
      <c r="Y50" s="161" t="s">
        <v>332</v>
      </c>
      <c r="AA50" s="2" t="str">
        <f t="shared" si="0"/>
        <v/>
      </c>
      <c r="AB50" s="2" t="str">
        <f t="shared" si="1"/>
        <v/>
      </c>
    </row>
    <row r="51" spans="1:28" ht="87" customHeight="1" x14ac:dyDescent="0.2">
      <c r="A51" s="76">
        <v>45</v>
      </c>
      <c r="B51" s="97" t="s">
        <v>286</v>
      </c>
      <c r="C51" s="85" t="s">
        <v>310</v>
      </c>
      <c r="D51" s="85" t="s">
        <v>311</v>
      </c>
      <c r="E51" s="85" t="s">
        <v>333</v>
      </c>
      <c r="F51" s="9" t="s">
        <v>313</v>
      </c>
      <c r="G51" s="9" t="s">
        <v>334</v>
      </c>
      <c r="H51" s="38" t="s">
        <v>315</v>
      </c>
      <c r="I51" s="12" t="s">
        <v>84</v>
      </c>
      <c r="J51" s="12" t="s">
        <v>335</v>
      </c>
      <c r="K51" s="13" t="s">
        <v>104</v>
      </c>
      <c r="L51" s="10" t="s">
        <v>317</v>
      </c>
      <c r="M51" s="10" t="s">
        <v>105</v>
      </c>
      <c r="N51" s="91" t="s">
        <v>336</v>
      </c>
      <c r="O51" s="120" t="s">
        <v>337</v>
      </c>
      <c r="P51" s="54">
        <v>1</v>
      </c>
      <c r="Q51" s="12" t="s">
        <v>91</v>
      </c>
      <c r="R51" s="76">
        <v>77</v>
      </c>
      <c r="S51" s="76">
        <v>77</v>
      </c>
      <c r="T51" s="78">
        <v>0.5</v>
      </c>
      <c r="U51" s="75">
        <v>0.5</v>
      </c>
      <c r="V51" s="77">
        <v>1</v>
      </c>
      <c r="W51" s="98" t="s">
        <v>841</v>
      </c>
      <c r="X51" s="98"/>
      <c r="Y51" s="161" t="s">
        <v>338</v>
      </c>
      <c r="AA51" s="2" t="str">
        <f t="shared" si="0"/>
        <v/>
      </c>
      <c r="AB51" s="2" t="str">
        <f t="shared" si="1"/>
        <v/>
      </c>
    </row>
    <row r="52" spans="1:28" ht="87" customHeight="1" x14ac:dyDescent="0.2">
      <c r="A52" s="76">
        <v>46</v>
      </c>
      <c r="B52" s="97" t="s">
        <v>286</v>
      </c>
      <c r="C52" s="85" t="s">
        <v>310</v>
      </c>
      <c r="D52" s="85" t="s">
        <v>311</v>
      </c>
      <c r="E52" s="85" t="s">
        <v>339</v>
      </c>
      <c r="F52" s="9" t="s">
        <v>340</v>
      </c>
      <c r="G52" s="9" t="s">
        <v>341</v>
      </c>
      <c r="H52" s="38" t="s">
        <v>342</v>
      </c>
      <c r="I52" s="12" t="s">
        <v>84</v>
      </c>
      <c r="J52" s="12" t="s">
        <v>343</v>
      </c>
      <c r="K52" s="13" t="s">
        <v>104</v>
      </c>
      <c r="L52" s="10" t="s">
        <v>317</v>
      </c>
      <c r="M52" s="10" t="s">
        <v>105</v>
      </c>
      <c r="N52" s="91" t="s">
        <v>344</v>
      </c>
      <c r="O52" s="93" t="s">
        <v>345</v>
      </c>
      <c r="P52" s="54">
        <v>1</v>
      </c>
      <c r="Q52" s="12" t="s">
        <v>91</v>
      </c>
      <c r="R52" s="76">
        <v>146</v>
      </c>
      <c r="S52" s="76">
        <v>146</v>
      </c>
      <c r="T52" s="78">
        <v>0.5</v>
      </c>
      <c r="U52" s="75">
        <v>0.5</v>
      </c>
      <c r="V52" s="77">
        <v>1</v>
      </c>
      <c r="W52" s="98" t="s">
        <v>842</v>
      </c>
      <c r="X52" s="98" t="s">
        <v>843</v>
      </c>
      <c r="Y52" s="1"/>
      <c r="AA52" s="2" t="str">
        <f t="shared" si="0"/>
        <v/>
      </c>
      <c r="AB52" s="2" t="str">
        <f t="shared" si="1"/>
        <v/>
      </c>
    </row>
    <row r="53" spans="1:28" ht="87" customHeight="1" x14ac:dyDescent="0.2">
      <c r="A53" s="76">
        <v>47</v>
      </c>
      <c r="B53" s="90" t="s">
        <v>286</v>
      </c>
      <c r="C53" s="85" t="s">
        <v>310</v>
      </c>
      <c r="D53" s="85" t="s">
        <v>311</v>
      </c>
      <c r="E53" s="85" t="s">
        <v>346</v>
      </c>
      <c r="F53" s="9" t="s">
        <v>280</v>
      </c>
      <c r="G53" s="9" t="s">
        <v>347</v>
      </c>
      <c r="H53" s="38" t="s">
        <v>282</v>
      </c>
      <c r="I53" s="12" t="s">
        <v>84</v>
      </c>
      <c r="J53" s="11" t="s">
        <v>348</v>
      </c>
      <c r="K53" s="13" t="s">
        <v>104</v>
      </c>
      <c r="L53" s="10" t="s">
        <v>317</v>
      </c>
      <c r="M53" s="10" t="s">
        <v>105</v>
      </c>
      <c r="N53" s="85" t="s">
        <v>349</v>
      </c>
      <c r="O53" s="86" t="s">
        <v>350</v>
      </c>
      <c r="P53" s="24">
        <v>1</v>
      </c>
      <c r="Q53" s="12" t="s">
        <v>91</v>
      </c>
      <c r="R53" s="76">
        <v>256</v>
      </c>
      <c r="S53" s="76">
        <v>296</v>
      </c>
      <c r="T53" s="78">
        <v>0.43243243243243246</v>
      </c>
      <c r="U53" s="75">
        <v>0.5</v>
      </c>
      <c r="V53" s="77">
        <v>0.86486486486486491</v>
      </c>
      <c r="W53" s="98" t="s">
        <v>844</v>
      </c>
      <c r="X53" s="98"/>
      <c r="Y53" s="1"/>
      <c r="AA53" s="2" t="str">
        <f t="shared" si="0"/>
        <v/>
      </c>
      <c r="AB53" s="2" t="str">
        <f t="shared" si="1"/>
        <v/>
      </c>
    </row>
    <row r="54" spans="1:28" ht="87" customHeight="1" x14ac:dyDescent="0.2">
      <c r="A54" s="76">
        <v>48</v>
      </c>
      <c r="B54" s="97" t="s">
        <v>286</v>
      </c>
      <c r="C54" s="85" t="s">
        <v>310</v>
      </c>
      <c r="D54" s="85" t="s">
        <v>311</v>
      </c>
      <c r="E54" s="85" t="s">
        <v>351</v>
      </c>
      <c r="F54" s="9" t="s">
        <v>352</v>
      </c>
      <c r="G54" s="9" t="s">
        <v>353</v>
      </c>
      <c r="H54" s="38" t="s">
        <v>354</v>
      </c>
      <c r="I54" s="12" t="s">
        <v>84</v>
      </c>
      <c r="J54" s="12" t="s">
        <v>355</v>
      </c>
      <c r="K54" s="13" t="s">
        <v>104</v>
      </c>
      <c r="L54" s="10" t="s">
        <v>317</v>
      </c>
      <c r="M54" s="10" t="s">
        <v>105</v>
      </c>
      <c r="N54" s="91" t="s">
        <v>356</v>
      </c>
      <c r="O54" s="94" t="s">
        <v>357</v>
      </c>
      <c r="P54" s="24">
        <v>1</v>
      </c>
      <c r="Q54" s="12" t="s">
        <v>91</v>
      </c>
      <c r="R54" s="76">
        <v>2</v>
      </c>
      <c r="S54" s="76">
        <v>2</v>
      </c>
      <c r="T54" s="78">
        <v>0.5</v>
      </c>
      <c r="U54" s="75">
        <v>0.5</v>
      </c>
      <c r="V54" s="77">
        <v>1</v>
      </c>
      <c r="W54" s="98" t="s">
        <v>845</v>
      </c>
      <c r="X54" s="98" t="s">
        <v>846</v>
      </c>
      <c r="Y54" s="161" t="s">
        <v>358</v>
      </c>
      <c r="AA54" s="2" t="str">
        <f t="shared" si="0"/>
        <v/>
      </c>
      <c r="AB54" s="2" t="str">
        <f t="shared" si="1"/>
        <v/>
      </c>
    </row>
    <row r="55" spans="1:28" ht="87" customHeight="1" x14ac:dyDescent="0.2">
      <c r="A55" s="76">
        <v>49</v>
      </c>
      <c r="B55" s="97" t="s">
        <v>286</v>
      </c>
      <c r="C55" s="85" t="s">
        <v>310</v>
      </c>
      <c r="D55" s="85" t="s">
        <v>311</v>
      </c>
      <c r="E55" s="85" t="s">
        <v>359</v>
      </c>
      <c r="F55" s="9" t="s">
        <v>352</v>
      </c>
      <c r="G55" s="9" t="s">
        <v>360</v>
      </c>
      <c r="H55" s="38" t="s">
        <v>354</v>
      </c>
      <c r="I55" s="12" t="s">
        <v>84</v>
      </c>
      <c r="J55" s="12" t="s">
        <v>361</v>
      </c>
      <c r="K55" s="13" t="s">
        <v>104</v>
      </c>
      <c r="L55" s="10" t="s">
        <v>317</v>
      </c>
      <c r="M55" s="10" t="s">
        <v>105</v>
      </c>
      <c r="N55" s="91" t="s">
        <v>362</v>
      </c>
      <c r="O55" s="93" t="s">
        <v>363</v>
      </c>
      <c r="P55" s="54">
        <v>1</v>
      </c>
      <c r="Q55" s="12" t="s">
        <v>91</v>
      </c>
      <c r="R55" s="76">
        <v>204</v>
      </c>
      <c r="S55" s="76">
        <v>209</v>
      </c>
      <c r="T55" s="78">
        <v>0.48803827751196172</v>
      </c>
      <c r="U55" s="75">
        <v>0.5</v>
      </c>
      <c r="V55" s="77">
        <v>0.97607655502392343</v>
      </c>
      <c r="W55" s="98" t="s">
        <v>847</v>
      </c>
      <c r="X55" s="98" t="s">
        <v>848</v>
      </c>
      <c r="Y55" s="161" t="s">
        <v>364</v>
      </c>
      <c r="AA55" s="2" t="str">
        <f t="shared" si="0"/>
        <v/>
      </c>
      <c r="AB55" s="2" t="str">
        <f t="shared" si="1"/>
        <v/>
      </c>
    </row>
    <row r="56" spans="1:28" ht="87" customHeight="1" x14ac:dyDescent="0.2">
      <c r="A56" s="76">
        <v>50</v>
      </c>
      <c r="B56" s="95" t="s">
        <v>286</v>
      </c>
      <c r="C56" s="85" t="s">
        <v>310</v>
      </c>
      <c r="D56" s="85" t="s">
        <v>365</v>
      </c>
      <c r="E56" s="85" t="s">
        <v>366</v>
      </c>
      <c r="F56" s="11" t="s">
        <v>155</v>
      </c>
      <c r="G56" s="11" t="s">
        <v>156</v>
      </c>
      <c r="H56" s="38" t="s">
        <v>157</v>
      </c>
      <c r="I56" s="12" t="s">
        <v>84</v>
      </c>
      <c r="J56" s="11" t="s">
        <v>367</v>
      </c>
      <c r="K56" s="13" t="s">
        <v>104</v>
      </c>
      <c r="L56" s="10" t="s">
        <v>87</v>
      </c>
      <c r="M56" s="10" t="s">
        <v>105</v>
      </c>
      <c r="N56" s="85" t="s">
        <v>368</v>
      </c>
      <c r="O56" s="92" t="s">
        <v>369</v>
      </c>
      <c r="P56" s="54">
        <v>1</v>
      </c>
      <c r="Q56" s="12" t="s">
        <v>91</v>
      </c>
      <c r="R56" s="76">
        <v>3</v>
      </c>
      <c r="S56" s="76">
        <v>3</v>
      </c>
      <c r="T56" s="78">
        <v>0.5</v>
      </c>
      <c r="U56" s="75">
        <v>0.5</v>
      </c>
      <c r="V56" s="77">
        <v>1</v>
      </c>
      <c r="W56" s="98" t="s">
        <v>849</v>
      </c>
      <c r="X56" s="98"/>
      <c r="Y56" s="141" t="s">
        <v>370</v>
      </c>
      <c r="AA56" s="2" t="str">
        <f t="shared" si="0"/>
        <v/>
      </c>
      <c r="AB56" s="2" t="str">
        <f t="shared" si="1"/>
        <v/>
      </c>
    </row>
    <row r="57" spans="1:28" ht="87" customHeight="1" x14ac:dyDescent="0.2">
      <c r="A57" s="76">
        <v>51</v>
      </c>
      <c r="B57" s="97" t="s">
        <v>286</v>
      </c>
      <c r="C57" s="85" t="s">
        <v>310</v>
      </c>
      <c r="D57" s="85" t="s">
        <v>371</v>
      </c>
      <c r="E57" s="87" t="s">
        <v>372</v>
      </c>
      <c r="F57" s="9" t="s">
        <v>290</v>
      </c>
      <c r="G57" s="9" t="s">
        <v>291</v>
      </c>
      <c r="H57" s="38" t="s">
        <v>292</v>
      </c>
      <c r="I57" s="12" t="s">
        <v>84</v>
      </c>
      <c r="J57" s="14" t="s">
        <v>373</v>
      </c>
      <c r="K57" s="10" t="s">
        <v>104</v>
      </c>
      <c r="L57" s="10" t="s">
        <v>87</v>
      </c>
      <c r="M57" s="10" t="s">
        <v>88</v>
      </c>
      <c r="N57" s="88" t="s">
        <v>374</v>
      </c>
      <c r="O57" s="89" t="s">
        <v>375</v>
      </c>
      <c r="P57" s="62">
        <v>3</v>
      </c>
      <c r="Q57" s="12" t="s">
        <v>91</v>
      </c>
      <c r="R57" s="76">
        <v>1.5</v>
      </c>
      <c r="S57" s="76">
        <v>3</v>
      </c>
      <c r="T57" s="78">
        <v>0.5</v>
      </c>
      <c r="U57" s="75">
        <v>0.5</v>
      </c>
      <c r="V57" s="77">
        <v>1</v>
      </c>
      <c r="W57" s="171" t="s">
        <v>696</v>
      </c>
      <c r="X57" s="168"/>
      <c r="Y57" s="1"/>
      <c r="AA57" s="2" t="str">
        <f t="shared" si="0"/>
        <v/>
      </c>
      <c r="AB57" s="2" t="str">
        <f t="shared" si="1"/>
        <v/>
      </c>
    </row>
    <row r="58" spans="1:28" ht="87" customHeight="1" x14ac:dyDescent="0.2">
      <c r="A58" s="76">
        <v>52</v>
      </c>
      <c r="B58" s="97" t="s">
        <v>286</v>
      </c>
      <c r="C58" s="85" t="s">
        <v>310</v>
      </c>
      <c r="D58" s="85" t="s">
        <v>365</v>
      </c>
      <c r="E58" s="88" t="s">
        <v>376</v>
      </c>
      <c r="F58" s="9" t="s">
        <v>290</v>
      </c>
      <c r="G58" s="9" t="s">
        <v>291</v>
      </c>
      <c r="H58" s="38" t="s">
        <v>292</v>
      </c>
      <c r="I58" s="12" t="s">
        <v>84</v>
      </c>
      <c r="J58" s="14" t="s">
        <v>377</v>
      </c>
      <c r="K58" s="13" t="s">
        <v>104</v>
      </c>
      <c r="L58" s="10" t="s">
        <v>87</v>
      </c>
      <c r="M58" s="10" t="s">
        <v>88</v>
      </c>
      <c r="N58" s="85" t="s">
        <v>378</v>
      </c>
      <c r="O58" s="121" t="s">
        <v>379</v>
      </c>
      <c r="P58" s="59">
        <v>4</v>
      </c>
      <c r="Q58" s="12" t="s">
        <v>91</v>
      </c>
      <c r="R58" s="76">
        <v>3</v>
      </c>
      <c r="S58" s="76">
        <v>4</v>
      </c>
      <c r="T58" s="78">
        <v>0.75</v>
      </c>
      <c r="U58" s="75">
        <v>0.5</v>
      </c>
      <c r="V58" s="77">
        <v>1</v>
      </c>
      <c r="W58" s="170" t="s">
        <v>697</v>
      </c>
      <c r="X58" s="168"/>
      <c r="Y58" s="1"/>
      <c r="AA58" s="2" t="str">
        <f t="shared" si="0"/>
        <v/>
      </c>
      <c r="AB58" s="2" t="str">
        <f t="shared" si="1"/>
        <v/>
      </c>
    </row>
    <row r="59" spans="1:28" ht="87" customHeight="1" x14ac:dyDescent="0.2">
      <c r="A59" s="76">
        <v>53</v>
      </c>
      <c r="B59" s="97" t="s">
        <v>286</v>
      </c>
      <c r="C59" s="85" t="s">
        <v>310</v>
      </c>
      <c r="D59" s="85" t="s">
        <v>371</v>
      </c>
      <c r="E59" s="88" t="s">
        <v>380</v>
      </c>
      <c r="F59" s="9" t="s">
        <v>290</v>
      </c>
      <c r="G59" s="9" t="s">
        <v>291</v>
      </c>
      <c r="H59" s="38" t="s">
        <v>292</v>
      </c>
      <c r="I59" s="12" t="s">
        <v>84</v>
      </c>
      <c r="J59" s="14" t="s">
        <v>381</v>
      </c>
      <c r="K59" s="12" t="s">
        <v>104</v>
      </c>
      <c r="L59" s="11" t="s">
        <v>87</v>
      </c>
      <c r="M59" s="11" t="s">
        <v>88</v>
      </c>
      <c r="N59" s="85" t="s">
        <v>382</v>
      </c>
      <c r="O59" s="94" t="s">
        <v>383</v>
      </c>
      <c r="P59" s="53">
        <v>12</v>
      </c>
      <c r="Q59" s="12" t="s">
        <v>91</v>
      </c>
      <c r="R59" s="76">
        <v>10</v>
      </c>
      <c r="S59" s="76">
        <v>12</v>
      </c>
      <c r="T59" s="78">
        <v>0.83333333333333337</v>
      </c>
      <c r="U59" s="75">
        <v>0.5</v>
      </c>
      <c r="V59" s="77">
        <v>1</v>
      </c>
      <c r="W59" s="171" t="s">
        <v>698</v>
      </c>
      <c r="X59" s="168"/>
      <c r="Y59" s="161" t="s">
        <v>384</v>
      </c>
      <c r="AA59" s="2" t="str">
        <f t="shared" si="0"/>
        <v/>
      </c>
      <c r="AB59" s="2" t="str">
        <f t="shared" si="1"/>
        <v/>
      </c>
    </row>
    <row r="60" spans="1:28" ht="87" customHeight="1" x14ac:dyDescent="0.2">
      <c r="A60" s="76">
        <v>54</v>
      </c>
      <c r="B60" s="97" t="s">
        <v>286</v>
      </c>
      <c r="C60" s="85" t="s">
        <v>310</v>
      </c>
      <c r="D60" s="85" t="s">
        <v>311</v>
      </c>
      <c r="E60" s="88" t="s">
        <v>385</v>
      </c>
      <c r="F60" s="9" t="s">
        <v>290</v>
      </c>
      <c r="G60" s="9" t="s">
        <v>291</v>
      </c>
      <c r="H60" s="36" t="s">
        <v>292</v>
      </c>
      <c r="I60" s="12" t="s">
        <v>84</v>
      </c>
      <c r="J60" s="14" t="s">
        <v>386</v>
      </c>
      <c r="K60" s="13" t="s">
        <v>104</v>
      </c>
      <c r="L60" s="10" t="s">
        <v>87</v>
      </c>
      <c r="M60" s="10" t="s">
        <v>88</v>
      </c>
      <c r="N60" s="85" t="s">
        <v>387</v>
      </c>
      <c r="O60" s="86" t="s">
        <v>388</v>
      </c>
      <c r="P60" s="59">
        <v>6</v>
      </c>
      <c r="Q60" s="12" t="s">
        <v>91</v>
      </c>
      <c r="R60" s="76">
        <v>4</v>
      </c>
      <c r="S60" s="76">
        <v>6</v>
      </c>
      <c r="T60" s="78">
        <v>0.66666666666666663</v>
      </c>
      <c r="U60" s="75">
        <v>0.5</v>
      </c>
      <c r="V60" s="77">
        <v>1</v>
      </c>
      <c r="W60" s="170" t="s">
        <v>699</v>
      </c>
      <c r="X60" s="168"/>
      <c r="Y60" s="160"/>
      <c r="AA60" s="2" t="str">
        <f t="shared" si="0"/>
        <v/>
      </c>
      <c r="AB60" s="2" t="str">
        <f t="shared" si="1"/>
        <v/>
      </c>
    </row>
    <row r="61" spans="1:28" ht="87" customHeight="1" x14ac:dyDescent="0.2">
      <c r="A61" s="76">
        <v>55</v>
      </c>
      <c r="B61" s="95" t="s">
        <v>286</v>
      </c>
      <c r="C61" s="85" t="s">
        <v>310</v>
      </c>
      <c r="D61" s="85" t="s">
        <v>311</v>
      </c>
      <c r="E61" s="85" t="s">
        <v>389</v>
      </c>
      <c r="F61" s="11" t="s">
        <v>390</v>
      </c>
      <c r="G61" s="11" t="s">
        <v>391</v>
      </c>
      <c r="H61" s="36" t="s">
        <v>392</v>
      </c>
      <c r="I61" s="12" t="s">
        <v>84</v>
      </c>
      <c r="J61" s="12" t="s">
        <v>393</v>
      </c>
      <c r="K61" s="13" t="s">
        <v>104</v>
      </c>
      <c r="L61" s="10" t="s">
        <v>317</v>
      </c>
      <c r="M61" s="10" t="s">
        <v>105</v>
      </c>
      <c r="N61" s="91" t="s">
        <v>394</v>
      </c>
      <c r="O61" s="118" t="s">
        <v>395</v>
      </c>
      <c r="P61" s="25">
        <v>1</v>
      </c>
      <c r="Q61" s="12" t="s">
        <v>91</v>
      </c>
      <c r="R61" s="76">
        <v>5952</v>
      </c>
      <c r="S61" s="76">
        <v>6047</v>
      </c>
      <c r="T61" s="78">
        <v>0.49214486522242434</v>
      </c>
      <c r="U61" s="75">
        <v>0.5</v>
      </c>
      <c r="V61" s="77">
        <v>0.98428973044484869</v>
      </c>
      <c r="W61" s="98" t="s">
        <v>850</v>
      </c>
      <c r="X61" s="98" t="s">
        <v>851</v>
      </c>
      <c r="Y61" s="1"/>
      <c r="AA61" s="2" t="str">
        <f t="shared" si="0"/>
        <v/>
      </c>
      <c r="AB61" s="2" t="str">
        <f t="shared" si="1"/>
        <v/>
      </c>
    </row>
    <row r="62" spans="1:28" ht="87" customHeight="1" x14ac:dyDescent="0.2">
      <c r="A62" s="76">
        <v>56</v>
      </c>
      <c r="B62" s="95" t="s">
        <v>396</v>
      </c>
      <c r="C62" s="85" t="s">
        <v>397</v>
      </c>
      <c r="D62" s="85" t="s">
        <v>398</v>
      </c>
      <c r="E62" s="85" t="s">
        <v>399</v>
      </c>
      <c r="F62" s="11" t="s">
        <v>155</v>
      </c>
      <c r="G62" s="14" t="s">
        <v>156</v>
      </c>
      <c r="H62" s="36" t="s">
        <v>400</v>
      </c>
      <c r="I62" s="12" t="s">
        <v>84</v>
      </c>
      <c r="J62" s="39" t="s">
        <v>401</v>
      </c>
      <c r="K62" s="13" t="s">
        <v>104</v>
      </c>
      <c r="L62" s="10" t="s">
        <v>87</v>
      </c>
      <c r="M62" s="10" t="s">
        <v>105</v>
      </c>
      <c r="N62" s="91" t="s">
        <v>402</v>
      </c>
      <c r="O62" s="122" t="s">
        <v>403</v>
      </c>
      <c r="P62" s="41">
        <v>1</v>
      </c>
      <c r="Q62" s="12" t="s">
        <v>91</v>
      </c>
      <c r="R62" s="76">
        <v>0</v>
      </c>
      <c r="S62" s="76">
        <v>0</v>
      </c>
      <c r="T62" s="78">
        <v>0</v>
      </c>
      <c r="U62" s="75">
        <v>0.5</v>
      </c>
      <c r="V62" s="77">
        <v>0</v>
      </c>
      <c r="W62" s="98" t="s">
        <v>771</v>
      </c>
      <c r="X62" s="98" t="s">
        <v>772</v>
      </c>
      <c r="Y62" s="1"/>
      <c r="AA62" s="2">
        <f t="shared" si="0"/>
        <v>1</v>
      </c>
      <c r="AB62" s="2" t="str">
        <f t="shared" si="1"/>
        <v/>
      </c>
    </row>
    <row r="63" spans="1:28" ht="87" customHeight="1" x14ac:dyDescent="0.2">
      <c r="A63" s="76">
        <v>57</v>
      </c>
      <c r="B63" s="95" t="s">
        <v>396</v>
      </c>
      <c r="C63" s="85" t="s">
        <v>397</v>
      </c>
      <c r="D63" s="85" t="s">
        <v>398</v>
      </c>
      <c r="E63" s="85" t="s">
        <v>404</v>
      </c>
      <c r="F63" s="11" t="s">
        <v>155</v>
      </c>
      <c r="G63" s="14" t="s">
        <v>156</v>
      </c>
      <c r="H63" s="38" t="s">
        <v>400</v>
      </c>
      <c r="I63" s="12" t="s">
        <v>84</v>
      </c>
      <c r="J63" s="14" t="s">
        <v>405</v>
      </c>
      <c r="K63" s="13" t="s">
        <v>104</v>
      </c>
      <c r="L63" s="10" t="s">
        <v>87</v>
      </c>
      <c r="M63" s="10" t="s">
        <v>88</v>
      </c>
      <c r="N63" s="85" t="s">
        <v>406</v>
      </c>
      <c r="O63" s="89" t="s">
        <v>407</v>
      </c>
      <c r="P63" s="48">
        <v>1</v>
      </c>
      <c r="Q63" s="12" t="s">
        <v>91</v>
      </c>
      <c r="R63" s="76">
        <v>2</v>
      </c>
      <c r="S63" s="76">
        <v>2</v>
      </c>
      <c r="T63" s="78">
        <v>1</v>
      </c>
      <c r="U63" s="75">
        <v>0.5</v>
      </c>
      <c r="V63" s="77">
        <v>1</v>
      </c>
      <c r="W63" s="98" t="s">
        <v>773</v>
      </c>
      <c r="X63" s="98"/>
      <c r="Y63" s="1"/>
      <c r="AA63" s="2" t="str">
        <f t="shared" si="0"/>
        <v/>
      </c>
      <c r="AB63" s="2" t="str">
        <f t="shared" si="1"/>
        <v/>
      </c>
    </row>
    <row r="64" spans="1:28" ht="87" customHeight="1" x14ac:dyDescent="0.2">
      <c r="A64" s="76">
        <v>58</v>
      </c>
      <c r="B64" s="97" t="s">
        <v>396</v>
      </c>
      <c r="C64" s="85" t="s">
        <v>397</v>
      </c>
      <c r="D64" s="85" t="s">
        <v>408</v>
      </c>
      <c r="E64" s="85" t="s">
        <v>409</v>
      </c>
      <c r="F64" s="9" t="s">
        <v>327</v>
      </c>
      <c r="G64" s="14" t="s">
        <v>410</v>
      </c>
      <c r="H64" s="38" t="s">
        <v>315</v>
      </c>
      <c r="I64" s="12" t="s">
        <v>84</v>
      </c>
      <c r="J64" s="11" t="s">
        <v>411</v>
      </c>
      <c r="K64" s="10" t="s">
        <v>104</v>
      </c>
      <c r="L64" s="10" t="s">
        <v>87</v>
      </c>
      <c r="M64" s="10" t="s">
        <v>88</v>
      </c>
      <c r="N64" s="85" t="s">
        <v>412</v>
      </c>
      <c r="O64" s="86" t="s">
        <v>413</v>
      </c>
      <c r="P64" s="63">
        <v>48</v>
      </c>
      <c r="Q64" s="12" t="s">
        <v>91</v>
      </c>
      <c r="R64" s="76">
        <v>40</v>
      </c>
      <c r="S64" s="76">
        <v>48</v>
      </c>
      <c r="T64" s="78">
        <v>0.83333333333333337</v>
      </c>
      <c r="U64" s="75">
        <v>0.5</v>
      </c>
      <c r="V64" s="77">
        <v>1</v>
      </c>
      <c r="W64" s="98" t="s">
        <v>852</v>
      </c>
      <c r="X64" s="98" t="s">
        <v>853</v>
      </c>
      <c r="Y64" s="161" t="s">
        <v>414</v>
      </c>
      <c r="AA64" s="2" t="str">
        <f t="shared" si="0"/>
        <v/>
      </c>
      <c r="AB64" s="2" t="str">
        <f t="shared" si="1"/>
        <v/>
      </c>
    </row>
    <row r="65" spans="1:28" ht="87" customHeight="1" x14ac:dyDescent="0.2">
      <c r="A65" s="76">
        <v>59</v>
      </c>
      <c r="B65" s="97" t="s">
        <v>396</v>
      </c>
      <c r="C65" s="85" t="s">
        <v>397</v>
      </c>
      <c r="D65" s="85" t="s">
        <v>408</v>
      </c>
      <c r="E65" s="85" t="s">
        <v>415</v>
      </c>
      <c r="F65" s="9" t="s">
        <v>321</v>
      </c>
      <c r="G65" s="9" t="s">
        <v>322</v>
      </c>
      <c r="H65" s="38" t="s">
        <v>315</v>
      </c>
      <c r="I65" s="12" t="s">
        <v>228</v>
      </c>
      <c r="J65" s="12" t="s">
        <v>416</v>
      </c>
      <c r="K65" s="13" t="s">
        <v>104</v>
      </c>
      <c r="L65" s="10" t="s">
        <v>87</v>
      </c>
      <c r="M65" s="10" t="s">
        <v>105</v>
      </c>
      <c r="N65" s="91" t="s">
        <v>417</v>
      </c>
      <c r="O65" s="119" t="s">
        <v>418</v>
      </c>
      <c r="P65" s="24">
        <v>1</v>
      </c>
      <c r="Q65" s="12" t="s">
        <v>91</v>
      </c>
      <c r="R65" s="76">
        <v>3350</v>
      </c>
      <c r="S65" s="76">
        <v>3593</v>
      </c>
      <c r="T65" s="78">
        <v>0.46618424714723072</v>
      </c>
      <c r="U65" s="75">
        <v>0.5</v>
      </c>
      <c r="V65" s="77">
        <v>0.93236849429446145</v>
      </c>
      <c r="W65" s="98" t="s">
        <v>854</v>
      </c>
      <c r="X65" s="98" t="s">
        <v>855</v>
      </c>
      <c r="Y65" s="161" t="s">
        <v>419</v>
      </c>
      <c r="AA65" s="2" t="str">
        <f t="shared" si="0"/>
        <v/>
      </c>
      <c r="AB65" s="2" t="str">
        <f t="shared" si="1"/>
        <v/>
      </c>
    </row>
    <row r="66" spans="1:28" ht="87" customHeight="1" x14ac:dyDescent="0.2">
      <c r="A66" s="76">
        <v>60</v>
      </c>
      <c r="B66" s="97" t="s">
        <v>396</v>
      </c>
      <c r="C66" s="85" t="s">
        <v>397</v>
      </c>
      <c r="D66" s="85" t="s">
        <v>398</v>
      </c>
      <c r="E66" s="85" t="s">
        <v>420</v>
      </c>
      <c r="F66" s="9" t="s">
        <v>313</v>
      </c>
      <c r="G66" s="14" t="s">
        <v>421</v>
      </c>
      <c r="H66" s="38" t="s">
        <v>315</v>
      </c>
      <c r="I66" s="12" t="s">
        <v>84</v>
      </c>
      <c r="J66" s="12" t="s">
        <v>422</v>
      </c>
      <c r="K66" s="13" t="s">
        <v>104</v>
      </c>
      <c r="L66" s="10" t="s">
        <v>87</v>
      </c>
      <c r="M66" s="10" t="s">
        <v>105</v>
      </c>
      <c r="N66" s="91" t="s">
        <v>423</v>
      </c>
      <c r="O66" s="120" t="s">
        <v>424</v>
      </c>
      <c r="P66" s="54">
        <v>1</v>
      </c>
      <c r="Q66" s="12" t="s">
        <v>91</v>
      </c>
      <c r="R66" s="76">
        <v>348</v>
      </c>
      <c r="S66" s="76">
        <v>348</v>
      </c>
      <c r="T66" s="78">
        <v>0.5</v>
      </c>
      <c r="U66" s="75">
        <v>0.5</v>
      </c>
      <c r="V66" s="77">
        <v>1</v>
      </c>
      <c r="W66" s="98" t="s">
        <v>856</v>
      </c>
      <c r="X66" s="98"/>
      <c r="Y66" s="1"/>
      <c r="AA66" s="2" t="str">
        <f t="shared" si="0"/>
        <v/>
      </c>
      <c r="AB66" s="2" t="str">
        <f t="shared" si="1"/>
        <v/>
      </c>
    </row>
    <row r="67" spans="1:28" ht="87" customHeight="1" x14ac:dyDescent="0.2">
      <c r="A67" s="76">
        <v>61</v>
      </c>
      <c r="B67" s="97" t="s">
        <v>396</v>
      </c>
      <c r="C67" s="85" t="s">
        <v>397</v>
      </c>
      <c r="D67" s="85" t="s">
        <v>398</v>
      </c>
      <c r="E67" s="85" t="s">
        <v>425</v>
      </c>
      <c r="F67" s="9" t="s">
        <v>313</v>
      </c>
      <c r="G67" s="14" t="s">
        <v>426</v>
      </c>
      <c r="H67" s="38" t="s">
        <v>315</v>
      </c>
      <c r="I67" s="12" t="s">
        <v>84</v>
      </c>
      <c r="J67" s="12" t="s">
        <v>427</v>
      </c>
      <c r="K67" s="13" t="s">
        <v>104</v>
      </c>
      <c r="L67" s="10" t="s">
        <v>87</v>
      </c>
      <c r="M67" s="10" t="s">
        <v>105</v>
      </c>
      <c r="N67" s="91" t="s">
        <v>428</v>
      </c>
      <c r="O67" s="123" t="s">
        <v>429</v>
      </c>
      <c r="P67" s="54">
        <v>1</v>
      </c>
      <c r="Q67" s="12" t="s">
        <v>91</v>
      </c>
      <c r="R67" s="76">
        <v>15</v>
      </c>
      <c r="S67" s="76">
        <v>15</v>
      </c>
      <c r="T67" s="78">
        <v>0.5</v>
      </c>
      <c r="U67" s="75">
        <v>0.5</v>
      </c>
      <c r="V67" s="77">
        <v>1</v>
      </c>
      <c r="W67" s="98" t="s">
        <v>857</v>
      </c>
      <c r="X67" s="98"/>
      <c r="Y67" s="1"/>
      <c r="AA67" s="2" t="str">
        <f t="shared" si="0"/>
        <v/>
      </c>
      <c r="AB67" s="2" t="str">
        <f t="shared" si="1"/>
        <v/>
      </c>
    </row>
    <row r="68" spans="1:28" ht="87" customHeight="1" x14ac:dyDescent="0.2">
      <c r="A68" s="76">
        <v>62</v>
      </c>
      <c r="B68" s="97" t="s">
        <v>396</v>
      </c>
      <c r="C68" s="85" t="s">
        <v>397</v>
      </c>
      <c r="D68" s="85" t="s">
        <v>408</v>
      </c>
      <c r="E68" s="85" t="s">
        <v>430</v>
      </c>
      <c r="F68" s="9" t="s">
        <v>340</v>
      </c>
      <c r="G68" s="14" t="s">
        <v>431</v>
      </c>
      <c r="H68" s="38" t="s">
        <v>342</v>
      </c>
      <c r="I68" s="12" t="s">
        <v>84</v>
      </c>
      <c r="J68" s="12" t="s">
        <v>432</v>
      </c>
      <c r="K68" s="13" t="s">
        <v>104</v>
      </c>
      <c r="L68" s="10" t="s">
        <v>87</v>
      </c>
      <c r="M68" s="10" t="s">
        <v>105</v>
      </c>
      <c r="N68" s="85" t="s">
        <v>433</v>
      </c>
      <c r="O68" s="93" t="s">
        <v>434</v>
      </c>
      <c r="P68" s="54">
        <v>1</v>
      </c>
      <c r="Q68" s="12" t="s">
        <v>91</v>
      </c>
      <c r="R68" s="76">
        <v>1355</v>
      </c>
      <c r="S68" s="76">
        <v>1355</v>
      </c>
      <c r="T68" s="78">
        <v>0.5</v>
      </c>
      <c r="U68" s="75">
        <v>0.5</v>
      </c>
      <c r="V68" s="77">
        <v>1</v>
      </c>
      <c r="W68" s="98" t="s">
        <v>858</v>
      </c>
      <c r="X68" s="98" t="s">
        <v>859</v>
      </c>
      <c r="Y68" s="1"/>
      <c r="AA68" s="2" t="str">
        <f t="shared" si="0"/>
        <v/>
      </c>
      <c r="AB68" s="2" t="str">
        <f t="shared" si="1"/>
        <v/>
      </c>
    </row>
    <row r="69" spans="1:28" ht="87" customHeight="1" x14ac:dyDescent="0.2">
      <c r="A69" s="76">
        <v>63</v>
      </c>
      <c r="B69" s="97" t="s">
        <v>396</v>
      </c>
      <c r="C69" s="85" t="s">
        <v>397</v>
      </c>
      <c r="D69" s="85" t="s">
        <v>408</v>
      </c>
      <c r="E69" s="85" t="s">
        <v>435</v>
      </c>
      <c r="F69" s="9" t="s">
        <v>340</v>
      </c>
      <c r="G69" s="14" t="s">
        <v>431</v>
      </c>
      <c r="H69" s="38" t="s">
        <v>342</v>
      </c>
      <c r="I69" s="12" t="s">
        <v>84</v>
      </c>
      <c r="J69" s="12" t="s">
        <v>436</v>
      </c>
      <c r="K69" s="13" t="s">
        <v>104</v>
      </c>
      <c r="L69" s="10" t="s">
        <v>87</v>
      </c>
      <c r="M69" s="10" t="s">
        <v>88</v>
      </c>
      <c r="N69" s="85" t="s">
        <v>437</v>
      </c>
      <c r="O69" s="93" t="s">
        <v>438</v>
      </c>
      <c r="P69" s="61">
        <v>4400</v>
      </c>
      <c r="Q69" s="12" t="s">
        <v>91</v>
      </c>
      <c r="R69" s="76">
        <v>2001</v>
      </c>
      <c r="S69" s="76">
        <v>4400</v>
      </c>
      <c r="T69" s="78">
        <v>0.45477272727272727</v>
      </c>
      <c r="U69" s="75">
        <v>0.5</v>
      </c>
      <c r="V69" s="77">
        <v>0.90954545454545455</v>
      </c>
      <c r="W69" s="98" t="s">
        <v>860</v>
      </c>
      <c r="X69" s="98" t="s">
        <v>861</v>
      </c>
      <c r="Y69" s="1"/>
      <c r="AA69" s="2" t="str">
        <f t="shared" si="0"/>
        <v/>
      </c>
      <c r="AB69" s="2" t="str">
        <f t="shared" si="1"/>
        <v/>
      </c>
    </row>
    <row r="70" spans="1:28" ht="87" customHeight="1" x14ac:dyDescent="0.2">
      <c r="A70" s="76">
        <v>64</v>
      </c>
      <c r="B70" s="97" t="s">
        <v>396</v>
      </c>
      <c r="C70" s="85" t="s">
        <v>397</v>
      </c>
      <c r="D70" s="85" t="s">
        <v>408</v>
      </c>
      <c r="E70" s="85" t="s">
        <v>439</v>
      </c>
      <c r="F70" s="9" t="s">
        <v>340</v>
      </c>
      <c r="G70" s="14" t="s">
        <v>431</v>
      </c>
      <c r="H70" s="38" t="s">
        <v>342</v>
      </c>
      <c r="I70" s="12" t="s">
        <v>84</v>
      </c>
      <c r="J70" s="12" t="s">
        <v>440</v>
      </c>
      <c r="K70" s="13" t="s">
        <v>104</v>
      </c>
      <c r="L70" s="10" t="s">
        <v>87</v>
      </c>
      <c r="M70" s="10" t="s">
        <v>105</v>
      </c>
      <c r="N70" s="91" t="s">
        <v>441</v>
      </c>
      <c r="O70" s="93" t="s">
        <v>442</v>
      </c>
      <c r="P70" s="54">
        <v>1</v>
      </c>
      <c r="Q70" s="12" t="s">
        <v>91</v>
      </c>
      <c r="R70" s="76">
        <v>143</v>
      </c>
      <c r="S70" s="76">
        <v>166</v>
      </c>
      <c r="T70" s="78">
        <v>0.43072289156626509</v>
      </c>
      <c r="U70" s="75">
        <v>0.5</v>
      </c>
      <c r="V70" s="77">
        <v>0.86144578313253017</v>
      </c>
      <c r="W70" s="98" t="s">
        <v>862</v>
      </c>
      <c r="X70" s="98" t="s">
        <v>863</v>
      </c>
      <c r="Y70" s="1"/>
      <c r="AA70" s="2" t="str">
        <f t="shared" si="0"/>
        <v/>
      </c>
      <c r="AB70" s="2" t="str">
        <f t="shared" si="1"/>
        <v/>
      </c>
    </row>
    <row r="71" spans="1:28" ht="87" customHeight="1" x14ac:dyDescent="0.2">
      <c r="A71" s="76">
        <v>65</v>
      </c>
      <c r="B71" s="97" t="s">
        <v>396</v>
      </c>
      <c r="C71" s="85" t="s">
        <v>397</v>
      </c>
      <c r="D71" s="85" t="s">
        <v>408</v>
      </c>
      <c r="E71" s="85" t="s">
        <v>443</v>
      </c>
      <c r="F71" s="9" t="s">
        <v>340</v>
      </c>
      <c r="G71" s="14" t="s">
        <v>431</v>
      </c>
      <c r="H71" s="38" t="s">
        <v>342</v>
      </c>
      <c r="I71" s="12" t="s">
        <v>84</v>
      </c>
      <c r="J71" s="12" t="s">
        <v>444</v>
      </c>
      <c r="K71" s="13" t="s">
        <v>86</v>
      </c>
      <c r="L71" s="10" t="s">
        <v>87</v>
      </c>
      <c r="M71" s="10" t="s">
        <v>105</v>
      </c>
      <c r="N71" s="91" t="s">
        <v>445</v>
      </c>
      <c r="O71" s="93" t="s">
        <v>446</v>
      </c>
      <c r="P71" s="54">
        <v>1</v>
      </c>
      <c r="Q71" s="12" t="s">
        <v>91</v>
      </c>
      <c r="R71" s="76">
        <v>423</v>
      </c>
      <c r="S71" s="76">
        <v>423</v>
      </c>
      <c r="T71" s="78">
        <v>0.5</v>
      </c>
      <c r="U71" s="75">
        <v>0.5</v>
      </c>
      <c r="V71" s="77">
        <v>1</v>
      </c>
      <c r="W71" s="98" t="s">
        <v>864</v>
      </c>
      <c r="X71" s="98" t="s">
        <v>865</v>
      </c>
      <c r="Y71" s="1"/>
      <c r="AA71" s="2" t="str">
        <f t="shared" si="0"/>
        <v/>
      </c>
      <c r="AB71" s="2" t="str">
        <f t="shared" si="1"/>
        <v/>
      </c>
    </row>
    <row r="72" spans="1:28" ht="87" customHeight="1" x14ac:dyDescent="0.2">
      <c r="A72" s="76">
        <v>66</v>
      </c>
      <c r="B72" s="90" t="s">
        <v>396</v>
      </c>
      <c r="C72" s="85" t="s">
        <v>397</v>
      </c>
      <c r="D72" s="85" t="s">
        <v>408</v>
      </c>
      <c r="E72" s="85" t="s">
        <v>447</v>
      </c>
      <c r="F72" s="9" t="s">
        <v>340</v>
      </c>
      <c r="G72" s="14" t="s">
        <v>431</v>
      </c>
      <c r="H72" s="38" t="s">
        <v>342</v>
      </c>
      <c r="I72" s="12" t="s">
        <v>84</v>
      </c>
      <c r="J72" s="11" t="s">
        <v>448</v>
      </c>
      <c r="K72" s="13" t="s">
        <v>104</v>
      </c>
      <c r="L72" s="10" t="s">
        <v>87</v>
      </c>
      <c r="M72" s="10" t="s">
        <v>88</v>
      </c>
      <c r="N72" s="85" t="s">
        <v>449</v>
      </c>
      <c r="O72" s="93" t="s">
        <v>450</v>
      </c>
      <c r="P72" s="60">
        <v>500</v>
      </c>
      <c r="Q72" s="12" t="s">
        <v>91</v>
      </c>
      <c r="R72" s="76">
        <v>267</v>
      </c>
      <c r="S72" s="76">
        <v>500</v>
      </c>
      <c r="T72" s="78">
        <v>0.53400000000000003</v>
      </c>
      <c r="U72" s="75">
        <v>0.5</v>
      </c>
      <c r="V72" s="77">
        <v>1</v>
      </c>
      <c r="W72" s="98" t="s">
        <v>866</v>
      </c>
      <c r="X72" s="98" t="s">
        <v>867</v>
      </c>
      <c r="Y72" s="1"/>
      <c r="AA72" s="2" t="str">
        <f t="shared" si="0"/>
        <v/>
      </c>
      <c r="AB72" s="2" t="str">
        <f t="shared" si="1"/>
        <v/>
      </c>
    </row>
    <row r="73" spans="1:28" ht="87" customHeight="1" x14ac:dyDescent="0.2">
      <c r="A73" s="76">
        <v>67</v>
      </c>
      <c r="B73" s="97" t="s">
        <v>396</v>
      </c>
      <c r="C73" s="85" t="s">
        <v>397</v>
      </c>
      <c r="D73" s="85" t="s">
        <v>408</v>
      </c>
      <c r="E73" s="85" t="s">
        <v>451</v>
      </c>
      <c r="F73" s="9" t="s">
        <v>340</v>
      </c>
      <c r="G73" s="14" t="s">
        <v>431</v>
      </c>
      <c r="H73" s="38" t="s">
        <v>342</v>
      </c>
      <c r="I73" s="12" t="s">
        <v>84</v>
      </c>
      <c r="J73" s="12" t="s">
        <v>452</v>
      </c>
      <c r="K73" s="13" t="s">
        <v>104</v>
      </c>
      <c r="L73" s="10" t="s">
        <v>87</v>
      </c>
      <c r="M73" s="10" t="s">
        <v>105</v>
      </c>
      <c r="N73" s="91" t="s">
        <v>453</v>
      </c>
      <c r="O73" s="93" t="s">
        <v>454</v>
      </c>
      <c r="P73" s="54">
        <v>1</v>
      </c>
      <c r="Q73" s="12" t="s">
        <v>91</v>
      </c>
      <c r="R73" s="76">
        <v>675</v>
      </c>
      <c r="S73" s="76">
        <v>675</v>
      </c>
      <c r="T73" s="78">
        <v>0.5</v>
      </c>
      <c r="U73" s="75">
        <v>0.5</v>
      </c>
      <c r="V73" s="77">
        <v>1</v>
      </c>
      <c r="W73" s="98" t="s">
        <v>868</v>
      </c>
      <c r="X73" s="98" t="s">
        <v>869</v>
      </c>
      <c r="Y73" s="1"/>
      <c r="AA73" s="2" t="str">
        <f t="shared" ref="AA73:AA114" si="2">IF(R73=0,1,"")</f>
        <v/>
      </c>
      <c r="AB73" s="2" t="str">
        <f t="shared" ref="AB73:AB114" si="3">IF(AND(V73&lt;70%,V73&gt;0),1,"")</f>
        <v/>
      </c>
    </row>
    <row r="74" spans="1:28" ht="87" customHeight="1" x14ac:dyDescent="0.2">
      <c r="A74" s="76">
        <v>68</v>
      </c>
      <c r="B74" s="95" t="s">
        <v>396</v>
      </c>
      <c r="C74" s="85" t="s">
        <v>397</v>
      </c>
      <c r="D74" s="85" t="s">
        <v>408</v>
      </c>
      <c r="E74" s="85" t="s">
        <v>455</v>
      </c>
      <c r="F74" s="11" t="s">
        <v>100</v>
      </c>
      <c r="G74" s="11" t="s">
        <v>242</v>
      </c>
      <c r="H74" s="38" t="s">
        <v>282</v>
      </c>
      <c r="I74" s="12" t="s">
        <v>84</v>
      </c>
      <c r="J74" s="12" t="s">
        <v>456</v>
      </c>
      <c r="K74" s="13" t="s">
        <v>104</v>
      </c>
      <c r="L74" s="10" t="s">
        <v>87</v>
      </c>
      <c r="M74" s="10" t="s">
        <v>105</v>
      </c>
      <c r="N74" s="91" t="s">
        <v>457</v>
      </c>
      <c r="O74" s="118" t="s">
        <v>458</v>
      </c>
      <c r="P74" s="42">
        <v>1</v>
      </c>
      <c r="Q74" s="12" t="s">
        <v>91</v>
      </c>
      <c r="R74" s="76">
        <v>5751</v>
      </c>
      <c r="S74" s="76">
        <v>6349</v>
      </c>
      <c r="T74" s="78">
        <v>0.45290596944400691</v>
      </c>
      <c r="U74" s="75">
        <v>0.5</v>
      </c>
      <c r="V74" s="77">
        <v>0.90581193888801381</v>
      </c>
      <c r="W74" s="98" t="s">
        <v>870</v>
      </c>
      <c r="X74" s="98"/>
      <c r="Y74" s="1"/>
      <c r="AA74" s="2" t="str">
        <f t="shared" si="2"/>
        <v/>
      </c>
      <c r="AB74" s="2" t="str">
        <f t="shared" si="3"/>
        <v/>
      </c>
    </row>
    <row r="75" spans="1:28" ht="87" customHeight="1" x14ac:dyDescent="0.2">
      <c r="A75" s="76">
        <v>69</v>
      </c>
      <c r="B75" s="97" t="s">
        <v>396</v>
      </c>
      <c r="C75" s="85" t="s">
        <v>397</v>
      </c>
      <c r="D75" s="85" t="s">
        <v>408</v>
      </c>
      <c r="E75" s="85" t="s">
        <v>459</v>
      </c>
      <c r="F75" s="9" t="s">
        <v>280</v>
      </c>
      <c r="G75" s="9" t="s">
        <v>281</v>
      </c>
      <c r="H75" s="38" t="s">
        <v>282</v>
      </c>
      <c r="I75" s="12" t="s">
        <v>228</v>
      </c>
      <c r="J75" s="91" t="s">
        <v>460</v>
      </c>
      <c r="K75" s="13" t="s">
        <v>104</v>
      </c>
      <c r="L75" s="10" t="s">
        <v>87</v>
      </c>
      <c r="M75" s="10" t="s">
        <v>105</v>
      </c>
      <c r="N75" s="91" t="s">
        <v>461</v>
      </c>
      <c r="O75" s="119" t="s">
        <v>462</v>
      </c>
      <c r="P75" s="24">
        <v>1</v>
      </c>
      <c r="Q75" s="12" t="s">
        <v>91</v>
      </c>
      <c r="R75" s="76">
        <v>185</v>
      </c>
      <c r="S75" s="76">
        <v>255</v>
      </c>
      <c r="T75" s="78">
        <v>0.36274509803921567</v>
      </c>
      <c r="U75" s="75">
        <v>0.5</v>
      </c>
      <c r="V75" s="77">
        <v>0.72549019607843135</v>
      </c>
      <c r="W75" s="98" t="s">
        <v>871</v>
      </c>
      <c r="X75" s="98" t="s">
        <v>872</v>
      </c>
      <c r="Y75" s="1"/>
      <c r="AA75" s="2" t="str">
        <f t="shared" si="2"/>
        <v/>
      </c>
      <c r="AB75" s="2" t="str">
        <f t="shared" si="3"/>
        <v/>
      </c>
    </row>
    <row r="76" spans="1:28" ht="87" customHeight="1" x14ac:dyDescent="0.2">
      <c r="A76" s="76">
        <v>70</v>
      </c>
      <c r="B76" s="90" t="s">
        <v>396</v>
      </c>
      <c r="C76" s="85" t="s">
        <v>397</v>
      </c>
      <c r="D76" s="85" t="s">
        <v>408</v>
      </c>
      <c r="E76" s="87" t="s">
        <v>463</v>
      </c>
      <c r="F76" s="9" t="s">
        <v>464</v>
      </c>
      <c r="G76" s="9" t="s">
        <v>465</v>
      </c>
      <c r="H76" s="38" t="s">
        <v>354</v>
      </c>
      <c r="I76" s="12" t="s">
        <v>84</v>
      </c>
      <c r="J76" s="9" t="s">
        <v>466</v>
      </c>
      <c r="K76" s="13" t="s">
        <v>104</v>
      </c>
      <c r="L76" s="10" t="s">
        <v>87</v>
      </c>
      <c r="M76" s="10" t="s">
        <v>105</v>
      </c>
      <c r="N76" s="87" t="s">
        <v>467</v>
      </c>
      <c r="O76" s="124" t="s">
        <v>468</v>
      </c>
      <c r="P76" s="24">
        <v>1</v>
      </c>
      <c r="Q76" s="12" t="s">
        <v>91</v>
      </c>
      <c r="R76" s="76">
        <v>40</v>
      </c>
      <c r="S76" s="76">
        <v>40</v>
      </c>
      <c r="T76" s="78">
        <v>0.5</v>
      </c>
      <c r="U76" s="75">
        <v>0.5</v>
      </c>
      <c r="V76" s="77">
        <v>1</v>
      </c>
      <c r="W76" s="98" t="s">
        <v>873</v>
      </c>
      <c r="X76" s="98" t="s">
        <v>874</v>
      </c>
      <c r="Y76" s="161" t="s">
        <v>469</v>
      </c>
      <c r="AA76" s="2" t="str">
        <f t="shared" si="2"/>
        <v/>
      </c>
      <c r="AB76" s="2" t="str">
        <f t="shared" si="3"/>
        <v/>
      </c>
    </row>
    <row r="77" spans="1:28" ht="87" customHeight="1" x14ac:dyDescent="0.2">
      <c r="A77" s="76">
        <v>71</v>
      </c>
      <c r="B77" s="84" t="s">
        <v>396</v>
      </c>
      <c r="C77" s="85" t="s">
        <v>397</v>
      </c>
      <c r="D77" s="85" t="s">
        <v>470</v>
      </c>
      <c r="E77" s="88" t="s">
        <v>471</v>
      </c>
      <c r="F77" s="9" t="s">
        <v>340</v>
      </c>
      <c r="G77" s="14" t="s">
        <v>101</v>
      </c>
      <c r="H77" s="38" t="s">
        <v>83</v>
      </c>
      <c r="I77" s="12" t="s">
        <v>84</v>
      </c>
      <c r="J77" s="14" t="s">
        <v>472</v>
      </c>
      <c r="K77" s="11" t="s">
        <v>104</v>
      </c>
      <c r="L77" s="11" t="s">
        <v>87</v>
      </c>
      <c r="M77" s="11" t="s">
        <v>88</v>
      </c>
      <c r="N77" s="88" t="s">
        <v>473</v>
      </c>
      <c r="O77" s="86" t="s">
        <v>474</v>
      </c>
      <c r="P77" s="49">
        <v>50</v>
      </c>
      <c r="Q77" s="11" t="s">
        <v>91</v>
      </c>
      <c r="R77" s="76">
        <v>32</v>
      </c>
      <c r="S77" s="76">
        <v>50</v>
      </c>
      <c r="T77" s="78">
        <v>0.64</v>
      </c>
      <c r="U77" s="75">
        <v>0.5</v>
      </c>
      <c r="V77" s="77">
        <v>1</v>
      </c>
      <c r="W77" s="98" t="s">
        <v>875</v>
      </c>
      <c r="X77" s="98" t="s">
        <v>876</v>
      </c>
      <c r="Y77" s="1"/>
      <c r="AA77" s="2" t="str">
        <f t="shared" si="2"/>
        <v/>
      </c>
      <c r="AB77" s="2" t="str">
        <f t="shared" si="3"/>
        <v/>
      </c>
    </row>
    <row r="78" spans="1:28" ht="87" customHeight="1" x14ac:dyDescent="0.2">
      <c r="A78" s="76">
        <v>72</v>
      </c>
      <c r="B78" s="84" t="s">
        <v>396</v>
      </c>
      <c r="C78" s="85" t="s">
        <v>397</v>
      </c>
      <c r="D78" s="85" t="s">
        <v>398</v>
      </c>
      <c r="E78" s="88" t="s">
        <v>475</v>
      </c>
      <c r="F78" s="9" t="s">
        <v>81</v>
      </c>
      <c r="G78" s="14" t="s">
        <v>82</v>
      </c>
      <c r="H78" s="38" t="s">
        <v>83</v>
      </c>
      <c r="I78" s="12" t="s">
        <v>84</v>
      </c>
      <c r="J78" s="14" t="s">
        <v>476</v>
      </c>
      <c r="K78" s="11" t="s">
        <v>104</v>
      </c>
      <c r="L78" s="11" t="s">
        <v>87</v>
      </c>
      <c r="M78" s="11" t="s">
        <v>88</v>
      </c>
      <c r="N78" s="88" t="s">
        <v>477</v>
      </c>
      <c r="O78" s="86" t="s">
        <v>478</v>
      </c>
      <c r="P78" s="49">
        <v>100</v>
      </c>
      <c r="Q78" s="11" t="s">
        <v>91</v>
      </c>
      <c r="R78" s="76">
        <v>67</v>
      </c>
      <c r="S78" s="76">
        <v>100</v>
      </c>
      <c r="T78" s="78">
        <v>0.67</v>
      </c>
      <c r="U78" s="75">
        <v>0.5</v>
      </c>
      <c r="V78" s="77">
        <v>1</v>
      </c>
      <c r="W78" s="98" t="s">
        <v>877</v>
      </c>
      <c r="X78" s="98"/>
      <c r="Y78" s="161" t="s">
        <v>479</v>
      </c>
      <c r="AA78" s="2" t="str">
        <f t="shared" si="2"/>
        <v/>
      </c>
      <c r="AB78" s="2" t="str">
        <f t="shared" si="3"/>
        <v/>
      </c>
    </row>
    <row r="79" spans="1:28" ht="87" customHeight="1" x14ac:dyDescent="0.2">
      <c r="A79" s="76">
        <v>73</v>
      </c>
      <c r="B79" s="97" t="s">
        <v>396</v>
      </c>
      <c r="C79" s="85" t="s">
        <v>397</v>
      </c>
      <c r="D79" s="85" t="s">
        <v>408</v>
      </c>
      <c r="E79" s="87" t="s">
        <v>480</v>
      </c>
      <c r="F79" s="9" t="s">
        <v>481</v>
      </c>
      <c r="G79" s="14" t="s">
        <v>482</v>
      </c>
      <c r="H79" s="38" t="s">
        <v>483</v>
      </c>
      <c r="I79" s="12" t="s">
        <v>84</v>
      </c>
      <c r="J79" s="12" t="s">
        <v>484</v>
      </c>
      <c r="K79" s="12" t="s">
        <v>104</v>
      </c>
      <c r="L79" s="11" t="s">
        <v>87</v>
      </c>
      <c r="M79" s="11" t="s">
        <v>88</v>
      </c>
      <c r="N79" s="87" t="s">
        <v>485</v>
      </c>
      <c r="O79" s="94" t="s">
        <v>486</v>
      </c>
      <c r="P79" s="51">
        <v>158</v>
      </c>
      <c r="Q79" s="65" t="s">
        <v>91</v>
      </c>
      <c r="R79" s="76">
        <v>4</v>
      </c>
      <c r="S79" s="76">
        <v>158</v>
      </c>
      <c r="T79" s="78">
        <v>2.5316455696202531E-2</v>
      </c>
      <c r="U79" s="75">
        <v>0.5</v>
      </c>
      <c r="V79" s="77">
        <v>5.0632911392405063E-2</v>
      </c>
      <c r="W79" s="98" t="s">
        <v>792</v>
      </c>
      <c r="X79" s="98" t="s">
        <v>793</v>
      </c>
      <c r="Y79" s="1"/>
      <c r="AA79" s="2" t="str">
        <f t="shared" si="2"/>
        <v/>
      </c>
      <c r="AB79" s="2">
        <f t="shared" si="3"/>
        <v>1</v>
      </c>
    </row>
    <row r="80" spans="1:28" ht="87" customHeight="1" x14ac:dyDescent="0.2">
      <c r="A80" s="76">
        <v>74</v>
      </c>
      <c r="B80" s="97" t="s">
        <v>396</v>
      </c>
      <c r="C80" s="85" t="s">
        <v>397</v>
      </c>
      <c r="D80" s="85" t="s">
        <v>408</v>
      </c>
      <c r="E80" s="85" t="s">
        <v>487</v>
      </c>
      <c r="F80" s="9" t="s">
        <v>481</v>
      </c>
      <c r="G80" s="14" t="s">
        <v>482</v>
      </c>
      <c r="H80" s="38" t="s">
        <v>483</v>
      </c>
      <c r="I80" s="12" t="s">
        <v>84</v>
      </c>
      <c r="J80" s="12" t="s">
        <v>488</v>
      </c>
      <c r="K80" s="12" t="s">
        <v>104</v>
      </c>
      <c r="L80" s="11" t="s">
        <v>87</v>
      </c>
      <c r="M80" s="11" t="s">
        <v>88</v>
      </c>
      <c r="N80" s="91" t="s">
        <v>489</v>
      </c>
      <c r="O80" s="94" t="s">
        <v>490</v>
      </c>
      <c r="P80" s="51">
        <v>16</v>
      </c>
      <c r="Q80" s="12" t="s">
        <v>91</v>
      </c>
      <c r="R80" s="76">
        <v>10</v>
      </c>
      <c r="S80" s="76">
        <v>16</v>
      </c>
      <c r="T80" s="78">
        <v>0.625</v>
      </c>
      <c r="U80" s="75">
        <v>0.5</v>
      </c>
      <c r="V80" s="77">
        <v>1</v>
      </c>
      <c r="W80" s="98" t="s">
        <v>878</v>
      </c>
      <c r="X80" s="98" t="s">
        <v>879</v>
      </c>
      <c r="Y80" s="1"/>
      <c r="AA80" s="2" t="str">
        <f t="shared" si="2"/>
        <v/>
      </c>
      <c r="AB80" s="2" t="str">
        <f t="shared" si="3"/>
        <v/>
      </c>
    </row>
    <row r="81" spans="1:28" ht="87" customHeight="1" x14ac:dyDescent="0.2">
      <c r="A81" s="76">
        <v>75</v>
      </c>
      <c r="B81" s="97" t="s">
        <v>396</v>
      </c>
      <c r="C81" s="85" t="s">
        <v>397</v>
      </c>
      <c r="D81" s="85" t="s">
        <v>470</v>
      </c>
      <c r="E81" s="85" t="s">
        <v>491</v>
      </c>
      <c r="F81" s="9" t="s">
        <v>481</v>
      </c>
      <c r="G81" s="14" t="s">
        <v>156</v>
      </c>
      <c r="H81" s="38" t="s">
        <v>483</v>
      </c>
      <c r="I81" s="12" t="s">
        <v>84</v>
      </c>
      <c r="J81" s="12" t="s">
        <v>492</v>
      </c>
      <c r="K81" s="12" t="s">
        <v>104</v>
      </c>
      <c r="L81" s="11" t="s">
        <v>87</v>
      </c>
      <c r="M81" s="11" t="s">
        <v>88</v>
      </c>
      <c r="N81" s="91" t="s">
        <v>493</v>
      </c>
      <c r="O81" s="94" t="s">
        <v>494</v>
      </c>
      <c r="P81" s="51">
        <v>19</v>
      </c>
      <c r="Q81" s="12" t="s">
        <v>91</v>
      </c>
      <c r="R81" s="76">
        <v>8</v>
      </c>
      <c r="S81" s="76">
        <v>19</v>
      </c>
      <c r="T81" s="78">
        <v>0.42105263157894735</v>
      </c>
      <c r="U81" s="75">
        <v>0.5</v>
      </c>
      <c r="V81" s="77">
        <v>0.84210526315789469</v>
      </c>
      <c r="W81" s="98" t="s">
        <v>880</v>
      </c>
      <c r="X81" s="98" t="s">
        <v>879</v>
      </c>
      <c r="Y81" s="1"/>
      <c r="AA81" s="2" t="str">
        <f t="shared" si="2"/>
        <v/>
      </c>
      <c r="AB81" s="2" t="str">
        <f t="shared" si="3"/>
        <v/>
      </c>
    </row>
    <row r="82" spans="1:28" ht="87" customHeight="1" x14ac:dyDescent="0.2">
      <c r="A82" s="76">
        <v>76</v>
      </c>
      <c r="B82" s="97" t="s">
        <v>396</v>
      </c>
      <c r="C82" s="85" t="s">
        <v>397</v>
      </c>
      <c r="D82" s="85" t="s">
        <v>398</v>
      </c>
      <c r="E82" s="85" t="s">
        <v>495</v>
      </c>
      <c r="F82" s="9" t="s">
        <v>81</v>
      </c>
      <c r="G82" s="14" t="s">
        <v>496</v>
      </c>
      <c r="H82" s="38" t="s">
        <v>209</v>
      </c>
      <c r="I82" s="12" t="s">
        <v>84</v>
      </c>
      <c r="J82" s="12" t="s">
        <v>497</v>
      </c>
      <c r="K82" s="13" t="s">
        <v>104</v>
      </c>
      <c r="L82" s="10" t="s">
        <v>87</v>
      </c>
      <c r="M82" s="10" t="s">
        <v>88</v>
      </c>
      <c r="N82" s="91" t="s">
        <v>498</v>
      </c>
      <c r="O82" s="92" t="s">
        <v>499</v>
      </c>
      <c r="P82" s="53">
        <v>164</v>
      </c>
      <c r="Q82" s="12" t="s">
        <v>91</v>
      </c>
      <c r="R82" s="76">
        <v>168</v>
      </c>
      <c r="S82" s="76">
        <v>164</v>
      </c>
      <c r="T82" s="78">
        <v>1.024390243902439</v>
      </c>
      <c r="U82" s="75">
        <v>0.5</v>
      </c>
      <c r="V82" s="77">
        <v>1</v>
      </c>
      <c r="W82" s="98" t="s">
        <v>881</v>
      </c>
      <c r="X82" s="98"/>
      <c r="Y82" s="161" t="s">
        <v>681</v>
      </c>
      <c r="AA82" s="2" t="str">
        <f t="shared" si="2"/>
        <v/>
      </c>
      <c r="AB82" s="2" t="str">
        <f t="shared" si="3"/>
        <v/>
      </c>
    </row>
    <row r="83" spans="1:28" ht="87" customHeight="1" x14ac:dyDescent="0.2">
      <c r="A83" s="76">
        <v>77</v>
      </c>
      <c r="B83" s="97" t="s">
        <v>396</v>
      </c>
      <c r="C83" s="85" t="s">
        <v>397</v>
      </c>
      <c r="D83" s="85" t="s">
        <v>408</v>
      </c>
      <c r="E83" s="85" t="s">
        <v>500</v>
      </c>
      <c r="F83" s="9" t="s">
        <v>501</v>
      </c>
      <c r="G83" s="14" t="s">
        <v>502</v>
      </c>
      <c r="H83" s="38" t="s">
        <v>503</v>
      </c>
      <c r="I83" s="12" t="s">
        <v>84</v>
      </c>
      <c r="J83" s="12" t="s">
        <v>504</v>
      </c>
      <c r="K83" s="13" t="s">
        <v>104</v>
      </c>
      <c r="L83" s="10" t="s">
        <v>87</v>
      </c>
      <c r="M83" s="10" t="s">
        <v>505</v>
      </c>
      <c r="N83" s="85" t="s">
        <v>506</v>
      </c>
      <c r="O83" s="93" t="s">
        <v>507</v>
      </c>
      <c r="P83" s="42">
        <v>1</v>
      </c>
      <c r="Q83" s="12" t="s">
        <v>91</v>
      </c>
      <c r="R83" s="76">
        <v>214</v>
      </c>
      <c r="S83" s="76">
        <v>234</v>
      </c>
      <c r="T83" s="78">
        <v>0.45726495726495725</v>
      </c>
      <c r="U83" s="75">
        <v>0.5</v>
      </c>
      <c r="V83" s="77">
        <v>0.9145299145299145</v>
      </c>
      <c r="W83" s="98" t="s">
        <v>882</v>
      </c>
      <c r="X83" s="98"/>
      <c r="Y83" s="161" t="s">
        <v>508</v>
      </c>
      <c r="AA83" s="2" t="str">
        <f t="shared" si="2"/>
        <v/>
      </c>
      <c r="AB83" s="2" t="str">
        <f t="shared" si="3"/>
        <v/>
      </c>
    </row>
    <row r="84" spans="1:28" ht="87" customHeight="1" x14ac:dyDescent="0.2">
      <c r="A84" s="76">
        <v>78</v>
      </c>
      <c r="B84" s="97" t="s">
        <v>396</v>
      </c>
      <c r="C84" s="85" t="s">
        <v>397</v>
      </c>
      <c r="D84" s="85" t="s">
        <v>398</v>
      </c>
      <c r="E84" s="87" t="s">
        <v>509</v>
      </c>
      <c r="F84" s="9" t="s">
        <v>510</v>
      </c>
      <c r="G84" s="9" t="s">
        <v>511</v>
      </c>
      <c r="H84" s="38" t="s">
        <v>503</v>
      </c>
      <c r="I84" s="12" t="s">
        <v>84</v>
      </c>
      <c r="J84" s="12" t="s">
        <v>512</v>
      </c>
      <c r="K84" s="13" t="s">
        <v>104</v>
      </c>
      <c r="L84" s="10" t="s">
        <v>87</v>
      </c>
      <c r="M84" s="10" t="s">
        <v>88</v>
      </c>
      <c r="N84" s="91" t="s">
        <v>513</v>
      </c>
      <c r="O84" s="94" t="s">
        <v>514</v>
      </c>
      <c r="P84" s="43">
        <v>1</v>
      </c>
      <c r="Q84" s="12" t="s">
        <v>91</v>
      </c>
      <c r="R84" s="76">
        <v>5</v>
      </c>
      <c r="S84" s="76">
        <v>4</v>
      </c>
      <c r="T84" s="78">
        <v>1.25</v>
      </c>
      <c r="U84" s="75">
        <v>0.5</v>
      </c>
      <c r="V84" s="77">
        <v>1</v>
      </c>
      <c r="W84" s="98" t="s">
        <v>883</v>
      </c>
      <c r="X84" s="98"/>
      <c r="Y84" s="161" t="s">
        <v>515</v>
      </c>
      <c r="AA84" s="2" t="str">
        <f t="shared" si="2"/>
        <v/>
      </c>
      <c r="AB84" s="2" t="str">
        <f t="shared" si="3"/>
        <v/>
      </c>
    </row>
    <row r="85" spans="1:28" ht="87" customHeight="1" x14ac:dyDescent="0.2">
      <c r="A85" s="76">
        <v>79</v>
      </c>
      <c r="B85" s="97" t="s">
        <v>396</v>
      </c>
      <c r="C85" s="85" t="s">
        <v>397</v>
      </c>
      <c r="D85" s="85" t="s">
        <v>408</v>
      </c>
      <c r="E85" s="85" t="s">
        <v>516</v>
      </c>
      <c r="F85" s="9" t="s">
        <v>100</v>
      </c>
      <c r="G85" s="12" t="s">
        <v>242</v>
      </c>
      <c r="H85" s="38" t="s">
        <v>269</v>
      </c>
      <c r="I85" s="12" t="s">
        <v>84</v>
      </c>
      <c r="J85" s="12" t="s">
        <v>517</v>
      </c>
      <c r="K85" s="12" t="s">
        <v>104</v>
      </c>
      <c r="L85" s="11" t="s">
        <v>87</v>
      </c>
      <c r="M85" s="11" t="s">
        <v>88</v>
      </c>
      <c r="N85" s="91" t="s">
        <v>518</v>
      </c>
      <c r="O85" s="92" t="s">
        <v>519</v>
      </c>
      <c r="P85" s="23">
        <v>160</v>
      </c>
      <c r="Q85" s="12" t="s">
        <v>91</v>
      </c>
      <c r="R85" s="76">
        <v>133</v>
      </c>
      <c r="S85" s="76">
        <v>160</v>
      </c>
      <c r="T85" s="78">
        <v>0.83125000000000004</v>
      </c>
      <c r="U85" s="75">
        <v>0.5</v>
      </c>
      <c r="V85" s="77">
        <v>1</v>
      </c>
      <c r="W85" s="98" t="s">
        <v>884</v>
      </c>
      <c r="X85" s="98" t="s">
        <v>885</v>
      </c>
      <c r="Y85" s="161" t="s">
        <v>520</v>
      </c>
      <c r="AA85" s="2" t="str">
        <f t="shared" si="2"/>
        <v/>
      </c>
      <c r="AB85" s="2" t="str">
        <f t="shared" si="3"/>
        <v/>
      </c>
    </row>
    <row r="86" spans="1:28" ht="87" customHeight="1" x14ac:dyDescent="0.2">
      <c r="A86" s="76">
        <v>80</v>
      </c>
      <c r="B86" s="97" t="s">
        <v>396</v>
      </c>
      <c r="C86" s="85" t="s">
        <v>397</v>
      </c>
      <c r="D86" s="85" t="s">
        <v>398</v>
      </c>
      <c r="E86" s="87" t="s">
        <v>521</v>
      </c>
      <c r="F86" s="9" t="s">
        <v>81</v>
      </c>
      <c r="G86" s="12" t="s">
        <v>268</v>
      </c>
      <c r="H86" s="38" t="s">
        <v>269</v>
      </c>
      <c r="I86" s="12" t="s">
        <v>84</v>
      </c>
      <c r="J86" s="12" t="s">
        <v>522</v>
      </c>
      <c r="K86" s="13" t="s">
        <v>104</v>
      </c>
      <c r="L86" s="10" t="s">
        <v>87</v>
      </c>
      <c r="M86" s="10" t="s">
        <v>88</v>
      </c>
      <c r="N86" s="91" t="s">
        <v>523</v>
      </c>
      <c r="O86" s="86" t="s">
        <v>524</v>
      </c>
      <c r="P86" s="54">
        <v>1</v>
      </c>
      <c r="Q86" s="12" t="s">
        <v>91</v>
      </c>
      <c r="R86" s="76">
        <v>165</v>
      </c>
      <c r="S86" s="76">
        <v>368</v>
      </c>
      <c r="T86" s="78">
        <v>0.4483695652173913</v>
      </c>
      <c r="U86" s="75">
        <v>0.5</v>
      </c>
      <c r="V86" s="77">
        <v>0.89673913043478259</v>
      </c>
      <c r="W86" s="98" t="s">
        <v>886</v>
      </c>
      <c r="X86" s="98" t="s">
        <v>887</v>
      </c>
      <c r="Y86" s="161" t="s">
        <v>525</v>
      </c>
      <c r="AA86" s="2" t="str">
        <f t="shared" si="2"/>
        <v/>
      </c>
      <c r="AB86" s="2" t="str">
        <f t="shared" si="3"/>
        <v/>
      </c>
    </row>
    <row r="87" spans="1:28" ht="87" customHeight="1" x14ac:dyDescent="0.2">
      <c r="A87" s="76">
        <v>81</v>
      </c>
      <c r="B87" s="97" t="s">
        <v>396</v>
      </c>
      <c r="C87" s="85" t="s">
        <v>397</v>
      </c>
      <c r="D87" s="85" t="s">
        <v>398</v>
      </c>
      <c r="E87" s="87" t="s">
        <v>526</v>
      </c>
      <c r="F87" s="9" t="s">
        <v>340</v>
      </c>
      <c r="G87" s="12" t="s">
        <v>431</v>
      </c>
      <c r="H87" s="38" t="s">
        <v>269</v>
      </c>
      <c r="I87" s="12" t="s">
        <v>84</v>
      </c>
      <c r="J87" s="12" t="s">
        <v>527</v>
      </c>
      <c r="K87" s="13" t="s">
        <v>104</v>
      </c>
      <c r="L87" s="10" t="s">
        <v>87</v>
      </c>
      <c r="M87" s="10" t="s">
        <v>105</v>
      </c>
      <c r="N87" s="85" t="s">
        <v>528</v>
      </c>
      <c r="O87" s="125" t="s">
        <v>529</v>
      </c>
      <c r="P87" s="25">
        <v>0.7</v>
      </c>
      <c r="Q87" s="12" t="s">
        <v>91</v>
      </c>
      <c r="R87" s="76">
        <v>20</v>
      </c>
      <c r="S87" s="76">
        <v>23</v>
      </c>
      <c r="T87" s="78">
        <v>0.6211180124223602</v>
      </c>
      <c r="U87" s="75">
        <v>0.5</v>
      </c>
      <c r="V87" s="77">
        <v>1</v>
      </c>
      <c r="W87" s="98" t="s">
        <v>888</v>
      </c>
      <c r="X87" s="98" t="s">
        <v>889</v>
      </c>
      <c r="Y87" s="161" t="s">
        <v>530</v>
      </c>
      <c r="AA87" s="2" t="str">
        <f t="shared" si="2"/>
        <v/>
      </c>
      <c r="AB87" s="2" t="str">
        <f t="shared" si="3"/>
        <v/>
      </c>
    </row>
    <row r="88" spans="1:28" ht="87" customHeight="1" x14ac:dyDescent="0.2">
      <c r="A88" s="76">
        <v>82</v>
      </c>
      <c r="B88" s="97" t="s">
        <v>396</v>
      </c>
      <c r="C88" s="85" t="s">
        <v>397</v>
      </c>
      <c r="D88" s="85" t="s">
        <v>408</v>
      </c>
      <c r="E88" s="85" t="s">
        <v>516</v>
      </c>
      <c r="F88" s="9" t="s">
        <v>100</v>
      </c>
      <c r="G88" s="12" t="s">
        <v>242</v>
      </c>
      <c r="H88" s="36" t="s">
        <v>273</v>
      </c>
      <c r="I88" s="12" t="s">
        <v>84</v>
      </c>
      <c r="J88" s="12" t="s">
        <v>517</v>
      </c>
      <c r="K88" s="13" t="s">
        <v>104</v>
      </c>
      <c r="L88" s="10" t="s">
        <v>87</v>
      </c>
      <c r="M88" s="10" t="s">
        <v>88</v>
      </c>
      <c r="N88" s="91" t="s">
        <v>518</v>
      </c>
      <c r="O88" s="92" t="s">
        <v>519</v>
      </c>
      <c r="P88" s="23">
        <v>431</v>
      </c>
      <c r="Q88" s="12" t="s">
        <v>91</v>
      </c>
      <c r="R88" s="76">
        <v>371</v>
      </c>
      <c r="S88" s="76">
        <v>431</v>
      </c>
      <c r="T88" s="78">
        <v>0.86078886310904867</v>
      </c>
      <c r="U88" s="75">
        <v>0.5</v>
      </c>
      <c r="V88" s="77">
        <v>1</v>
      </c>
      <c r="W88" s="140" t="s">
        <v>531</v>
      </c>
      <c r="X88" s="98"/>
      <c r="Y88" s="1"/>
      <c r="AA88" s="2" t="str">
        <f t="shared" si="2"/>
        <v/>
      </c>
      <c r="AB88" s="2" t="str">
        <f t="shared" si="3"/>
        <v/>
      </c>
    </row>
    <row r="89" spans="1:28" ht="87" customHeight="1" x14ac:dyDescent="0.2">
      <c r="A89" s="76">
        <v>83</v>
      </c>
      <c r="B89" s="97" t="s">
        <v>396</v>
      </c>
      <c r="C89" s="85" t="s">
        <v>397</v>
      </c>
      <c r="D89" s="85" t="s">
        <v>398</v>
      </c>
      <c r="E89" s="87" t="s">
        <v>521</v>
      </c>
      <c r="F89" s="9" t="s">
        <v>81</v>
      </c>
      <c r="G89" s="12" t="s">
        <v>268</v>
      </c>
      <c r="H89" s="36" t="s">
        <v>273</v>
      </c>
      <c r="I89" s="12" t="s">
        <v>84</v>
      </c>
      <c r="J89" s="12" t="s">
        <v>522</v>
      </c>
      <c r="K89" s="13" t="s">
        <v>104</v>
      </c>
      <c r="L89" s="10" t="s">
        <v>87</v>
      </c>
      <c r="M89" s="10" t="s">
        <v>505</v>
      </c>
      <c r="N89" s="91" t="s">
        <v>523</v>
      </c>
      <c r="O89" s="86" t="s">
        <v>524</v>
      </c>
      <c r="P89" s="54">
        <v>1</v>
      </c>
      <c r="Q89" s="12" t="s">
        <v>91</v>
      </c>
      <c r="R89" s="76">
        <v>164</v>
      </c>
      <c r="S89" s="76">
        <v>164</v>
      </c>
      <c r="T89" s="78">
        <v>0.5</v>
      </c>
      <c r="U89" s="75">
        <v>0.5</v>
      </c>
      <c r="V89" s="77">
        <v>1</v>
      </c>
      <c r="W89" s="140" t="s">
        <v>709</v>
      </c>
      <c r="X89" s="98"/>
      <c r="Y89" s="161" t="s">
        <v>532</v>
      </c>
      <c r="AA89" s="2" t="str">
        <f t="shared" si="2"/>
        <v/>
      </c>
      <c r="AB89" s="2" t="str">
        <f t="shared" si="3"/>
        <v/>
      </c>
    </row>
    <row r="90" spans="1:28" ht="87" customHeight="1" x14ac:dyDescent="0.2">
      <c r="A90" s="76">
        <v>84</v>
      </c>
      <c r="B90" s="97" t="s">
        <v>396</v>
      </c>
      <c r="C90" s="85" t="s">
        <v>397</v>
      </c>
      <c r="D90" s="85" t="s">
        <v>398</v>
      </c>
      <c r="E90" s="87" t="s">
        <v>526</v>
      </c>
      <c r="F90" s="9" t="s">
        <v>340</v>
      </c>
      <c r="G90" s="12" t="s">
        <v>431</v>
      </c>
      <c r="H90" s="36" t="s">
        <v>273</v>
      </c>
      <c r="I90" s="12" t="s">
        <v>84</v>
      </c>
      <c r="J90" s="12" t="s">
        <v>527</v>
      </c>
      <c r="K90" s="13" t="s">
        <v>104</v>
      </c>
      <c r="L90" s="10" t="s">
        <v>87</v>
      </c>
      <c r="M90" s="10" t="s">
        <v>105</v>
      </c>
      <c r="N90" s="85" t="s">
        <v>528</v>
      </c>
      <c r="O90" s="126" t="s">
        <v>533</v>
      </c>
      <c r="P90" s="25">
        <v>0.5</v>
      </c>
      <c r="Q90" s="12" t="s">
        <v>91</v>
      </c>
      <c r="R90" s="76">
        <v>85</v>
      </c>
      <c r="S90" s="76">
        <v>131</v>
      </c>
      <c r="T90" s="78">
        <v>0.64885496183206104</v>
      </c>
      <c r="U90" s="75">
        <v>0.5</v>
      </c>
      <c r="V90" s="77">
        <v>1</v>
      </c>
      <c r="W90" s="140" t="s">
        <v>708</v>
      </c>
      <c r="X90" s="98"/>
      <c r="Y90" s="1"/>
      <c r="AA90" s="2" t="str">
        <f t="shared" si="2"/>
        <v/>
      </c>
      <c r="AB90" s="2" t="str">
        <f t="shared" si="3"/>
        <v/>
      </c>
    </row>
    <row r="91" spans="1:28" ht="87" customHeight="1" x14ac:dyDescent="0.2">
      <c r="A91" s="76">
        <v>85</v>
      </c>
      <c r="B91" s="97" t="s">
        <v>396</v>
      </c>
      <c r="C91" s="85" t="s">
        <v>397</v>
      </c>
      <c r="D91" s="85" t="s">
        <v>408</v>
      </c>
      <c r="E91" s="85" t="s">
        <v>516</v>
      </c>
      <c r="F91" s="9" t="s">
        <v>100</v>
      </c>
      <c r="G91" s="12" t="s">
        <v>242</v>
      </c>
      <c r="H91" s="38" t="s">
        <v>275</v>
      </c>
      <c r="I91" s="12" t="s">
        <v>84</v>
      </c>
      <c r="J91" s="12" t="s">
        <v>517</v>
      </c>
      <c r="K91" s="13" t="s">
        <v>104</v>
      </c>
      <c r="L91" s="10" t="s">
        <v>87</v>
      </c>
      <c r="M91" s="10" t="s">
        <v>88</v>
      </c>
      <c r="N91" s="91" t="s">
        <v>518</v>
      </c>
      <c r="O91" s="92" t="s">
        <v>519</v>
      </c>
      <c r="P91" s="22">
        <v>336</v>
      </c>
      <c r="Q91" s="12" t="s">
        <v>91</v>
      </c>
      <c r="R91" s="76">
        <v>140</v>
      </c>
      <c r="S91" s="76">
        <v>336</v>
      </c>
      <c r="T91" s="78">
        <v>0.41666666666666669</v>
      </c>
      <c r="U91" s="75">
        <v>0.5</v>
      </c>
      <c r="V91" s="77">
        <v>0.83333333333333337</v>
      </c>
      <c r="W91" s="98" t="s">
        <v>890</v>
      </c>
      <c r="X91" s="98" t="s">
        <v>891</v>
      </c>
      <c r="Y91" s="1"/>
      <c r="AA91" s="2" t="str">
        <f t="shared" si="2"/>
        <v/>
      </c>
      <c r="AB91" s="2" t="str">
        <f t="shared" si="3"/>
        <v/>
      </c>
    </row>
    <row r="92" spans="1:28" ht="87" customHeight="1" x14ac:dyDescent="0.2">
      <c r="A92" s="76">
        <v>86</v>
      </c>
      <c r="B92" s="97" t="s">
        <v>396</v>
      </c>
      <c r="C92" s="85" t="s">
        <v>397</v>
      </c>
      <c r="D92" s="85" t="s">
        <v>398</v>
      </c>
      <c r="E92" s="87" t="s">
        <v>521</v>
      </c>
      <c r="F92" s="9" t="s">
        <v>81</v>
      </c>
      <c r="G92" s="12" t="s">
        <v>268</v>
      </c>
      <c r="H92" s="38" t="s">
        <v>275</v>
      </c>
      <c r="I92" s="12" t="s">
        <v>84</v>
      </c>
      <c r="J92" s="12" t="s">
        <v>522</v>
      </c>
      <c r="K92" s="13" t="s">
        <v>104</v>
      </c>
      <c r="L92" s="10" t="s">
        <v>87</v>
      </c>
      <c r="M92" s="10" t="s">
        <v>505</v>
      </c>
      <c r="N92" s="91" t="s">
        <v>523</v>
      </c>
      <c r="O92" s="86" t="s">
        <v>524</v>
      </c>
      <c r="P92" s="55">
        <v>1</v>
      </c>
      <c r="Q92" s="12" t="s">
        <v>91</v>
      </c>
      <c r="R92" s="76">
        <v>11</v>
      </c>
      <c r="S92" s="76">
        <v>23</v>
      </c>
      <c r="T92" s="78">
        <v>0.2391304347826087</v>
      </c>
      <c r="U92" s="75">
        <v>0.5</v>
      </c>
      <c r="V92" s="77">
        <v>0.47826086956521741</v>
      </c>
      <c r="W92" s="98" t="s">
        <v>794</v>
      </c>
      <c r="X92" s="98" t="s">
        <v>795</v>
      </c>
      <c r="Y92" s="1"/>
      <c r="AA92" s="2" t="str">
        <f t="shared" si="2"/>
        <v/>
      </c>
      <c r="AB92" s="2">
        <f t="shared" si="3"/>
        <v>1</v>
      </c>
    </row>
    <row r="93" spans="1:28" ht="87" customHeight="1" x14ac:dyDescent="0.2">
      <c r="A93" s="76">
        <v>87</v>
      </c>
      <c r="B93" s="97" t="s">
        <v>396</v>
      </c>
      <c r="C93" s="85" t="s">
        <v>397</v>
      </c>
      <c r="D93" s="85" t="s">
        <v>398</v>
      </c>
      <c r="E93" s="87" t="s">
        <v>526</v>
      </c>
      <c r="F93" s="9" t="s">
        <v>340</v>
      </c>
      <c r="G93" s="12" t="s">
        <v>431</v>
      </c>
      <c r="H93" s="38" t="s">
        <v>275</v>
      </c>
      <c r="I93" s="12" t="s">
        <v>84</v>
      </c>
      <c r="J93" s="12" t="s">
        <v>527</v>
      </c>
      <c r="K93" s="13" t="s">
        <v>104</v>
      </c>
      <c r="L93" s="10" t="s">
        <v>87</v>
      </c>
      <c r="M93" s="10" t="s">
        <v>105</v>
      </c>
      <c r="N93" s="85" t="s">
        <v>528</v>
      </c>
      <c r="O93" s="125" t="s">
        <v>534</v>
      </c>
      <c r="P93" s="25">
        <v>0.5</v>
      </c>
      <c r="Q93" s="12" t="s">
        <v>91</v>
      </c>
      <c r="R93" s="76">
        <v>9</v>
      </c>
      <c r="S93" s="76">
        <v>17</v>
      </c>
      <c r="T93" s="78">
        <v>0.52941176470588236</v>
      </c>
      <c r="U93" s="75">
        <v>0.5</v>
      </c>
      <c r="V93" s="77">
        <v>1</v>
      </c>
      <c r="W93" s="98" t="s">
        <v>892</v>
      </c>
      <c r="X93" s="98" t="s">
        <v>893</v>
      </c>
      <c r="Y93" s="161" t="s">
        <v>535</v>
      </c>
      <c r="AA93" s="2" t="str">
        <f t="shared" si="2"/>
        <v/>
      </c>
      <c r="AB93" s="2" t="str">
        <f t="shared" si="3"/>
        <v/>
      </c>
    </row>
    <row r="94" spans="1:28" ht="87" customHeight="1" x14ac:dyDescent="0.2">
      <c r="A94" s="76">
        <v>88</v>
      </c>
      <c r="B94" s="97" t="s">
        <v>396</v>
      </c>
      <c r="C94" s="85" t="s">
        <v>397</v>
      </c>
      <c r="D94" s="85" t="s">
        <v>408</v>
      </c>
      <c r="E94" s="85" t="s">
        <v>516</v>
      </c>
      <c r="F94" s="9" t="s">
        <v>100</v>
      </c>
      <c r="G94" s="12" t="s">
        <v>242</v>
      </c>
      <c r="H94" s="38" t="s">
        <v>276</v>
      </c>
      <c r="I94" s="12" t="s">
        <v>84</v>
      </c>
      <c r="J94" s="12" t="s">
        <v>517</v>
      </c>
      <c r="K94" s="13" t="s">
        <v>104</v>
      </c>
      <c r="L94" s="10" t="s">
        <v>87</v>
      </c>
      <c r="M94" s="10" t="s">
        <v>88</v>
      </c>
      <c r="N94" s="91" t="s">
        <v>518</v>
      </c>
      <c r="O94" s="92" t="s">
        <v>519</v>
      </c>
      <c r="P94" s="23">
        <v>700</v>
      </c>
      <c r="Q94" s="12" t="s">
        <v>91</v>
      </c>
      <c r="R94" s="76">
        <v>479</v>
      </c>
      <c r="S94" s="76">
        <v>700</v>
      </c>
      <c r="T94" s="78">
        <v>0.68428571428571427</v>
      </c>
      <c r="U94" s="75">
        <v>0.5</v>
      </c>
      <c r="V94" s="77">
        <v>1</v>
      </c>
      <c r="W94" s="98" t="s">
        <v>894</v>
      </c>
      <c r="X94" s="98"/>
      <c r="Y94" s="1"/>
      <c r="AA94" s="2" t="str">
        <f t="shared" si="2"/>
        <v/>
      </c>
      <c r="AB94" s="2" t="str">
        <f t="shared" si="3"/>
        <v/>
      </c>
    </row>
    <row r="95" spans="1:28" ht="87" customHeight="1" x14ac:dyDescent="0.2">
      <c r="A95" s="76">
        <v>89</v>
      </c>
      <c r="B95" s="97" t="s">
        <v>396</v>
      </c>
      <c r="C95" s="85" t="s">
        <v>397</v>
      </c>
      <c r="D95" s="85" t="s">
        <v>398</v>
      </c>
      <c r="E95" s="87" t="s">
        <v>521</v>
      </c>
      <c r="F95" s="9" t="s">
        <v>81</v>
      </c>
      <c r="G95" s="12" t="s">
        <v>268</v>
      </c>
      <c r="H95" s="38" t="s">
        <v>276</v>
      </c>
      <c r="I95" s="12" t="s">
        <v>84</v>
      </c>
      <c r="J95" s="12" t="s">
        <v>522</v>
      </c>
      <c r="K95" s="13" t="s">
        <v>104</v>
      </c>
      <c r="L95" s="10" t="s">
        <v>87</v>
      </c>
      <c r="M95" s="10" t="s">
        <v>88</v>
      </c>
      <c r="N95" s="91" t="s">
        <v>523</v>
      </c>
      <c r="O95" s="86" t="s">
        <v>524</v>
      </c>
      <c r="P95" s="54">
        <v>1</v>
      </c>
      <c r="Q95" s="12" t="s">
        <v>91</v>
      </c>
      <c r="R95" s="76">
        <v>29</v>
      </c>
      <c r="S95" s="76">
        <v>34</v>
      </c>
      <c r="T95" s="78">
        <v>0.8529411764705882</v>
      </c>
      <c r="U95" s="75">
        <v>0.5</v>
      </c>
      <c r="V95" s="77">
        <v>1</v>
      </c>
      <c r="W95" s="98" t="s">
        <v>895</v>
      </c>
      <c r="X95" s="98"/>
      <c r="Y95" s="1"/>
      <c r="AA95" s="2" t="str">
        <f t="shared" si="2"/>
        <v/>
      </c>
      <c r="AB95" s="2" t="str">
        <f t="shared" si="3"/>
        <v/>
      </c>
    </row>
    <row r="96" spans="1:28" ht="87" customHeight="1" x14ac:dyDescent="0.2">
      <c r="A96" s="76">
        <v>90</v>
      </c>
      <c r="B96" s="97" t="s">
        <v>396</v>
      </c>
      <c r="C96" s="85" t="s">
        <v>397</v>
      </c>
      <c r="D96" s="85" t="s">
        <v>398</v>
      </c>
      <c r="E96" s="87" t="s">
        <v>526</v>
      </c>
      <c r="F96" s="9" t="s">
        <v>340</v>
      </c>
      <c r="G96" s="12" t="s">
        <v>431</v>
      </c>
      <c r="H96" s="38" t="s">
        <v>276</v>
      </c>
      <c r="I96" s="12" t="s">
        <v>84</v>
      </c>
      <c r="J96" s="12" t="s">
        <v>527</v>
      </c>
      <c r="K96" s="13" t="s">
        <v>104</v>
      </c>
      <c r="L96" s="10" t="s">
        <v>87</v>
      </c>
      <c r="M96" s="10" t="s">
        <v>105</v>
      </c>
      <c r="N96" s="85" t="s">
        <v>528</v>
      </c>
      <c r="O96" s="125" t="s">
        <v>534</v>
      </c>
      <c r="P96" s="127">
        <v>0.65</v>
      </c>
      <c r="Q96" s="12" t="s">
        <v>91</v>
      </c>
      <c r="R96" s="76">
        <v>40</v>
      </c>
      <c r="S96" s="76">
        <v>73</v>
      </c>
      <c r="T96" s="78">
        <v>0.42149631190727077</v>
      </c>
      <c r="U96" s="75">
        <v>0.5</v>
      </c>
      <c r="V96" s="77">
        <v>0.84299262381454154</v>
      </c>
      <c r="W96" s="98" t="s">
        <v>896</v>
      </c>
      <c r="X96" s="98"/>
      <c r="Y96" s="1"/>
      <c r="AA96" s="2" t="str">
        <f t="shared" si="2"/>
        <v/>
      </c>
      <c r="AB96" s="2" t="str">
        <f t="shared" si="3"/>
        <v/>
      </c>
    </row>
    <row r="97" spans="1:28" ht="87" customHeight="1" x14ac:dyDescent="0.2">
      <c r="A97" s="76">
        <v>91</v>
      </c>
      <c r="B97" s="90" t="s">
        <v>396</v>
      </c>
      <c r="C97" s="85" t="s">
        <v>397</v>
      </c>
      <c r="D97" s="85" t="s">
        <v>408</v>
      </c>
      <c r="E97" s="87" t="s">
        <v>536</v>
      </c>
      <c r="F97" s="9" t="s">
        <v>537</v>
      </c>
      <c r="G97" s="9" t="s">
        <v>538</v>
      </c>
      <c r="H97" s="38" t="s">
        <v>143</v>
      </c>
      <c r="I97" s="12" t="s">
        <v>228</v>
      </c>
      <c r="J97" s="9" t="s">
        <v>539</v>
      </c>
      <c r="K97" s="13" t="s">
        <v>104</v>
      </c>
      <c r="L97" s="10" t="s">
        <v>87</v>
      </c>
      <c r="M97" s="10" t="s">
        <v>88</v>
      </c>
      <c r="N97" s="87" t="s">
        <v>540</v>
      </c>
      <c r="O97" s="124" t="s">
        <v>541</v>
      </c>
      <c r="P97" s="51">
        <v>400</v>
      </c>
      <c r="Q97" s="12" t="s">
        <v>91</v>
      </c>
      <c r="R97" s="76">
        <v>213</v>
      </c>
      <c r="S97" s="76">
        <v>400</v>
      </c>
      <c r="T97" s="78">
        <v>0.53249999999999997</v>
      </c>
      <c r="U97" s="75">
        <v>0.5</v>
      </c>
      <c r="V97" s="77">
        <v>1</v>
      </c>
      <c r="W97" s="98" t="s">
        <v>897</v>
      </c>
      <c r="X97" s="98"/>
      <c r="Y97" s="1"/>
      <c r="AA97" s="2" t="str">
        <f t="shared" si="2"/>
        <v/>
      </c>
      <c r="AB97" s="2"/>
    </row>
    <row r="98" spans="1:28" ht="87" customHeight="1" x14ac:dyDescent="0.2">
      <c r="A98" s="76">
        <v>92</v>
      </c>
      <c r="B98" s="97" t="s">
        <v>396</v>
      </c>
      <c r="C98" s="85" t="s">
        <v>397</v>
      </c>
      <c r="D98" s="85" t="s">
        <v>398</v>
      </c>
      <c r="E98" s="85" t="s">
        <v>542</v>
      </c>
      <c r="F98" s="9" t="s">
        <v>81</v>
      </c>
      <c r="G98" s="12" t="s">
        <v>82</v>
      </c>
      <c r="H98" s="38" t="s">
        <v>143</v>
      </c>
      <c r="I98" s="12" t="s">
        <v>84</v>
      </c>
      <c r="J98" s="11" t="s">
        <v>543</v>
      </c>
      <c r="K98" s="13" t="s">
        <v>104</v>
      </c>
      <c r="L98" s="10" t="s">
        <v>87</v>
      </c>
      <c r="M98" s="10" t="s">
        <v>105</v>
      </c>
      <c r="N98" s="85" t="s">
        <v>544</v>
      </c>
      <c r="O98" s="93" t="s">
        <v>545</v>
      </c>
      <c r="P98" s="54">
        <v>1</v>
      </c>
      <c r="Q98" s="12" t="s">
        <v>91</v>
      </c>
      <c r="R98" s="76">
        <v>1809</v>
      </c>
      <c r="S98" s="76">
        <v>2225</v>
      </c>
      <c r="T98" s="78">
        <v>0.40651685393258424</v>
      </c>
      <c r="U98" s="75">
        <v>0.5</v>
      </c>
      <c r="V98" s="77">
        <v>0.81303370786516849</v>
      </c>
      <c r="W98" s="98" t="s">
        <v>898</v>
      </c>
      <c r="X98" s="98" t="s">
        <v>899</v>
      </c>
      <c r="Y98" s="1"/>
      <c r="AA98" s="2" t="str">
        <f t="shared" si="2"/>
        <v/>
      </c>
      <c r="AB98" s="2" t="str">
        <f t="shared" si="3"/>
        <v/>
      </c>
    </row>
    <row r="99" spans="1:28" ht="87" customHeight="1" x14ac:dyDescent="0.2">
      <c r="A99" s="76">
        <v>93</v>
      </c>
      <c r="B99" s="95" t="s">
        <v>396</v>
      </c>
      <c r="C99" s="85" t="s">
        <v>397</v>
      </c>
      <c r="D99" s="85" t="s">
        <v>398</v>
      </c>
      <c r="E99" s="85" t="s">
        <v>546</v>
      </c>
      <c r="F99" s="11" t="s">
        <v>547</v>
      </c>
      <c r="G99" s="14" t="s">
        <v>548</v>
      </c>
      <c r="H99" s="38" t="s">
        <v>549</v>
      </c>
      <c r="I99" s="12" t="s">
        <v>84</v>
      </c>
      <c r="J99" s="12" t="s">
        <v>550</v>
      </c>
      <c r="K99" s="13" t="s">
        <v>104</v>
      </c>
      <c r="L99" s="10" t="s">
        <v>87</v>
      </c>
      <c r="M99" s="10" t="s">
        <v>88</v>
      </c>
      <c r="N99" s="91" t="s">
        <v>551</v>
      </c>
      <c r="O99" s="93" t="s">
        <v>552</v>
      </c>
      <c r="P99" s="49">
        <v>216</v>
      </c>
      <c r="Q99" s="12" t="s">
        <v>91</v>
      </c>
      <c r="R99" s="76">
        <v>153</v>
      </c>
      <c r="S99" s="76">
        <v>217</v>
      </c>
      <c r="T99" s="78">
        <v>0.70506912442396308</v>
      </c>
      <c r="U99" s="75">
        <v>0.5</v>
      </c>
      <c r="V99" s="77">
        <v>1</v>
      </c>
      <c r="W99" s="98" t="s">
        <v>900</v>
      </c>
      <c r="X99" s="98" t="s">
        <v>901</v>
      </c>
      <c r="Y99" s="1"/>
      <c r="Z99" s="1" t="s">
        <v>553</v>
      </c>
      <c r="AA99" s="2" t="str">
        <f t="shared" si="2"/>
        <v/>
      </c>
      <c r="AB99" s="2" t="str">
        <f t="shared" si="3"/>
        <v/>
      </c>
    </row>
    <row r="100" spans="1:28" ht="87" customHeight="1" x14ac:dyDescent="0.2">
      <c r="A100" s="76">
        <v>94</v>
      </c>
      <c r="B100" s="95" t="s">
        <v>396</v>
      </c>
      <c r="C100" s="85" t="s">
        <v>397</v>
      </c>
      <c r="D100" s="85" t="s">
        <v>398</v>
      </c>
      <c r="E100" s="85" t="s">
        <v>554</v>
      </c>
      <c r="F100" s="11" t="s">
        <v>547</v>
      </c>
      <c r="G100" s="11" t="s">
        <v>555</v>
      </c>
      <c r="H100" s="38" t="s">
        <v>549</v>
      </c>
      <c r="I100" s="12" t="s">
        <v>228</v>
      </c>
      <c r="J100" s="11" t="s">
        <v>556</v>
      </c>
      <c r="K100" s="13" t="s">
        <v>104</v>
      </c>
      <c r="L100" s="10" t="s">
        <v>87</v>
      </c>
      <c r="M100" s="10" t="s">
        <v>88</v>
      </c>
      <c r="N100" s="87" t="s">
        <v>557</v>
      </c>
      <c r="O100" s="94" t="s">
        <v>558</v>
      </c>
      <c r="P100" s="54">
        <v>1</v>
      </c>
      <c r="Q100" s="12" t="s">
        <v>91</v>
      </c>
      <c r="R100" s="76">
        <v>579</v>
      </c>
      <c r="S100" s="76">
        <v>1339</v>
      </c>
      <c r="T100" s="78">
        <v>0.43241224794622851</v>
      </c>
      <c r="U100" s="75">
        <v>0.5</v>
      </c>
      <c r="V100" s="77">
        <v>0.86482449589245702</v>
      </c>
      <c r="W100" s="98" t="s">
        <v>902</v>
      </c>
      <c r="X100" s="98" t="s">
        <v>903</v>
      </c>
      <c r="Y100" s="1"/>
      <c r="AA100" s="2" t="str">
        <f t="shared" si="2"/>
        <v/>
      </c>
      <c r="AB100" s="2" t="str">
        <f t="shared" si="3"/>
        <v/>
      </c>
    </row>
    <row r="101" spans="1:28" ht="87" customHeight="1" x14ac:dyDescent="0.2">
      <c r="A101" s="76">
        <v>95</v>
      </c>
      <c r="B101" s="128" t="s">
        <v>396</v>
      </c>
      <c r="C101" s="129" t="s">
        <v>397</v>
      </c>
      <c r="D101" s="129" t="s">
        <v>398</v>
      </c>
      <c r="E101" s="85" t="s">
        <v>559</v>
      </c>
      <c r="F101" s="26" t="s">
        <v>155</v>
      </c>
      <c r="G101" s="12" t="s">
        <v>156</v>
      </c>
      <c r="H101" s="38" t="s">
        <v>560</v>
      </c>
      <c r="I101" s="12" t="s">
        <v>84</v>
      </c>
      <c r="J101" s="11" t="s">
        <v>561</v>
      </c>
      <c r="K101" s="13" t="s">
        <v>104</v>
      </c>
      <c r="L101" s="10" t="s">
        <v>87</v>
      </c>
      <c r="M101" s="10" t="s">
        <v>88</v>
      </c>
      <c r="N101" s="85" t="s">
        <v>562</v>
      </c>
      <c r="O101" s="86" t="s">
        <v>563</v>
      </c>
      <c r="P101" s="62">
        <v>7</v>
      </c>
      <c r="Q101" s="12" t="s">
        <v>91</v>
      </c>
      <c r="R101" s="76">
        <v>2</v>
      </c>
      <c r="S101" s="76">
        <v>7</v>
      </c>
      <c r="T101" s="78">
        <v>0.2857142857142857</v>
      </c>
      <c r="U101" s="75">
        <v>0.5</v>
      </c>
      <c r="V101" s="77">
        <v>0.5714285714285714</v>
      </c>
      <c r="W101" s="98" t="s">
        <v>796</v>
      </c>
      <c r="X101" s="98" t="s">
        <v>797</v>
      </c>
      <c r="Y101" s="1"/>
      <c r="AA101" s="2" t="str">
        <f t="shared" si="2"/>
        <v/>
      </c>
      <c r="AB101" s="2">
        <f t="shared" si="3"/>
        <v>1</v>
      </c>
    </row>
    <row r="102" spans="1:28" ht="87" customHeight="1" x14ac:dyDescent="0.2">
      <c r="A102" s="76">
        <v>96</v>
      </c>
      <c r="B102" s="128" t="s">
        <v>396</v>
      </c>
      <c r="C102" s="129" t="s">
        <v>397</v>
      </c>
      <c r="D102" s="129" t="s">
        <v>398</v>
      </c>
      <c r="E102" s="129" t="s">
        <v>564</v>
      </c>
      <c r="F102" s="9" t="s">
        <v>155</v>
      </c>
      <c r="G102" s="12" t="s">
        <v>156</v>
      </c>
      <c r="H102" s="38" t="s">
        <v>560</v>
      </c>
      <c r="I102" s="12" t="s">
        <v>84</v>
      </c>
      <c r="J102" s="27" t="s">
        <v>565</v>
      </c>
      <c r="K102" s="13" t="s">
        <v>104</v>
      </c>
      <c r="L102" s="10" t="s">
        <v>87</v>
      </c>
      <c r="M102" s="10" t="s">
        <v>105</v>
      </c>
      <c r="N102" s="130" t="s">
        <v>566</v>
      </c>
      <c r="O102" s="131" t="s">
        <v>567</v>
      </c>
      <c r="P102" s="132">
        <v>1</v>
      </c>
      <c r="Q102" s="12" t="s">
        <v>91</v>
      </c>
      <c r="R102" s="76">
        <v>86</v>
      </c>
      <c r="S102" s="76">
        <v>118</v>
      </c>
      <c r="T102" s="78">
        <v>0.36440677966101692</v>
      </c>
      <c r="U102" s="75">
        <v>0.5</v>
      </c>
      <c r="V102" s="77">
        <v>0.72881355932203384</v>
      </c>
      <c r="W102" s="98" t="s">
        <v>904</v>
      </c>
      <c r="X102" s="98" t="s">
        <v>905</v>
      </c>
      <c r="Y102" s="1"/>
      <c r="AA102" s="2" t="str">
        <f t="shared" si="2"/>
        <v/>
      </c>
      <c r="AB102" s="2" t="str">
        <f t="shared" si="3"/>
        <v/>
      </c>
    </row>
    <row r="103" spans="1:28" ht="87" customHeight="1" x14ac:dyDescent="0.2">
      <c r="A103" s="76">
        <v>97</v>
      </c>
      <c r="B103" s="128" t="s">
        <v>396</v>
      </c>
      <c r="C103" s="129" t="s">
        <v>397</v>
      </c>
      <c r="D103" s="129" t="s">
        <v>398</v>
      </c>
      <c r="E103" s="129" t="s">
        <v>568</v>
      </c>
      <c r="F103" s="26" t="s">
        <v>155</v>
      </c>
      <c r="G103" s="12" t="s">
        <v>156</v>
      </c>
      <c r="H103" s="38" t="s">
        <v>560</v>
      </c>
      <c r="I103" s="12" t="s">
        <v>84</v>
      </c>
      <c r="J103" s="27" t="s">
        <v>569</v>
      </c>
      <c r="K103" s="13" t="s">
        <v>104</v>
      </c>
      <c r="L103" s="10" t="s">
        <v>87</v>
      </c>
      <c r="M103" s="10" t="s">
        <v>105</v>
      </c>
      <c r="N103" s="129" t="s">
        <v>570</v>
      </c>
      <c r="O103" s="131" t="s">
        <v>571</v>
      </c>
      <c r="P103" s="132">
        <v>1</v>
      </c>
      <c r="Q103" s="12" t="s">
        <v>91</v>
      </c>
      <c r="R103" s="76">
        <v>896</v>
      </c>
      <c r="S103" s="76">
        <v>917</v>
      </c>
      <c r="T103" s="78">
        <v>0.48854961832061067</v>
      </c>
      <c r="U103" s="75">
        <v>0.5</v>
      </c>
      <c r="V103" s="77">
        <v>0.97709923664122134</v>
      </c>
      <c r="W103" s="98" t="s">
        <v>906</v>
      </c>
      <c r="X103" s="98" t="s">
        <v>907</v>
      </c>
      <c r="Y103" s="1"/>
      <c r="AA103" s="2" t="str">
        <f t="shared" si="2"/>
        <v/>
      </c>
      <c r="AB103" s="2" t="str">
        <f t="shared" si="3"/>
        <v/>
      </c>
    </row>
    <row r="104" spans="1:28" ht="87" customHeight="1" x14ac:dyDescent="0.2">
      <c r="A104" s="76">
        <v>98</v>
      </c>
      <c r="B104" s="128" t="s">
        <v>396</v>
      </c>
      <c r="C104" s="129" t="s">
        <v>397</v>
      </c>
      <c r="D104" s="129" t="s">
        <v>408</v>
      </c>
      <c r="E104" s="133" t="s">
        <v>572</v>
      </c>
      <c r="F104" s="9" t="s">
        <v>290</v>
      </c>
      <c r="G104" s="14" t="s">
        <v>291</v>
      </c>
      <c r="H104" s="38" t="s">
        <v>292</v>
      </c>
      <c r="I104" s="12" t="s">
        <v>84</v>
      </c>
      <c r="J104" s="134" t="s">
        <v>573</v>
      </c>
      <c r="K104" s="10" t="s">
        <v>104</v>
      </c>
      <c r="L104" s="10" t="s">
        <v>87</v>
      </c>
      <c r="M104" s="10" t="s">
        <v>88</v>
      </c>
      <c r="N104" s="85" t="s">
        <v>574</v>
      </c>
      <c r="O104" s="86" t="s">
        <v>575</v>
      </c>
      <c r="P104" s="59">
        <v>4</v>
      </c>
      <c r="Q104" s="12" t="s">
        <v>91</v>
      </c>
      <c r="R104" s="76">
        <v>3</v>
      </c>
      <c r="S104" s="76">
        <v>4</v>
      </c>
      <c r="T104" s="78">
        <v>0.75</v>
      </c>
      <c r="U104" s="75">
        <v>0.5</v>
      </c>
      <c r="V104" s="77">
        <v>1</v>
      </c>
      <c r="W104" s="170" t="s">
        <v>700</v>
      </c>
      <c r="X104" s="168"/>
      <c r="Y104" s="161" t="s">
        <v>576</v>
      </c>
      <c r="AA104" s="2" t="str">
        <f t="shared" si="2"/>
        <v/>
      </c>
      <c r="AB104" s="2" t="str">
        <f t="shared" si="3"/>
        <v/>
      </c>
    </row>
    <row r="105" spans="1:28" ht="87" customHeight="1" x14ac:dyDescent="0.2">
      <c r="A105" s="76">
        <v>99</v>
      </c>
      <c r="B105" s="97" t="s">
        <v>396</v>
      </c>
      <c r="C105" s="129" t="s">
        <v>577</v>
      </c>
      <c r="D105" s="85" t="s">
        <v>578</v>
      </c>
      <c r="E105" s="85" t="s">
        <v>579</v>
      </c>
      <c r="F105" s="9" t="s">
        <v>327</v>
      </c>
      <c r="G105" s="14" t="s">
        <v>580</v>
      </c>
      <c r="H105" s="38" t="s">
        <v>315</v>
      </c>
      <c r="I105" s="12" t="s">
        <v>84</v>
      </c>
      <c r="J105" s="95" t="s">
        <v>581</v>
      </c>
      <c r="K105" s="10" t="s">
        <v>104</v>
      </c>
      <c r="L105" s="10" t="s">
        <v>87</v>
      </c>
      <c r="M105" s="10" t="s">
        <v>88</v>
      </c>
      <c r="N105" s="85" t="s">
        <v>582</v>
      </c>
      <c r="O105" s="135" t="s">
        <v>583</v>
      </c>
      <c r="P105" s="136">
        <v>2400</v>
      </c>
      <c r="Q105" s="12" t="s">
        <v>91</v>
      </c>
      <c r="R105" s="76">
        <v>1323</v>
      </c>
      <c r="S105" s="76">
        <v>2400</v>
      </c>
      <c r="T105" s="78">
        <v>0.55125000000000002</v>
      </c>
      <c r="U105" s="75">
        <v>0.5</v>
      </c>
      <c r="V105" s="77">
        <v>1</v>
      </c>
      <c r="W105" s="98" t="s">
        <v>908</v>
      </c>
      <c r="X105" s="98"/>
      <c r="Y105" s="161" t="s">
        <v>584</v>
      </c>
      <c r="AA105" s="2" t="str">
        <f t="shared" si="2"/>
        <v/>
      </c>
      <c r="AB105" s="2" t="str">
        <f t="shared" si="3"/>
        <v/>
      </c>
    </row>
    <row r="106" spans="1:28" ht="87" customHeight="1" x14ac:dyDescent="0.2">
      <c r="A106" s="76">
        <v>100</v>
      </c>
      <c r="B106" s="95" t="s">
        <v>396</v>
      </c>
      <c r="C106" s="85" t="s">
        <v>577</v>
      </c>
      <c r="D106" s="85" t="s">
        <v>585</v>
      </c>
      <c r="E106" s="91" t="s">
        <v>586</v>
      </c>
      <c r="F106" s="11" t="s">
        <v>390</v>
      </c>
      <c r="G106" s="14" t="s">
        <v>587</v>
      </c>
      <c r="H106" s="38" t="s">
        <v>392</v>
      </c>
      <c r="I106" s="12" t="s">
        <v>84</v>
      </c>
      <c r="J106" s="9" t="s">
        <v>588</v>
      </c>
      <c r="K106" s="13" t="s">
        <v>104</v>
      </c>
      <c r="L106" s="10" t="s">
        <v>87</v>
      </c>
      <c r="M106" s="10" t="s">
        <v>88</v>
      </c>
      <c r="N106" s="88" t="s">
        <v>589</v>
      </c>
      <c r="O106" s="86" t="s">
        <v>590</v>
      </c>
      <c r="P106" s="58">
        <v>1</v>
      </c>
      <c r="Q106" s="12" t="s">
        <v>91</v>
      </c>
      <c r="R106" s="76">
        <v>81</v>
      </c>
      <c r="S106" s="76">
        <v>100</v>
      </c>
      <c r="T106" s="78">
        <v>0.81</v>
      </c>
      <c r="U106" s="75">
        <v>0.5</v>
      </c>
      <c r="V106" s="77">
        <v>1</v>
      </c>
      <c r="W106" s="98" t="s">
        <v>909</v>
      </c>
      <c r="X106" s="98" t="s">
        <v>910</v>
      </c>
      <c r="Y106" s="161" t="s">
        <v>591</v>
      </c>
      <c r="AA106" s="2" t="str">
        <f t="shared" si="2"/>
        <v/>
      </c>
      <c r="AB106" s="2" t="str">
        <f t="shared" si="3"/>
        <v/>
      </c>
    </row>
    <row r="107" spans="1:28" ht="87" customHeight="1" x14ac:dyDescent="0.2">
      <c r="A107" s="76">
        <v>101</v>
      </c>
      <c r="B107" s="95" t="s">
        <v>396</v>
      </c>
      <c r="C107" s="85" t="s">
        <v>577</v>
      </c>
      <c r="D107" s="85" t="s">
        <v>585</v>
      </c>
      <c r="E107" s="91" t="s">
        <v>592</v>
      </c>
      <c r="F107" s="11" t="s">
        <v>390</v>
      </c>
      <c r="G107" s="14" t="s">
        <v>593</v>
      </c>
      <c r="H107" s="38" t="s">
        <v>392</v>
      </c>
      <c r="I107" s="12" t="s">
        <v>84</v>
      </c>
      <c r="J107" s="12" t="s">
        <v>594</v>
      </c>
      <c r="K107" s="13" t="s">
        <v>104</v>
      </c>
      <c r="L107" s="10" t="s">
        <v>87</v>
      </c>
      <c r="M107" s="10" t="s">
        <v>88</v>
      </c>
      <c r="N107" s="88" t="s">
        <v>595</v>
      </c>
      <c r="O107" s="86" t="s">
        <v>596</v>
      </c>
      <c r="P107" s="57">
        <v>1</v>
      </c>
      <c r="Q107" s="12" t="s">
        <v>91</v>
      </c>
      <c r="R107" s="76">
        <v>43</v>
      </c>
      <c r="S107" s="76">
        <v>100</v>
      </c>
      <c r="T107" s="78">
        <v>0.43</v>
      </c>
      <c r="U107" s="75">
        <v>0.5</v>
      </c>
      <c r="V107" s="77">
        <v>0.86</v>
      </c>
      <c r="W107" s="98" t="s">
        <v>911</v>
      </c>
      <c r="X107" s="98" t="s">
        <v>912</v>
      </c>
      <c r="Y107" s="161" t="s">
        <v>597</v>
      </c>
      <c r="AA107" s="2" t="str">
        <f t="shared" si="2"/>
        <v/>
      </c>
      <c r="AB107" s="2" t="str">
        <f t="shared" si="3"/>
        <v/>
      </c>
    </row>
    <row r="108" spans="1:28" ht="87" customHeight="1" x14ac:dyDescent="0.2">
      <c r="A108" s="76">
        <v>102</v>
      </c>
      <c r="B108" s="97" t="s">
        <v>396</v>
      </c>
      <c r="C108" s="85" t="s">
        <v>598</v>
      </c>
      <c r="D108" s="85" t="s">
        <v>599</v>
      </c>
      <c r="E108" s="85" t="s">
        <v>600</v>
      </c>
      <c r="F108" s="9" t="s">
        <v>141</v>
      </c>
      <c r="G108" s="14" t="s">
        <v>601</v>
      </c>
      <c r="H108" s="38" t="s">
        <v>602</v>
      </c>
      <c r="I108" s="12" t="s">
        <v>84</v>
      </c>
      <c r="J108" s="12" t="s">
        <v>603</v>
      </c>
      <c r="K108" s="13" t="s">
        <v>104</v>
      </c>
      <c r="L108" s="10" t="s">
        <v>87</v>
      </c>
      <c r="M108" s="10" t="s">
        <v>105</v>
      </c>
      <c r="N108" s="91" t="s">
        <v>604</v>
      </c>
      <c r="O108" s="120" t="s">
        <v>605</v>
      </c>
      <c r="P108" s="54">
        <v>1</v>
      </c>
      <c r="Q108" s="12" t="s">
        <v>91</v>
      </c>
      <c r="R108" s="76">
        <v>141</v>
      </c>
      <c r="S108" s="76">
        <v>155</v>
      </c>
      <c r="T108" s="78">
        <v>0.45483870967741935</v>
      </c>
      <c r="U108" s="75">
        <v>0.5</v>
      </c>
      <c r="V108" s="77">
        <v>0.9096774193548387</v>
      </c>
      <c r="W108" s="98" t="s">
        <v>913</v>
      </c>
      <c r="X108" s="98"/>
      <c r="Y108" s="1"/>
      <c r="AA108" s="2" t="str">
        <f t="shared" si="2"/>
        <v/>
      </c>
      <c r="AB108" s="2" t="str">
        <f t="shared" si="3"/>
        <v/>
      </c>
    </row>
    <row r="109" spans="1:28" ht="87" customHeight="1" x14ac:dyDescent="0.2">
      <c r="A109" s="76">
        <v>103</v>
      </c>
      <c r="B109" s="97" t="s">
        <v>396</v>
      </c>
      <c r="C109" s="85" t="s">
        <v>598</v>
      </c>
      <c r="D109" s="85" t="s">
        <v>599</v>
      </c>
      <c r="E109" s="85" t="s">
        <v>606</v>
      </c>
      <c r="F109" s="9" t="s">
        <v>141</v>
      </c>
      <c r="G109" s="14" t="s">
        <v>601</v>
      </c>
      <c r="H109" s="38" t="s">
        <v>602</v>
      </c>
      <c r="I109" s="12" t="s">
        <v>84</v>
      </c>
      <c r="J109" s="12" t="s">
        <v>607</v>
      </c>
      <c r="K109" s="13" t="s">
        <v>104</v>
      </c>
      <c r="L109" s="10" t="s">
        <v>87</v>
      </c>
      <c r="M109" s="10" t="s">
        <v>105</v>
      </c>
      <c r="N109" s="91" t="s">
        <v>608</v>
      </c>
      <c r="O109" s="92" t="s">
        <v>609</v>
      </c>
      <c r="P109" s="54">
        <v>1</v>
      </c>
      <c r="Q109" s="12" t="s">
        <v>91</v>
      </c>
      <c r="R109" s="76">
        <v>294</v>
      </c>
      <c r="S109" s="76">
        <v>294</v>
      </c>
      <c r="T109" s="78">
        <v>0.5</v>
      </c>
      <c r="U109" s="75">
        <v>0.5</v>
      </c>
      <c r="V109" s="77">
        <v>1</v>
      </c>
      <c r="W109" s="98" t="s">
        <v>914</v>
      </c>
      <c r="X109" s="98"/>
      <c r="Y109" s="1"/>
      <c r="AA109" s="2" t="str">
        <f t="shared" si="2"/>
        <v/>
      </c>
      <c r="AB109" s="2" t="str">
        <f t="shared" si="3"/>
        <v/>
      </c>
    </row>
    <row r="110" spans="1:28" ht="87" customHeight="1" x14ac:dyDescent="0.2">
      <c r="A110" s="76">
        <v>104</v>
      </c>
      <c r="B110" s="97" t="s">
        <v>396</v>
      </c>
      <c r="C110" s="85" t="s">
        <v>598</v>
      </c>
      <c r="D110" s="85" t="s">
        <v>599</v>
      </c>
      <c r="E110" s="85" t="s">
        <v>610</v>
      </c>
      <c r="F110" s="9" t="s">
        <v>141</v>
      </c>
      <c r="G110" s="14" t="s">
        <v>601</v>
      </c>
      <c r="H110" s="38" t="s">
        <v>602</v>
      </c>
      <c r="I110" s="12" t="s">
        <v>84</v>
      </c>
      <c r="J110" s="12" t="s">
        <v>611</v>
      </c>
      <c r="K110" s="13" t="s">
        <v>104</v>
      </c>
      <c r="L110" s="10" t="s">
        <v>87</v>
      </c>
      <c r="M110" s="10" t="s">
        <v>88</v>
      </c>
      <c r="N110" s="91" t="s">
        <v>612</v>
      </c>
      <c r="O110" s="92" t="s">
        <v>613</v>
      </c>
      <c r="P110" s="64">
        <v>30</v>
      </c>
      <c r="Q110" s="12" t="s">
        <v>91</v>
      </c>
      <c r="R110" s="76">
        <v>15</v>
      </c>
      <c r="S110" s="76">
        <v>30</v>
      </c>
      <c r="T110" s="78">
        <v>0.5</v>
      </c>
      <c r="U110" s="75">
        <v>0.5</v>
      </c>
      <c r="V110" s="77">
        <v>1</v>
      </c>
      <c r="W110" s="98" t="s">
        <v>915</v>
      </c>
      <c r="X110" s="98"/>
      <c r="Y110" s="1"/>
      <c r="AA110" s="2" t="str">
        <f t="shared" si="2"/>
        <v/>
      </c>
      <c r="AB110" s="2" t="str">
        <f t="shared" si="3"/>
        <v/>
      </c>
    </row>
    <row r="111" spans="1:28" ht="87" customHeight="1" x14ac:dyDescent="0.2">
      <c r="A111" s="76">
        <v>105</v>
      </c>
      <c r="B111" s="97" t="s">
        <v>396</v>
      </c>
      <c r="C111" s="85" t="s">
        <v>598</v>
      </c>
      <c r="D111" s="85" t="s">
        <v>599</v>
      </c>
      <c r="E111" s="85" t="s">
        <v>614</v>
      </c>
      <c r="F111" s="9" t="s">
        <v>141</v>
      </c>
      <c r="G111" s="14" t="s">
        <v>601</v>
      </c>
      <c r="H111" s="38" t="s">
        <v>602</v>
      </c>
      <c r="I111" s="12" t="s">
        <v>84</v>
      </c>
      <c r="J111" s="12" t="s">
        <v>615</v>
      </c>
      <c r="K111" s="13" t="s">
        <v>104</v>
      </c>
      <c r="L111" s="10" t="s">
        <v>87</v>
      </c>
      <c r="M111" s="10" t="s">
        <v>105</v>
      </c>
      <c r="N111" s="91" t="s">
        <v>616</v>
      </c>
      <c r="O111" s="120" t="s">
        <v>617</v>
      </c>
      <c r="P111" s="137">
        <v>1</v>
      </c>
      <c r="Q111" s="12" t="s">
        <v>91</v>
      </c>
      <c r="R111" s="76">
        <v>1480</v>
      </c>
      <c r="S111" s="76">
        <v>1480</v>
      </c>
      <c r="T111" s="78">
        <v>0.5</v>
      </c>
      <c r="U111" s="75">
        <v>0.5</v>
      </c>
      <c r="V111" s="77">
        <v>1</v>
      </c>
      <c r="W111" s="98" t="s">
        <v>916</v>
      </c>
      <c r="X111" s="98"/>
      <c r="Y111" s="1"/>
      <c r="AA111" s="2" t="str">
        <f t="shared" si="2"/>
        <v/>
      </c>
      <c r="AB111" s="2" t="str">
        <f t="shared" si="3"/>
        <v/>
      </c>
    </row>
    <row r="112" spans="1:28" ht="87" customHeight="1" x14ac:dyDescent="0.2">
      <c r="A112" s="76">
        <v>106</v>
      </c>
      <c r="B112" s="97" t="s">
        <v>396</v>
      </c>
      <c r="C112" s="85" t="s">
        <v>598</v>
      </c>
      <c r="D112" s="85" t="s">
        <v>599</v>
      </c>
      <c r="E112" s="85" t="s">
        <v>618</v>
      </c>
      <c r="F112" s="9" t="s">
        <v>174</v>
      </c>
      <c r="G112" s="9" t="s">
        <v>175</v>
      </c>
      <c r="H112" s="38" t="s">
        <v>168</v>
      </c>
      <c r="I112" s="12" t="s">
        <v>84</v>
      </c>
      <c r="J112" s="11" t="s">
        <v>804</v>
      </c>
      <c r="K112" s="11" t="s">
        <v>104</v>
      </c>
      <c r="L112" s="11" t="s">
        <v>87</v>
      </c>
      <c r="M112" s="11" t="s">
        <v>88</v>
      </c>
      <c r="N112" s="85" t="s">
        <v>620</v>
      </c>
      <c r="O112" s="93" t="s">
        <v>621</v>
      </c>
      <c r="P112" s="66">
        <v>600</v>
      </c>
      <c r="Q112" s="11" t="s">
        <v>91</v>
      </c>
      <c r="R112" s="163">
        <v>481</v>
      </c>
      <c r="S112" s="163">
        <v>600</v>
      </c>
      <c r="T112" s="78">
        <v>0.80166666666666664</v>
      </c>
      <c r="U112" s="75">
        <v>0.5</v>
      </c>
      <c r="V112" s="77">
        <v>1</v>
      </c>
      <c r="W112" s="98" t="s">
        <v>705</v>
      </c>
      <c r="X112" s="140" t="s">
        <v>704</v>
      </c>
      <c r="Y112" s="161" t="s">
        <v>622</v>
      </c>
      <c r="Z112" s="1" t="s">
        <v>623</v>
      </c>
      <c r="AA112" s="2" t="str">
        <f t="shared" si="2"/>
        <v/>
      </c>
      <c r="AB112" s="2" t="str">
        <f t="shared" si="3"/>
        <v/>
      </c>
    </row>
    <row r="113" spans="1:28" ht="87" customHeight="1" x14ac:dyDescent="0.2">
      <c r="A113" s="76">
        <v>107</v>
      </c>
      <c r="B113" s="90" t="s">
        <v>624</v>
      </c>
      <c r="C113" s="85" t="s">
        <v>625</v>
      </c>
      <c r="D113" s="85" t="s">
        <v>626</v>
      </c>
      <c r="E113" s="87" t="s">
        <v>627</v>
      </c>
      <c r="F113" s="9" t="s">
        <v>501</v>
      </c>
      <c r="G113" s="14" t="s">
        <v>628</v>
      </c>
      <c r="H113" s="38" t="s">
        <v>503</v>
      </c>
      <c r="I113" s="12" t="s">
        <v>84</v>
      </c>
      <c r="J113" s="9" t="s">
        <v>629</v>
      </c>
      <c r="K113" s="13" t="s">
        <v>104</v>
      </c>
      <c r="L113" s="10" t="s">
        <v>87</v>
      </c>
      <c r="M113" s="10" t="s">
        <v>505</v>
      </c>
      <c r="N113" s="85" t="s">
        <v>630</v>
      </c>
      <c r="O113" s="94" t="s">
        <v>631</v>
      </c>
      <c r="P113" s="43">
        <v>1</v>
      </c>
      <c r="Q113" s="12" t="s">
        <v>91</v>
      </c>
      <c r="R113" s="76">
        <v>11</v>
      </c>
      <c r="S113" s="76">
        <v>11</v>
      </c>
      <c r="T113" s="78">
        <v>0.5</v>
      </c>
      <c r="U113" s="75">
        <v>0.5</v>
      </c>
      <c r="V113" s="77">
        <v>1</v>
      </c>
      <c r="W113" s="98" t="s">
        <v>917</v>
      </c>
      <c r="X113" s="98"/>
      <c r="Y113" s="161" t="s">
        <v>632</v>
      </c>
      <c r="AA113" s="2" t="str">
        <f t="shared" si="2"/>
        <v/>
      </c>
      <c r="AB113" s="2" t="str">
        <f t="shared" si="3"/>
        <v/>
      </c>
    </row>
    <row r="114" spans="1:28" ht="87" customHeight="1" x14ac:dyDescent="0.2">
      <c r="A114" s="76">
        <v>108</v>
      </c>
      <c r="B114" s="138" t="s">
        <v>624</v>
      </c>
      <c r="C114" s="129" t="s">
        <v>633</v>
      </c>
      <c r="D114" s="129" t="s">
        <v>634</v>
      </c>
      <c r="E114" s="85" t="s">
        <v>635</v>
      </c>
      <c r="F114" s="26" t="s">
        <v>501</v>
      </c>
      <c r="G114" s="14" t="s">
        <v>636</v>
      </c>
      <c r="H114" s="38" t="s">
        <v>503</v>
      </c>
      <c r="I114" s="12" t="s">
        <v>84</v>
      </c>
      <c r="J114" s="12" t="s">
        <v>637</v>
      </c>
      <c r="K114" s="13" t="s">
        <v>104</v>
      </c>
      <c r="L114" s="10" t="s">
        <v>87</v>
      </c>
      <c r="M114" s="10" t="s">
        <v>505</v>
      </c>
      <c r="N114" s="85" t="s">
        <v>638</v>
      </c>
      <c r="O114" s="94" t="s">
        <v>639</v>
      </c>
      <c r="P114" s="43">
        <v>1</v>
      </c>
      <c r="Q114" s="12" t="s">
        <v>91</v>
      </c>
      <c r="R114" s="76">
        <v>57</v>
      </c>
      <c r="S114" s="76">
        <v>41</v>
      </c>
      <c r="T114" s="78">
        <v>0.69512195121951215</v>
      </c>
      <c r="U114" s="75">
        <v>0.5</v>
      </c>
      <c r="V114" s="77">
        <v>1</v>
      </c>
      <c r="W114" s="98" t="s">
        <v>918</v>
      </c>
      <c r="X114" s="98"/>
      <c r="Y114" s="1"/>
      <c r="AA114" s="2" t="str">
        <f t="shared" si="2"/>
        <v/>
      </c>
      <c r="AB114" s="2" t="str">
        <f t="shared" si="3"/>
        <v/>
      </c>
    </row>
  </sheetData>
  <sheetProtection formatCells="0" formatColumns="0" formatRows="0" insertRows="0" deleteRows="0" sort="0" autoFilter="0"/>
  <autoFilter ref="A7:AL114" xr:uid="{00000000-0001-0000-0000-000000000000}"/>
  <sortState xmlns:xlrd2="http://schemas.microsoft.com/office/spreadsheetml/2017/richdata2" ref="B8:Q113">
    <sortCondition ref="B8:B113" customList="Productiva,Financiera,Grupos de Interés,Procesos,Aprendizaje y Desarrollo"/>
    <sortCondition ref="C8:C113"/>
    <sortCondition ref="H8:H113"/>
  </sortState>
  <mergeCells count="11">
    <mergeCell ref="R6:T6"/>
    <mergeCell ref="U6:V6"/>
    <mergeCell ref="W6:X6"/>
    <mergeCell ref="P1:Q2"/>
    <mergeCell ref="K6:M6"/>
    <mergeCell ref="B6:D6"/>
    <mergeCell ref="E6:G6"/>
    <mergeCell ref="H6:I6"/>
    <mergeCell ref="N6:Q6"/>
    <mergeCell ref="D1:O2"/>
    <mergeCell ref="A4:Q4"/>
  </mergeCells>
  <conditionalFormatting sqref="V8:V114">
    <cfRule type="cellIs" dxfId="3" priority="2" operator="lessThan">
      <formula>0.7</formula>
    </cfRule>
    <cfRule type="cellIs" dxfId="2" priority="3" operator="between">
      <formula>0.7</formula>
      <formula>0.8</formula>
    </cfRule>
    <cfRule type="cellIs" dxfId="1" priority="5" operator="greaterThan">
      <formula>0.8</formula>
    </cfRule>
  </conditionalFormatting>
  <conditionalFormatting sqref="AA8:AB114">
    <cfRule type="cellIs" dxfId="0" priority="1" operator="equal">
      <formula>1</formula>
    </cfRule>
  </conditionalFormatting>
  <dataValidations count="6">
    <dataValidation type="list" allowBlank="1" showInputMessage="1" showErrorMessage="1" sqref="B106:B114 B8:B104" xr:uid="{4976D3A2-010E-4C93-B896-C96D41100309}">
      <formula1>Dimensión</formula1>
    </dataValidation>
    <dataValidation type="list" allowBlank="1" showInputMessage="1" showErrorMessage="1" sqref="D106:D114 D8:D104" xr:uid="{5D93EAA1-E13F-4C3A-8EBD-77D819FCA85A}">
      <formula1>INDIRECT(#REF!)</formula1>
    </dataValidation>
    <dataValidation type="list" allowBlank="1" showInputMessage="1" showErrorMessage="1" sqref="C8:C114" xr:uid="{65AADECB-970E-4C6E-8E26-DC6BDEE0D517}">
      <formula1>Objetivos_Estratégicos</formula1>
    </dataValidation>
    <dataValidation type="list" allowBlank="1" showInputMessage="1" showErrorMessage="1" sqref="L8:L114" xr:uid="{F2B877DB-13DC-45A5-96BA-150BF98B0A77}">
      <formula1>"Calidad,Economía,Eficacia"</formula1>
    </dataValidation>
    <dataValidation type="list" allowBlank="1" showInputMessage="1" showErrorMessage="1" sqref="K8:K114" xr:uid="{BA26D44D-1471-4900-ACEF-A6DA14E4B670}">
      <formula1>"Gestión,Producto,Efecto"</formula1>
    </dataValidation>
    <dataValidation type="list" allowBlank="1" showInputMessage="1" showErrorMessage="1" sqref="M8:M114" xr:uid="{AFA4CCD3-E569-4801-AD9B-7BFA9B249838}">
      <formula1>"Demanda,Programación anual,Programación por periodos"</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CBEB7-764E-4F11-A813-34FCBA4E9F24}">
  <dimension ref="A1:H45"/>
  <sheetViews>
    <sheetView workbookViewId="0">
      <selection activeCell="L31" sqref="L31"/>
    </sheetView>
  </sheetViews>
  <sheetFormatPr baseColWidth="10" defaultRowHeight="15" x14ac:dyDescent="0.25"/>
  <cols>
    <col min="2" max="2" width="59.28515625" bestFit="1" customWidth="1"/>
    <col min="4" max="4" width="12" bestFit="1" customWidth="1"/>
    <col min="5" max="5" width="13" bestFit="1" customWidth="1"/>
  </cols>
  <sheetData>
    <row r="1" spans="1:8" x14ac:dyDescent="0.25">
      <c r="A1" t="s">
        <v>721</v>
      </c>
    </row>
    <row r="2" spans="1:8" x14ac:dyDescent="0.25">
      <c r="B2" t="s">
        <v>798</v>
      </c>
    </row>
    <row r="3" spans="1:8" x14ac:dyDescent="0.25">
      <c r="B3" t="s">
        <v>183</v>
      </c>
      <c r="C3" t="s">
        <v>184</v>
      </c>
      <c r="D3">
        <v>82</v>
      </c>
      <c r="E3">
        <v>405</v>
      </c>
      <c r="F3" s="142">
        <v>0.10123456790123457</v>
      </c>
      <c r="G3" t="s">
        <v>776</v>
      </c>
      <c r="H3" t="s">
        <v>777</v>
      </c>
    </row>
    <row r="4" spans="1:8" x14ac:dyDescent="0.25">
      <c r="B4" t="s">
        <v>183</v>
      </c>
      <c r="C4" t="s">
        <v>189</v>
      </c>
      <c r="D4">
        <v>62730570745</v>
      </c>
      <c r="E4" s="152">
        <v>468000000000</v>
      </c>
      <c r="F4" s="142">
        <v>0.13403968107905984</v>
      </c>
      <c r="G4" t="s">
        <v>778</v>
      </c>
      <c r="H4" t="s">
        <v>779</v>
      </c>
    </row>
    <row r="5" spans="1:8" x14ac:dyDescent="0.25">
      <c r="B5" t="s">
        <v>83</v>
      </c>
      <c r="C5" t="s">
        <v>96</v>
      </c>
      <c r="D5">
        <v>2518.9740000000002</v>
      </c>
      <c r="E5">
        <v>67468</v>
      </c>
      <c r="F5" s="142">
        <v>3.73358332839272E-2</v>
      </c>
      <c r="G5" t="s">
        <v>774</v>
      </c>
      <c r="H5" t="s">
        <v>775</v>
      </c>
    </row>
    <row r="6" spans="1:8" x14ac:dyDescent="0.25">
      <c r="B6" t="s">
        <v>83</v>
      </c>
      <c r="C6" t="s">
        <v>198</v>
      </c>
      <c r="D6">
        <v>4013345561</v>
      </c>
      <c r="E6" s="152">
        <v>225000000000</v>
      </c>
      <c r="F6" s="142">
        <v>1.7837091382222222E-2</v>
      </c>
      <c r="G6" t="s">
        <v>780</v>
      </c>
      <c r="H6" t="s">
        <v>781</v>
      </c>
    </row>
    <row r="7" spans="1:8" x14ac:dyDescent="0.25">
      <c r="B7" t="s">
        <v>483</v>
      </c>
      <c r="C7" t="s">
        <v>484</v>
      </c>
      <c r="D7">
        <v>4</v>
      </c>
      <c r="E7">
        <v>158</v>
      </c>
      <c r="F7" s="142">
        <v>2.5316455696202531E-2</v>
      </c>
      <c r="G7" t="s">
        <v>792</v>
      </c>
      <c r="H7" t="s">
        <v>793</v>
      </c>
    </row>
    <row r="8" spans="1:8" x14ac:dyDescent="0.25">
      <c r="B8" t="s">
        <v>209</v>
      </c>
      <c r="C8" t="s">
        <v>222</v>
      </c>
      <c r="D8">
        <v>20</v>
      </c>
      <c r="E8">
        <v>170</v>
      </c>
      <c r="F8" s="142">
        <v>0.11764705882352941</v>
      </c>
      <c r="G8" t="s">
        <v>706</v>
      </c>
      <c r="H8" t="s">
        <v>707</v>
      </c>
    </row>
    <row r="9" spans="1:8" x14ac:dyDescent="0.25">
      <c r="B9" t="s">
        <v>131</v>
      </c>
      <c r="C9" t="s">
        <v>256</v>
      </c>
      <c r="D9">
        <v>11</v>
      </c>
      <c r="E9">
        <v>150</v>
      </c>
      <c r="F9" s="142">
        <v>7.3333333333333334E-2</v>
      </c>
      <c r="G9" t="s">
        <v>782</v>
      </c>
      <c r="H9" t="s">
        <v>783</v>
      </c>
    </row>
    <row r="10" spans="1:8" x14ac:dyDescent="0.25">
      <c r="B10" t="s">
        <v>131</v>
      </c>
      <c r="C10" t="s">
        <v>264</v>
      </c>
      <c r="D10">
        <v>3720152170</v>
      </c>
      <c r="E10">
        <v>16200000000</v>
      </c>
      <c r="F10" s="142">
        <v>0.22963902283950618</v>
      </c>
      <c r="G10" t="s">
        <v>784</v>
      </c>
      <c r="H10" t="s">
        <v>785</v>
      </c>
    </row>
    <row r="11" spans="1:8" x14ac:dyDescent="0.25">
      <c r="B11" t="s">
        <v>269</v>
      </c>
      <c r="C11" t="s">
        <v>270</v>
      </c>
      <c r="D11">
        <v>5888547770</v>
      </c>
      <c r="E11">
        <v>30000000000</v>
      </c>
      <c r="F11" s="142">
        <v>0.19628492566666667</v>
      </c>
      <c r="G11" t="s">
        <v>786</v>
      </c>
      <c r="H11" t="s">
        <v>787</v>
      </c>
    </row>
    <row r="12" spans="1:8" x14ac:dyDescent="0.25">
      <c r="B12" t="s">
        <v>275</v>
      </c>
      <c r="C12" t="s">
        <v>270</v>
      </c>
      <c r="D12">
        <v>14440809146</v>
      </c>
      <c r="E12">
        <v>48000000000</v>
      </c>
      <c r="F12" s="142">
        <v>0.30085019054166667</v>
      </c>
      <c r="G12" t="s">
        <v>788</v>
      </c>
      <c r="H12" t="s">
        <v>789</v>
      </c>
    </row>
    <row r="13" spans="1:8" x14ac:dyDescent="0.25">
      <c r="B13" t="s">
        <v>275</v>
      </c>
      <c r="C13" t="s">
        <v>522</v>
      </c>
      <c r="D13">
        <v>11</v>
      </c>
      <c r="E13">
        <v>23</v>
      </c>
      <c r="F13" s="142">
        <v>0.2391304347826087</v>
      </c>
      <c r="G13" t="s">
        <v>794</v>
      </c>
      <c r="H13" t="s">
        <v>795</v>
      </c>
    </row>
    <row r="14" spans="1:8" x14ac:dyDescent="0.25">
      <c r="B14" t="s">
        <v>276</v>
      </c>
      <c r="C14" t="s">
        <v>270</v>
      </c>
      <c r="D14">
        <v>17104785756</v>
      </c>
      <c r="E14">
        <v>54000000000</v>
      </c>
      <c r="F14" s="142">
        <v>0.31675529177777778</v>
      </c>
      <c r="G14" t="s">
        <v>790</v>
      </c>
      <c r="H14" t="s">
        <v>791</v>
      </c>
    </row>
    <row r="15" spans="1:8" x14ac:dyDescent="0.25">
      <c r="B15" t="s">
        <v>560</v>
      </c>
      <c r="C15" t="s">
        <v>561</v>
      </c>
      <c r="D15">
        <v>2</v>
      </c>
      <c r="E15">
        <v>7</v>
      </c>
      <c r="F15" s="142">
        <v>0.2857142857142857</v>
      </c>
      <c r="G15" t="s">
        <v>796</v>
      </c>
      <c r="H15" t="s">
        <v>797</v>
      </c>
    </row>
    <row r="20" spans="2:3" x14ac:dyDescent="0.25">
      <c r="B20" t="s">
        <v>640</v>
      </c>
      <c r="C20" t="s">
        <v>643</v>
      </c>
    </row>
    <row r="21" spans="2:3" x14ac:dyDescent="0.25">
      <c r="B21" t="s">
        <v>183</v>
      </c>
      <c r="C21" s="142">
        <f>AVERAGEIFS(PAI!T:T,PAI!H:H,B21,PAI!I:I,"SÍ")</f>
        <v>0.24509141632676479</v>
      </c>
    </row>
    <row r="22" spans="2:3" x14ac:dyDescent="0.25">
      <c r="B22" t="s">
        <v>157</v>
      </c>
      <c r="C22" s="142">
        <f>AVERAGEIFS(PAI!T:T,PAI!H:H,B22,PAI!I:I,"SÍ")</f>
        <v>0.33333333333333331</v>
      </c>
    </row>
    <row r="23" spans="2:3" x14ac:dyDescent="0.25">
      <c r="B23" t="s">
        <v>483</v>
      </c>
      <c r="C23" s="142">
        <f>AVERAGEIFS(PAI!T:T,PAI!H:H,B23,PAI!I:I,"SÍ")</f>
        <v>0.35712302909171667</v>
      </c>
    </row>
    <row r="24" spans="2:3" x14ac:dyDescent="0.25">
      <c r="B24" t="s">
        <v>275</v>
      </c>
      <c r="C24" s="142">
        <f>AVERAGEIFS(PAI!T:T,PAI!H:H,B24,PAI!I:I,"SÍ")</f>
        <v>0.37151476417420615</v>
      </c>
    </row>
    <row r="25" spans="2:3" x14ac:dyDescent="0.25">
      <c r="B25" t="s">
        <v>560</v>
      </c>
      <c r="C25" s="142">
        <f>AVERAGEIFS(PAI!T:T,PAI!H:H,B25,PAI!I:I,"SÍ")</f>
        <v>0.37955689456530445</v>
      </c>
    </row>
    <row r="26" spans="2:3" x14ac:dyDescent="0.25">
      <c r="B26" t="s">
        <v>83</v>
      </c>
      <c r="C26" s="142">
        <f>AVERAGEIFS(PAI!T:T,PAI!H:H,B26,PAI!I:I,"SÍ")</f>
        <v>0.39303458493322985</v>
      </c>
    </row>
    <row r="27" spans="2:3" x14ac:dyDescent="0.25">
      <c r="B27" t="s">
        <v>143</v>
      </c>
      <c r="C27" s="142">
        <f>AVERAGEIFS(PAI!T:T,PAI!H:H,B27,PAI!I:I,"SÍ")</f>
        <v>0.3932958801498127</v>
      </c>
    </row>
    <row r="28" spans="2:3" x14ac:dyDescent="0.25">
      <c r="B28" t="s">
        <v>121</v>
      </c>
      <c r="C28" s="142">
        <f>AVERAGEIFS(PAI!T:T,PAI!H:H,B28,PAI!I:I,"SÍ")</f>
        <v>0.45247680392607931</v>
      </c>
    </row>
    <row r="29" spans="2:3" x14ac:dyDescent="0.25">
      <c r="B29" t="s">
        <v>282</v>
      </c>
      <c r="C29" s="142">
        <f>AVERAGEIFS(PAI!T:T,PAI!H:H,B29,PAI!I:I,"SÍ")</f>
        <v>0.47201902795881318</v>
      </c>
    </row>
    <row r="30" spans="2:3" x14ac:dyDescent="0.25">
      <c r="B30" t="s">
        <v>342</v>
      </c>
      <c r="C30" s="142">
        <f>AVERAGEIFS(PAI!T:T,PAI!H:H,B30,PAI!I:I,"SÍ")</f>
        <v>0.488499374119856</v>
      </c>
    </row>
    <row r="31" spans="2:3" x14ac:dyDescent="0.25">
      <c r="B31" t="s">
        <v>602</v>
      </c>
      <c r="C31" s="142">
        <f>AVERAGEIFS(PAI!T:T,PAI!H:H,B31,PAI!I:I,"SÍ")</f>
        <v>0.48870967741935484</v>
      </c>
    </row>
    <row r="32" spans="2:3" x14ac:dyDescent="0.25">
      <c r="B32" t="s">
        <v>354</v>
      </c>
      <c r="C32" s="142">
        <f>AVERAGEIFS(PAI!T:T,PAI!H:H,B32,PAI!I:I,"SÍ")</f>
        <v>0.49601275917065396</v>
      </c>
    </row>
    <row r="33" spans="2:3" x14ac:dyDescent="0.25">
      <c r="B33" t="s">
        <v>400</v>
      </c>
      <c r="C33" s="142">
        <f>AVERAGEIFS(PAI!T:T,PAI!H:H,B33,PAI!I:I,"SÍ")</f>
        <v>0.5</v>
      </c>
    </row>
    <row r="34" spans="2:3" x14ac:dyDescent="0.25">
      <c r="B34" t="s">
        <v>131</v>
      </c>
      <c r="C34" s="142">
        <f>AVERAGEIFS(PAI!T:T,PAI!H:H,B34,PAI!I:I,"SÍ")</f>
        <v>0.50676766996433897</v>
      </c>
    </row>
    <row r="35" spans="2:3" x14ac:dyDescent="0.25">
      <c r="B35" t="s">
        <v>269</v>
      </c>
      <c r="C35" s="142">
        <f>AVERAGEIFS(PAI!T:T,PAI!H:H,B35,PAI!I:I,"SÍ")</f>
        <v>0.52425562582660457</v>
      </c>
    </row>
    <row r="36" spans="2:3" x14ac:dyDescent="0.25">
      <c r="B36" t="s">
        <v>315</v>
      </c>
      <c r="C36" s="142">
        <f>AVERAGEIFS(PAI!T:T,PAI!H:H,B36,PAI!I:I,"SÍ")</f>
        <v>0.54807291666666669</v>
      </c>
    </row>
    <row r="37" spans="2:3" x14ac:dyDescent="0.25">
      <c r="B37" t="s">
        <v>276</v>
      </c>
      <c r="C37" s="142">
        <f>AVERAGEIFS(PAI!T:T,PAI!H:H,B37,PAI!I:I,"SÍ")</f>
        <v>0.56886962361033766</v>
      </c>
    </row>
    <row r="38" spans="2:3" x14ac:dyDescent="0.25">
      <c r="B38" t="s">
        <v>102</v>
      </c>
      <c r="C38" s="142">
        <f>AVERAGEIFS(PAI!T:T,PAI!H:H,B38,PAI!I:I,"SÍ")</f>
        <v>0.57604151762551614</v>
      </c>
    </row>
    <row r="39" spans="2:3" x14ac:dyDescent="0.25">
      <c r="B39" t="s">
        <v>392</v>
      </c>
      <c r="C39" s="142">
        <f>AVERAGEIFS(PAI!T:T,PAI!H:H,B39,PAI!I:I,"SÍ")</f>
        <v>0.57738162174080809</v>
      </c>
    </row>
    <row r="40" spans="2:3" x14ac:dyDescent="0.25">
      <c r="B40" t="s">
        <v>273</v>
      </c>
      <c r="C40" s="142">
        <f>AVERAGEIFS(PAI!T:T,PAI!H:H,B40,PAI!I:I,"SÍ")</f>
        <v>0.6023726110036598</v>
      </c>
    </row>
    <row r="41" spans="2:3" x14ac:dyDescent="0.25">
      <c r="B41" t="s">
        <v>292</v>
      </c>
      <c r="C41" s="142">
        <f>AVERAGEIFS(PAI!T:T,PAI!H:H,B41,PAI!I:I,"SÍ")</f>
        <v>0.6428571428571429</v>
      </c>
    </row>
    <row r="42" spans="2:3" x14ac:dyDescent="0.25">
      <c r="B42" t="s">
        <v>549</v>
      </c>
      <c r="C42" s="142">
        <f>AVERAGEIFS(PAI!T:T,PAI!H:H,B42,PAI!I:I,"SÍ")</f>
        <v>0.70506912442396308</v>
      </c>
    </row>
    <row r="43" spans="2:3" x14ac:dyDescent="0.25">
      <c r="B43" t="s">
        <v>503</v>
      </c>
      <c r="C43" s="142">
        <f>AVERAGEIFS(PAI!T:T,PAI!H:H,B43,PAI!I:I,"SÍ")</f>
        <v>0.72559672712111745</v>
      </c>
    </row>
    <row r="44" spans="2:3" x14ac:dyDescent="0.25">
      <c r="B44" t="s">
        <v>209</v>
      </c>
      <c r="C44" s="142">
        <f>AVERAGEIFS(PAI!T:T,PAI!H:H,B44,PAI!I:I,"SÍ")</f>
        <v>0.80017158387630349</v>
      </c>
    </row>
    <row r="45" spans="2:3" x14ac:dyDescent="0.25">
      <c r="B45" t="s">
        <v>168</v>
      </c>
      <c r="C45" s="142">
        <f>AVERAGEIFS(PAI!T:T,PAI!H:H,B45,PAI!I:I,"SÍ")</f>
        <v>0.87897738069687692</v>
      </c>
    </row>
  </sheetData>
  <autoFilter ref="B20:C20" xr:uid="{DA5CBEB7-764E-4F11-A813-34FCBA4E9F24}">
    <sortState xmlns:xlrd2="http://schemas.microsoft.com/office/spreadsheetml/2017/richdata2" ref="B21:C45">
      <sortCondition ref="C20"/>
    </sortState>
  </autoFilter>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95C12-570C-4B15-8BE9-55B0DBFACDFA}">
  <dimension ref="B1:N26"/>
  <sheetViews>
    <sheetView workbookViewId="0">
      <selection activeCell="B10" sqref="B10"/>
    </sheetView>
  </sheetViews>
  <sheetFormatPr baseColWidth="10" defaultColWidth="11.42578125" defaultRowHeight="15" x14ac:dyDescent="0.25"/>
  <cols>
    <col min="2" max="2" width="66.7109375" customWidth="1"/>
    <col min="4" max="4" width="11.85546875" bestFit="1" customWidth="1"/>
  </cols>
  <sheetData>
    <row r="1" spans="2:14" x14ac:dyDescent="0.25">
      <c r="B1" s="172" t="s">
        <v>640</v>
      </c>
      <c r="C1" s="172" t="s">
        <v>641</v>
      </c>
      <c r="D1" s="172" t="s">
        <v>642</v>
      </c>
      <c r="E1" s="172" t="s">
        <v>643</v>
      </c>
      <c r="F1" s="173" t="s">
        <v>644</v>
      </c>
      <c r="G1" s="173" t="s">
        <v>691</v>
      </c>
      <c r="H1" s="172" t="s">
        <v>749</v>
      </c>
      <c r="I1" s="172" t="s">
        <v>75</v>
      </c>
      <c r="J1" s="172" t="s">
        <v>767</v>
      </c>
    </row>
    <row r="2" spans="2:14" x14ac:dyDescent="0.25">
      <c r="B2" t="s">
        <v>400</v>
      </c>
      <c r="C2">
        <f>COUNTIF(PAI!H:H,B2)</f>
        <v>2</v>
      </c>
      <c r="D2">
        <f>COUNTIFS(PAI!H:H,B2,PAI!W:W,"&lt;&gt;0")</f>
        <v>2</v>
      </c>
      <c r="E2" s="142">
        <f>D2/C2</f>
        <v>1</v>
      </c>
      <c r="I2" t="s">
        <v>763</v>
      </c>
      <c r="J2" t="s">
        <v>768</v>
      </c>
      <c r="L2" t="s">
        <v>770</v>
      </c>
    </row>
    <row r="3" spans="2:14" x14ac:dyDescent="0.25">
      <c r="B3" t="s">
        <v>315</v>
      </c>
      <c r="C3">
        <f>COUNTIF(PAI!H:H,B3)</f>
        <v>9</v>
      </c>
      <c r="D3">
        <f>COUNTIFS(PAI!H:H,B3,PAI!W:W,"&lt;&gt;0")</f>
        <v>9</v>
      </c>
      <c r="E3" s="142">
        <f t="shared" ref="E3:E26" si="0">D3/C3</f>
        <v>1</v>
      </c>
      <c r="F3" t="s">
        <v>692</v>
      </c>
      <c r="G3" t="s">
        <v>693</v>
      </c>
      <c r="J3" t="s">
        <v>769</v>
      </c>
      <c r="L3" t="s">
        <v>769</v>
      </c>
      <c r="M3">
        <f>COUNTIF(J:J,L3)</f>
        <v>17</v>
      </c>
      <c r="N3" s="142">
        <f>M3/SUM($M$3:$M$4)</f>
        <v>0.68</v>
      </c>
    </row>
    <row r="4" spans="2:14" x14ac:dyDescent="0.25">
      <c r="B4" t="s">
        <v>183</v>
      </c>
      <c r="C4">
        <f>COUNTIF(PAI!H:H,B4)</f>
        <v>3</v>
      </c>
      <c r="D4">
        <f>COUNTIFS(PAI!H:H,B4,PAI!W:W,"&lt;&gt;0")</f>
        <v>3</v>
      </c>
      <c r="E4" s="142">
        <f t="shared" si="0"/>
        <v>1</v>
      </c>
      <c r="F4" t="s">
        <v>692</v>
      </c>
      <c r="G4" t="s">
        <v>693</v>
      </c>
      <c r="H4" t="s">
        <v>754</v>
      </c>
      <c r="J4" t="s">
        <v>768</v>
      </c>
      <c r="L4" t="s">
        <v>768</v>
      </c>
      <c r="M4">
        <f>COUNTIF(J:J,L4)</f>
        <v>8</v>
      </c>
      <c r="N4" s="142">
        <f>M4/SUM($M$3:$M$4)</f>
        <v>0.32</v>
      </c>
    </row>
    <row r="5" spans="2:14" x14ac:dyDescent="0.25">
      <c r="B5" t="s">
        <v>342</v>
      </c>
      <c r="C5">
        <f>COUNTIF(PAI!H:H,B5)</f>
        <v>7</v>
      </c>
      <c r="D5">
        <f>COUNTIFS(PAI!H:H,B5,PAI!W:W,"&lt;&gt;0")</f>
        <v>7</v>
      </c>
      <c r="E5" s="142">
        <f t="shared" si="0"/>
        <v>1</v>
      </c>
      <c r="F5" t="s">
        <v>645</v>
      </c>
      <c r="G5" t="s">
        <v>693</v>
      </c>
      <c r="J5" t="s">
        <v>769</v>
      </c>
    </row>
    <row r="6" spans="2:14" x14ac:dyDescent="0.25">
      <c r="B6" t="s">
        <v>282</v>
      </c>
      <c r="C6">
        <f>COUNTIF(PAI!H:H,B6)</f>
        <v>4</v>
      </c>
      <c r="D6">
        <f>COUNTIFS(PAI!H:H,B6,PAI!W:W,"&lt;&gt;0")</f>
        <v>4</v>
      </c>
      <c r="E6" s="142">
        <f t="shared" si="0"/>
        <v>1</v>
      </c>
      <c r="F6" t="s">
        <v>645</v>
      </c>
      <c r="G6" t="s">
        <v>693</v>
      </c>
      <c r="J6" t="s">
        <v>769</v>
      </c>
    </row>
    <row r="7" spans="2:14" x14ac:dyDescent="0.25">
      <c r="B7" t="s">
        <v>354</v>
      </c>
      <c r="C7">
        <f>COUNTIF(PAI!H:H,B7)</f>
        <v>3</v>
      </c>
      <c r="D7">
        <f>COUNTIFS(PAI!H:H,B7,PAI!W:W,"&lt;&gt;0")</f>
        <v>3</v>
      </c>
      <c r="E7" s="142">
        <f t="shared" si="0"/>
        <v>1</v>
      </c>
      <c r="F7" t="s">
        <v>692</v>
      </c>
      <c r="G7" t="s">
        <v>719</v>
      </c>
      <c r="J7" t="s">
        <v>769</v>
      </c>
    </row>
    <row r="8" spans="2:14" x14ac:dyDescent="0.25">
      <c r="B8" t="s">
        <v>602</v>
      </c>
      <c r="C8">
        <f>COUNTIF(PAI!H:H,B8)</f>
        <v>4</v>
      </c>
      <c r="D8">
        <f>COUNTIFS(PAI!H:H,B8,PAI!W:W,"&lt;&gt;0")</f>
        <v>4</v>
      </c>
      <c r="E8" s="142">
        <f t="shared" si="0"/>
        <v>1</v>
      </c>
      <c r="F8" t="s">
        <v>645</v>
      </c>
      <c r="G8" t="s">
        <v>693</v>
      </c>
      <c r="J8" t="s">
        <v>769</v>
      </c>
    </row>
    <row r="9" spans="2:14" x14ac:dyDescent="0.25">
      <c r="B9" t="s">
        <v>83</v>
      </c>
      <c r="C9">
        <f>COUNTIF(PAI!H:H,B9)</f>
        <v>5</v>
      </c>
      <c r="D9">
        <f>COUNTIFS(PAI!H:H,B9,PAI!W:W,"&lt;&gt;0")</f>
        <v>5</v>
      </c>
      <c r="E9" s="142">
        <f t="shared" si="0"/>
        <v>1</v>
      </c>
      <c r="F9" t="s">
        <v>692</v>
      </c>
      <c r="G9" t="s">
        <v>693</v>
      </c>
      <c r="J9" t="s">
        <v>769</v>
      </c>
    </row>
    <row r="10" spans="2:14" x14ac:dyDescent="0.25">
      <c r="B10" t="s">
        <v>483</v>
      </c>
      <c r="C10">
        <f>COUNTIF(PAI!H:H,B10)</f>
        <v>3</v>
      </c>
      <c r="D10">
        <f>COUNTIFS(PAI!H:H,B10,PAI!W:W,"&lt;&gt;0")</f>
        <v>3</v>
      </c>
      <c r="E10" s="142">
        <f t="shared" si="0"/>
        <v>1</v>
      </c>
      <c r="F10" t="s">
        <v>645</v>
      </c>
      <c r="G10" t="s">
        <v>693</v>
      </c>
      <c r="J10" t="s">
        <v>769</v>
      </c>
    </row>
    <row r="11" spans="2:14" x14ac:dyDescent="0.25">
      <c r="B11" t="s">
        <v>157</v>
      </c>
      <c r="C11">
        <f>COUNTIF(PAI!H:H,B11)</f>
        <v>3</v>
      </c>
      <c r="D11">
        <f>COUNTIFS(PAI!H:H,B11,PAI!W:W,"&lt;&gt;0")</f>
        <v>3</v>
      </c>
      <c r="E11" s="142">
        <f t="shared" si="0"/>
        <v>1</v>
      </c>
      <c r="F11" t="s">
        <v>692</v>
      </c>
      <c r="G11" t="s">
        <v>693</v>
      </c>
      <c r="J11" t="s">
        <v>769</v>
      </c>
    </row>
    <row r="12" spans="2:14" x14ac:dyDescent="0.25">
      <c r="B12" t="s">
        <v>209</v>
      </c>
      <c r="C12">
        <f>COUNTIF(PAI!H:H,B12)</f>
        <v>5</v>
      </c>
      <c r="D12">
        <f>COUNTIFS(PAI!H:H,B12,PAI!W:W,"&lt;&gt;0")</f>
        <v>5</v>
      </c>
      <c r="E12" s="142">
        <f t="shared" si="0"/>
        <v>1</v>
      </c>
      <c r="F12" t="s">
        <v>692</v>
      </c>
      <c r="G12" t="s">
        <v>693</v>
      </c>
      <c r="J12" t="s">
        <v>769</v>
      </c>
    </row>
    <row r="13" spans="2:14" x14ac:dyDescent="0.25">
      <c r="B13" t="s">
        <v>503</v>
      </c>
      <c r="C13">
        <f>COUNTIF(PAI!H:H,B13)</f>
        <v>4</v>
      </c>
      <c r="D13">
        <f>COUNTIFS(PAI!H:H,B13,PAI!W:W,"&lt;&gt;0")</f>
        <v>4</v>
      </c>
      <c r="E13" s="142">
        <f t="shared" si="0"/>
        <v>1</v>
      </c>
      <c r="F13" t="s">
        <v>692</v>
      </c>
      <c r="G13" t="s">
        <v>693</v>
      </c>
      <c r="J13" t="s">
        <v>769</v>
      </c>
    </row>
    <row r="14" spans="2:14" x14ac:dyDescent="0.25">
      <c r="B14" t="s">
        <v>168</v>
      </c>
      <c r="C14">
        <f>COUNTIF(PAI!H:H,B14)</f>
        <v>5</v>
      </c>
      <c r="D14">
        <f>COUNTIFS(PAI!H:H,B14,PAI!W:W,"&lt;&gt;0")</f>
        <v>5</v>
      </c>
      <c r="E14" s="142">
        <f t="shared" si="0"/>
        <v>1</v>
      </c>
      <c r="F14" t="s">
        <v>692</v>
      </c>
      <c r="G14" t="s">
        <v>693</v>
      </c>
      <c r="J14" t="s">
        <v>769</v>
      </c>
    </row>
    <row r="15" spans="2:14" x14ac:dyDescent="0.25">
      <c r="B15" t="s">
        <v>102</v>
      </c>
      <c r="C15">
        <f>COUNTIF(PAI!H:H,B15)</f>
        <v>4</v>
      </c>
      <c r="D15">
        <f>COUNTIFS(PAI!H:H,B15,PAI!W:W,"&lt;&gt;0")</f>
        <v>4</v>
      </c>
      <c r="E15" s="142">
        <f t="shared" si="0"/>
        <v>1</v>
      </c>
      <c r="F15" t="s">
        <v>645</v>
      </c>
      <c r="G15" t="s">
        <v>693</v>
      </c>
      <c r="J15" t="s">
        <v>769</v>
      </c>
    </row>
    <row r="16" spans="2:14" x14ac:dyDescent="0.25">
      <c r="B16" t="s">
        <v>121</v>
      </c>
      <c r="C16">
        <f>COUNTIF(PAI!H:H,B16)</f>
        <v>3</v>
      </c>
      <c r="D16">
        <f>COUNTIFS(PAI!H:H,B16,PAI!W:W,"&lt;&gt;0")</f>
        <v>3</v>
      </c>
      <c r="E16" s="142">
        <f t="shared" si="0"/>
        <v>1</v>
      </c>
      <c r="F16" t="s">
        <v>692</v>
      </c>
      <c r="G16" t="s">
        <v>693</v>
      </c>
      <c r="I16" t="s">
        <v>762</v>
      </c>
      <c r="J16" t="s">
        <v>768</v>
      </c>
    </row>
    <row r="17" spans="2:10" x14ac:dyDescent="0.25">
      <c r="B17" t="s">
        <v>131</v>
      </c>
      <c r="C17">
        <f>COUNTIF(PAI!H:H,B17)</f>
        <v>7</v>
      </c>
      <c r="D17">
        <f>COUNTIFS(PAI!H:H,B17,PAI!W:W,"&lt;&gt;0")</f>
        <v>7</v>
      </c>
      <c r="E17" s="142">
        <f t="shared" si="0"/>
        <v>1</v>
      </c>
      <c r="F17" t="s">
        <v>692</v>
      </c>
      <c r="G17" t="s">
        <v>693</v>
      </c>
      <c r="H17" t="s">
        <v>754</v>
      </c>
      <c r="J17" t="s">
        <v>768</v>
      </c>
    </row>
    <row r="18" spans="2:10" x14ac:dyDescent="0.25">
      <c r="B18" t="s">
        <v>269</v>
      </c>
      <c r="C18">
        <f>COUNTIF(PAI!H:H,B18)</f>
        <v>4</v>
      </c>
      <c r="D18">
        <f>COUNTIFS(PAI!H:H,B18,PAI!W:W,"&lt;&gt;0")</f>
        <v>4</v>
      </c>
      <c r="E18" s="142">
        <f t="shared" si="0"/>
        <v>1</v>
      </c>
      <c r="F18" t="s">
        <v>692</v>
      </c>
      <c r="G18" t="s">
        <v>693</v>
      </c>
      <c r="H18" t="s">
        <v>754</v>
      </c>
      <c r="J18" t="s">
        <v>768</v>
      </c>
    </row>
    <row r="19" spans="2:10" x14ac:dyDescent="0.25">
      <c r="B19" t="s">
        <v>273</v>
      </c>
      <c r="C19">
        <f>COUNTIF(PAI!H:H,B19)</f>
        <v>4</v>
      </c>
      <c r="D19">
        <f>COUNTIFS(PAI!H:H,B19,PAI!W:W,"&lt;&gt;0")</f>
        <v>4</v>
      </c>
      <c r="E19" s="142">
        <f t="shared" si="0"/>
        <v>1</v>
      </c>
      <c r="F19" t="s">
        <v>645</v>
      </c>
      <c r="G19" t="s">
        <v>693</v>
      </c>
      <c r="J19" t="s">
        <v>769</v>
      </c>
    </row>
    <row r="20" spans="2:10" x14ac:dyDescent="0.25">
      <c r="B20" t="s">
        <v>275</v>
      </c>
      <c r="C20">
        <f>COUNTIF(PAI!H:H,B20)</f>
        <v>4</v>
      </c>
      <c r="D20">
        <f>COUNTIFS(PAI!H:H,B20,PAI!W:W,"&lt;&gt;0")</f>
        <v>4</v>
      </c>
      <c r="E20" s="142">
        <f t="shared" si="0"/>
        <v>1</v>
      </c>
      <c r="F20" t="s">
        <v>692</v>
      </c>
      <c r="G20" t="s">
        <v>693</v>
      </c>
      <c r="J20" t="s">
        <v>768</v>
      </c>
    </row>
    <row r="21" spans="2:10" x14ac:dyDescent="0.25">
      <c r="B21" t="s">
        <v>276</v>
      </c>
      <c r="C21">
        <f>COUNTIF(PAI!H:H,B21)</f>
        <v>4</v>
      </c>
      <c r="D21">
        <f>COUNTIFS(PAI!H:H,B21,PAI!W:W,"&lt;&gt;0")</f>
        <v>4</v>
      </c>
      <c r="E21" s="142">
        <f t="shared" si="0"/>
        <v>1</v>
      </c>
      <c r="F21" t="s">
        <v>645</v>
      </c>
      <c r="G21" t="s">
        <v>693</v>
      </c>
      <c r="J21" t="s">
        <v>768</v>
      </c>
    </row>
    <row r="22" spans="2:10" x14ac:dyDescent="0.25">
      <c r="B22" t="s">
        <v>143</v>
      </c>
      <c r="C22">
        <f>COUNTIF(PAI!H:H,B22)</f>
        <v>5</v>
      </c>
      <c r="D22">
        <f>COUNTIFS(PAI!H:H,B22,PAI!W:W,"&lt;&gt;0")</f>
        <v>5</v>
      </c>
      <c r="E22" s="142">
        <f t="shared" si="0"/>
        <v>1</v>
      </c>
      <c r="F22" t="s">
        <v>692</v>
      </c>
      <c r="G22" t="s">
        <v>719</v>
      </c>
      <c r="I22" t="s">
        <v>765</v>
      </c>
      <c r="J22" t="s">
        <v>768</v>
      </c>
    </row>
    <row r="23" spans="2:10" x14ac:dyDescent="0.25">
      <c r="B23" t="s">
        <v>549</v>
      </c>
      <c r="C23">
        <f>COUNTIF(PAI!H:H,B23)</f>
        <v>2</v>
      </c>
      <c r="D23">
        <f>COUNTIFS(PAI!H:H,B23,PAI!W:W,"&lt;&gt;0")</f>
        <v>2</v>
      </c>
      <c r="E23" s="142">
        <f t="shared" si="0"/>
        <v>1</v>
      </c>
      <c r="F23" t="s">
        <v>645</v>
      </c>
      <c r="G23" t="s">
        <v>693</v>
      </c>
      <c r="J23" t="s">
        <v>769</v>
      </c>
    </row>
    <row r="24" spans="2:10" x14ac:dyDescent="0.25">
      <c r="B24" t="s">
        <v>560</v>
      </c>
      <c r="C24">
        <f>COUNTIF(PAI!H:H,B24)</f>
        <v>3</v>
      </c>
      <c r="D24">
        <f>COUNTIFS(PAI!H:H,B24,PAI!W:W,"&lt;&gt;0")</f>
        <v>3</v>
      </c>
      <c r="E24" s="142">
        <f t="shared" si="0"/>
        <v>1</v>
      </c>
      <c r="F24" t="s">
        <v>645</v>
      </c>
      <c r="G24" t="s">
        <v>693</v>
      </c>
      <c r="H24" t="s">
        <v>754</v>
      </c>
      <c r="J24" t="s">
        <v>769</v>
      </c>
    </row>
    <row r="25" spans="2:10" x14ac:dyDescent="0.25">
      <c r="B25" t="s">
        <v>292</v>
      </c>
      <c r="C25">
        <f>COUNTIF(PAI!H:H,B25)</f>
        <v>7</v>
      </c>
      <c r="D25">
        <f>COUNTIFS(PAI!H:H,B25,PAI!W:W,"&lt;&gt;0")</f>
        <v>7</v>
      </c>
      <c r="E25" s="142">
        <f t="shared" si="0"/>
        <v>1</v>
      </c>
      <c r="F25" t="s">
        <v>692</v>
      </c>
      <c r="G25" t="s">
        <v>693</v>
      </c>
      <c r="J25" t="s">
        <v>769</v>
      </c>
    </row>
    <row r="26" spans="2:10" x14ac:dyDescent="0.25">
      <c r="B26" t="s">
        <v>392</v>
      </c>
      <c r="C26">
        <f>COUNTIF(PAI!H:H,B26)</f>
        <v>3</v>
      </c>
      <c r="D26">
        <f>COUNTIFS(PAI!H:H,B26,PAI!W:W,"&lt;&gt;0")</f>
        <v>3</v>
      </c>
      <c r="E26" s="142">
        <f t="shared" si="0"/>
        <v>1</v>
      </c>
      <c r="F26" t="s">
        <v>692</v>
      </c>
      <c r="G26" t="s">
        <v>693</v>
      </c>
      <c r="J26" t="s">
        <v>769</v>
      </c>
    </row>
  </sheetData>
  <autoFilter ref="B1:J26" xr:uid="{9A995C12-570C-4B15-8BE9-55B0DBFACDF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B5E02-1B64-4256-AA51-1AD8B599E2C8}">
  <sheetPr filterMode="1"/>
  <dimension ref="A1:I117"/>
  <sheetViews>
    <sheetView workbookViewId="0">
      <selection activeCell="D112" sqref="D112"/>
    </sheetView>
  </sheetViews>
  <sheetFormatPr baseColWidth="10" defaultColWidth="11.42578125" defaultRowHeight="15" x14ac:dyDescent="0.25"/>
  <cols>
    <col min="1" max="1" width="27" customWidth="1"/>
    <col min="2" max="2" width="54.42578125" style="143" customWidth="1"/>
    <col min="3" max="4" width="14.85546875" style="152" customWidth="1"/>
    <col min="5" max="5" width="16.7109375" customWidth="1"/>
    <col min="6" max="6" width="16.42578125" customWidth="1"/>
    <col min="7" max="7" width="16" customWidth="1"/>
    <col min="8" max="8" width="15.5703125" customWidth="1"/>
  </cols>
  <sheetData>
    <row r="1" spans="1:8" x14ac:dyDescent="0.25">
      <c r="A1" s="154"/>
      <c r="B1" s="155"/>
      <c r="C1" s="278" t="s">
        <v>646</v>
      </c>
      <c r="D1" s="278"/>
      <c r="E1" s="279" t="s">
        <v>647</v>
      </c>
      <c r="F1" s="279"/>
    </row>
    <row r="2" spans="1:8" x14ac:dyDescent="0.25">
      <c r="A2" s="156" t="s">
        <v>640</v>
      </c>
      <c r="B2" s="156" t="s">
        <v>648</v>
      </c>
      <c r="C2" s="157" t="s">
        <v>69</v>
      </c>
      <c r="D2" s="157" t="s">
        <v>70</v>
      </c>
      <c r="E2" s="154" t="s">
        <v>69</v>
      </c>
      <c r="F2" s="154" t="s">
        <v>70</v>
      </c>
    </row>
    <row r="3" spans="1:8" hidden="1" x14ac:dyDescent="0.25">
      <c r="A3" s="144" t="s">
        <v>649</v>
      </c>
      <c r="B3" s="148" t="s">
        <v>619</v>
      </c>
      <c r="C3" s="153">
        <v>249</v>
      </c>
      <c r="D3" s="153">
        <v>400</v>
      </c>
      <c r="E3" s="152">
        <v>232</v>
      </c>
      <c r="F3" s="152">
        <v>600</v>
      </c>
    </row>
    <row r="4" spans="1:8" hidden="1" x14ac:dyDescent="0.25">
      <c r="A4" s="144" t="s">
        <v>650</v>
      </c>
      <c r="B4" s="151" t="s">
        <v>401</v>
      </c>
      <c r="C4" s="153">
        <v>0</v>
      </c>
      <c r="D4" s="153">
        <v>0</v>
      </c>
      <c r="E4" s="152">
        <v>0</v>
      </c>
      <c r="F4" s="152">
        <v>0</v>
      </c>
    </row>
    <row r="5" spans="1:8" hidden="1" x14ac:dyDescent="0.25">
      <c r="A5" s="144" t="s">
        <v>651</v>
      </c>
      <c r="B5" s="145" t="s">
        <v>652</v>
      </c>
      <c r="C5" s="153">
        <v>28</v>
      </c>
      <c r="D5" s="153">
        <v>28</v>
      </c>
      <c r="E5" s="152">
        <v>42</v>
      </c>
      <c r="F5" s="152">
        <v>42</v>
      </c>
    </row>
    <row r="6" spans="1:8" hidden="1" x14ac:dyDescent="0.25">
      <c r="A6" s="144" t="s">
        <v>653</v>
      </c>
      <c r="B6" s="147" t="s">
        <v>293</v>
      </c>
      <c r="C6" s="153">
        <v>1</v>
      </c>
      <c r="D6" s="153">
        <v>4</v>
      </c>
      <c r="E6" s="167">
        <v>2</v>
      </c>
      <c r="F6" s="152">
        <v>4</v>
      </c>
    </row>
    <row r="7" spans="1:8" hidden="1" x14ac:dyDescent="0.25">
      <c r="A7" s="144" t="s">
        <v>650</v>
      </c>
      <c r="B7" s="147" t="s">
        <v>405</v>
      </c>
      <c r="C7" s="153">
        <v>2</v>
      </c>
      <c r="D7" s="153">
        <v>2</v>
      </c>
      <c r="E7" s="152">
        <v>0</v>
      </c>
      <c r="F7" s="152">
        <v>0</v>
      </c>
    </row>
    <row r="8" spans="1:8" hidden="1" x14ac:dyDescent="0.25">
      <c r="A8" s="144" t="s">
        <v>654</v>
      </c>
      <c r="B8" s="149" t="s">
        <v>539</v>
      </c>
      <c r="C8" s="153">
        <v>105</v>
      </c>
      <c r="D8" s="153">
        <v>120</v>
      </c>
      <c r="E8" s="152">
        <v>213</v>
      </c>
      <c r="F8" s="152">
        <v>400</v>
      </c>
    </row>
    <row r="9" spans="1:8" hidden="1" x14ac:dyDescent="0.25">
      <c r="A9" s="144" t="s">
        <v>655</v>
      </c>
      <c r="B9" s="145" t="s">
        <v>603</v>
      </c>
      <c r="C9" s="153">
        <v>46</v>
      </c>
      <c r="D9" s="153">
        <v>46</v>
      </c>
      <c r="E9" s="152">
        <v>141</v>
      </c>
      <c r="F9" s="152">
        <v>155</v>
      </c>
    </row>
    <row r="10" spans="1:8" hidden="1" x14ac:dyDescent="0.25">
      <c r="A10" s="144" t="s">
        <v>656</v>
      </c>
      <c r="B10" s="145" t="s">
        <v>657</v>
      </c>
      <c r="C10" s="153">
        <v>27000000</v>
      </c>
      <c r="D10" s="153">
        <v>700000000</v>
      </c>
      <c r="E10" s="152">
        <v>37084660</v>
      </c>
      <c r="F10" s="152">
        <v>700000000</v>
      </c>
      <c r="H10" s="152">
        <f>E10-C10</f>
        <v>10084660</v>
      </c>
    </row>
    <row r="11" spans="1:8" hidden="1" x14ac:dyDescent="0.25">
      <c r="A11" s="144" t="s">
        <v>658</v>
      </c>
      <c r="B11" s="145" t="s">
        <v>659</v>
      </c>
      <c r="C11" s="153">
        <v>124</v>
      </c>
      <c r="D11" s="153">
        <v>124</v>
      </c>
      <c r="E11" s="152">
        <v>9</v>
      </c>
      <c r="F11" s="152">
        <v>9</v>
      </c>
    </row>
    <row r="12" spans="1:8" hidden="1" x14ac:dyDescent="0.25">
      <c r="A12" s="144" t="s">
        <v>660</v>
      </c>
      <c r="B12" s="145" t="s">
        <v>432</v>
      </c>
      <c r="C12" s="153">
        <v>735</v>
      </c>
      <c r="D12" s="153">
        <v>735</v>
      </c>
      <c r="E12" s="152">
        <v>1355</v>
      </c>
      <c r="F12" s="152">
        <v>1355</v>
      </c>
    </row>
    <row r="13" spans="1:8" hidden="1" x14ac:dyDescent="0.25">
      <c r="A13" s="144" t="s">
        <v>661</v>
      </c>
      <c r="B13" s="147" t="s">
        <v>472</v>
      </c>
      <c r="C13" s="153">
        <v>24</v>
      </c>
      <c r="D13" s="153">
        <v>50</v>
      </c>
      <c r="E13" s="152">
        <v>32</v>
      </c>
      <c r="F13" s="152">
        <v>50</v>
      </c>
    </row>
    <row r="14" spans="1:8" hidden="1" x14ac:dyDescent="0.25">
      <c r="A14" s="144" t="s">
        <v>661</v>
      </c>
      <c r="B14" s="147" t="s">
        <v>476</v>
      </c>
      <c r="C14" s="153">
        <v>25</v>
      </c>
      <c r="D14" s="153">
        <v>100</v>
      </c>
      <c r="E14" s="152">
        <v>65</v>
      </c>
      <c r="F14" s="152">
        <v>100</v>
      </c>
    </row>
    <row r="15" spans="1:8" hidden="1" x14ac:dyDescent="0.25">
      <c r="A15" s="144" t="s">
        <v>660</v>
      </c>
      <c r="B15" s="145" t="s">
        <v>436</v>
      </c>
      <c r="C15" s="153">
        <v>899</v>
      </c>
      <c r="D15" s="153">
        <v>4400</v>
      </c>
      <c r="E15" s="152">
        <v>2001</v>
      </c>
      <c r="F15" s="152">
        <v>4400</v>
      </c>
    </row>
    <row r="16" spans="1:8" hidden="1" x14ac:dyDescent="0.25">
      <c r="A16" s="144" t="s">
        <v>660</v>
      </c>
      <c r="B16" s="145" t="s">
        <v>440</v>
      </c>
      <c r="C16" s="153">
        <v>45</v>
      </c>
      <c r="D16" s="153">
        <v>47</v>
      </c>
      <c r="E16" s="152">
        <v>143</v>
      </c>
      <c r="F16" s="152">
        <v>166</v>
      </c>
    </row>
    <row r="17" spans="1:8" hidden="1" x14ac:dyDescent="0.25">
      <c r="A17" s="144" t="s">
        <v>662</v>
      </c>
      <c r="B17" s="164" t="s">
        <v>411</v>
      </c>
      <c r="C17" s="153">
        <v>24</v>
      </c>
      <c r="D17" s="153">
        <v>48</v>
      </c>
      <c r="E17" s="152">
        <v>40</v>
      </c>
      <c r="F17" s="152">
        <v>40</v>
      </c>
    </row>
    <row r="18" spans="1:8" hidden="1" x14ac:dyDescent="0.25">
      <c r="A18" s="144" t="s">
        <v>655</v>
      </c>
      <c r="B18" s="145" t="s">
        <v>607</v>
      </c>
      <c r="C18" s="153">
        <v>123</v>
      </c>
      <c r="D18" s="153">
        <v>123</v>
      </c>
      <c r="E18" s="152">
        <v>294</v>
      </c>
      <c r="F18" s="152">
        <v>294</v>
      </c>
    </row>
    <row r="19" spans="1:8" hidden="1" x14ac:dyDescent="0.25">
      <c r="A19" s="144" t="s">
        <v>663</v>
      </c>
      <c r="B19" s="145" t="s">
        <v>283</v>
      </c>
      <c r="C19" s="153">
        <v>670990140</v>
      </c>
      <c r="D19" s="153">
        <v>2000000000</v>
      </c>
      <c r="E19" s="152">
        <v>1061437364</v>
      </c>
      <c r="F19" s="152">
        <v>2000000000</v>
      </c>
    </row>
    <row r="20" spans="1:8" hidden="1" x14ac:dyDescent="0.25">
      <c r="A20" s="144" t="s">
        <v>656</v>
      </c>
      <c r="B20" s="145" t="s">
        <v>256</v>
      </c>
      <c r="C20" s="153">
        <v>11</v>
      </c>
      <c r="D20" s="153">
        <v>150</v>
      </c>
      <c r="E20" s="152">
        <v>11</v>
      </c>
      <c r="F20" s="152">
        <v>150</v>
      </c>
      <c r="H20" s="152">
        <f>E20-C20</f>
        <v>0</v>
      </c>
    </row>
    <row r="21" spans="1:8" hidden="1" x14ac:dyDescent="0.25">
      <c r="A21" s="144" t="s">
        <v>662</v>
      </c>
      <c r="B21" s="164" t="s">
        <v>581</v>
      </c>
      <c r="C21" s="153">
        <v>673</v>
      </c>
      <c r="D21" s="153">
        <v>2400</v>
      </c>
      <c r="E21" s="152">
        <v>650</v>
      </c>
      <c r="F21" s="152">
        <v>650</v>
      </c>
    </row>
    <row r="22" spans="1:8" hidden="1" x14ac:dyDescent="0.25">
      <c r="A22" s="144" t="s">
        <v>664</v>
      </c>
      <c r="B22" s="145" t="s">
        <v>497</v>
      </c>
      <c r="C22" s="153">
        <v>139</v>
      </c>
      <c r="D22" s="153">
        <v>164</v>
      </c>
      <c r="E22" s="152">
        <v>163</v>
      </c>
      <c r="F22" s="152">
        <v>164</v>
      </c>
      <c r="H22" s="152"/>
    </row>
    <row r="23" spans="1:8" hidden="1" x14ac:dyDescent="0.25">
      <c r="A23" s="144" t="s">
        <v>549</v>
      </c>
      <c r="B23" s="145" t="s">
        <v>550</v>
      </c>
      <c r="C23" s="153">
        <v>98</v>
      </c>
      <c r="D23" s="153">
        <v>216</v>
      </c>
      <c r="E23" s="152">
        <v>153</v>
      </c>
      <c r="F23" s="152">
        <v>217</v>
      </c>
    </row>
    <row r="24" spans="1:8" hidden="1" x14ac:dyDescent="0.25">
      <c r="A24" s="144" t="s">
        <v>665</v>
      </c>
      <c r="B24" s="145" t="s">
        <v>504</v>
      </c>
      <c r="C24" s="153">
        <v>106</v>
      </c>
      <c r="D24" s="153">
        <v>116</v>
      </c>
      <c r="E24" s="152">
        <v>108</v>
      </c>
      <c r="F24" s="152">
        <v>118</v>
      </c>
      <c r="G24" s="152">
        <f>E24+C24</f>
        <v>214</v>
      </c>
      <c r="H24" s="152">
        <f>F24+D24</f>
        <v>234</v>
      </c>
    </row>
    <row r="25" spans="1:8" hidden="1" x14ac:dyDescent="0.25">
      <c r="A25" s="144" t="s">
        <v>661</v>
      </c>
      <c r="B25" s="148" t="s">
        <v>198</v>
      </c>
      <c r="C25" s="153">
        <v>0</v>
      </c>
      <c r="D25" s="153">
        <v>225000000</v>
      </c>
      <c r="E25" s="152">
        <v>4013345561</v>
      </c>
      <c r="F25" s="152">
        <v>225000000000</v>
      </c>
    </row>
    <row r="26" spans="1:8" hidden="1" x14ac:dyDescent="0.25">
      <c r="A26" s="144" t="s">
        <v>656</v>
      </c>
      <c r="B26" s="149" t="s">
        <v>132</v>
      </c>
      <c r="C26" s="153">
        <v>30</v>
      </c>
      <c r="D26" s="153">
        <v>40</v>
      </c>
      <c r="E26" s="152">
        <v>43</v>
      </c>
      <c r="F26" s="152">
        <v>40</v>
      </c>
      <c r="H26" s="152">
        <f>E26-C26</f>
        <v>13</v>
      </c>
    </row>
    <row r="27" spans="1:8" hidden="1" x14ac:dyDescent="0.25">
      <c r="A27" s="144" t="s">
        <v>656</v>
      </c>
      <c r="B27" s="148" t="s">
        <v>137</v>
      </c>
      <c r="C27" s="153">
        <v>2</v>
      </c>
      <c r="D27" s="153">
        <v>60</v>
      </c>
      <c r="E27" s="152">
        <v>58</v>
      </c>
      <c r="F27" s="152">
        <v>60</v>
      </c>
      <c r="H27" s="152">
        <f>E27-C27</f>
        <v>56</v>
      </c>
    </row>
    <row r="28" spans="1:8" hidden="1" x14ac:dyDescent="0.25">
      <c r="A28" s="144" t="s">
        <v>658</v>
      </c>
      <c r="B28" s="147" t="s">
        <v>122</v>
      </c>
      <c r="C28" s="153">
        <v>14</v>
      </c>
      <c r="D28" s="153">
        <v>14</v>
      </c>
      <c r="E28" s="152">
        <v>13</v>
      </c>
      <c r="F28" s="152">
        <v>33</v>
      </c>
      <c r="H28" s="152"/>
    </row>
    <row r="29" spans="1:8" hidden="1" x14ac:dyDescent="0.25">
      <c r="A29" s="144" t="s">
        <v>656</v>
      </c>
      <c r="B29" s="148" t="s">
        <v>260</v>
      </c>
      <c r="C29" s="153">
        <v>0</v>
      </c>
      <c r="D29" s="153">
        <v>15</v>
      </c>
      <c r="E29" s="152">
        <v>0</v>
      </c>
      <c r="F29" s="152">
        <v>0</v>
      </c>
      <c r="H29" s="152">
        <f>E29-C29</f>
        <v>0</v>
      </c>
    </row>
    <row r="30" spans="1:8" hidden="1" x14ac:dyDescent="0.25">
      <c r="A30" s="144" t="s">
        <v>653</v>
      </c>
      <c r="B30" s="147" t="s">
        <v>373</v>
      </c>
      <c r="C30" s="153">
        <v>0</v>
      </c>
      <c r="D30" s="153">
        <v>3</v>
      </c>
      <c r="E30" s="167">
        <v>1.5</v>
      </c>
      <c r="F30" s="152">
        <v>3</v>
      </c>
    </row>
    <row r="31" spans="1:8" hidden="1" x14ac:dyDescent="0.25">
      <c r="A31" s="144" t="s">
        <v>651</v>
      </c>
      <c r="B31" s="145" t="s">
        <v>204</v>
      </c>
      <c r="C31" s="153">
        <v>0</v>
      </c>
      <c r="D31" s="153">
        <v>0</v>
      </c>
      <c r="E31" s="152" t="s">
        <v>666</v>
      </c>
      <c r="F31" s="152" t="s">
        <v>666</v>
      </c>
    </row>
    <row r="32" spans="1:8" hidden="1" x14ac:dyDescent="0.25">
      <c r="A32" s="144" t="s">
        <v>667</v>
      </c>
      <c r="B32" s="145" t="s">
        <v>484</v>
      </c>
      <c r="C32" s="153">
        <v>0</v>
      </c>
      <c r="D32" s="153">
        <v>158</v>
      </c>
      <c r="E32" s="152">
        <v>0</v>
      </c>
      <c r="F32" s="152">
        <v>0</v>
      </c>
    </row>
    <row r="33" spans="1:9" hidden="1" x14ac:dyDescent="0.25">
      <c r="A33" s="144" t="s">
        <v>668</v>
      </c>
      <c r="B33" s="165" t="s">
        <v>416</v>
      </c>
      <c r="C33" s="153">
        <v>1608</v>
      </c>
      <c r="D33" s="153">
        <v>1651</v>
      </c>
      <c r="E33" s="152">
        <v>3350</v>
      </c>
      <c r="F33" s="152">
        <v>3567</v>
      </c>
      <c r="H33" s="152"/>
    </row>
    <row r="34" spans="1:9" hidden="1" x14ac:dyDescent="0.25">
      <c r="A34" s="144" t="s">
        <v>649</v>
      </c>
      <c r="B34" s="145" t="s">
        <v>229</v>
      </c>
      <c r="C34" s="153">
        <v>190297042323</v>
      </c>
      <c r="D34" s="153">
        <v>612490000000</v>
      </c>
      <c r="E34" s="152">
        <v>457680852249</v>
      </c>
      <c r="F34" s="152">
        <v>612490000000</v>
      </c>
    </row>
    <row r="35" spans="1:9" hidden="1" x14ac:dyDescent="0.25">
      <c r="A35" s="144" t="s">
        <v>649</v>
      </c>
      <c r="B35" s="145" t="s">
        <v>233</v>
      </c>
      <c r="C35" s="153">
        <v>33460760468.27</v>
      </c>
      <c r="D35" s="153">
        <v>127000000000</v>
      </c>
      <c r="E35" s="152">
        <v>56287503717</v>
      </c>
      <c r="F35" s="152">
        <v>127836393814</v>
      </c>
    </row>
    <row r="36" spans="1:9" hidden="1" x14ac:dyDescent="0.25">
      <c r="A36" s="144" t="s">
        <v>663</v>
      </c>
      <c r="B36" s="148" t="s">
        <v>348</v>
      </c>
      <c r="C36" s="153">
        <v>149</v>
      </c>
      <c r="D36" s="153">
        <v>150</v>
      </c>
      <c r="E36" s="152">
        <v>256</v>
      </c>
      <c r="F36" s="152">
        <v>296</v>
      </c>
    </row>
    <row r="37" spans="1:9" hidden="1" x14ac:dyDescent="0.25">
      <c r="A37" s="144" t="s">
        <v>664</v>
      </c>
      <c r="B37" s="145" t="s">
        <v>210</v>
      </c>
      <c r="C37" s="153">
        <v>3411365000</v>
      </c>
      <c r="D37" s="153">
        <v>7842597469</v>
      </c>
      <c r="E37" s="152">
        <v>10685933444</v>
      </c>
      <c r="F37" s="152">
        <v>7842597469</v>
      </c>
    </row>
    <row r="38" spans="1:9" hidden="1" x14ac:dyDescent="0.25">
      <c r="A38" s="144" t="s">
        <v>664</v>
      </c>
      <c r="B38" s="145" t="s">
        <v>214</v>
      </c>
      <c r="C38" s="153">
        <v>0</v>
      </c>
      <c r="D38" s="153">
        <v>12472577991</v>
      </c>
      <c r="E38" s="152">
        <v>12426059368</v>
      </c>
      <c r="F38" s="152">
        <v>12472577991</v>
      </c>
    </row>
    <row r="39" spans="1:9" hidden="1" x14ac:dyDescent="0.25">
      <c r="A39" s="144" t="s">
        <v>653</v>
      </c>
      <c r="B39" s="147" t="s">
        <v>377</v>
      </c>
      <c r="C39" s="153">
        <v>1</v>
      </c>
      <c r="D39" s="153">
        <v>4</v>
      </c>
      <c r="E39" s="167">
        <v>3</v>
      </c>
      <c r="F39" s="152">
        <v>4</v>
      </c>
    </row>
    <row r="40" spans="1:9" hidden="1" x14ac:dyDescent="0.25">
      <c r="A40" s="144" t="s">
        <v>669</v>
      </c>
      <c r="B40" s="145" t="s">
        <v>517</v>
      </c>
      <c r="C40" s="153">
        <v>141</v>
      </c>
      <c r="D40" s="153">
        <v>431</v>
      </c>
      <c r="E40" s="152">
        <v>371</v>
      </c>
      <c r="F40" s="152">
        <v>431</v>
      </c>
      <c r="I40" s="152">
        <f>E40-C40</f>
        <v>230</v>
      </c>
    </row>
    <row r="41" spans="1:9" hidden="1" x14ac:dyDescent="0.25">
      <c r="A41" s="144" t="s">
        <v>670</v>
      </c>
      <c r="B41" s="145" t="s">
        <v>517</v>
      </c>
      <c r="C41" s="153">
        <v>78</v>
      </c>
      <c r="D41" s="153">
        <v>160</v>
      </c>
      <c r="E41" s="152">
        <v>133</v>
      </c>
      <c r="F41" s="152">
        <v>160</v>
      </c>
    </row>
    <row r="42" spans="1:9" hidden="1" x14ac:dyDescent="0.25">
      <c r="A42" s="144" t="s">
        <v>671</v>
      </c>
      <c r="B42" s="145" t="s">
        <v>517</v>
      </c>
      <c r="C42" s="153">
        <v>52</v>
      </c>
      <c r="D42" s="153">
        <v>336</v>
      </c>
      <c r="E42" s="152">
        <v>140</v>
      </c>
      <c r="F42" s="152">
        <v>336</v>
      </c>
    </row>
    <row r="43" spans="1:9" hidden="1" x14ac:dyDescent="0.25">
      <c r="A43" s="144" t="s">
        <v>672</v>
      </c>
      <c r="B43" s="145" t="s">
        <v>517</v>
      </c>
      <c r="C43" s="153">
        <v>239</v>
      </c>
      <c r="D43" s="153">
        <v>700</v>
      </c>
      <c r="E43" s="152">
        <v>479</v>
      </c>
      <c r="F43" s="152">
        <v>700</v>
      </c>
    </row>
    <row r="44" spans="1:9" hidden="1" x14ac:dyDescent="0.25">
      <c r="A44" s="144" t="s">
        <v>660</v>
      </c>
      <c r="B44" s="145" t="s">
        <v>673</v>
      </c>
      <c r="C44" s="153">
        <v>201</v>
      </c>
      <c r="D44" s="153">
        <v>201</v>
      </c>
      <c r="E44" s="152">
        <v>423</v>
      </c>
      <c r="F44" s="152">
        <v>423</v>
      </c>
    </row>
    <row r="45" spans="1:9" hidden="1" x14ac:dyDescent="0.25">
      <c r="A45" s="144" t="s">
        <v>653</v>
      </c>
      <c r="B45" s="147" t="s">
        <v>573</v>
      </c>
      <c r="C45" s="153">
        <v>2</v>
      </c>
      <c r="D45" s="153">
        <v>4</v>
      </c>
      <c r="E45" s="167">
        <v>3</v>
      </c>
      <c r="F45" s="152">
        <v>4</v>
      </c>
    </row>
    <row r="46" spans="1:9" hidden="1" x14ac:dyDescent="0.25">
      <c r="A46" s="144" t="s">
        <v>653</v>
      </c>
      <c r="B46" s="147" t="s">
        <v>381</v>
      </c>
      <c r="C46" s="153">
        <v>3</v>
      </c>
      <c r="D46" s="153">
        <v>12</v>
      </c>
      <c r="E46" s="167">
        <v>0</v>
      </c>
      <c r="F46" s="152">
        <v>0</v>
      </c>
    </row>
    <row r="47" spans="1:9" hidden="1" x14ac:dyDescent="0.25">
      <c r="A47" s="144" t="s">
        <v>663</v>
      </c>
      <c r="B47" s="145" t="s">
        <v>456</v>
      </c>
      <c r="C47" s="153">
        <v>2665</v>
      </c>
      <c r="D47" s="153">
        <v>3123</v>
      </c>
      <c r="E47" s="152">
        <v>5751</v>
      </c>
      <c r="F47" s="152">
        <v>6349</v>
      </c>
    </row>
    <row r="48" spans="1:9" hidden="1" x14ac:dyDescent="0.25">
      <c r="A48" s="144" t="s">
        <v>660</v>
      </c>
      <c r="B48" s="148" t="s">
        <v>448</v>
      </c>
      <c r="C48" s="153">
        <v>134</v>
      </c>
      <c r="D48" s="153">
        <v>500</v>
      </c>
      <c r="E48" s="152">
        <v>267</v>
      </c>
      <c r="F48" s="152">
        <v>500</v>
      </c>
    </row>
    <row r="49" spans="1:6" hidden="1" x14ac:dyDescent="0.25">
      <c r="A49" s="144" t="s">
        <v>658</v>
      </c>
      <c r="B49" s="150" t="s">
        <v>543</v>
      </c>
      <c r="C49" s="153">
        <v>3</v>
      </c>
      <c r="D49" s="153">
        <v>3</v>
      </c>
      <c r="E49" s="152">
        <v>1809</v>
      </c>
      <c r="F49" s="152">
        <v>2225</v>
      </c>
    </row>
    <row r="50" spans="1:6" hidden="1" x14ac:dyDescent="0.25">
      <c r="A50" s="144" t="s">
        <v>674</v>
      </c>
      <c r="B50" s="145" t="s">
        <v>243</v>
      </c>
      <c r="C50" s="153">
        <v>62</v>
      </c>
      <c r="D50" s="153">
        <v>49</v>
      </c>
      <c r="E50" s="152">
        <v>70</v>
      </c>
      <c r="F50" s="152">
        <v>57</v>
      </c>
    </row>
    <row r="51" spans="1:6" hidden="1" x14ac:dyDescent="0.25">
      <c r="A51" s="144" t="s">
        <v>674</v>
      </c>
      <c r="B51" s="145" t="s">
        <v>103</v>
      </c>
      <c r="C51" s="153">
        <v>90</v>
      </c>
      <c r="D51" s="153">
        <v>84</v>
      </c>
      <c r="E51" s="152">
        <v>229</v>
      </c>
      <c r="F51" s="152">
        <v>199</v>
      </c>
    </row>
    <row r="52" spans="1:6" hidden="1" x14ac:dyDescent="0.25">
      <c r="A52" s="144" t="s">
        <v>675</v>
      </c>
      <c r="B52" s="146" t="s">
        <v>184</v>
      </c>
      <c r="C52" s="153">
        <v>218</v>
      </c>
      <c r="D52" s="153">
        <v>505</v>
      </c>
      <c r="E52" s="152">
        <v>258</v>
      </c>
      <c r="F52" s="152">
        <v>505</v>
      </c>
    </row>
    <row r="53" spans="1:6" hidden="1" x14ac:dyDescent="0.25">
      <c r="A53" s="144" t="s">
        <v>669</v>
      </c>
      <c r="B53" s="145" t="s">
        <v>522</v>
      </c>
      <c r="C53" s="153">
        <v>73</v>
      </c>
      <c r="D53" s="153">
        <v>73</v>
      </c>
      <c r="E53" s="152">
        <v>85</v>
      </c>
      <c r="F53" s="152">
        <v>131</v>
      </c>
    </row>
    <row r="54" spans="1:6" hidden="1" x14ac:dyDescent="0.25">
      <c r="A54" s="144" t="s">
        <v>670</v>
      </c>
      <c r="B54" s="145" t="s">
        <v>522</v>
      </c>
      <c r="C54" s="153">
        <v>216</v>
      </c>
      <c r="D54" s="153">
        <v>370</v>
      </c>
      <c r="E54" s="152">
        <v>165</v>
      </c>
      <c r="F54" s="152">
        <v>368</v>
      </c>
    </row>
    <row r="55" spans="1:6" hidden="1" x14ac:dyDescent="0.25">
      <c r="A55" s="144" t="s">
        <v>671</v>
      </c>
      <c r="B55" s="145" t="s">
        <v>522</v>
      </c>
      <c r="C55" s="153">
        <v>3</v>
      </c>
      <c r="D55" s="153">
        <v>12</v>
      </c>
      <c r="E55" s="152">
        <v>11</v>
      </c>
      <c r="F55" s="152">
        <v>23</v>
      </c>
    </row>
    <row r="56" spans="1:6" hidden="1" x14ac:dyDescent="0.25">
      <c r="A56" s="144" t="s">
        <v>672</v>
      </c>
      <c r="B56" s="145" t="s">
        <v>522</v>
      </c>
      <c r="C56" s="153">
        <v>17</v>
      </c>
      <c r="D56" s="153">
        <v>19</v>
      </c>
      <c r="E56" s="152">
        <v>29</v>
      </c>
      <c r="F56" s="152">
        <v>34</v>
      </c>
    </row>
    <row r="57" spans="1:6" hidden="1" x14ac:dyDescent="0.25">
      <c r="A57" s="144" t="s">
        <v>661</v>
      </c>
      <c r="B57" s="148" t="s">
        <v>676</v>
      </c>
      <c r="C57" s="153">
        <v>0</v>
      </c>
      <c r="D57" s="153">
        <v>10</v>
      </c>
      <c r="E57" s="152">
        <v>6</v>
      </c>
      <c r="F57" s="152">
        <v>10</v>
      </c>
    </row>
    <row r="58" spans="1:6" hidden="1" x14ac:dyDescent="0.25">
      <c r="A58" s="144" t="s">
        <v>655</v>
      </c>
      <c r="B58" s="145" t="s">
        <v>611</v>
      </c>
      <c r="C58" s="153">
        <v>7</v>
      </c>
      <c r="D58" s="153">
        <v>30</v>
      </c>
      <c r="E58" s="152">
        <v>15</v>
      </c>
      <c r="F58" s="152">
        <v>30</v>
      </c>
    </row>
    <row r="59" spans="1:6" hidden="1" x14ac:dyDescent="0.25">
      <c r="A59" s="144" t="s">
        <v>653</v>
      </c>
      <c r="B59" s="147" t="s">
        <v>298</v>
      </c>
      <c r="C59" s="153">
        <v>13</v>
      </c>
      <c r="D59" s="153">
        <v>13</v>
      </c>
      <c r="E59" s="167">
        <v>35</v>
      </c>
      <c r="F59" s="152">
        <v>13</v>
      </c>
    </row>
    <row r="60" spans="1:6" hidden="1" x14ac:dyDescent="0.25">
      <c r="A60" s="144" t="s">
        <v>655</v>
      </c>
      <c r="B60" s="145" t="s">
        <v>615</v>
      </c>
      <c r="C60" s="153">
        <v>715</v>
      </c>
      <c r="D60" s="153">
        <v>715</v>
      </c>
      <c r="E60" s="152">
        <v>1480</v>
      </c>
      <c r="F60" s="152">
        <v>1480</v>
      </c>
    </row>
    <row r="61" spans="1:6" hidden="1" x14ac:dyDescent="0.25">
      <c r="A61" s="144" t="s">
        <v>677</v>
      </c>
      <c r="B61" s="165" t="s">
        <v>422</v>
      </c>
      <c r="C61" s="153">
        <v>158</v>
      </c>
      <c r="D61" s="153">
        <v>158</v>
      </c>
      <c r="E61" s="152">
        <v>348</v>
      </c>
      <c r="F61" s="152">
        <v>348</v>
      </c>
    </row>
    <row r="62" spans="1:6" hidden="1" x14ac:dyDescent="0.25">
      <c r="A62" s="144" t="s">
        <v>549</v>
      </c>
      <c r="B62" s="148" t="s">
        <v>556</v>
      </c>
      <c r="C62" s="153">
        <v>579</v>
      </c>
      <c r="D62" s="153">
        <v>1337</v>
      </c>
      <c r="E62" s="152">
        <v>579</v>
      </c>
      <c r="F62" s="152">
        <v>1339</v>
      </c>
    </row>
    <row r="63" spans="1:6" hidden="1" x14ac:dyDescent="0.25">
      <c r="A63" s="144" t="s">
        <v>669</v>
      </c>
      <c r="B63" s="145" t="s">
        <v>527</v>
      </c>
      <c r="C63" s="153">
        <v>22</v>
      </c>
      <c r="D63" s="153">
        <v>31</v>
      </c>
      <c r="E63" s="152">
        <v>164</v>
      </c>
      <c r="F63" s="152">
        <v>164</v>
      </c>
    </row>
    <row r="64" spans="1:6" hidden="1" x14ac:dyDescent="0.25">
      <c r="A64" s="144" t="s">
        <v>670</v>
      </c>
      <c r="B64" s="145" t="s">
        <v>527</v>
      </c>
      <c r="C64" s="153">
        <v>6</v>
      </c>
      <c r="D64" s="153">
        <v>7</v>
      </c>
      <c r="E64" s="152">
        <v>23</v>
      </c>
      <c r="F64" s="152">
        <v>20</v>
      </c>
    </row>
    <row r="65" spans="1:8" hidden="1" x14ac:dyDescent="0.25">
      <c r="A65" s="144" t="s">
        <v>671</v>
      </c>
      <c r="B65" s="145" t="s">
        <v>527</v>
      </c>
      <c r="C65" s="153">
        <v>9</v>
      </c>
      <c r="D65" s="153">
        <v>17</v>
      </c>
      <c r="E65" s="152">
        <v>9</v>
      </c>
      <c r="F65" s="152">
        <v>17</v>
      </c>
    </row>
    <row r="66" spans="1:8" hidden="1" x14ac:dyDescent="0.25">
      <c r="A66" s="144" t="s">
        <v>672</v>
      </c>
      <c r="B66" s="145" t="s">
        <v>527</v>
      </c>
      <c r="C66" s="153">
        <v>20</v>
      </c>
      <c r="D66" s="153">
        <v>38</v>
      </c>
      <c r="E66" s="152">
        <v>40</v>
      </c>
      <c r="F66" s="152">
        <v>73</v>
      </c>
    </row>
    <row r="67" spans="1:8" hidden="1" x14ac:dyDescent="0.25">
      <c r="A67" s="144" t="s">
        <v>677</v>
      </c>
      <c r="B67" s="165" t="s">
        <v>427</v>
      </c>
      <c r="C67" s="153">
        <v>6</v>
      </c>
      <c r="D67" s="153">
        <v>6</v>
      </c>
      <c r="E67" s="152">
        <v>15</v>
      </c>
      <c r="F67" s="152">
        <v>15</v>
      </c>
    </row>
    <row r="68" spans="1:8" hidden="1" x14ac:dyDescent="0.25">
      <c r="A68" s="144" t="s">
        <v>667</v>
      </c>
      <c r="B68" s="145" t="s">
        <v>488</v>
      </c>
      <c r="C68" s="153">
        <v>14</v>
      </c>
      <c r="D68" s="153">
        <v>16</v>
      </c>
      <c r="E68" s="152">
        <v>0</v>
      </c>
      <c r="F68" s="152">
        <v>0</v>
      </c>
    </row>
    <row r="69" spans="1:8" hidden="1" x14ac:dyDescent="0.25">
      <c r="A69" s="144" t="s">
        <v>667</v>
      </c>
      <c r="B69" s="145" t="s">
        <v>492</v>
      </c>
      <c r="C69" s="153">
        <v>4</v>
      </c>
      <c r="D69" s="153">
        <v>19</v>
      </c>
      <c r="E69" s="152">
        <v>0</v>
      </c>
      <c r="F69" s="152">
        <v>0</v>
      </c>
    </row>
    <row r="70" spans="1:8" hidden="1" x14ac:dyDescent="0.25">
      <c r="A70" s="144" t="s">
        <v>665</v>
      </c>
      <c r="B70" s="145" t="s">
        <v>512</v>
      </c>
      <c r="C70" s="153">
        <v>1</v>
      </c>
      <c r="D70" s="153">
        <v>1</v>
      </c>
      <c r="E70" s="152">
        <v>7</v>
      </c>
      <c r="F70" s="152">
        <v>7</v>
      </c>
    </row>
    <row r="71" spans="1:8" hidden="1" x14ac:dyDescent="0.25">
      <c r="A71" s="144" t="s">
        <v>678</v>
      </c>
      <c r="B71" s="148" t="s">
        <v>561</v>
      </c>
      <c r="C71" s="153">
        <v>1</v>
      </c>
      <c r="D71" s="153">
        <v>7</v>
      </c>
      <c r="E71" s="152">
        <v>2</v>
      </c>
      <c r="F71" s="152">
        <v>7</v>
      </c>
    </row>
    <row r="72" spans="1:8" hidden="1" x14ac:dyDescent="0.25">
      <c r="A72" s="144" t="s">
        <v>654</v>
      </c>
      <c r="B72" s="149" t="s">
        <v>306</v>
      </c>
      <c r="C72" s="153">
        <v>2</v>
      </c>
      <c r="D72" s="153">
        <v>2</v>
      </c>
      <c r="E72" s="152">
        <v>0</v>
      </c>
      <c r="F72" s="152">
        <v>0</v>
      </c>
    </row>
    <row r="73" spans="1:8" hidden="1" x14ac:dyDescent="0.25">
      <c r="A73" s="144" t="s">
        <v>679</v>
      </c>
      <c r="B73" s="149" t="s">
        <v>588</v>
      </c>
      <c r="C73" s="153">
        <v>53</v>
      </c>
      <c r="D73" s="153">
        <v>100</v>
      </c>
      <c r="E73" s="152">
        <v>81</v>
      </c>
      <c r="F73" s="152">
        <v>50</v>
      </c>
    </row>
    <row r="74" spans="1:8" hidden="1" x14ac:dyDescent="0.25">
      <c r="A74" s="144" t="s">
        <v>679</v>
      </c>
      <c r="B74" s="145" t="s">
        <v>594</v>
      </c>
      <c r="C74" s="153">
        <v>27</v>
      </c>
      <c r="D74" s="153">
        <v>100</v>
      </c>
      <c r="E74" s="152">
        <v>43</v>
      </c>
      <c r="F74" s="152">
        <v>50</v>
      </c>
    </row>
    <row r="75" spans="1:8" hidden="1" x14ac:dyDescent="0.25">
      <c r="A75" s="144" t="s">
        <v>651</v>
      </c>
      <c r="B75" s="148" t="s">
        <v>207</v>
      </c>
      <c r="C75" s="153">
        <v>5240000</v>
      </c>
      <c r="D75" s="153">
        <v>107280168</v>
      </c>
      <c r="E75" s="152">
        <v>0</v>
      </c>
      <c r="F75" s="152">
        <v>0</v>
      </c>
    </row>
    <row r="76" spans="1:8" hidden="1" x14ac:dyDescent="0.25">
      <c r="A76" s="144" t="s">
        <v>656</v>
      </c>
      <c r="B76" s="145" t="s">
        <v>264</v>
      </c>
      <c r="C76" s="153">
        <v>1777404259</v>
      </c>
      <c r="D76" s="153">
        <v>16200000000</v>
      </c>
      <c r="E76" s="152">
        <v>5126301069</v>
      </c>
      <c r="F76" s="152">
        <v>16200000000</v>
      </c>
      <c r="H76" s="152">
        <f>E76-C76</f>
        <v>3348896810</v>
      </c>
    </row>
    <row r="77" spans="1:8" hidden="1" x14ac:dyDescent="0.25">
      <c r="A77" s="144" t="s">
        <v>664</v>
      </c>
      <c r="B77" s="145" t="s">
        <v>218</v>
      </c>
      <c r="C77" s="153">
        <v>2</v>
      </c>
      <c r="D77" s="153">
        <v>4</v>
      </c>
      <c r="E77" s="152">
        <v>2</v>
      </c>
      <c r="F77" s="152">
        <v>4</v>
      </c>
    </row>
    <row r="78" spans="1:8" hidden="1" x14ac:dyDescent="0.25">
      <c r="A78" s="144" t="s">
        <v>664</v>
      </c>
      <c r="B78" s="145" t="s">
        <v>222</v>
      </c>
      <c r="C78" s="153">
        <v>0</v>
      </c>
      <c r="D78" s="153">
        <v>170</v>
      </c>
      <c r="E78" s="152">
        <v>20</v>
      </c>
      <c r="F78" s="152">
        <v>170</v>
      </c>
    </row>
    <row r="79" spans="1:8" hidden="1" x14ac:dyDescent="0.25">
      <c r="A79" s="144" t="s">
        <v>678</v>
      </c>
      <c r="B79" s="145" t="s">
        <v>565</v>
      </c>
      <c r="C79" s="153">
        <v>0</v>
      </c>
      <c r="D79" s="153">
        <v>0</v>
      </c>
      <c r="E79" s="152">
        <v>86</v>
      </c>
      <c r="F79" s="152">
        <v>118</v>
      </c>
    </row>
    <row r="80" spans="1:8" hidden="1" x14ac:dyDescent="0.25">
      <c r="A80" s="144" t="s">
        <v>653</v>
      </c>
      <c r="B80" s="147" t="s">
        <v>386</v>
      </c>
      <c r="C80" s="153">
        <v>0</v>
      </c>
      <c r="D80" s="153">
        <v>6</v>
      </c>
      <c r="E80" s="167">
        <v>4</v>
      </c>
      <c r="F80" s="152">
        <v>6</v>
      </c>
    </row>
    <row r="81" spans="1:8" hidden="1" x14ac:dyDescent="0.25">
      <c r="A81" s="144" t="s">
        <v>677</v>
      </c>
      <c r="B81" s="165" t="s">
        <v>316</v>
      </c>
      <c r="C81" s="153">
        <v>22</v>
      </c>
      <c r="D81" s="153">
        <v>22</v>
      </c>
      <c r="E81" s="152">
        <v>44</v>
      </c>
      <c r="F81" s="152">
        <v>44</v>
      </c>
    </row>
    <row r="82" spans="1:8" hidden="1" x14ac:dyDescent="0.25">
      <c r="A82" s="144" t="s">
        <v>679</v>
      </c>
      <c r="B82" s="145" t="s">
        <v>393</v>
      </c>
      <c r="C82" s="153">
        <v>2630</v>
      </c>
      <c r="D82" s="153">
        <v>2800</v>
      </c>
      <c r="E82" s="152">
        <v>5952</v>
      </c>
      <c r="F82" s="152">
        <v>6047</v>
      </c>
    </row>
    <row r="83" spans="1:8" hidden="1" x14ac:dyDescent="0.25">
      <c r="A83" s="144" t="s">
        <v>668</v>
      </c>
      <c r="B83" s="165" t="s">
        <v>323</v>
      </c>
      <c r="C83" s="153">
        <v>1651</v>
      </c>
      <c r="D83" s="153">
        <v>1651</v>
      </c>
      <c r="E83" s="152">
        <v>3593</v>
      </c>
      <c r="F83" s="152">
        <v>3593</v>
      </c>
    </row>
    <row r="84" spans="1:8" hidden="1" x14ac:dyDescent="0.25">
      <c r="A84" s="144" t="s">
        <v>660</v>
      </c>
      <c r="B84" s="145" t="s">
        <v>343</v>
      </c>
      <c r="C84" s="153">
        <v>82</v>
      </c>
      <c r="D84" s="153">
        <v>82</v>
      </c>
      <c r="E84" s="152">
        <v>146</v>
      </c>
      <c r="F84" s="152">
        <v>146</v>
      </c>
    </row>
    <row r="85" spans="1:8" hidden="1" x14ac:dyDescent="0.25">
      <c r="A85" s="144" t="s">
        <v>662</v>
      </c>
      <c r="B85" s="165" t="s">
        <v>329</v>
      </c>
      <c r="C85" s="153">
        <v>23293</v>
      </c>
      <c r="D85" s="153">
        <v>23293</v>
      </c>
      <c r="E85" s="152">
        <v>18287</v>
      </c>
      <c r="F85" s="152">
        <v>18287</v>
      </c>
      <c r="H85" s="152">
        <f>F85+D85</f>
        <v>41580</v>
      </c>
    </row>
    <row r="86" spans="1:8" x14ac:dyDescent="0.25">
      <c r="A86" s="144" t="s">
        <v>680</v>
      </c>
      <c r="B86" s="145" t="s">
        <v>355</v>
      </c>
      <c r="C86" s="153">
        <v>0</v>
      </c>
      <c r="D86" s="153">
        <v>0</v>
      </c>
      <c r="E86" s="152">
        <v>204</v>
      </c>
      <c r="F86" s="152">
        <v>209</v>
      </c>
    </row>
    <row r="87" spans="1:8" hidden="1" x14ac:dyDescent="0.25">
      <c r="A87" s="144" t="s">
        <v>677</v>
      </c>
      <c r="B87" s="165" t="s">
        <v>335</v>
      </c>
      <c r="C87" s="153">
        <v>32</v>
      </c>
      <c r="D87" s="153">
        <v>32</v>
      </c>
      <c r="E87" s="152">
        <v>45</v>
      </c>
      <c r="F87" s="152">
        <v>45</v>
      </c>
      <c r="H87" s="152"/>
    </row>
    <row r="88" spans="1:8" x14ac:dyDescent="0.25">
      <c r="A88" s="144" t="s">
        <v>680</v>
      </c>
      <c r="B88" s="145" t="s">
        <v>361</v>
      </c>
      <c r="C88" s="153">
        <v>107</v>
      </c>
      <c r="D88" s="153">
        <v>111</v>
      </c>
      <c r="E88" s="152">
        <v>2</v>
      </c>
      <c r="F88" s="152">
        <v>2</v>
      </c>
    </row>
    <row r="89" spans="1:8" hidden="1" x14ac:dyDescent="0.25">
      <c r="A89" s="144" t="s">
        <v>654</v>
      </c>
      <c r="B89" s="147" t="s">
        <v>144</v>
      </c>
      <c r="C89" s="153">
        <v>0</v>
      </c>
      <c r="D89" s="153">
        <v>46</v>
      </c>
      <c r="E89" s="152">
        <v>0</v>
      </c>
      <c r="F89" s="152">
        <v>23</v>
      </c>
    </row>
    <row r="90" spans="1:8" hidden="1" x14ac:dyDescent="0.25">
      <c r="A90" s="144" t="s">
        <v>678</v>
      </c>
      <c r="B90" s="145" t="s">
        <v>569</v>
      </c>
      <c r="C90" s="153">
        <v>406</v>
      </c>
      <c r="D90" s="153">
        <v>447</v>
      </c>
      <c r="E90" s="152">
        <v>896</v>
      </c>
      <c r="F90" s="152">
        <v>917</v>
      </c>
    </row>
    <row r="91" spans="1:8" hidden="1" x14ac:dyDescent="0.25">
      <c r="A91" s="144" t="s">
        <v>665</v>
      </c>
      <c r="B91" s="149" t="s">
        <v>629</v>
      </c>
      <c r="C91" s="153">
        <v>4</v>
      </c>
      <c r="D91" s="153">
        <v>4</v>
      </c>
      <c r="E91" s="152">
        <v>4</v>
      </c>
      <c r="F91" s="152">
        <v>3</v>
      </c>
    </row>
    <row r="92" spans="1:8" hidden="1" x14ac:dyDescent="0.25">
      <c r="A92" s="144" t="s">
        <v>665</v>
      </c>
      <c r="B92" s="145" t="s">
        <v>637</v>
      </c>
      <c r="C92" s="153">
        <v>16</v>
      </c>
      <c r="D92" s="153">
        <v>15</v>
      </c>
      <c r="E92" s="152">
        <v>57</v>
      </c>
      <c r="F92" s="152">
        <v>41</v>
      </c>
    </row>
    <row r="93" spans="1:8" hidden="1" x14ac:dyDescent="0.25">
      <c r="A93" s="144" t="s">
        <v>654</v>
      </c>
      <c r="B93" s="145" t="s">
        <v>149</v>
      </c>
      <c r="C93" s="153">
        <v>0</v>
      </c>
      <c r="D93" s="153">
        <v>3</v>
      </c>
      <c r="E93" s="152">
        <v>2</v>
      </c>
      <c r="F93" s="152">
        <v>3</v>
      </c>
    </row>
    <row r="94" spans="1:8" x14ac:dyDescent="0.25">
      <c r="A94" s="144" t="s">
        <v>680</v>
      </c>
      <c r="B94" s="149" t="s">
        <v>466</v>
      </c>
      <c r="C94" s="153">
        <v>40</v>
      </c>
      <c r="D94" s="153">
        <v>40</v>
      </c>
      <c r="E94" s="152">
        <v>40</v>
      </c>
      <c r="F94" s="152">
        <v>40</v>
      </c>
    </row>
    <row r="95" spans="1:8" hidden="1" x14ac:dyDescent="0.25">
      <c r="A95" s="144" t="s">
        <v>651</v>
      </c>
      <c r="B95" s="148" t="s">
        <v>367</v>
      </c>
      <c r="C95" s="153">
        <v>2</v>
      </c>
      <c r="D95" s="153">
        <v>2</v>
      </c>
      <c r="E95" s="152">
        <v>1</v>
      </c>
      <c r="F95" s="152">
        <v>1</v>
      </c>
    </row>
    <row r="96" spans="1:8" hidden="1" x14ac:dyDescent="0.25">
      <c r="A96" s="144" t="s">
        <v>669</v>
      </c>
      <c r="B96" s="148" t="s">
        <v>270</v>
      </c>
      <c r="C96" s="153">
        <v>13438456871</v>
      </c>
      <c r="D96" s="153">
        <v>68000000000</v>
      </c>
      <c r="E96" s="152">
        <v>27189570097</v>
      </c>
      <c r="F96" s="152">
        <v>68000000000.000008</v>
      </c>
    </row>
    <row r="97" spans="1:8" hidden="1" x14ac:dyDescent="0.25">
      <c r="A97" s="144" t="s">
        <v>670</v>
      </c>
      <c r="B97" s="148" t="s">
        <v>270</v>
      </c>
      <c r="C97" s="153">
        <v>2997616258</v>
      </c>
      <c r="D97" s="153">
        <v>30000000000</v>
      </c>
      <c r="E97" s="152">
        <v>5888547770</v>
      </c>
      <c r="F97" s="152">
        <v>30000000000</v>
      </c>
    </row>
    <row r="98" spans="1:8" hidden="1" x14ac:dyDescent="0.25">
      <c r="A98" s="144" t="s">
        <v>671</v>
      </c>
      <c r="B98" s="148" t="s">
        <v>270</v>
      </c>
      <c r="C98" s="153">
        <v>6988911357</v>
      </c>
      <c r="D98" s="153">
        <v>48000000000</v>
      </c>
      <c r="E98" s="152">
        <v>14440809146</v>
      </c>
      <c r="F98" s="152">
        <v>48000000000</v>
      </c>
    </row>
    <row r="99" spans="1:8" hidden="1" x14ac:dyDescent="0.25">
      <c r="A99" s="144" t="s">
        <v>672</v>
      </c>
      <c r="B99" s="148" t="s">
        <v>270</v>
      </c>
      <c r="C99" s="153">
        <v>8693736269</v>
      </c>
      <c r="D99" s="153">
        <v>54000000000</v>
      </c>
      <c r="E99" s="152">
        <v>17104785756</v>
      </c>
      <c r="F99" s="152">
        <v>54000000000</v>
      </c>
    </row>
    <row r="100" spans="1:8" hidden="1" x14ac:dyDescent="0.25">
      <c r="A100" s="144" t="s">
        <v>675</v>
      </c>
      <c r="B100" s="146" t="s">
        <v>189</v>
      </c>
      <c r="C100" s="153">
        <v>28503619403</v>
      </c>
      <c r="D100" s="153">
        <v>368000000000</v>
      </c>
      <c r="E100" s="152">
        <v>62730570745</v>
      </c>
      <c r="F100" s="152">
        <v>368000000000</v>
      </c>
    </row>
    <row r="101" spans="1:8" hidden="1" x14ac:dyDescent="0.25">
      <c r="A101" s="144" t="s">
        <v>663</v>
      </c>
      <c r="B101" s="145" t="s">
        <v>460</v>
      </c>
      <c r="C101" s="153">
        <v>60</v>
      </c>
      <c r="D101" s="153">
        <v>94</v>
      </c>
      <c r="E101" s="152">
        <v>185</v>
      </c>
      <c r="F101" s="152">
        <v>255</v>
      </c>
    </row>
    <row r="102" spans="1:8" hidden="1" x14ac:dyDescent="0.25">
      <c r="A102" s="144" t="s">
        <v>661</v>
      </c>
      <c r="B102" s="147" t="s">
        <v>96</v>
      </c>
      <c r="C102" s="153">
        <v>0</v>
      </c>
      <c r="D102" s="153">
        <v>67468</v>
      </c>
      <c r="E102" s="152">
        <v>2518.9740000000002</v>
      </c>
      <c r="F102" s="152">
        <v>67468</v>
      </c>
    </row>
    <row r="103" spans="1:8" hidden="1" x14ac:dyDescent="0.25">
      <c r="A103" s="144" t="s">
        <v>674</v>
      </c>
      <c r="B103" s="148" t="s">
        <v>111</v>
      </c>
      <c r="C103" s="153">
        <v>32</v>
      </c>
      <c r="D103" s="153">
        <v>22</v>
      </c>
      <c r="E103" s="152">
        <v>150</v>
      </c>
      <c r="F103" s="152">
        <v>122</v>
      </c>
    </row>
    <row r="104" spans="1:8" hidden="1" x14ac:dyDescent="0.25">
      <c r="A104" s="144" t="s">
        <v>674</v>
      </c>
      <c r="B104" s="148" t="s">
        <v>116</v>
      </c>
      <c r="C104" s="153">
        <v>6</v>
      </c>
      <c r="D104" s="153">
        <v>6</v>
      </c>
      <c r="E104" s="152">
        <v>19</v>
      </c>
      <c r="F104" s="152">
        <v>19</v>
      </c>
    </row>
    <row r="105" spans="1:8" hidden="1" x14ac:dyDescent="0.25">
      <c r="A105" s="144" t="s">
        <v>658</v>
      </c>
      <c r="B105" s="145" t="s">
        <v>127</v>
      </c>
      <c r="C105" s="153">
        <v>19</v>
      </c>
      <c r="D105" s="153">
        <v>24</v>
      </c>
      <c r="E105" s="152">
        <v>30</v>
      </c>
      <c r="F105" s="152">
        <v>30</v>
      </c>
    </row>
    <row r="106" spans="1:8" hidden="1" x14ac:dyDescent="0.25">
      <c r="A106" s="144" t="s">
        <v>649</v>
      </c>
      <c r="B106" s="145" t="s">
        <v>169</v>
      </c>
      <c r="C106" s="153">
        <v>102168062038</v>
      </c>
      <c r="D106" s="153">
        <v>335841000000</v>
      </c>
      <c r="E106" s="152">
        <v>321883062038</v>
      </c>
      <c r="F106" s="152">
        <v>335841000000</v>
      </c>
    </row>
    <row r="107" spans="1:8" hidden="1" x14ac:dyDescent="0.25">
      <c r="A107" s="144" t="s">
        <v>656</v>
      </c>
      <c r="B107" s="145" t="s">
        <v>176</v>
      </c>
      <c r="C107" s="153">
        <v>1134135178</v>
      </c>
      <c r="D107" s="153">
        <v>1134135178</v>
      </c>
      <c r="E107" s="152">
        <v>4867749717</v>
      </c>
      <c r="F107" s="152">
        <v>4867749717</v>
      </c>
      <c r="H107" s="152">
        <f>E107-C107</f>
        <v>3733614539</v>
      </c>
    </row>
    <row r="108" spans="1:8" hidden="1" x14ac:dyDescent="0.25">
      <c r="A108" s="144" t="s">
        <v>675</v>
      </c>
      <c r="B108" s="145" t="s">
        <v>193</v>
      </c>
      <c r="C108" s="153">
        <v>44</v>
      </c>
      <c r="D108" s="153">
        <v>44</v>
      </c>
      <c r="E108" s="152">
        <v>0</v>
      </c>
      <c r="F108" s="152">
        <v>0</v>
      </c>
    </row>
    <row r="109" spans="1:8" hidden="1" x14ac:dyDescent="0.25">
      <c r="A109" s="144" t="s">
        <v>649</v>
      </c>
      <c r="B109" s="145" t="s">
        <v>238</v>
      </c>
      <c r="C109" s="153">
        <v>17915878177.10001</v>
      </c>
      <c r="D109" s="153">
        <v>35000000000</v>
      </c>
      <c r="E109" s="152">
        <v>52609597487</v>
      </c>
      <c r="F109" s="152">
        <v>60000000000</v>
      </c>
    </row>
    <row r="117" spans="5:6" x14ac:dyDescent="0.25">
      <c r="E117" s="152"/>
      <c r="F117" s="152"/>
    </row>
  </sheetData>
  <autoFilter ref="A2:F109" xr:uid="{2A2B5E02-1B64-4256-AA51-1AD8B599E2C8}">
    <filterColumn colId="0">
      <filters>
        <filter val="Gerencia de Contratos"/>
      </filters>
    </filterColumn>
  </autoFilter>
  <mergeCells count="2">
    <mergeCell ref="C1:D1"/>
    <mergeCell ref="E1:F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F400A-7C1D-4A15-8D70-DE021EED4BB1}">
  <dimension ref="B1:H55"/>
  <sheetViews>
    <sheetView topLeftCell="B28" workbookViewId="0">
      <selection activeCell="F31" sqref="F31"/>
    </sheetView>
  </sheetViews>
  <sheetFormatPr baseColWidth="10" defaultRowHeight="15" x14ac:dyDescent="0.25"/>
  <cols>
    <col min="3" max="3" width="118.140625" customWidth="1"/>
    <col min="4" max="6" width="12" customWidth="1"/>
    <col min="7" max="7" width="6.5703125" customWidth="1"/>
    <col min="8" max="8" width="7.5703125" customWidth="1"/>
  </cols>
  <sheetData>
    <row r="1" spans="2:8" x14ac:dyDescent="0.25">
      <c r="B1" s="280" t="s">
        <v>713</v>
      </c>
      <c r="C1" s="280"/>
      <c r="D1" s="280"/>
      <c r="E1" s="280"/>
    </row>
    <row r="3" spans="2:8" x14ac:dyDescent="0.25">
      <c r="B3" t="s">
        <v>710</v>
      </c>
      <c r="C3" t="s">
        <v>711</v>
      </c>
      <c r="D3" t="s">
        <v>647</v>
      </c>
      <c r="E3" t="s">
        <v>712</v>
      </c>
      <c r="F3" t="s">
        <v>715</v>
      </c>
      <c r="G3" t="s">
        <v>716</v>
      </c>
      <c r="H3" t="s">
        <v>718</v>
      </c>
    </row>
    <row r="4" spans="2:8" x14ac:dyDescent="0.25">
      <c r="B4" t="s">
        <v>78</v>
      </c>
      <c r="C4" t="s">
        <v>135</v>
      </c>
      <c r="D4" s="175">
        <f>AVERAGEIF(PAI!D:D,C4,PAI!V:V)</f>
        <v>1</v>
      </c>
      <c r="E4" s="175">
        <f>AVERAGEIF(PAI!D:D,C4,PAI!T:T)</f>
        <v>0.89230769230769236</v>
      </c>
      <c r="F4">
        <f>COUNTIF(PAI!D:D,C4)</f>
        <v>1</v>
      </c>
      <c r="G4">
        <f>D4*F4</f>
        <v>1</v>
      </c>
      <c r="H4" s="167">
        <f t="shared" ref="H4:H28" si="0">E4*F4</f>
        <v>0.89230769230769236</v>
      </c>
    </row>
    <row r="5" spans="2:8" x14ac:dyDescent="0.25">
      <c r="B5" t="s">
        <v>78</v>
      </c>
      <c r="C5" t="s">
        <v>92</v>
      </c>
      <c r="D5" s="175">
        <f>AVERAGEIF(PAI!D:D,C5,PAI!V:V)</f>
        <v>0.8270760700177614</v>
      </c>
      <c r="E5" s="175">
        <f>AVERAGEIF(PAI!D:D,C5,PAI!T:T)</f>
        <v>0.50577896905721242</v>
      </c>
      <c r="F5">
        <f>COUNTIF(PAI!D:D,C5)</f>
        <v>7</v>
      </c>
      <c r="G5">
        <f t="shared" ref="G5:G28" si="1">D5*F5</f>
        <v>5.7895324901243299</v>
      </c>
      <c r="H5" s="167">
        <f t="shared" si="0"/>
        <v>3.5404527834004869</v>
      </c>
    </row>
    <row r="6" spans="2:8" x14ac:dyDescent="0.25">
      <c r="B6" t="s">
        <v>78</v>
      </c>
      <c r="C6" t="s">
        <v>79</v>
      </c>
      <c r="D6" s="175">
        <f>AVERAGEIF(PAI!D:D,C6,PAI!V:V)</f>
        <v>0.66666666666666663</v>
      </c>
      <c r="E6" s="175">
        <f>AVERAGEIF(PAI!D:D,C6,PAI!T:T)</f>
        <v>0.42222222222222222</v>
      </c>
      <c r="F6">
        <f>COUNTIF(PAI!D:D,C6)</f>
        <v>3</v>
      </c>
      <c r="G6">
        <f t="shared" si="1"/>
        <v>2</v>
      </c>
      <c r="H6" s="167">
        <f t="shared" si="0"/>
        <v>1.2666666666666666</v>
      </c>
    </row>
    <row r="7" spans="2:8" x14ac:dyDescent="0.25">
      <c r="B7" t="s">
        <v>152</v>
      </c>
      <c r="C7" t="s">
        <v>153</v>
      </c>
      <c r="D7" s="175">
        <f>AVERAGEIF(PAI!D:D,C7,PAI!V:V)</f>
        <v>1</v>
      </c>
      <c r="E7" s="175">
        <f>AVERAGEIF(PAI!D:D,C7,PAI!T:T)</f>
        <v>0.5</v>
      </c>
      <c r="F7">
        <f>COUNTIF(PAI!D:D,C7)</f>
        <v>1</v>
      </c>
      <c r="G7">
        <f t="shared" si="1"/>
        <v>1</v>
      </c>
      <c r="H7" s="167">
        <f t="shared" si="0"/>
        <v>0.5</v>
      </c>
    </row>
    <row r="8" spans="2:8" x14ac:dyDescent="0.25">
      <c r="B8" t="s">
        <v>163</v>
      </c>
      <c r="C8" t="s">
        <v>164</v>
      </c>
      <c r="D8" s="175">
        <f>AVERAGEIF(PAI!D:D,C8,PAI!V:V)</f>
        <v>1</v>
      </c>
      <c r="E8" s="175">
        <f>AVERAGEIF(PAI!D:D,C8,PAI!T:T)</f>
        <v>0.97921942532031525</v>
      </c>
      <c r="F8">
        <f>COUNTIF(PAI!D:D,C8)</f>
        <v>2</v>
      </c>
      <c r="G8">
        <f t="shared" si="1"/>
        <v>2</v>
      </c>
      <c r="H8" s="167">
        <f t="shared" si="0"/>
        <v>1.9584388506406305</v>
      </c>
    </row>
    <row r="9" spans="2:8" x14ac:dyDescent="0.25">
      <c r="B9" t="s">
        <v>179</v>
      </c>
      <c r="C9" t="s">
        <v>180</v>
      </c>
      <c r="D9" s="175">
        <f>AVERAGEIF(PAI!D:D,C9,PAI!V:V)</f>
        <v>0.74122831795495014</v>
      </c>
      <c r="E9" s="175">
        <f>AVERAGEIF(PAI!D:D,C9,PAI!T:T)</f>
        <v>0.55472112202433099</v>
      </c>
      <c r="F9">
        <f>COUNTIF(PAI!D:D,C9)</f>
        <v>8</v>
      </c>
      <c r="G9">
        <f t="shared" si="1"/>
        <v>5.9298265436396012</v>
      </c>
      <c r="H9" s="167">
        <f t="shared" si="0"/>
        <v>4.4377689761946479</v>
      </c>
    </row>
    <row r="10" spans="2:8" x14ac:dyDescent="0.25">
      <c r="B10" t="s">
        <v>179</v>
      </c>
      <c r="C10" t="s">
        <v>201</v>
      </c>
      <c r="D10" s="175">
        <f>AVERAGEIF(PAI!D:D,C10,PAI!V:V)</f>
        <v>0.36250615929038282</v>
      </c>
      <c r="E10" s="175">
        <f>AVERAGEIF(PAI!D:D,C10,PAI!T:T)</f>
        <v>0.18125307964519141</v>
      </c>
      <c r="F10">
        <f>COUNTIF(PAI!D:D,C10)</f>
        <v>6</v>
      </c>
      <c r="G10">
        <f t="shared" si="1"/>
        <v>2.1750369557422968</v>
      </c>
      <c r="H10" s="167">
        <f t="shared" si="0"/>
        <v>1.0875184778711484</v>
      </c>
    </row>
    <row r="11" spans="2:8" x14ac:dyDescent="0.25">
      <c r="B11" t="s">
        <v>179</v>
      </c>
      <c r="C11" t="s">
        <v>236</v>
      </c>
      <c r="D11" s="175">
        <f>AVERAGEIF(PAI!D:D,C11,PAI!V:V)</f>
        <v>1</v>
      </c>
      <c r="E11" s="175">
        <f>AVERAGEIF(PAI!D:D,C11,PAI!T:T)</f>
        <v>0.87682662478333329</v>
      </c>
      <c r="F11">
        <f>COUNTIF(PAI!D:D,C11)</f>
        <v>1</v>
      </c>
      <c r="G11">
        <f t="shared" si="1"/>
        <v>1</v>
      </c>
      <c r="H11" s="167">
        <f t="shared" si="0"/>
        <v>0.87682662478333329</v>
      </c>
    </row>
    <row r="12" spans="2:8" x14ac:dyDescent="0.25">
      <c r="B12" t="s">
        <v>179</v>
      </c>
      <c r="C12" t="s">
        <v>225</v>
      </c>
      <c r="D12" s="175">
        <f>AVERAGEIF(PAI!D:D,C12,PAI!V:V)</f>
        <v>0.94030891389894378</v>
      </c>
      <c r="E12" s="175">
        <f>AVERAGEIF(PAI!D:D,C12,PAI!T:T)</f>
        <v>0.60067759983017199</v>
      </c>
      <c r="F12">
        <f>COUNTIF(PAI!D:D,C12)</f>
        <v>2</v>
      </c>
      <c r="G12">
        <f t="shared" si="1"/>
        <v>1.8806178277978876</v>
      </c>
      <c r="H12" s="167">
        <f t="shared" si="0"/>
        <v>1.201355199660344</v>
      </c>
    </row>
    <row r="13" spans="2:8" x14ac:dyDescent="0.25">
      <c r="B13" t="s">
        <v>179</v>
      </c>
      <c r="C13" t="s">
        <v>196</v>
      </c>
      <c r="D13" s="175">
        <f>AVERAGEIF(PAI!D:D,C13,PAI!V:V)</f>
        <v>0.49262964737674508</v>
      </c>
      <c r="E13" s="175">
        <f>AVERAGEIF(PAI!D:D,C13,PAI!T:T)</f>
        <v>0.24631482368837254</v>
      </c>
      <c r="F13">
        <f>COUNTIF(PAI!D:D,C13)</f>
        <v>5</v>
      </c>
      <c r="G13">
        <f t="shared" si="1"/>
        <v>2.4631482368837254</v>
      </c>
      <c r="H13" s="167">
        <f t="shared" si="0"/>
        <v>1.2315741184418627</v>
      </c>
    </row>
    <row r="14" spans="2:8" x14ac:dyDescent="0.25">
      <c r="B14" t="s">
        <v>277</v>
      </c>
      <c r="C14" t="s">
        <v>278</v>
      </c>
      <c r="D14" s="175">
        <f>AVERAGEIF(PAI!D:D,C14,PAI!V:V)</f>
        <v>1</v>
      </c>
      <c r="E14" s="175">
        <f>AVERAGEIF(PAI!D:D,C14,PAI!T:T)</f>
        <v>0.53071868200000005</v>
      </c>
      <c r="F14">
        <f>COUNTIF(PAI!D:D,C14)</f>
        <v>1</v>
      </c>
      <c r="G14">
        <f t="shared" si="1"/>
        <v>1</v>
      </c>
      <c r="H14" s="167">
        <f t="shared" si="0"/>
        <v>0.53071868200000005</v>
      </c>
    </row>
    <row r="15" spans="2:8" x14ac:dyDescent="0.25">
      <c r="B15" t="s">
        <v>287</v>
      </c>
      <c r="C15" t="s">
        <v>288</v>
      </c>
      <c r="D15" s="175">
        <f>AVERAGEIF(PAI!D:D,C15,PAI!V:V)</f>
        <v>1</v>
      </c>
      <c r="E15" s="175">
        <f>AVERAGEIF(PAI!D:D,C15,PAI!T:T)</f>
        <v>0.5</v>
      </c>
      <c r="F15">
        <f>COUNTIF(PAI!D:D,C15)</f>
        <v>1</v>
      </c>
      <c r="G15">
        <f t="shared" si="1"/>
        <v>1</v>
      </c>
      <c r="H15" s="167">
        <f t="shared" si="0"/>
        <v>0.5</v>
      </c>
    </row>
    <row r="16" spans="2:8" x14ac:dyDescent="0.25">
      <c r="B16" t="s">
        <v>287</v>
      </c>
      <c r="C16" t="s">
        <v>296</v>
      </c>
      <c r="D16" s="175">
        <f>AVERAGEIF(PAI!D:D,C16,PAI!V:V)</f>
        <v>1</v>
      </c>
      <c r="E16" s="175">
        <f>AVERAGEIF(PAI!D:D,C16,PAI!T:T)</f>
        <v>0.5</v>
      </c>
      <c r="F16">
        <f>COUNTIF(PAI!D:D,C16)</f>
        <v>1</v>
      </c>
      <c r="G16">
        <f t="shared" si="1"/>
        <v>1</v>
      </c>
      <c r="H16" s="167">
        <f t="shared" si="0"/>
        <v>0.5</v>
      </c>
    </row>
    <row r="17" spans="2:8" x14ac:dyDescent="0.25">
      <c r="B17" t="s">
        <v>302</v>
      </c>
      <c r="C17" t="s">
        <v>303</v>
      </c>
      <c r="D17" s="175">
        <f>AVERAGEIF(PAI!D:D,C17,PAI!V:V)</f>
        <v>1</v>
      </c>
      <c r="E17" s="175">
        <f>AVERAGEIF(PAI!D:D,C17,PAI!T:T)</f>
        <v>0.5</v>
      </c>
      <c r="F17">
        <f>COUNTIF(PAI!D:D,C17)</f>
        <v>1</v>
      </c>
      <c r="G17">
        <f t="shared" si="1"/>
        <v>1</v>
      </c>
      <c r="H17" s="167">
        <f t="shared" si="0"/>
        <v>0.5</v>
      </c>
    </row>
    <row r="18" spans="2:8" x14ac:dyDescent="0.25">
      <c r="B18" t="s">
        <v>310</v>
      </c>
      <c r="C18" t="s">
        <v>311</v>
      </c>
      <c r="D18" s="175">
        <f>AVERAGEIF(PAI!D:D,C18,PAI!V:V)</f>
        <v>0.98252311503336376</v>
      </c>
      <c r="E18" s="175">
        <f>AVERAGEIF(PAI!D:D,C18,PAI!T:T)</f>
        <v>0.50792822418334849</v>
      </c>
      <c r="F18">
        <f>COUNTIF(PAI!D:D,C18)</f>
        <v>10</v>
      </c>
      <c r="G18">
        <f t="shared" si="1"/>
        <v>9.8252311503336376</v>
      </c>
      <c r="H18" s="167">
        <f t="shared" si="0"/>
        <v>5.0792822418334849</v>
      </c>
    </row>
    <row r="19" spans="2:8" x14ac:dyDescent="0.25">
      <c r="B19" t="s">
        <v>310</v>
      </c>
      <c r="C19" t="s">
        <v>371</v>
      </c>
      <c r="D19" s="175">
        <f>AVERAGEIF(PAI!D:D,C19,PAI!V:V)</f>
        <v>1</v>
      </c>
      <c r="E19" s="175">
        <f>AVERAGEIF(PAI!D:D,C19,PAI!T:T)</f>
        <v>0.66666666666666674</v>
      </c>
      <c r="F19">
        <f>COUNTIF(PAI!D:D,C19)</f>
        <v>2</v>
      </c>
      <c r="G19">
        <f t="shared" si="1"/>
        <v>2</v>
      </c>
      <c r="H19" s="167">
        <f t="shared" si="0"/>
        <v>1.3333333333333335</v>
      </c>
    </row>
    <row r="20" spans="2:8" x14ac:dyDescent="0.25">
      <c r="B20" t="s">
        <v>310</v>
      </c>
      <c r="C20" t="s">
        <v>365</v>
      </c>
      <c r="D20" s="175">
        <f>AVERAGEIF(PAI!D:D,C20,PAI!V:V)</f>
        <v>1</v>
      </c>
      <c r="E20" s="175">
        <f>AVERAGEIF(PAI!D:D,C20,PAI!T:T)</f>
        <v>0.625</v>
      </c>
      <c r="F20">
        <f>COUNTIF(PAI!D:D,C20)</f>
        <v>2</v>
      </c>
      <c r="G20">
        <f t="shared" si="1"/>
        <v>2</v>
      </c>
      <c r="H20" s="167">
        <f t="shared" si="0"/>
        <v>1.25</v>
      </c>
    </row>
    <row r="21" spans="2:8" x14ac:dyDescent="0.25">
      <c r="B21" t="s">
        <v>397</v>
      </c>
      <c r="C21" t="s">
        <v>470</v>
      </c>
      <c r="D21" s="175">
        <f>AVERAGEIF(PAI!D:D,C21,PAI!V:V)</f>
        <v>0.92105263157894735</v>
      </c>
      <c r="E21" s="175">
        <f>AVERAGEIF(PAI!D:D,C21,PAI!T:T)</f>
        <v>0.53052631578947373</v>
      </c>
      <c r="F21">
        <f>COUNTIF(PAI!D:D,C21)</f>
        <v>2</v>
      </c>
      <c r="G21">
        <f t="shared" si="1"/>
        <v>1.8421052631578947</v>
      </c>
      <c r="H21" s="167">
        <f t="shared" si="0"/>
        <v>1.0610526315789475</v>
      </c>
    </row>
    <row r="22" spans="2:8" x14ac:dyDescent="0.25">
      <c r="B22" t="s">
        <v>397</v>
      </c>
      <c r="C22" t="s">
        <v>408</v>
      </c>
      <c r="D22" s="175">
        <f>AVERAGEIF(PAI!D:D,C22,PAI!V:V)</f>
        <v>0.90665790130972712</v>
      </c>
      <c r="E22" s="175">
        <f>AVERAGEIF(PAI!D:D,C22,PAI!T:T)</f>
        <v>0.53588684619126847</v>
      </c>
      <c r="F22">
        <f>COUNTIF(PAI!D:D,C22)</f>
        <v>20</v>
      </c>
      <c r="G22">
        <f t="shared" si="1"/>
        <v>18.133158026194543</v>
      </c>
      <c r="H22" s="167">
        <f t="shared" si="0"/>
        <v>10.71773692382537</v>
      </c>
    </row>
    <row r="23" spans="2:8" x14ac:dyDescent="0.25">
      <c r="B23" t="s">
        <v>397</v>
      </c>
      <c r="C23" t="s">
        <v>398</v>
      </c>
      <c r="D23" s="175">
        <f>AVERAGEIF(PAI!D:D,C23,PAI!V:V)</f>
        <v>0.86539010452209497</v>
      </c>
      <c r="E23" s="175">
        <f>AVERAGEIF(PAI!D:D,C23,PAI!T:T)</f>
        <v>0.56611339910663305</v>
      </c>
      <c r="F23">
        <f>COUNTIF(PAI!D:D,C23)</f>
        <v>21</v>
      </c>
      <c r="G23">
        <f t="shared" si="1"/>
        <v>18.173192194963995</v>
      </c>
      <c r="H23" s="167">
        <f t="shared" si="0"/>
        <v>11.888381381239293</v>
      </c>
    </row>
    <row r="24" spans="2:8" x14ac:dyDescent="0.25">
      <c r="B24" t="s">
        <v>577</v>
      </c>
      <c r="C24" t="s">
        <v>585</v>
      </c>
      <c r="D24" s="175">
        <f>AVERAGEIF(PAI!D:D,C24,PAI!V:V)</f>
        <v>0.92999999999999994</v>
      </c>
      <c r="E24" s="175">
        <f>AVERAGEIF(PAI!D:D,C24,PAI!T:T)</f>
        <v>0.62</v>
      </c>
      <c r="F24">
        <f>COUNTIF(PAI!D:D,C24)</f>
        <v>2</v>
      </c>
      <c r="G24">
        <f t="shared" si="1"/>
        <v>1.8599999999999999</v>
      </c>
      <c r="H24" s="167">
        <f t="shared" si="0"/>
        <v>1.24</v>
      </c>
    </row>
    <row r="25" spans="2:8" x14ac:dyDescent="0.25">
      <c r="B25" t="s">
        <v>577</v>
      </c>
      <c r="C25" t="s">
        <v>578</v>
      </c>
      <c r="D25" s="175">
        <f>AVERAGEIF(PAI!D:D,C25,PAI!V:V)</f>
        <v>1</v>
      </c>
      <c r="E25" s="175">
        <f>AVERAGEIF(PAI!D:D,C25,PAI!T:T)</f>
        <v>0.55125000000000002</v>
      </c>
      <c r="F25">
        <f>COUNTIF(PAI!D:D,C25)</f>
        <v>1</v>
      </c>
      <c r="G25">
        <f t="shared" si="1"/>
        <v>1</v>
      </c>
      <c r="H25" s="167">
        <f t="shared" si="0"/>
        <v>0.55125000000000002</v>
      </c>
    </row>
    <row r="26" spans="2:8" x14ac:dyDescent="0.25">
      <c r="B26" t="s">
        <v>598</v>
      </c>
      <c r="C26" t="s">
        <v>599</v>
      </c>
      <c r="D26" s="175">
        <f>AVERAGEIF(PAI!D:D,C26,PAI!V:V)</f>
        <v>0.98193548387096785</v>
      </c>
      <c r="E26" s="175">
        <f>AVERAGEIF(PAI!D:D,C26,PAI!T:T)</f>
        <v>0.55130107526881722</v>
      </c>
      <c r="F26">
        <f>COUNTIF(PAI!D:D,C26)</f>
        <v>5</v>
      </c>
      <c r="G26">
        <f t="shared" si="1"/>
        <v>4.9096774193548391</v>
      </c>
      <c r="H26" s="167">
        <f t="shared" si="0"/>
        <v>2.7565053763440863</v>
      </c>
    </row>
    <row r="27" spans="2:8" x14ac:dyDescent="0.25">
      <c r="B27" t="s">
        <v>625</v>
      </c>
      <c r="C27" t="s">
        <v>626</v>
      </c>
      <c r="D27" s="175">
        <f>AVERAGEIF(PAI!D:D,C27,PAI!V:V)</f>
        <v>1</v>
      </c>
      <c r="E27" s="175">
        <f>AVERAGEIF(PAI!D:D,C27,PAI!T:T)</f>
        <v>0.5</v>
      </c>
      <c r="F27">
        <f>COUNTIF(PAI!D:D,C27)</f>
        <v>1</v>
      </c>
      <c r="G27">
        <f t="shared" si="1"/>
        <v>1</v>
      </c>
      <c r="H27" s="167">
        <f t="shared" si="0"/>
        <v>0.5</v>
      </c>
    </row>
    <row r="28" spans="2:8" x14ac:dyDescent="0.25">
      <c r="B28" t="s">
        <v>633</v>
      </c>
      <c r="C28" t="s">
        <v>634</v>
      </c>
      <c r="D28" s="175">
        <f>AVERAGEIF(PAI!D:D,C28,PAI!V:V)</f>
        <v>1</v>
      </c>
      <c r="E28" s="175">
        <f>AVERAGEIF(PAI!D:D,C28,PAI!T:T)</f>
        <v>0.69512195121951215</v>
      </c>
      <c r="F28">
        <f>COUNTIF(PAI!D:D,C28)</f>
        <v>1</v>
      </c>
      <c r="G28">
        <f t="shared" si="1"/>
        <v>1</v>
      </c>
      <c r="H28" s="167">
        <f t="shared" si="0"/>
        <v>0.69512195121951215</v>
      </c>
    </row>
    <row r="31" spans="2:8" x14ac:dyDescent="0.25">
      <c r="B31" s="280" t="s">
        <v>714</v>
      </c>
      <c r="C31" s="280"/>
      <c r="D31" s="280"/>
      <c r="E31" s="280"/>
    </row>
    <row r="32" spans="2:8" x14ac:dyDescent="0.25">
      <c r="B32" s="174"/>
      <c r="C32" s="174"/>
      <c r="D32" s="174"/>
      <c r="E32" s="174"/>
    </row>
    <row r="33" spans="2:7" x14ac:dyDescent="0.25">
      <c r="B33" s="174"/>
      <c r="C33" s="174" t="s">
        <v>710</v>
      </c>
      <c r="D33" s="174" t="s">
        <v>647</v>
      </c>
      <c r="E33" s="174" t="s">
        <v>712</v>
      </c>
      <c r="F33" s="143" t="s">
        <v>766</v>
      </c>
      <c r="G33" s="174" t="s">
        <v>800</v>
      </c>
    </row>
    <row r="34" spans="2:7" x14ac:dyDescent="0.25">
      <c r="C34" t="s">
        <v>78</v>
      </c>
      <c r="D34" s="175">
        <f>SUM(G4:G6)/SUM(F4:F6)</f>
        <v>0.79904840819312095</v>
      </c>
      <c r="E34" s="142">
        <f>SUM(H4:H6)/SUM(F4:F6)</f>
        <v>0.51812974021589508</v>
      </c>
      <c r="F34" s="193">
        <v>11</v>
      </c>
      <c r="G34">
        <v>1</v>
      </c>
    </row>
    <row r="35" spans="2:7" x14ac:dyDescent="0.25">
      <c r="C35" t="s">
        <v>152</v>
      </c>
      <c r="D35" s="175">
        <f>AVERAGEIF(PAI!C:C,C35,PAI!V:V)</f>
        <v>1</v>
      </c>
      <c r="E35" s="142">
        <f>AVERAGEIF(PAI!C:C,C35,PAI!T:T)</f>
        <v>0.5</v>
      </c>
      <c r="F35" s="152">
        <v>1</v>
      </c>
      <c r="G35">
        <v>1</v>
      </c>
    </row>
    <row r="36" spans="2:7" x14ac:dyDescent="0.25">
      <c r="C36" t="s">
        <v>163</v>
      </c>
      <c r="D36" s="175">
        <f>AVERAGEIF(PAI!C:C,C36,PAI!V:V)</f>
        <v>1</v>
      </c>
      <c r="E36" s="142">
        <f>AVERAGEIF(PAI!C:C,C36,PAI!T:T)</f>
        <v>0.97921942532031525</v>
      </c>
      <c r="F36" s="152">
        <v>2</v>
      </c>
      <c r="G36">
        <v>1</v>
      </c>
    </row>
    <row r="37" spans="2:7" x14ac:dyDescent="0.25">
      <c r="C37" t="s">
        <v>179</v>
      </c>
      <c r="D37" s="175">
        <f>AVERAGEIF(PAI!C:C,C37,PAI!V:V)</f>
        <v>0.61130134382106871</v>
      </c>
      <c r="E37" s="142">
        <f>AVERAGEIF(PAI!C:C,C37,PAI!T:T)</f>
        <v>0.40159288167960611</v>
      </c>
      <c r="F37" s="152">
        <v>22</v>
      </c>
      <c r="G37" t="s">
        <v>801</v>
      </c>
    </row>
    <row r="38" spans="2:7" x14ac:dyDescent="0.25">
      <c r="C38" t="s">
        <v>277</v>
      </c>
      <c r="D38" s="175">
        <f>AVERAGEIF(PAI!C:C,C38,PAI!V:V)</f>
        <v>1</v>
      </c>
      <c r="E38" s="142">
        <f>AVERAGEIF(PAI!C:C,C38,PAI!T:T)</f>
        <v>0.53071868200000005</v>
      </c>
      <c r="F38" s="152">
        <v>1</v>
      </c>
      <c r="G38">
        <v>5</v>
      </c>
    </row>
    <row r="39" spans="2:7" x14ac:dyDescent="0.25">
      <c r="C39" t="s">
        <v>287</v>
      </c>
      <c r="D39" s="175">
        <f>AVERAGEIF(PAI!C:C,C39,PAI!V:V)</f>
        <v>1</v>
      </c>
      <c r="E39" s="142">
        <f>AVERAGEIF(PAI!C:C,C39,PAI!T:T)</f>
        <v>0.5</v>
      </c>
      <c r="F39" s="152">
        <v>2</v>
      </c>
      <c r="G39">
        <v>5</v>
      </c>
    </row>
    <row r="40" spans="2:7" x14ac:dyDescent="0.25">
      <c r="C40" t="s">
        <v>302</v>
      </c>
      <c r="D40" s="175">
        <f>SUM(G17)/SUM(F17)</f>
        <v>1</v>
      </c>
      <c r="E40" s="142">
        <f>SUM(H17/F17)</f>
        <v>0.5</v>
      </c>
      <c r="F40" s="152">
        <v>1</v>
      </c>
      <c r="G40">
        <v>5</v>
      </c>
    </row>
    <row r="41" spans="2:7" x14ac:dyDescent="0.25">
      <c r="C41" t="s">
        <v>310</v>
      </c>
      <c r="D41" s="175">
        <f>AVERAGEIF(PAI!C:C,C41,PAI!V:V)</f>
        <v>0.98751651073811697</v>
      </c>
      <c r="E41" s="142">
        <f>AVERAGEIF(PAI!C:C,C41,PAI!T:T)</f>
        <v>0.54732968394048709</v>
      </c>
      <c r="F41" s="152">
        <v>14</v>
      </c>
      <c r="G41">
        <v>6</v>
      </c>
    </row>
    <row r="42" spans="2:7" x14ac:dyDescent="0.25">
      <c r="C42" t="s">
        <v>397</v>
      </c>
      <c r="D42" s="175">
        <f>SUM(G21:G23)/SUM(F21:F23)</f>
        <v>0.887173383356196</v>
      </c>
      <c r="E42" s="142">
        <f>SUM(H21:H23)/SUM(F21:F23)</f>
        <v>0.55039932410799097</v>
      </c>
      <c r="F42" s="152">
        <v>43</v>
      </c>
      <c r="G42" t="s">
        <v>802</v>
      </c>
    </row>
    <row r="43" spans="2:7" x14ac:dyDescent="0.25">
      <c r="C43" t="s">
        <v>577</v>
      </c>
      <c r="D43" s="175">
        <f>AVERAGEIF(PAI!C:C,C43,PAI!V:V)</f>
        <v>0.95333333333333325</v>
      </c>
      <c r="E43" s="142">
        <f>AVERAGEIF(PAI!C:C,C43,PAI!T:T)</f>
        <v>0.5970833333333333</v>
      </c>
      <c r="F43" s="152">
        <v>3</v>
      </c>
      <c r="G43">
        <v>10</v>
      </c>
    </row>
    <row r="44" spans="2:7" x14ac:dyDescent="0.25">
      <c r="C44" t="s">
        <v>598</v>
      </c>
      <c r="D44" s="175">
        <f>AVERAGEIF(PAI!C:C,C44,PAI!V:V)</f>
        <v>0.98193548387096785</v>
      </c>
      <c r="E44" s="142">
        <f>AVERAGEIF(PAI!C:C,C44,PAI!T:T)</f>
        <v>0.55130107526881722</v>
      </c>
      <c r="F44" s="152">
        <v>5</v>
      </c>
      <c r="G44">
        <v>10</v>
      </c>
    </row>
    <row r="45" spans="2:7" x14ac:dyDescent="0.25">
      <c r="C45" t="s">
        <v>625</v>
      </c>
      <c r="D45" s="175">
        <f>AVERAGEIF(PAI!C:C,C45,PAI!V:V)</f>
        <v>1</v>
      </c>
      <c r="E45" s="142">
        <f>AVERAGEIF(PAI!C:C,C45,PAI!T:T)</f>
        <v>0.5</v>
      </c>
      <c r="F45" s="152">
        <v>1</v>
      </c>
      <c r="G45">
        <v>10</v>
      </c>
    </row>
    <row r="46" spans="2:7" x14ac:dyDescent="0.25">
      <c r="C46" t="s">
        <v>633</v>
      </c>
      <c r="D46" s="175">
        <f>AVERAGEIF(PAI!C:C,C46,PAI!V:V)</f>
        <v>1</v>
      </c>
      <c r="E46" s="142">
        <f>AVERAGEIF(PAI!C:C,C46,PAI!T:T)</f>
        <v>0.69512195121951215</v>
      </c>
      <c r="F46" s="152">
        <v>1</v>
      </c>
      <c r="G46">
        <v>10</v>
      </c>
    </row>
    <row r="50" spans="3:6" x14ac:dyDescent="0.25">
      <c r="C50" s="174" t="s">
        <v>717</v>
      </c>
      <c r="D50" t="s">
        <v>647</v>
      </c>
      <c r="E50" t="s">
        <v>712</v>
      </c>
      <c r="F50" t="s">
        <v>766</v>
      </c>
    </row>
    <row r="51" spans="3:6" x14ac:dyDescent="0.25">
      <c r="C51" t="s">
        <v>77</v>
      </c>
      <c r="D51" s="175">
        <f>AVERAGEIF(PAI!B:B,C51,PAI!V:V)</f>
        <v>0.81579437417702749</v>
      </c>
      <c r="E51" s="142">
        <f>AVERAGEIF(PAI!B:B,C51,PAI!T:T)</f>
        <v>0.51661892853123714</v>
      </c>
      <c r="F51">
        <f>COUNTIF(PAI!B:B,Tabla3[[#This Row],[Por dimensión]])</f>
        <v>12</v>
      </c>
    </row>
    <row r="52" spans="3:6" x14ac:dyDescent="0.25">
      <c r="C52" t="s">
        <v>162</v>
      </c>
      <c r="D52" s="175">
        <f>AVERAGEIF(PAI!B:B,C52,PAI!V:V)</f>
        <v>0.65794518256254042</v>
      </c>
      <c r="E52" s="142">
        <f>AVERAGEIF(PAI!B:B,C52,PAI!T:T)</f>
        <v>0.45296803718367867</v>
      </c>
      <c r="F52">
        <f>COUNTIF(PAI!B:B,Tabla3[[#This Row],[Por dimensión]])</f>
        <v>25</v>
      </c>
    </row>
    <row r="53" spans="3:6" x14ac:dyDescent="0.25">
      <c r="C53" t="s">
        <v>286</v>
      </c>
      <c r="D53" s="175">
        <f>AVERAGEIF(PAI!B:B,C53,PAI!V:V)</f>
        <v>0.98971947943139038</v>
      </c>
      <c r="E53" s="142">
        <f>AVERAGEIF(PAI!B:B,C53,PAI!T:T)</f>
        <v>0.53897738677451867</v>
      </c>
      <c r="F53">
        <f>COUNTIF(PAI!B:B,Tabla3[[#This Row],[Por dimensión]])</f>
        <v>17</v>
      </c>
    </row>
    <row r="54" spans="3:6" x14ac:dyDescent="0.25">
      <c r="C54" t="s">
        <v>396</v>
      </c>
      <c r="D54" s="175">
        <f>AVERAGEIF(PAI!B:B,C54,PAI!V:V)</f>
        <v>0.90035554713080912</v>
      </c>
      <c r="E54" s="142">
        <f>AVERAGEIF(PAI!B:B,C54,PAI!T:T)</f>
        <v>0.55323384927426833</v>
      </c>
      <c r="F54">
        <f>COUNTIF(PAI!B:B,Tabla3[[#This Row],[Por dimensión]])</f>
        <v>51</v>
      </c>
    </row>
    <row r="55" spans="3:6" x14ac:dyDescent="0.25">
      <c r="C55" t="s">
        <v>624</v>
      </c>
      <c r="D55" s="175">
        <f>AVERAGEIF(PAI!B:B,C55,PAI!V:V)</f>
        <v>1</v>
      </c>
      <c r="E55" s="142">
        <f>AVERAGEIF(PAI!B:B,C55,PAI!T:T)</f>
        <v>0.59756097560975607</v>
      </c>
      <c r="F55">
        <f>COUNTIF(PAI!B:B,Tabla3[[#This Row],[Por dimensión]])</f>
        <v>2</v>
      </c>
    </row>
  </sheetData>
  <mergeCells count="2">
    <mergeCell ref="B1:E1"/>
    <mergeCell ref="B31:E31"/>
  </mergeCells>
  <dataValidations disablePrompts="1" count="1">
    <dataValidation type="list" allowBlank="1" showInputMessage="1" showErrorMessage="1" sqref="C4:C28" xr:uid="{D93D2169-8A92-4874-A1F2-991C6BCFA340}">
      <formula1>INDIRECT(#REF!)</formula1>
    </dataValidation>
  </dataValidations>
  <pageMargins left="0.7" right="0.7" top="0.75" bottom="0.75" header="0.3" footer="0.3"/>
  <tableParts count="3">
    <tablePart r:id="rId1"/>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376B4-767A-42CE-99D2-B4B17071F619}">
  <dimension ref="B1:L16"/>
  <sheetViews>
    <sheetView topLeftCell="A3" zoomScale="70" zoomScaleNormal="70" workbookViewId="0">
      <selection activeCell="D3" sqref="D3:D4"/>
    </sheetView>
  </sheetViews>
  <sheetFormatPr baseColWidth="10" defaultRowHeight="15" x14ac:dyDescent="0.25"/>
  <cols>
    <col min="1" max="1" width="10.42578125" customWidth="1"/>
    <col min="2" max="2" width="16.7109375" customWidth="1"/>
    <col min="3" max="3" width="28" customWidth="1"/>
    <col min="4" max="4" width="46" customWidth="1"/>
    <col min="5" max="5" width="16" customWidth="1"/>
    <col min="6" max="8" width="34.140625" style="179" customWidth="1"/>
    <col min="9" max="9" width="50" customWidth="1"/>
  </cols>
  <sheetData>
    <row r="1" spans="2:12" ht="15.75" thickBot="1" x14ac:dyDescent="0.3"/>
    <row r="2" spans="2:12" ht="15.75" x14ac:dyDescent="0.25">
      <c r="B2" s="177" t="s">
        <v>640</v>
      </c>
      <c r="C2" s="177" t="s">
        <v>31</v>
      </c>
      <c r="D2" s="178" t="s">
        <v>722</v>
      </c>
      <c r="E2" s="178" t="s">
        <v>723</v>
      </c>
      <c r="F2" s="180" t="s">
        <v>724</v>
      </c>
      <c r="G2" s="180" t="s">
        <v>725</v>
      </c>
      <c r="H2" s="180" t="s">
        <v>726</v>
      </c>
      <c r="I2" s="178" t="s">
        <v>727</v>
      </c>
    </row>
    <row r="3" spans="2:12" ht="110.25" x14ac:dyDescent="0.25">
      <c r="B3" s="282" t="s">
        <v>748</v>
      </c>
      <c r="C3" s="289" t="s">
        <v>728</v>
      </c>
      <c r="D3" s="289" t="s">
        <v>729</v>
      </c>
      <c r="E3" s="291" t="s">
        <v>730</v>
      </c>
      <c r="F3" s="181" t="s">
        <v>731</v>
      </c>
      <c r="G3" s="181" t="s">
        <v>105</v>
      </c>
      <c r="H3" s="181" t="s">
        <v>88</v>
      </c>
      <c r="I3" s="176" t="s">
        <v>732</v>
      </c>
    </row>
    <row r="4" spans="2:12" ht="126" x14ac:dyDescent="0.25">
      <c r="B4" s="283"/>
      <c r="C4" s="290"/>
      <c r="D4" s="290"/>
      <c r="E4" s="292"/>
      <c r="F4" s="181" t="s">
        <v>734</v>
      </c>
      <c r="G4" s="182">
        <v>1</v>
      </c>
      <c r="H4" s="181">
        <v>283</v>
      </c>
      <c r="I4" s="176" t="s">
        <v>733</v>
      </c>
    </row>
    <row r="5" spans="2:12" ht="15.75" x14ac:dyDescent="0.25">
      <c r="B5" s="283"/>
      <c r="C5" s="281" t="s">
        <v>189</v>
      </c>
      <c r="D5" s="281" t="s">
        <v>190</v>
      </c>
      <c r="E5" s="293" t="s">
        <v>730</v>
      </c>
      <c r="F5" s="181" t="s">
        <v>735</v>
      </c>
      <c r="G5" s="181" t="s">
        <v>189</v>
      </c>
      <c r="H5" s="181" t="s">
        <v>736</v>
      </c>
      <c r="I5" s="281" t="s">
        <v>737</v>
      </c>
    </row>
    <row r="6" spans="2:12" ht="63" x14ac:dyDescent="0.25">
      <c r="B6" s="283"/>
      <c r="C6" s="281"/>
      <c r="D6" s="281"/>
      <c r="E6" s="293"/>
      <c r="F6" s="181" t="s">
        <v>722</v>
      </c>
      <c r="G6" s="181" t="s">
        <v>190</v>
      </c>
      <c r="H6" s="181" t="s">
        <v>738</v>
      </c>
      <c r="I6" s="281"/>
    </row>
    <row r="7" spans="2:12" ht="78.75" x14ac:dyDescent="0.25">
      <c r="B7" s="283"/>
      <c r="C7" s="281"/>
      <c r="D7" s="281"/>
      <c r="E7" s="293"/>
      <c r="F7" s="181" t="s">
        <v>710</v>
      </c>
      <c r="G7" s="181" t="s">
        <v>739</v>
      </c>
      <c r="H7" s="181" t="s">
        <v>740</v>
      </c>
      <c r="I7" s="281"/>
    </row>
    <row r="8" spans="2:12" ht="126" x14ac:dyDescent="0.25">
      <c r="B8" s="283"/>
      <c r="C8" s="281"/>
      <c r="D8" s="281"/>
      <c r="E8" s="293"/>
      <c r="F8" s="181" t="s">
        <v>69</v>
      </c>
      <c r="G8" s="181" t="s">
        <v>741</v>
      </c>
      <c r="H8" s="181" t="s">
        <v>742</v>
      </c>
      <c r="I8" s="281"/>
    </row>
    <row r="9" spans="2:12" ht="47.25" x14ac:dyDescent="0.25">
      <c r="B9" s="283"/>
      <c r="C9" s="281"/>
      <c r="D9" s="281"/>
      <c r="E9" s="293"/>
      <c r="F9" s="181" t="s">
        <v>70</v>
      </c>
      <c r="G9" s="181" t="s">
        <v>743</v>
      </c>
      <c r="H9" s="181" t="s">
        <v>744</v>
      </c>
      <c r="I9" s="281"/>
    </row>
    <row r="10" spans="2:12" ht="62.25" customHeight="1" x14ac:dyDescent="0.25">
      <c r="B10" s="284"/>
      <c r="C10" s="184" t="s">
        <v>193</v>
      </c>
      <c r="D10" s="184" t="s">
        <v>745</v>
      </c>
      <c r="E10" s="185" t="s">
        <v>746</v>
      </c>
      <c r="F10" s="186"/>
      <c r="G10" s="186"/>
      <c r="H10" s="186"/>
      <c r="I10" s="184" t="s">
        <v>747</v>
      </c>
      <c r="L10" s="142"/>
    </row>
    <row r="11" spans="2:12" ht="39.75" customHeight="1" x14ac:dyDescent="0.25">
      <c r="B11" s="285" t="s">
        <v>751</v>
      </c>
      <c r="C11" s="286" t="s">
        <v>565</v>
      </c>
      <c r="D11" s="286" t="s">
        <v>566</v>
      </c>
      <c r="E11" s="286" t="s">
        <v>730</v>
      </c>
      <c r="F11" s="181" t="s">
        <v>735</v>
      </c>
      <c r="G11" s="187" t="s">
        <v>565</v>
      </c>
      <c r="H11" s="187" t="s">
        <v>753</v>
      </c>
      <c r="I11" s="287" t="s">
        <v>750</v>
      </c>
    </row>
    <row r="12" spans="2:12" ht="60" x14ac:dyDescent="0.25">
      <c r="B12" s="285"/>
      <c r="C12" s="286"/>
      <c r="D12" s="286"/>
      <c r="E12" s="286"/>
      <c r="F12" s="189" t="s">
        <v>722</v>
      </c>
      <c r="G12" s="188" t="s">
        <v>566</v>
      </c>
      <c r="H12" s="190" t="s">
        <v>752</v>
      </c>
      <c r="I12" s="288"/>
    </row>
    <row r="13" spans="2:12" ht="94.5" x14ac:dyDescent="0.25">
      <c r="B13" s="183" t="s">
        <v>755</v>
      </c>
      <c r="C13" s="189" t="s">
        <v>132</v>
      </c>
      <c r="D13" s="189" t="s">
        <v>133</v>
      </c>
      <c r="E13" s="183" t="s">
        <v>730</v>
      </c>
      <c r="F13" s="189" t="s">
        <v>734</v>
      </c>
      <c r="G13" s="189">
        <v>40</v>
      </c>
      <c r="H13" s="189">
        <v>50</v>
      </c>
      <c r="I13" s="181" t="s">
        <v>757</v>
      </c>
    </row>
    <row r="14" spans="2:12" ht="94.5" x14ac:dyDescent="0.25">
      <c r="B14" s="183" t="s">
        <v>755</v>
      </c>
      <c r="C14" s="189" t="s">
        <v>137</v>
      </c>
      <c r="D14" s="189" t="s">
        <v>756</v>
      </c>
      <c r="E14" s="183" t="s">
        <v>730</v>
      </c>
      <c r="F14" s="189" t="s">
        <v>734</v>
      </c>
      <c r="G14" s="189">
        <v>60</v>
      </c>
      <c r="H14" s="189">
        <v>70</v>
      </c>
      <c r="I14" s="181" t="s">
        <v>758</v>
      </c>
    </row>
    <row r="15" spans="2:12" ht="180" x14ac:dyDescent="0.25">
      <c r="B15" s="183" t="s">
        <v>760</v>
      </c>
      <c r="C15" s="189" t="s">
        <v>759</v>
      </c>
      <c r="D15" s="189" t="s">
        <v>518</v>
      </c>
      <c r="E15" s="183" t="s">
        <v>730</v>
      </c>
      <c r="F15" s="189" t="s">
        <v>734</v>
      </c>
      <c r="G15" s="189">
        <v>160</v>
      </c>
      <c r="H15" s="189">
        <v>200</v>
      </c>
      <c r="I15" s="189" t="s">
        <v>761</v>
      </c>
    </row>
    <row r="16" spans="2:12" ht="180.75" customHeight="1" x14ac:dyDescent="0.25">
      <c r="B16" s="183" t="s">
        <v>764</v>
      </c>
      <c r="C16" s="189" t="s">
        <v>550</v>
      </c>
      <c r="D16" s="189" t="s">
        <v>551</v>
      </c>
      <c r="E16" s="183" t="s">
        <v>730</v>
      </c>
      <c r="F16" s="189" t="s">
        <v>734</v>
      </c>
      <c r="G16" s="189">
        <v>216</v>
      </c>
      <c r="H16" s="189">
        <v>217</v>
      </c>
      <c r="I16" s="192" t="s">
        <v>799</v>
      </c>
    </row>
  </sheetData>
  <mergeCells count="13">
    <mergeCell ref="I5:I9"/>
    <mergeCell ref="B3:B10"/>
    <mergeCell ref="B11:B12"/>
    <mergeCell ref="C11:C12"/>
    <mergeCell ref="D11:D12"/>
    <mergeCell ref="E11:E12"/>
    <mergeCell ref="I11:I12"/>
    <mergeCell ref="C3:C4"/>
    <mergeCell ref="D3:D4"/>
    <mergeCell ref="E3:E4"/>
    <mergeCell ref="C5:C9"/>
    <mergeCell ref="D5:D9"/>
    <mergeCell ref="E5:E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DDBB3-7B56-4BD6-B485-029C66D1769D}">
  <dimension ref="A2:H109"/>
  <sheetViews>
    <sheetView topLeftCell="A97" workbookViewId="0">
      <selection activeCell="C109" sqref="C109:H109"/>
    </sheetView>
  </sheetViews>
  <sheetFormatPr baseColWidth="10" defaultRowHeight="15" x14ac:dyDescent="0.25"/>
  <cols>
    <col min="4" max="5" width="17.85546875" customWidth="1"/>
  </cols>
  <sheetData>
    <row r="2" spans="1:8" x14ac:dyDescent="0.25">
      <c r="A2" t="s">
        <v>7</v>
      </c>
      <c r="B2" t="s">
        <v>10</v>
      </c>
      <c r="C2" t="s">
        <v>31</v>
      </c>
      <c r="D2" t="s">
        <v>69</v>
      </c>
      <c r="E2" t="s">
        <v>70</v>
      </c>
      <c r="F2" t="s">
        <v>71</v>
      </c>
      <c r="G2" t="s">
        <v>72</v>
      </c>
      <c r="H2" t="s">
        <v>73</v>
      </c>
    </row>
    <row r="3" spans="1:8" x14ac:dyDescent="0.25">
      <c r="A3" t="s">
        <v>77</v>
      </c>
      <c r="B3" t="s">
        <v>78</v>
      </c>
      <c r="C3" t="s">
        <v>85</v>
      </c>
      <c r="D3">
        <v>6</v>
      </c>
      <c r="E3">
        <v>10</v>
      </c>
      <c r="F3" s="142">
        <v>0.6</v>
      </c>
      <c r="G3" s="142">
        <v>0.5</v>
      </c>
      <c r="H3" s="142">
        <v>1</v>
      </c>
    </row>
    <row r="4" spans="1:8" x14ac:dyDescent="0.25">
      <c r="A4" t="s">
        <v>77</v>
      </c>
      <c r="B4" t="s">
        <v>78</v>
      </c>
      <c r="C4" t="s">
        <v>96</v>
      </c>
      <c r="D4">
        <v>2518.9740000000002</v>
      </c>
      <c r="E4">
        <v>67468</v>
      </c>
      <c r="F4" s="142">
        <v>3.73358332839272E-2</v>
      </c>
      <c r="G4" s="142">
        <v>0.5</v>
      </c>
      <c r="H4" s="142">
        <v>7.46716665678544E-2</v>
      </c>
    </row>
    <row r="5" spans="1:8" x14ac:dyDescent="0.25">
      <c r="A5" t="s">
        <v>77</v>
      </c>
      <c r="B5" t="s">
        <v>78</v>
      </c>
      <c r="C5" t="s">
        <v>103</v>
      </c>
      <c r="D5">
        <v>229</v>
      </c>
      <c r="E5">
        <v>199</v>
      </c>
      <c r="F5" s="142">
        <v>0.57537688442211055</v>
      </c>
      <c r="G5" s="142">
        <v>0.5</v>
      </c>
      <c r="H5" s="142">
        <v>1</v>
      </c>
    </row>
    <row r="6" spans="1:8" x14ac:dyDescent="0.25">
      <c r="A6" t="s">
        <v>77</v>
      </c>
      <c r="B6" t="s">
        <v>78</v>
      </c>
      <c r="C6" t="s">
        <v>111</v>
      </c>
      <c r="D6">
        <v>150</v>
      </c>
      <c r="E6">
        <v>122</v>
      </c>
      <c r="F6" s="142">
        <v>0.61475409836065575</v>
      </c>
      <c r="G6" s="142">
        <v>0.5</v>
      </c>
      <c r="H6" s="142">
        <v>1</v>
      </c>
    </row>
    <row r="7" spans="1:8" x14ac:dyDescent="0.25">
      <c r="A7" t="s">
        <v>77</v>
      </c>
      <c r="B7" t="s">
        <v>78</v>
      </c>
      <c r="C7" t="s">
        <v>116</v>
      </c>
      <c r="D7">
        <v>19</v>
      </c>
      <c r="E7">
        <v>19</v>
      </c>
      <c r="F7" s="142">
        <v>0.5</v>
      </c>
      <c r="G7" s="142">
        <v>0.5</v>
      </c>
      <c r="H7" s="142">
        <v>1</v>
      </c>
    </row>
    <row r="8" spans="1:8" x14ac:dyDescent="0.25">
      <c r="A8" t="s">
        <v>77</v>
      </c>
      <c r="B8" t="s">
        <v>78</v>
      </c>
      <c r="C8" t="s">
        <v>122</v>
      </c>
      <c r="D8">
        <v>26</v>
      </c>
      <c r="E8">
        <v>46</v>
      </c>
      <c r="F8" s="142">
        <v>0.40372670807453415</v>
      </c>
      <c r="G8" s="142">
        <v>0.5</v>
      </c>
      <c r="H8" s="142">
        <v>0.80745341614906829</v>
      </c>
    </row>
    <row r="9" spans="1:8" x14ac:dyDescent="0.25">
      <c r="A9" t="s">
        <v>77</v>
      </c>
      <c r="B9" t="s">
        <v>78</v>
      </c>
      <c r="C9" t="s">
        <v>127</v>
      </c>
      <c r="D9">
        <v>49</v>
      </c>
      <c r="E9">
        <v>54</v>
      </c>
      <c r="F9" s="142">
        <v>0.45370370370370372</v>
      </c>
      <c r="G9" s="142">
        <v>0.5</v>
      </c>
      <c r="H9" s="142">
        <v>0.90740740740740744</v>
      </c>
    </row>
    <row r="10" spans="1:8" x14ac:dyDescent="0.25">
      <c r="A10" t="s">
        <v>77</v>
      </c>
      <c r="B10" t="s">
        <v>78</v>
      </c>
      <c r="C10" t="s">
        <v>132</v>
      </c>
      <c r="D10">
        <v>43</v>
      </c>
      <c r="E10">
        <v>45</v>
      </c>
      <c r="F10" s="142">
        <v>0.9555555555555556</v>
      </c>
      <c r="G10" s="142">
        <v>0.5</v>
      </c>
      <c r="H10" s="142">
        <v>1</v>
      </c>
    </row>
    <row r="11" spans="1:8" x14ac:dyDescent="0.25">
      <c r="A11" t="s">
        <v>77</v>
      </c>
      <c r="B11" t="s">
        <v>78</v>
      </c>
      <c r="C11" t="s">
        <v>137</v>
      </c>
      <c r="D11">
        <v>58</v>
      </c>
      <c r="E11">
        <v>65</v>
      </c>
      <c r="F11" s="142">
        <v>0.89230769230769236</v>
      </c>
      <c r="G11" s="142">
        <v>0.5</v>
      </c>
      <c r="H11" s="142">
        <v>1</v>
      </c>
    </row>
    <row r="12" spans="1:8" x14ac:dyDescent="0.25">
      <c r="A12" t="s">
        <v>77</v>
      </c>
      <c r="B12" t="s">
        <v>78</v>
      </c>
      <c r="C12" t="s">
        <v>144</v>
      </c>
      <c r="D12">
        <v>0</v>
      </c>
      <c r="E12">
        <v>23</v>
      </c>
      <c r="F12" s="142">
        <v>0</v>
      </c>
      <c r="G12" s="142">
        <v>0.5</v>
      </c>
      <c r="H12" s="142">
        <v>0</v>
      </c>
    </row>
    <row r="13" spans="1:8" x14ac:dyDescent="0.25">
      <c r="A13" t="s">
        <v>77</v>
      </c>
      <c r="B13" t="s">
        <v>78</v>
      </c>
      <c r="C13" t="s">
        <v>149</v>
      </c>
      <c r="D13">
        <v>2</v>
      </c>
      <c r="E13">
        <v>3</v>
      </c>
      <c r="F13" s="142">
        <v>0.66666666666666663</v>
      </c>
      <c r="G13" s="142">
        <v>0.5</v>
      </c>
      <c r="H13" s="142">
        <v>1</v>
      </c>
    </row>
    <row r="14" spans="1:8" x14ac:dyDescent="0.25">
      <c r="A14" t="s">
        <v>77</v>
      </c>
      <c r="B14" t="s">
        <v>152</v>
      </c>
      <c r="C14" t="s">
        <v>158</v>
      </c>
      <c r="D14">
        <v>42</v>
      </c>
      <c r="E14">
        <v>42</v>
      </c>
      <c r="F14" s="142">
        <v>0.5</v>
      </c>
      <c r="G14" s="142">
        <v>0.5</v>
      </c>
      <c r="H14" s="142">
        <v>1</v>
      </c>
    </row>
    <row r="15" spans="1:8" x14ac:dyDescent="0.25">
      <c r="A15" t="s">
        <v>162</v>
      </c>
      <c r="B15" t="s">
        <v>163</v>
      </c>
      <c r="C15" t="s">
        <v>169</v>
      </c>
      <c r="D15" s="194">
        <v>321883062038</v>
      </c>
      <c r="E15" s="194">
        <v>335841000000</v>
      </c>
      <c r="F15" s="142">
        <v>0.9584388506406305</v>
      </c>
      <c r="G15" s="142">
        <v>0.5</v>
      </c>
      <c r="H15" s="142">
        <v>1</v>
      </c>
    </row>
    <row r="16" spans="1:8" x14ac:dyDescent="0.25">
      <c r="A16" t="s">
        <v>162</v>
      </c>
      <c r="B16" t="s">
        <v>163</v>
      </c>
      <c r="C16" t="s">
        <v>176</v>
      </c>
      <c r="D16" s="194">
        <v>4867749717</v>
      </c>
      <c r="E16" s="194">
        <v>4867749717</v>
      </c>
      <c r="F16" s="142">
        <v>1</v>
      </c>
      <c r="G16" s="142">
        <v>0.5</v>
      </c>
      <c r="H16" s="142">
        <v>1</v>
      </c>
    </row>
    <row r="17" spans="1:8" x14ac:dyDescent="0.25">
      <c r="A17" t="s">
        <v>162</v>
      </c>
      <c r="B17" t="s">
        <v>179</v>
      </c>
      <c r="C17" t="s">
        <v>184</v>
      </c>
      <c r="D17">
        <v>82</v>
      </c>
      <c r="E17">
        <v>405</v>
      </c>
      <c r="F17" s="142">
        <v>0.10123456790123457</v>
      </c>
      <c r="G17" s="142">
        <v>0.5</v>
      </c>
      <c r="H17" s="142">
        <v>0.20246913580246914</v>
      </c>
    </row>
    <row r="18" spans="1:8" x14ac:dyDescent="0.25">
      <c r="A18" t="s">
        <v>162</v>
      </c>
      <c r="B18" t="s">
        <v>179</v>
      </c>
      <c r="C18" t="s">
        <v>189</v>
      </c>
      <c r="D18" s="194">
        <v>62730570745</v>
      </c>
      <c r="E18" s="194">
        <v>468000000000</v>
      </c>
      <c r="F18" s="142">
        <v>0.13403968107905984</v>
      </c>
      <c r="G18" s="142">
        <v>0.5</v>
      </c>
      <c r="H18" s="142">
        <v>0.26807936215811967</v>
      </c>
    </row>
    <row r="19" spans="1:8" x14ac:dyDescent="0.25">
      <c r="A19" t="s">
        <v>162</v>
      </c>
      <c r="B19" t="s">
        <v>179</v>
      </c>
      <c r="C19" t="s">
        <v>193</v>
      </c>
      <c r="D19">
        <v>44</v>
      </c>
      <c r="E19">
        <v>44</v>
      </c>
      <c r="F19" s="142">
        <v>0.5</v>
      </c>
      <c r="G19" s="142">
        <v>0.5</v>
      </c>
      <c r="H19" s="142">
        <v>1</v>
      </c>
    </row>
    <row r="20" spans="1:8" x14ac:dyDescent="0.25">
      <c r="A20" t="s">
        <v>162</v>
      </c>
      <c r="B20" t="s">
        <v>179</v>
      </c>
      <c r="C20" t="s">
        <v>803</v>
      </c>
      <c r="D20" s="194">
        <v>4013345561</v>
      </c>
      <c r="E20" s="194">
        <v>225000000000</v>
      </c>
      <c r="F20" s="142">
        <v>1.7837091382222222E-2</v>
      </c>
      <c r="G20" s="142">
        <v>0.5</v>
      </c>
      <c r="H20" s="142">
        <v>3.5674182764444444E-2</v>
      </c>
    </row>
    <row r="21" spans="1:8" x14ac:dyDescent="0.25">
      <c r="A21" t="s">
        <v>162</v>
      </c>
      <c r="B21" t="s">
        <v>179</v>
      </c>
      <c r="C21" t="s">
        <v>204</v>
      </c>
      <c r="D21">
        <v>0</v>
      </c>
      <c r="E21">
        <v>0</v>
      </c>
      <c r="F21" s="142">
        <v>0</v>
      </c>
      <c r="G21" s="142">
        <v>0.5</v>
      </c>
      <c r="H21" s="142">
        <v>0</v>
      </c>
    </row>
    <row r="22" spans="1:8" x14ac:dyDescent="0.25">
      <c r="A22" t="s">
        <v>162</v>
      </c>
      <c r="B22" t="s">
        <v>179</v>
      </c>
      <c r="C22" t="s">
        <v>210</v>
      </c>
      <c r="D22" s="194">
        <v>10685933444</v>
      </c>
      <c r="E22" s="194">
        <v>7842597469</v>
      </c>
      <c r="F22" s="142">
        <v>1.3625502885031469</v>
      </c>
      <c r="G22" s="142">
        <v>0.5</v>
      </c>
      <c r="H22" s="142">
        <v>1</v>
      </c>
    </row>
    <row r="23" spans="1:8" x14ac:dyDescent="0.25">
      <c r="A23" t="s">
        <v>162</v>
      </c>
      <c r="B23" t="s">
        <v>179</v>
      </c>
      <c r="C23" t="s">
        <v>214</v>
      </c>
      <c r="D23" s="194">
        <v>12426059368</v>
      </c>
      <c r="E23" s="194">
        <v>12472577991</v>
      </c>
      <c r="F23" s="142">
        <v>0.99627032815240224</v>
      </c>
      <c r="G23" s="142">
        <v>0.5</v>
      </c>
      <c r="H23" s="142">
        <v>1</v>
      </c>
    </row>
    <row r="24" spans="1:8" x14ac:dyDescent="0.25">
      <c r="A24" t="s">
        <v>162</v>
      </c>
      <c r="B24" t="s">
        <v>179</v>
      </c>
      <c r="C24" t="s">
        <v>218</v>
      </c>
      <c r="D24">
        <v>2</v>
      </c>
      <c r="E24">
        <v>4</v>
      </c>
      <c r="F24" s="142">
        <v>0.5</v>
      </c>
      <c r="G24" s="142">
        <v>0.5</v>
      </c>
      <c r="H24" s="142">
        <v>1</v>
      </c>
    </row>
    <row r="25" spans="1:8" x14ac:dyDescent="0.25">
      <c r="A25" t="s">
        <v>162</v>
      </c>
      <c r="B25" t="s">
        <v>179</v>
      </c>
      <c r="C25" t="s">
        <v>222</v>
      </c>
      <c r="D25">
        <v>20</v>
      </c>
      <c r="E25">
        <v>170</v>
      </c>
      <c r="F25" s="142">
        <v>0.11764705882352941</v>
      </c>
      <c r="G25" s="142">
        <v>0.5</v>
      </c>
      <c r="H25" s="142">
        <v>0.23529411764705882</v>
      </c>
    </row>
    <row r="26" spans="1:8" x14ac:dyDescent="0.25">
      <c r="A26" t="s">
        <v>162</v>
      </c>
      <c r="B26" t="s">
        <v>179</v>
      </c>
      <c r="C26" t="s">
        <v>229</v>
      </c>
      <c r="D26" s="194">
        <v>466133239566</v>
      </c>
      <c r="E26" s="194">
        <v>612490000000</v>
      </c>
      <c r="F26" s="142">
        <v>0.76104628576140021</v>
      </c>
      <c r="G26" s="142">
        <v>0.5</v>
      </c>
      <c r="H26" s="142">
        <v>1</v>
      </c>
    </row>
    <row r="27" spans="1:8" x14ac:dyDescent="0.25">
      <c r="A27" t="s">
        <v>162</v>
      </c>
      <c r="B27" t="s">
        <v>179</v>
      </c>
      <c r="C27" t="s">
        <v>233</v>
      </c>
      <c r="D27" s="194">
        <v>56287503717</v>
      </c>
      <c r="E27" s="194">
        <v>127836393814</v>
      </c>
      <c r="F27" s="142">
        <v>0.44030891389894383</v>
      </c>
      <c r="G27" s="142">
        <v>0.5</v>
      </c>
      <c r="H27" s="142">
        <v>0.88061782779788766</v>
      </c>
    </row>
    <row r="28" spans="1:8" x14ac:dyDescent="0.25">
      <c r="A28" t="s">
        <v>162</v>
      </c>
      <c r="B28" t="s">
        <v>179</v>
      </c>
      <c r="C28" t="s">
        <v>238</v>
      </c>
      <c r="D28" s="194">
        <v>52609597487</v>
      </c>
      <c r="E28" s="194">
        <v>60000000000</v>
      </c>
      <c r="F28" s="142">
        <v>0.87682662478333329</v>
      </c>
      <c r="G28" s="142">
        <v>0.5</v>
      </c>
      <c r="H28" s="142">
        <v>1</v>
      </c>
    </row>
    <row r="29" spans="1:8" x14ac:dyDescent="0.25">
      <c r="A29" t="s">
        <v>162</v>
      </c>
      <c r="B29" t="s">
        <v>179</v>
      </c>
      <c r="C29" t="s">
        <v>243</v>
      </c>
      <c r="D29">
        <v>70</v>
      </c>
      <c r="E29">
        <v>57</v>
      </c>
      <c r="F29" s="142">
        <v>0.61403508771929827</v>
      </c>
      <c r="G29" s="142">
        <v>0.5</v>
      </c>
      <c r="H29" s="142">
        <v>1</v>
      </c>
    </row>
    <row r="30" spans="1:8" x14ac:dyDescent="0.25">
      <c r="A30" t="s">
        <v>162</v>
      </c>
      <c r="B30" t="s">
        <v>179</v>
      </c>
      <c r="C30" t="s">
        <v>247</v>
      </c>
      <c r="D30">
        <v>133</v>
      </c>
      <c r="E30">
        <v>133</v>
      </c>
      <c r="F30" s="142">
        <v>0.5</v>
      </c>
      <c r="G30" s="142">
        <v>0.5</v>
      </c>
      <c r="H30" s="142">
        <v>1</v>
      </c>
    </row>
    <row r="31" spans="1:8" x14ac:dyDescent="0.25">
      <c r="A31" t="s">
        <v>162</v>
      </c>
      <c r="B31" t="s">
        <v>179</v>
      </c>
      <c r="C31" t="s">
        <v>252</v>
      </c>
      <c r="D31" s="194">
        <v>277576660</v>
      </c>
      <c r="E31" s="194">
        <v>700000000</v>
      </c>
      <c r="F31" s="142">
        <v>0.39653808571428573</v>
      </c>
      <c r="G31" s="142">
        <v>0.5</v>
      </c>
      <c r="H31" s="142">
        <v>0.79307617142857145</v>
      </c>
    </row>
    <row r="32" spans="1:8" x14ac:dyDescent="0.25">
      <c r="A32" t="s">
        <v>162</v>
      </c>
      <c r="B32" t="s">
        <v>179</v>
      </c>
      <c r="C32" t="s">
        <v>256</v>
      </c>
      <c r="D32">
        <v>11</v>
      </c>
      <c r="E32">
        <v>150</v>
      </c>
      <c r="F32" s="142">
        <v>7.3333333333333334E-2</v>
      </c>
      <c r="G32" s="142">
        <v>0.5</v>
      </c>
      <c r="H32" s="142">
        <v>0.14666666666666667</v>
      </c>
    </row>
    <row r="33" spans="1:8" x14ac:dyDescent="0.25">
      <c r="A33" t="s">
        <v>162</v>
      </c>
      <c r="B33" t="s">
        <v>179</v>
      </c>
      <c r="C33" t="s">
        <v>260</v>
      </c>
      <c r="D33">
        <v>0</v>
      </c>
      <c r="E33">
        <v>0</v>
      </c>
      <c r="F33" s="142">
        <v>0</v>
      </c>
      <c r="G33" s="142">
        <v>0.5</v>
      </c>
      <c r="H33" s="142">
        <v>0</v>
      </c>
    </row>
    <row r="34" spans="1:8" x14ac:dyDescent="0.25">
      <c r="A34" t="s">
        <v>162</v>
      </c>
      <c r="B34" t="s">
        <v>179</v>
      </c>
      <c r="C34" t="s">
        <v>264</v>
      </c>
      <c r="D34" s="194">
        <v>3720152170</v>
      </c>
      <c r="E34" s="194">
        <v>16200000000</v>
      </c>
      <c r="F34" s="142">
        <v>0.22963902283950618</v>
      </c>
      <c r="G34" s="142">
        <v>0.5</v>
      </c>
      <c r="H34" s="142">
        <v>0.45927804567901237</v>
      </c>
    </row>
    <row r="35" spans="1:8" x14ac:dyDescent="0.25">
      <c r="A35" t="s">
        <v>162</v>
      </c>
      <c r="B35" t="s">
        <v>179</v>
      </c>
      <c r="C35" t="s">
        <v>270</v>
      </c>
      <c r="D35" s="194">
        <v>5888547770</v>
      </c>
      <c r="E35" s="194">
        <v>30000000000</v>
      </c>
      <c r="F35" s="142">
        <v>0.19628492566666667</v>
      </c>
      <c r="G35" s="142">
        <v>0.5</v>
      </c>
      <c r="H35" s="142">
        <v>0.39256985133333333</v>
      </c>
    </row>
    <row r="36" spans="1:8" x14ac:dyDescent="0.25">
      <c r="A36" t="s">
        <v>162</v>
      </c>
      <c r="B36" t="s">
        <v>179</v>
      </c>
      <c r="C36" t="s">
        <v>270</v>
      </c>
      <c r="D36" s="194">
        <v>27189570097</v>
      </c>
      <c r="E36" s="194">
        <v>68000000000.000008</v>
      </c>
      <c r="F36" s="142">
        <v>0.39984661907352936</v>
      </c>
      <c r="G36" s="142">
        <v>0.5</v>
      </c>
      <c r="H36" s="142">
        <v>0.79969323814705873</v>
      </c>
    </row>
    <row r="37" spans="1:8" x14ac:dyDescent="0.25">
      <c r="A37" t="s">
        <v>162</v>
      </c>
      <c r="B37" t="s">
        <v>179</v>
      </c>
      <c r="C37" t="s">
        <v>270</v>
      </c>
      <c r="D37" s="194">
        <v>14440809146</v>
      </c>
      <c r="E37" s="194">
        <v>48000000000</v>
      </c>
      <c r="F37" s="142">
        <v>0.30085019054166667</v>
      </c>
      <c r="G37" s="142">
        <v>0.5</v>
      </c>
      <c r="H37" s="142">
        <v>0.60170038108333335</v>
      </c>
    </row>
    <row r="38" spans="1:8" x14ac:dyDescent="0.25">
      <c r="A38" t="s">
        <v>162</v>
      </c>
      <c r="B38" t="s">
        <v>179</v>
      </c>
      <c r="C38" t="s">
        <v>270</v>
      </c>
      <c r="D38" s="194">
        <v>17104785756</v>
      </c>
      <c r="E38" s="194">
        <v>54000000000</v>
      </c>
      <c r="F38" s="142">
        <v>0.31675529177777778</v>
      </c>
      <c r="G38" s="142">
        <v>0.5</v>
      </c>
      <c r="H38" s="142">
        <v>0.63351058355555556</v>
      </c>
    </row>
    <row r="39" spans="1:8" x14ac:dyDescent="0.25">
      <c r="A39" t="s">
        <v>162</v>
      </c>
      <c r="B39" t="s">
        <v>277</v>
      </c>
      <c r="C39" t="s">
        <v>283</v>
      </c>
      <c r="D39" s="194">
        <v>1061437364</v>
      </c>
      <c r="E39" s="194">
        <v>2000000000</v>
      </c>
      <c r="F39" s="142">
        <v>0.53071868200000005</v>
      </c>
      <c r="G39" s="142">
        <v>0.5</v>
      </c>
      <c r="H39" s="142">
        <v>1</v>
      </c>
    </row>
    <row r="40" spans="1:8" x14ac:dyDescent="0.25">
      <c r="A40" t="s">
        <v>286</v>
      </c>
      <c r="B40" t="s">
        <v>287</v>
      </c>
      <c r="C40" t="s">
        <v>293</v>
      </c>
      <c r="D40">
        <v>2</v>
      </c>
      <c r="E40">
        <v>4</v>
      </c>
      <c r="F40" s="142">
        <v>0.5</v>
      </c>
      <c r="G40" s="142">
        <v>0.5</v>
      </c>
      <c r="H40" s="142">
        <v>1</v>
      </c>
    </row>
    <row r="41" spans="1:8" x14ac:dyDescent="0.25">
      <c r="A41" t="s">
        <v>286</v>
      </c>
      <c r="B41" t="s">
        <v>287</v>
      </c>
      <c r="C41" t="s">
        <v>298</v>
      </c>
      <c r="D41">
        <v>35</v>
      </c>
      <c r="E41">
        <v>35</v>
      </c>
      <c r="F41" s="142">
        <v>0.5</v>
      </c>
      <c r="G41" s="142">
        <v>0.5</v>
      </c>
      <c r="H41" s="142">
        <v>1</v>
      </c>
    </row>
    <row r="42" spans="1:8" x14ac:dyDescent="0.25">
      <c r="A42" t="s">
        <v>286</v>
      </c>
      <c r="B42" t="s">
        <v>302</v>
      </c>
      <c r="C42" t="s">
        <v>306</v>
      </c>
      <c r="D42">
        <v>2</v>
      </c>
      <c r="E42">
        <v>2</v>
      </c>
      <c r="F42" s="142">
        <v>0.5</v>
      </c>
      <c r="G42" s="142">
        <v>0.5</v>
      </c>
      <c r="H42" s="142">
        <v>1</v>
      </c>
    </row>
    <row r="43" spans="1:8" x14ac:dyDescent="0.25">
      <c r="A43" t="s">
        <v>286</v>
      </c>
      <c r="B43" t="s">
        <v>310</v>
      </c>
      <c r="C43" t="s">
        <v>316</v>
      </c>
      <c r="D43">
        <v>44</v>
      </c>
      <c r="E43">
        <v>44</v>
      </c>
      <c r="F43" s="142">
        <v>0.5</v>
      </c>
      <c r="G43" s="142">
        <v>0.5</v>
      </c>
      <c r="H43" s="142">
        <v>1</v>
      </c>
    </row>
    <row r="44" spans="1:8" x14ac:dyDescent="0.25">
      <c r="A44" t="s">
        <v>286</v>
      </c>
      <c r="B44" t="s">
        <v>310</v>
      </c>
      <c r="C44" t="s">
        <v>323</v>
      </c>
      <c r="D44">
        <v>3593</v>
      </c>
      <c r="E44">
        <v>3593</v>
      </c>
      <c r="F44" s="142">
        <v>0.5</v>
      </c>
      <c r="G44" s="142">
        <v>0.5</v>
      </c>
      <c r="H44" s="142">
        <v>1</v>
      </c>
    </row>
    <row r="45" spans="1:8" x14ac:dyDescent="0.25">
      <c r="A45" t="s">
        <v>286</v>
      </c>
      <c r="B45" t="s">
        <v>310</v>
      </c>
      <c r="C45" t="s">
        <v>329</v>
      </c>
      <c r="D45">
        <v>41580</v>
      </c>
      <c r="E45">
        <v>41580</v>
      </c>
      <c r="F45" s="142">
        <v>0.5</v>
      </c>
      <c r="G45" s="142">
        <v>0.5</v>
      </c>
      <c r="H45" s="142">
        <v>1</v>
      </c>
    </row>
    <row r="46" spans="1:8" x14ac:dyDescent="0.25">
      <c r="A46" t="s">
        <v>286</v>
      </c>
      <c r="B46" t="s">
        <v>310</v>
      </c>
      <c r="C46" t="s">
        <v>335</v>
      </c>
      <c r="D46">
        <v>77</v>
      </c>
      <c r="E46">
        <v>77</v>
      </c>
      <c r="F46" s="142">
        <v>0.5</v>
      </c>
      <c r="G46" s="142">
        <v>0.5</v>
      </c>
      <c r="H46" s="142">
        <v>1</v>
      </c>
    </row>
    <row r="47" spans="1:8" x14ac:dyDescent="0.25">
      <c r="A47" t="s">
        <v>286</v>
      </c>
      <c r="B47" t="s">
        <v>310</v>
      </c>
      <c r="C47" t="s">
        <v>343</v>
      </c>
      <c r="D47">
        <v>146</v>
      </c>
      <c r="E47">
        <v>146</v>
      </c>
      <c r="F47" s="142">
        <v>0.5</v>
      </c>
      <c r="G47" s="142">
        <v>0.5</v>
      </c>
      <c r="H47" s="142">
        <v>1</v>
      </c>
    </row>
    <row r="48" spans="1:8" x14ac:dyDescent="0.25">
      <c r="A48" t="s">
        <v>286</v>
      </c>
      <c r="B48" t="s">
        <v>310</v>
      </c>
      <c r="C48" t="s">
        <v>348</v>
      </c>
      <c r="D48">
        <v>256</v>
      </c>
      <c r="E48">
        <v>296</v>
      </c>
      <c r="F48" s="142">
        <v>0.43243243243243246</v>
      </c>
      <c r="G48" s="142">
        <v>0.5</v>
      </c>
      <c r="H48" s="142">
        <v>0.86486486486486491</v>
      </c>
    </row>
    <row r="49" spans="1:8" x14ac:dyDescent="0.25">
      <c r="A49" t="s">
        <v>286</v>
      </c>
      <c r="B49" t="s">
        <v>310</v>
      </c>
      <c r="C49" t="s">
        <v>355</v>
      </c>
      <c r="D49">
        <v>2</v>
      </c>
      <c r="E49">
        <v>2</v>
      </c>
      <c r="F49" s="142">
        <v>0.5</v>
      </c>
      <c r="G49" s="142">
        <v>0.5</v>
      </c>
      <c r="H49" s="142">
        <v>1</v>
      </c>
    </row>
    <row r="50" spans="1:8" x14ac:dyDescent="0.25">
      <c r="A50" t="s">
        <v>286</v>
      </c>
      <c r="B50" t="s">
        <v>310</v>
      </c>
      <c r="C50" t="s">
        <v>361</v>
      </c>
      <c r="D50">
        <v>204</v>
      </c>
      <c r="E50">
        <v>209</v>
      </c>
      <c r="F50" s="142">
        <v>0.48803827751196172</v>
      </c>
      <c r="G50" s="142">
        <v>0.5</v>
      </c>
      <c r="H50" s="142">
        <v>0.97607655502392343</v>
      </c>
    </row>
    <row r="51" spans="1:8" x14ac:dyDescent="0.25">
      <c r="A51" t="s">
        <v>286</v>
      </c>
      <c r="B51" t="s">
        <v>310</v>
      </c>
      <c r="C51" t="s">
        <v>367</v>
      </c>
      <c r="D51">
        <v>3</v>
      </c>
      <c r="E51">
        <v>3</v>
      </c>
      <c r="F51" s="142">
        <v>0.5</v>
      </c>
      <c r="G51" s="142">
        <v>0.5</v>
      </c>
      <c r="H51" s="142">
        <v>1</v>
      </c>
    </row>
    <row r="52" spans="1:8" x14ac:dyDescent="0.25">
      <c r="A52" t="s">
        <v>286</v>
      </c>
      <c r="B52" t="s">
        <v>310</v>
      </c>
      <c r="C52" t="s">
        <v>373</v>
      </c>
      <c r="D52">
        <v>1.5</v>
      </c>
      <c r="E52">
        <v>3</v>
      </c>
      <c r="F52" s="142">
        <v>0.5</v>
      </c>
      <c r="G52" s="142">
        <v>0.5</v>
      </c>
      <c r="H52" s="142">
        <v>1</v>
      </c>
    </row>
    <row r="53" spans="1:8" x14ac:dyDescent="0.25">
      <c r="A53" t="s">
        <v>286</v>
      </c>
      <c r="B53" t="s">
        <v>310</v>
      </c>
      <c r="C53" t="s">
        <v>377</v>
      </c>
      <c r="D53">
        <v>3</v>
      </c>
      <c r="E53">
        <v>4</v>
      </c>
      <c r="F53" s="142">
        <v>0.75</v>
      </c>
      <c r="G53" s="142">
        <v>0.5</v>
      </c>
      <c r="H53" s="142">
        <v>1</v>
      </c>
    </row>
    <row r="54" spans="1:8" x14ac:dyDescent="0.25">
      <c r="A54" t="s">
        <v>286</v>
      </c>
      <c r="B54" t="s">
        <v>310</v>
      </c>
      <c r="C54" t="s">
        <v>381</v>
      </c>
      <c r="D54">
        <v>10</v>
      </c>
      <c r="E54">
        <v>12</v>
      </c>
      <c r="F54" s="142">
        <v>0.83333333333333337</v>
      </c>
      <c r="G54" s="142">
        <v>0.5</v>
      </c>
      <c r="H54" s="142">
        <v>1</v>
      </c>
    </row>
    <row r="55" spans="1:8" x14ac:dyDescent="0.25">
      <c r="A55" t="s">
        <v>286</v>
      </c>
      <c r="B55" t="s">
        <v>310</v>
      </c>
      <c r="C55" t="s">
        <v>386</v>
      </c>
      <c r="D55">
        <v>4</v>
      </c>
      <c r="E55">
        <v>6</v>
      </c>
      <c r="F55" s="142">
        <v>0.66666666666666663</v>
      </c>
      <c r="G55" s="142">
        <v>0.5</v>
      </c>
      <c r="H55" s="142">
        <v>1</v>
      </c>
    </row>
    <row r="56" spans="1:8" x14ac:dyDescent="0.25">
      <c r="A56" t="s">
        <v>286</v>
      </c>
      <c r="B56" t="s">
        <v>310</v>
      </c>
      <c r="C56" t="s">
        <v>393</v>
      </c>
      <c r="D56">
        <v>5952</v>
      </c>
      <c r="E56">
        <v>6047</v>
      </c>
      <c r="F56" s="142">
        <v>0.49214486522242434</v>
      </c>
      <c r="G56" s="142">
        <v>0.5</v>
      </c>
      <c r="H56" s="142">
        <v>0.98428973044484869</v>
      </c>
    </row>
    <row r="57" spans="1:8" x14ac:dyDescent="0.25">
      <c r="A57" t="s">
        <v>396</v>
      </c>
      <c r="B57" t="s">
        <v>397</v>
      </c>
      <c r="C57" t="s">
        <v>401</v>
      </c>
      <c r="D57">
        <v>0</v>
      </c>
      <c r="E57">
        <v>0</v>
      </c>
      <c r="F57" s="142">
        <v>0</v>
      </c>
      <c r="G57" s="142">
        <v>0.5</v>
      </c>
      <c r="H57" s="142">
        <v>0</v>
      </c>
    </row>
    <row r="58" spans="1:8" x14ac:dyDescent="0.25">
      <c r="A58" t="s">
        <v>396</v>
      </c>
      <c r="B58" t="s">
        <v>397</v>
      </c>
      <c r="C58" t="s">
        <v>405</v>
      </c>
      <c r="D58">
        <v>2</v>
      </c>
      <c r="E58">
        <v>2</v>
      </c>
      <c r="F58" s="142">
        <v>1</v>
      </c>
      <c r="G58" s="142">
        <v>0.5</v>
      </c>
      <c r="H58" s="142">
        <v>1</v>
      </c>
    </row>
    <row r="59" spans="1:8" x14ac:dyDescent="0.25">
      <c r="A59" t="s">
        <v>396</v>
      </c>
      <c r="B59" t="s">
        <v>397</v>
      </c>
      <c r="C59" t="s">
        <v>411</v>
      </c>
      <c r="D59">
        <v>40</v>
      </c>
      <c r="E59">
        <v>48</v>
      </c>
      <c r="F59" s="142">
        <v>0.83333333333333337</v>
      </c>
      <c r="G59" s="142">
        <v>0.5</v>
      </c>
      <c r="H59" s="142">
        <v>1</v>
      </c>
    </row>
    <row r="60" spans="1:8" x14ac:dyDescent="0.25">
      <c r="A60" t="s">
        <v>396</v>
      </c>
      <c r="B60" t="s">
        <v>397</v>
      </c>
      <c r="C60" t="s">
        <v>416</v>
      </c>
      <c r="D60">
        <v>3350</v>
      </c>
      <c r="E60">
        <v>3593</v>
      </c>
      <c r="F60" s="142">
        <v>0.46618424714723072</v>
      </c>
      <c r="G60" s="142">
        <v>0.5</v>
      </c>
      <c r="H60" s="142">
        <v>0.93236849429446145</v>
      </c>
    </row>
    <row r="61" spans="1:8" x14ac:dyDescent="0.25">
      <c r="A61" t="s">
        <v>396</v>
      </c>
      <c r="B61" t="s">
        <v>397</v>
      </c>
      <c r="C61" t="s">
        <v>422</v>
      </c>
      <c r="D61">
        <v>348</v>
      </c>
      <c r="E61">
        <v>348</v>
      </c>
      <c r="F61" s="142">
        <v>0.5</v>
      </c>
      <c r="G61" s="142">
        <v>0.5</v>
      </c>
      <c r="H61" s="142">
        <v>1</v>
      </c>
    </row>
    <row r="62" spans="1:8" x14ac:dyDescent="0.25">
      <c r="A62" t="s">
        <v>396</v>
      </c>
      <c r="B62" t="s">
        <v>397</v>
      </c>
      <c r="C62" t="s">
        <v>427</v>
      </c>
      <c r="D62">
        <v>15</v>
      </c>
      <c r="E62">
        <v>15</v>
      </c>
      <c r="F62" s="142">
        <v>0.5</v>
      </c>
      <c r="G62" s="142">
        <v>0.5</v>
      </c>
      <c r="H62" s="142">
        <v>1</v>
      </c>
    </row>
    <row r="63" spans="1:8" x14ac:dyDescent="0.25">
      <c r="A63" t="s">
        <v>396</v>
      </c>
      <c r="B63" t="s">
        <v>397</v>
      </c>
      <c r="C63" t="s">
        <v>432</v>
      </c>
      <c r="D63">
        <v>1355</v>
      </c>
      <c r="E63">
        <v>1355</v>
      </c>
      <c r="F63" s="142">
        <v>0.5</v>
      </c>
      <c r="G63" s="142">
        <v>0.5</v>
      </c>
      <c r="H63" s="142">
        <v>1</v>
      </c>
    </row>
    <row r="64" spans="1:8" x14ac:dyDescent="0.25">
      <c r="A64" t="s">
        <v>396</v>
      </c>
      <c r="B64" t="s">
        <v>397</v>
      </c>
      <c r="C64" t="s">
        <v>436</v>
      </c>
      <c r="D64">
        <v>2001</v>
      </c>
      <c r="E64">
        <v>4400</v>
      </c>
      <c r="F64" s="142">
        <v>0.45477272727272727</v>
      </c>
      <c r="G64" s="142">
        <v>0.5</v>
      </c>
      <c r="H64" s="142">
        <v>0.90954545454545455</v>
      </c>
    </row>
    <row r="65" spans="1:8" x14ac:dyDescent="0.25">
      <c r="A65" t="s">
        <v>396</v>
      </c>
      <c r="B65" t="s">
        <v>397</v>
      </c>
      <c r="C65" t="s">
        <v>440</v>
      </c>
      <c r="D65">
        <v>143</v>
      </c>
      <c r="E65">
        <v>166</v>
      </c>
      <c r="F65" s="142">
        <v>0.43072289156626509</v>
      </c>
      <c r="G65" s="142">
        <v>0.5</v>
      </c>
      <c r="H65" s="142">
        <v>0.86144578313253017</v>
      </c>
    </row>
    <row r="66" spans="1:8" x14ac:dyDescent="0.25">
      <c r="A66" t="s">
        <v>396</v>
      </c>
      <c r="B66" t="s">
        <v>397</v>
      </c>
      <c r="C66" t="s">
        <v>444</v>
      </c>
      <c r="D66">
        <v>423</v>
      </c>
      <c r="E66">
        <v>423</v>
      </c>
      <c r="F66" s="142">
        <v>0.5</v>
      </c>
      <c r="G66" s="142">
        <v>0.5</v>
      </c>
      <c r="H66" s="142">
        <v>1</v>
      </c>
    </row>
    <row r="67" spans="1:8" x14ac:dyDescent="0.25">
      <c r="A67" t="s">
        <v>396</v>
      </c>
      <c r="B67" t="s">
        <v>397</v>
      </c>
      <c r="C67" t="s">
        <v>448</v>
      </c>
      <c r="D67">
        <v>267</v>
      </c>
      <c r="E67">
        <v>500</v>
      </c>
      <c r="F67" s="142">
        <v>0.53400000000000003</v>
      </c>
      <c r="G67" s="142">
        <v>0.5</v>
      </c>
      <c r="H67" s="142">
        <v>1</v>
      </c>
    </row>
    <row r="68" spans="1:8" x14ac:dyDescent="0.25">
      <c r="A68" t="s">
        <v>396</v>
      </c>
      <c r="B68" t="s">
        <v>397</v>
      </c>
      <c r="C68" t="s">
        <v>452</v>
      </c>
      <c r="D68">
        <v>675</v>
      </c>
      <c r="E68">
        <v>675</v>
      </c>
      <c r="F68" s="142">
        <v>0.5</v>
      </c>
      <c r="G68" s="142">
        <v>0.5</v>
      </c>
      <c r="H68" s="142">
        <v>1</v>
      </c>
    </row>
    <row r="69" spans="1:8" x14ac:dyDescent="0.25">
      <c r="A69" t="s">
        <v>396</v>
      </c>
      <c r="B69" t="s">
        <v>397</v>
      </c>
      <c r="C69" t="s">
        <v>456</v>
      </c>
      <c r="D69">
        <v>5751</v>
      </c>
      <c r="E69">
        <v>6349</v>
      </c>
      <c r="F69" s="142">
        <v>0.45290596944400691</v>
      </c>
      <c r="G69" s="142">
        <v>0.5</v>
      </c>
      <c r="H69" s="142">
        <v>0.90581193888801381</v>
      </c>
    </row>
    <row r="70" spans="1:8" x14ac:dyDescent="0.25">
      <c r="A70" t="s">
        <v>396</v>
      </c>
      <c r="B70" t="s">
        <v>397</v>
      </c>
      <c r="C70" t="s">
        <v>460</v>
      </c>
      <c r="D70">
        <v>185</v>
      </c>
      <c r="E70">
        <v>255</v>
      </c>
      <c r="F70" s="142">
        <v>0.36274509803921567</v>
      </c>
      <c r="G70" s="142">
        <v>0.5</v>
      </c>
      <c r="H70" s="142">
        <v>0.72549019607843135</v>
      </c>
    </row>
    <row r="71" spans="1:8" x14ac:dyDescent="0.25">
      <c r="A71" t="s">
        <v>396</v>
      </c>
      <c r="B71" t="s">
        <v>397</v>
      </c>
      <c r="C71" t="s">
        <v>466</v>
      </c>
      <c r="D71">
        <v>40</v>
      </c>
      <c r="E71">
        <v>40</v>
      </c>
      <c r="F71" s="142">
        <v>0.5</v>
      </c>
      <c r="G71" s="142">
        <v>0.5</v>
      </c>
      <c r="H71" s="142">
        <v>1</v>
      </c>
    </row>
    <row r="72" spans="1:8" x14ac:dyDescent="0.25">
      <c r="A72" t="s">
        <v>396</v>
      </c>
      <c r="B72" t="s">
        <v>397</v>
      </c>
      <c r="C72" t="s">
        <v>472</v>
      </c>
      <c r="D72">
        <v>32</v>
      </c>
      <c r="E72">
        <v>50</v>
      </c>
      <c r="F72" s="142">
        <v>0.64</v>
      </c>
      <c r="G72" s="142">
        <v>0.5</v>
      </c>
      <c r="H72" s="142">
        <v>1</v>
      </c>
    </row>
    <row r="73" spans="1:8" x14ac:dyDescent="0.25">
      <c r="A73" t="s">
        <v>396</v>
      </c>
      <c r="B73" t="s">
        <v>397</v>
      </c>
      <c r="C73" t="s">
        <v>476</v>
      </c>
      <c r="D73">
        <v>67</v>
      </c>
      <c r="E73">
        <v>100</v>
      </c>
      <c r="F73" s="142">
        <v>0.67</v>
      </c>
      <c r="G73" s="142">
        <v>0.5</v>
      </c>
      <c r="H73" s="142">
        <v>1</v>
      </c>
    </row>
    <row r="74" spans="1:8" x14ac:dyDescent="0.25">
      <c r="A74" t="s">
        <v>396</v>
      </c>
      <c r="B74" t="s">
        <v>397</v>
      </c>
      <c r="C74" t="s">
        <v>484</v>
      </c>
      <c r="D74">
        <v>4</v>
      </c>
      <c r="E74">
        <v>158</v>
      </c>
      <c r="F74" s="142">
        <v>2.5316455696202531E-2</v>
      </c>
      <c r="G74" s="142">
        <v>0.5</v>
      </c>
      <c r="H74" s="142">
        <v>5.0632911392405063E-2</v>
      </c>
    </row>
    <row r="75" spans="1:8" x14ac:dyDescent="0.25">
      <c r="A75" t="s">
        <v>396</v>
      </c>
      <c r="B75" t="s">
        <v>397</v>
      </c>
      <c r="C75" t="s">
        <v>488</v>
      </c>
      <c r="D75">
        <v>10</v>
      </c>
      <c r="E75">
        <v>16</v>
      </c>
      <c r="F75" s="142">
        <v>0.625</v>
      </c>
      <c r="G75" s="142">
        <v>0.5</v>
      </c>
      <c r="H75" s="142">
        <v>1</v>
      </c>
    </row>
    <row r="76" spans="1:8" x14ac:dyDescent="0.25">
      <c r="A76" t="s">
        <v>396</v>
      </c>
      <c r="B76" t="s">
        <v>397</v>
      </c>
      <c r="C76" t="s">
        <v>492</v>
      </c>
      <c r="D76">
        <v>8</v>
      </c>
      <c r="E76">
        <v>19</v>
      </c>
      <c r="F76" s="142">
        <v>0.42105263157894735</v>
      </c>
      <c r="G76" s="142">
        <v>0.5</v>
      </c>
      <c r="H76" s="142">
        <v>0.84210526315789469</v>
      </c>
    </row>
    <row r="77" spans="1:8" x14ac:dyDescent="0.25">
      <c r="A77" t="s">
        <v>396</v>
      </c>
      <c r="B77" t="s">
        <v>397</v>
      </c>
      <c r="C77" t="s">
        <v>497</v>
      </c>
      <c r="D77">
        <v>168</v>
      </c>
      <c r="E77">
        <v>164</v>
      </c>
      <c r="F77" s="142">
        <v>1.024390243902439</v>
      </c>
      <c r="G77" s="142">
        <v>0.5</v>
      </c>
      <c r="H77" s="142">
        <v>1</v>
      </c>
    </row>
    <row r="78" spans="1:8" x14ac:dyDescent="0.25">
      <c r="A78" t="s">
        <v>396</v>
      </c>
      <c r="B78" t="s">
        <v>397</v>
      </c>
      <c r="C78" t="s">
        <v>504</v>
      </c>
      <c r="D78">
        <v>214</v>
      </c>
      <c r="E78">
        <v>234</v>
      </c>
      <c r="F78" s="142">
        <v>0.45726495726495725</v>
      </c>
      <c r="G78" s="142">
        <v>0.5</v>
      </c>
      <c r="H78" s="142">
        <v>0.9145299145299145</v>
      </c>
    </row>
    <row r="79" spans="1:8" x14ac:dyDescent="0.25">
      <c r="A79" t="s">
        <v>396</v>
      </c>
      <c r="B79" t="s">
        <v>397</v>
      </c>
      <c r="C79" t="s">
        <v>512</v>
      </c>
      <c r="D79">
        <v>5</v>
      </c>
      <c r="E79">
        <v>4</v>
      </c>
      <c r="F79" s="142">
        <v>1.25</v>
      </c>
      <c r="G79" s="142">
        <v>0.5</v>
      </c>
      <c r="H79" s="142">
        <v>1</v>
      </c>
    </row>
    <row r="80" spans="1:8" x14ac:dyDescent="0.25">
      <c r="A80" t="s">
        <v>396</v>
      </c>
      <c r="B80" t="s">
        <v>397</v>
      </c>
      <c r="C80" t="s">
        <v>517</v>
      </c>
      <c r="D80">
        <v>133</v>
      </c>
      <c r="E80">
        <v>160</v>
      </c>
      <c r="F80" s="142">
        <v>0.83125000000000004</v>
      </c>
      <c r="G80" s="142">
        <v>0.5</v>
      </c>
      <c r="H80" s="142">
        <v>1</v>
      </c>
    </row>
    <row r="81" spans="1:8" x14ac:dyDescent="0.25">
      <c r="A81" t="s">
        <v>396</v>
      </c>
      <c r="B81" t="s">
        <v>397</v>
      </c>
      <c r="C81" t="s">
        <v>522</v>
      </c>
      <c r="D81">
        <v>165</v>
      </c>
      <c r="E81">
        <v>368</v>
      </c>
      <c r="F81" s="142">
        <v>0.4483695652173913</v>
      </c>
      <c r="G81" s="142">
        <v>0.5</v>
      </c>
      <c r="H81" s="142">
        <v>0.89673913043478259</v>
      </c>
    </row>
    <row r="82" spans="1:8" x14ac:dyDescent="0.25">
      <c r="A82" t="s">
        <v>396</v>
      </c>
      <c r="B82" t="s">
        <v>397</v>
      </c>
      <c r="C82" t="s">
        <v>527</v>
      </c>
      <c r="D82">
        <v>20</v>
      </c>
      <c r="E82">
        <v>23</v>
      </c>
      <c r="F82" s="142">
        <v>0.6211180124223602</v>
      </c>
      <c r="G82" s="142">
        <v>0.5</v>
      </c>
      <c r="H82" s="142">
        <v>1</v>
      </c>
    </row>
    <row r="83" spans="1:8" x14ac:dyDescent="0.25">
      <c r="A83" t="s">
        <v>396</v>
      </c>
      <c r="B83" t="s">
        <v>397</v>
      </c>
      <c r="C83" t="s">
        <v>517</v>
      </c>
      <c r="D83">
        <v>371</v>
      </c>
      <c r="E83">
        <v>431</v>
      </c>
      <c r="F83" s="142">
        <v>0.86078886310904867</v>
      </c>
      <c r="G83" s="142">
        <v>0.5</v>
      </c>
      <c r="H83" s="142">
        <v>1</v>
      </c>
    </row>
    <row r="84" spans="1:8" x14ac:dyDescent="0.25">
      <c r="A84" t="s">
        <v>396</v>
      </c>
      <c r="B84" t="s">
        <v>397</v>
      </c>
      <c r="C84" t="s">
        <v>522</v>
      </c>
      <c r="D84">
        <v>164</v>
      </c>
      <c r="E84">
        <v>164</v>
      </c>
      <c r="F84" s="142">
        <v>0.5</v>
      </c>
      <c r="G84" s="142">
        <v>0.5</v>
      </c>
      <c r="H84" s="142">
        <v>1</v>
      </c>
    </row>
    <row r="85" spans="1:8" x14ac:dyDescent="0.25">
      <c r="A85" t="s">
        <v>396</v>
      </c>
      <c r="B85" t="s">
        <v>397</v>
      </c>
      <c r="C85" t="s">
        <v>527</v>
      </c>
      <c r="D85">
        <v>85</v>
      </c>
      <c r="E85">
        <v>131</v>
      </c>
      <c r="F85" s="142">
        <v>0.64885496183206104</v>
      </c>
      <c r="G85" s="142">
        <v>0.5</v>
      </c>
      <c r="H85" s="142">
        <v>1</v>
      </c>
    </row>
    <row r="86" spans="1:8" x14ac:dyDescent="0.25">
      <c r="A86" t="s">
        <v>396</v>
      </c>
      <c r="B86" t="s">
        <v>397</v>
      </c>
      <c r="C86" t="s">
        <v>517</v>
      </c>
      <c r="D86">
        <v>140</v>
      </c>
      <c r="E86">
        <v>336</v>
      </c>
      <c r="F86" s="142">
        <v>0.41666666666666669</v>
      </c>
      <c r="G86" s="142">
        <v>0.5</v>
      </c>
      <c r="H86" s="142">
        <v>0.83333333333333337</v>
      </c>
    </row>
    <row r="87" spans="1:8" x14ac:dyDescent="0.25">
      <c r="A87" t="s">
        <v>396</v>
      </c>
      <c r="B87" t="s">
        <v>397</v>
      </c>
      <c r="C87" t="s">
        <v>522</v>
      </c>
      <c r="D87">
        <v>11</v>
      </c>
      <c r="E87">
        <v>23</v>
      </c>
      <c r="F87" s="142">
        <v>0.2391304347826087</v>
      </c>
      <c r="G87" s="142">
        <v>0.5</v>
      </c>
      <c r="H87" s="142">
        <v>0.47826086956521741</v>
      </c>
    </row>
    <row r="88" spans="1:8" x14ac:dyDescent="0.25">
      <c r="A88" t="s">
        <v>396</v>
      </c>
      <c r="B88" t="s">
        <v>397</v>
      </c>
      <c r="C88" t="s">
        <v>527</v>
      </c>
      <c r="D88">
        <v>9</v>
      </c>
      <c r="E88">
        <v>17</v>
      </c>
      <c r="F88" s="142">
        <v>0.52941176470588236</v>
      </c>
      <c r="G88" s="142">
        <v>0.5</v>
      </c>
      <c r="H88" s="142">
        <v>1</v>
      </c>
    </row>
    <row r="89" spans="1:8" x14ac:dyDescent="0.25">
      <c r="A89" t="s">
        <v>396</v>
      </c>
      <c r="B89" t="s">
        <v>397</v>
      </c>
      <c r="C89" t="s">
        <v>517</v>
      </c>
      <c r="D89">
        <v>479</v>
      </c>
      <c r="E89">
        <v>700</v>
      </c>
      <c r="F89" s="142">
        <v>0.68428571428571427</v>
      </c>
      <c r="G89" s="142">
        <v>0.5</v>
      </c>
      <c r="H89" s="142">
        <v>1</v>
      </c>
    </row>
    <row r="90" spans="1:8" x14ac:dyDescent="0.25">
      <c r="A90" t="s">
        <v>396</v>
      </c>
      <c r="B90" t="s">
        <v>397</v>
      </c>
      <c r="C90" t="s">
        <v>522</v>
      </c>
      <c r="D90">
        <v>29</v>
      </c>
      <c r="E90">
        <v>34</v>
      </c>
      <c r="F90" s="142">
        <v>0.8529411764705882</v>
      </c>
      <c r="G90" s="142">
        <v>0.5</v>
      </c>
      <c r="H90" s="142">
        <v>1</v>
      </c>
    </row>
    <row r="91" spans="1:8" x14ac:dyDescent="0.25">
      <c r="A91" t="s">
        <v>396</v>
      </c>
      <c r="B91" t="s">
        <v>397</v>
      </c>
      <c r="C91" t="s">
        <v>527</v>
      </c>
      <c r="D91">
        <v>40</v>
      </c>
      <c r="E91">
        <v>73</v>
      </c>
      <c r="F91" s="142">
        <v>0.42149631190727077</v>
      </c>
      <c r="G91" s="142">
        <v>0.5</v>
      </c>
      <c r="H91" s="142">
        <v>0.84299262381454154</v>
      </c>
    </row>
    <row r="92" spans="1:8" x14ac:dyDescent="0.25">
      <c r="A92" t="s">
        <v>396</v>
      </c>
      <c r="B92" t="s">
        <v>397</v>
      </c>
      <c r="C92" t="s">
        <v>539</v>
      </c>
      <c r="D92">
        <v>213</v>
      </c>
      <c r="E92">
        <v>400</v>
      </c>
      <c r="F92" s="142">
        <v>0.53249999999999997</v>
      </c>
      <c r="G92" s="142">
        <v>0.5</v>
      </c>
      <c r="H92" s="142">
        <v>1</v>
      </c>
    </row>
    <row r="93" spans="1:8" x14ac:dyDescent="0.25">
      <c r="A93" t="s">
        <v>396</v>
      </c>
      <c r="B93" t="s">
        <v>397</v>
      </c>
      <c r="C93" t="s">
        <v>543</v>
      </c>
      <c r="D93">
        <v>1809</v>
      </c>
      <c r="E93">
        <v>2225</v>
      </c>
      <c r="F93" s="142">
        <v>0.40651685393258424</v>
      </c>
      <c r="G93" s="142">
        <v>0.5</v>
      </c>
      <c r="H93" s="142">
        <v>0.81303370786516849</v>
      </c>
    </row>
    <row r="94" spans="1:8" x14ac:dyDescent="0.25">
      <c r="A94" t="s">
        <v>396</v>
      </c>
      <c r="B94" t="s">
        <v>397</v>
      </c>
      <c r="C94" t="s">
        <v>550</v>
      </c>
      <c r="D94">
        <v>153</v>
      </c>
      <c r="E94">
        <v>217</v>
      </c>
      <c r="F94" s="142">
        <v>0.70506912442396308</v>
      </c>
      <c r="G94" s="142">
        <v>0.5</v>
      </c>
      <c r="H94" s="142">
        <v>1</v>
      </c>
    </row>
    <row r="95" spans="1:8" x14ac:dyDescent="0.25">
      <c r="A95" t="s">
        <v>396</v>
      </c>
      <c r="B95" t="s">
        <v>397</v>
      </c>
      <c r="C95" t="s">
        <v>556</v>
      </c>
      <c r="D95">
        <v>579</v>
      </c>
      <c r="E95">
        <v>1339</v>
      </c>
      <c r="F95" s="142">
        <v>0.43241224794622851</v>
      </c>
      <c r="G95" s="142">
        <v>0.5</v>
      </c>
      <c r="H95" s="142">
        <v>0.86482449589245702</v>
      </c>
    </row>
    <row r="96" spans="1:8" x14ac:dyDescent="0.25">
      <c r="A96" t="s">
        <v>396</v>
      </c>
      <c r="B96" t="s">
        <v>397</v>
      </c>
      <c r="C96" t="s">
        <v>561</v>
      </c>
      <c r="D96">
        <v>2</v>
      </c>
      <c r="E96">
        <v>7</v>
      </c>
      <c r="F96" s="142">
        <v>0.2857142857142857</v>
      </c>
      <c r="G96" s="142">
        <v>0.5</v>
      </c>
      <c r="H96" s="142">
        <v>0.5714285714285714</v>
      </c>
    </row>
    <row r="97" spans="1:8" x14ac:dyDescent="0.25">
      <c r="A97" t="s">
        <v>396</v>
      </c>
      <c r="B97" t="s">
        <v>397</v>
      </c>
      <c r="C97" t="s">
        <v>565</v>
      </c>
      <c r="D97">
        <v>86</v>
      </c>
      <c r="E97">
        <v>118</v>
      </c>
      <c r="F97" s="142">
        <v>0.36440677966101692</v>
      </c>
      <c r="G97" s="142">
        <v>0.5</v>
      </c>
      <c r="H97" s="142">
        <v>0.72881355932203384</v>
      </c>
    </row>
    <row r="98" spans="1:8" x14ac:dyDescent="0.25">
      <c r="A98" t="s">
        <v>396</v>
      </c>
      <c r="B98" t="s">
        <v>397</v>
      </c>
      <c r="C98" t="s">
        <v>569</v>
      </c>
      <c r="D98">
        <v>896</v>
      </c>
      <c r="E98">
        <v>917</v>
      </c>
      <c r="F98" s="142">
        <v>0.48854961832061067</v>
      </c>
      <c r="G98" s="142">
        <v>0.5</v>
      </c>
      <c r="H98" s="142">
        <v>0.97709923664122134</v>
      </c>
    </row>
    <row r="99" spans="1:8" x14ac:dyDescent="0.25">
      <c r="A99" t="s">
        <v>396</v>
      </c>
      <c r="B99" t="s">
        <v>397</v>
      </c>
      <c r="C99" t="s">
        <v>573</v>
      </c>
      <c r="D99">
        <v>3</v>
      </c>
      <c r="E99">
        <v>4</v>
      </c>
      <c r="F99" s="142">
        <v>0.75</v>
      </c>
      <c r="G99" s="142">
        <v>0.5</v>
      </c>
      <c r="H99" s="142">
        <v>1</v>
      </c>
    </row>
    <row r="100" spans="1:8" x14ac:dyDescent="0.25">
      <c r="A100" t="s">
        <v>396</v>
      </c>
      <c r="B100" t="s">
        <v>577</v>
      </c>
      <c r="C100" t="s">
        <v>581</v>
      </c>
      <c r="D100">
        <v>1323</v>
      </c>
      <c r="E100">
        <v>2400</v>
      </c>
      <c r="F100" s="142">
        <v>0.55125000000000002</v>
      </c>
      <c r="G100" s="142">
        <v>0.5</v>
      </c>
      <c r="H100" s="142">
        <v>1</v>
      </c>
    </row>
    <row r="101" spans="1:8" x14ac:dyDescent="0.25">
      <c r="A101" t="s">
        <v>396</v>
      </c>
      <c r="B101" t="s">
        <v>577</v>
      </c>
      <c r="C101" t="s">
        <v>588</v>
      </c>
      <c r="D101">
        <v>81</v>
      </c>
      <c r="E101">
        <v>100</v>
      </c>
      <c r="F101" s="142">
        <v>0.81</v>
      </c>
      <c r="G101" s="142">
        <v>0.5</v>
      </c>
      <c r="H101" s="142">
        <v>1</v>
      </c>
    </row>
    <row r="102" spans="1:8" x14ac:dyDescent="0.25">
      <c r="A102" t="s">
        <v>396</v>
      </c>
      <c r="B102" t="s">
        <v>577</v>
      </c>
      <c r="C102" t="s">
        <v>594</v>
      </c>
      <c r="D102">
        <v>43</v>
      </c>
      <c r="E102">
        <v>100</v>
      </c>
      <c r="F102" s="142">
        <v>0.43</v>
      </c>
      <c r="G102" s="142">
        <v>0.5</v>
      </c>
      <c r="H102" s="142">
        <v>0.86</v>
      </c>
    </row>
    <row r="103" spans="1:8" x14ac:dyDescent="0.25">
      <c r="A103" t="s">
        <v>396</v>
      </c>
      <c r="B103" t="s">
        <v>598</v>
      </c>
      <c r="C103" t="s">
        <v>603</v>
      </c>
      <c r="D103">
        <v>141</v>
      </c>
      <c r="E103">
        <v>155</v>
      </c>
      <c r="F103" s="142">
        <v>0.45483870967741935</v>
      </c>
      <c r="G103" s="142">
        <v>0.5</v>
      </c>
      <c r="H103" s="142">
        <v>0.9096774193548387</v>
      </c>
    </row>
    <row r="104" spans="1:8" x14ac:dyDescent="0.25">
      <c r="A104" t="s">
        <v>396</v>
      </c>
      <c r="B104" t="s">
        <v>598</v>
      </c>
      <c r="C104" t="s">
        <v>607</v>
      </c>
      <c r="D104">
        <v>294</v>
      </c>
      <c r="E104">
        <v>294</v>
      </c>
      <c r="F104" s="142">
        <v>0.5</v>
      </c>
      <c r="G104" s="142">
        <v>0.5</v>
      </c>
      <c r="H104" s="142">
        <v>1</v>
      </c>
    </row>
    <row r="105" spans="1:8" x14ac:dyDescent="0.25">
      <c r="A105" t="s">
        <v>396</v>
      </c>
      <c r="B105" t="s">
        <v>598</v>
      </c>
      <c r="C105" t="s">
        <v>611</v>
      </c>
      <c r="D105">
        <v>15</v>
      </c>
      <c r="E105">
        <v>30</v>
      </c>
      <c r="F105" s="142">
        <v>0.5</v>
      </c>
      <c r="G105" s="142">
        <v>0.5</v>
      </c>
      <c r="H105" s="142">
        <v>1</v>
      </c>
    </row>
    <row r="106" spans="1:8" x14ac:dyDescent="0.25">
      <c r="A106" t="s">
        <v>396</v>
      </c>
      <c r="B106" t="s">
        <v>598</v>
      </c>
      <c r="C106" t="s">
        <v>615</v>
      </c>
      <c r="D106">
        <v>1480</v>
      </c>
      <c r="E106">
        <v>1480</v>
      </c>
      <c r="F106" s="142">
        <v>0.5</v>
      </c>
      <c r="G106" s="142">
        <v>0.5</v>
      </c>
      <c r="H106" s="142">
        <v>1</v>
      </c>
    </row>
    <row r="107" spans="1:8" x14ac:dyDescent="0.25">
      <c r="A107" t="s">
        <v>396</v>
      </c>
      <c r="B107" t="s">
        <v>598</v>
      </c>
      <c r="C107" t="s">
        <v>619</v>
      </c>
      <c r="D107">
        <v>481</v>
      </c>
      <c r="E107">
        <v>600</v>
      </c>
      <c r="F107" s="142">
        <v>0.80166666666666664</v>
      </c>
      <c r="G107" s="142">
        <v>0.5</v>
      </c>
      <c r="H107" s="142">
        <v>1</v>
      </c>
    </row>
    <row r="108" spans="1:8" x14ac:dyDescent="0.25">
      <c r="A108" t="s">
        <v>624</v>
      </c>
      <c r="B108" t="s">
        <v>625</v>
      </c>
      <c r="C108" t="s">
        <v>629</v>
      </c>
      <c r="D108">
        <v>11</v>
      </c>
      <c r="E108">
        <v>11</v>
      </c>
      <c r="F108" s="142">
        <v>0.5</v>
      </c>
      <c r="G108" s="142">
        <v>0.5</v>
      </c>
      <c r="H108" s="142">
        <v>1</v>
      </c>
    </row>
    <row r="109" spans="1:8" x14ac:dyDescent="0.25">
      <c r="A109" t="s">
        <v>624</v>
      </c>
      <c r="B109" t="s">
        <v>633</v>
      </c>
      <c r="C109" t="s">
        <v>637</v>
      </c>
      <c r="D109">
        <v>57</v>
      </c>
      <c r="E109">
        <v>41</v>
      </c>
      <c r="F109" s="142">
        <v>0.69512195121951215</v>
      </c>
      <c r="G109" s="142">
        <v>0.5</v>
      </c>
      <c r="H109" s="142">
        <v>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0924570CB9C5AC44A4D624369117BE77" ma:contentTypeVersion="14" ma:contentTypeDescription="Crear nuevo documento." ma:contentTypeScope="" ma:versionID="385467857f0e5f05e6cc87aa76c4735d">
  <xsd:schema xmlns:xsd="http://www.w3.org/2001/XMLSchema" xmlns:xs="http://www.w3.org/2001/XMLSchema" xmlns:p="http://schemas.microsoft.com/office/2006/metadata/properties" xmlns:ns3="c7184af8-c5d2-4a08-8041-8549b01cd6dc" xmlns:ns4="4b30e662-6855-462f-bece-10da13834bb5" targetNamespace="http://schemas.microsoft.com/office/2006/metadata/properties" ma:root="true" ma:fieldsID="d63a33c7673c5838219fcf339d744bd9" ns3:_="" ns4:_="">
    <xsd:import namespace="c7184af8-c5d2-4a08-8041-8549b01cd6dc"/>
    <xsd:import namespace="4b30e662-6855-462f-bece-10da13834bb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184af8-c5d2-4a08-8041-8549b01cd6d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_activity" ma:index="21"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b30e662-6855-462f-bece-10da13834bb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c7184af8-c5d2-4a08-8041-8549b01cd6dc" xsi:nil="true"/>
  </documentManagement>
</p:properties>
</file>

<file path=customXml/itemProps1.xml><?xml version="1.0" encoding="utf-8"?>
<ds:datastoreItem xmlns:ds="http://schemas.openxmlformats.org/officeDocument/2006/customXml" ds:itemID="{F52F5C5D-68EE-401E-AD5C-19B728A065C1}">
  <ds:schemaRefs>
    <ds:schemaRef ds:uri="http://schemas.microsoft.com/sharepoint/v3/contenttype/forms"/>
  </ds:schemaRefs>
</ds:datastoreItem>
</file>

<file path=customXml/itemProps2.xml><?xml version="1.0" encoding="utf-8"?>
<ds:datastoreItem xmlns:ds="http://schemas.openxmlformats.org/officeDocument/2006/customXml" ds:itemID="{68512B47-DFB1-478E-B929-45EDCEA123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184af8-c5d2-4a08-8041-8549b01cd6dc"/>
    <ds:schemaRef ds:uri="4b30e662-6855-462f-bece-10da13834b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983EAF7-F9C7-4666-BCB4-434C9FF3B827}">
  <ds:schemaRefs>
    <ds:schemaRef ds:uri="http://schemas.microsoft.com/office/infopath/2007/PartnerControls"/>
    <ds:schemaRef ds:uri="http://schemas.openxmlformats.org/package/2006/metadata/core-properties"/>
    <ds:schemaRef ds:uri="http://purl.org/dc/elements/1.1/"/>
    <ds:schemaRef ds:uri="http://www.w3.org/XML/1998/namespace"/>
    <ds:schemaRef ds:uri="http://purl.org/dc/dcmitype/"/>
    <ds:schemaRef ds:uri="4b30e662-6855-462f-bece-10da13834bb5"/>
    <ds:schemaRef ds:uri="http://schemas.microsoft.com/office/2006/documentManagement/types"/>
    <ds:schemaRef ds:uri="http://purl.org/dc/terms/"/>
    <ds:schemaRef ds:uri="c7184af8-c5d2-4a08-8041-8549b01cd6dc"/>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Instructivo</vt:lpstr>
      <vt:lpstr>PAI</vt:lpstr>
      <vt:lpstr>Para PPT</vt:lpstr>
      <vt:lpstr>Avance por áreas</vt:lpstr>
      <vt:lpstr>Comparación T1 T2</vt:lpstr>
      <vt:lpstr>Info</vt:lpstr>
      <vt:lpstr>Solicitudes</vt:lpstr>
      <vt:lpstr>MHCP</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David Eduardo Pinzon Romero</cp:lastModifiedBy>
  <cp:revision/>
  <dcterms:created xsi:type="dcterms:W3CDTF">2021-01-12T21:50:06Z</dcterms:created>
  <dcterms:modified xsi:type="dcterms:W3CDTF">2024-08-29T18:19:04Z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0x0101000924570CB9C5AC44A4D624369117BE77</vt:lpwstr>
  </property>
</Properties>
</file>