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FC2EB1B6-76BC-402A-897C-2BF94E4A445E}" xr6:coauthVersionLast="47" xr6:coauthVersionMax="47" xr10:uidLastSave="{00000000-0000-0000-0000-000000000000}"/>
  <bookViews>
    <workbookView xWindow="-120" yWindow="-120" windowWidth="20730" windowHeight="9000" xr2:uid="{9788A41C-FA4C-4FAB-8CB5-9C5F1CFCECE6}"/>
  </bookViews>
  <sheets>
    <sheet name="Corrupción" sheetId="1" r:id="rId1"/>
  </sheets>
  <externalReferences>
    <externalReference r:id="rId2"/>
    <externalReference r:id="rId3"/>
    <externalReference r:id="rId4"/>
    <externalReference r:id="rId5"/>
    <externalReference r:id="rId6"/>
    <externalReference r:id="rId7"/>
    <externalReference r:id="rId8"/>
  </externalReferences>
  <definedNames>
    <definedName name="_xlnm._FilterDatabase" localSheetId="0" hidden="1">Corrupción!$A$10:$BM$199</definedName>
    <definedName name="Clasi_Impacto">[1]Tablas!$A$5:$A$7</definedName>
    <definedName name="Contratos" localSheetId="0">'[2]Tabla Impacto'!#REF!</definedName>
    <definedName name="Contratos">[3]Tabla_Impacto!#REF!</definedName>
    <definedName name="Impacto">[1]Tablas!$A$1:$A$2</definedName>
    <definedName name="Impacto_Ambientales">'[2]Tabla Impacto'!#REF!</definedName>
    <definedName name="Impacto_Continuidad_Negocio">'[2]Tabla Impacto'!#REF!</definedName>
    <definedName name="Impacto_Contratación" localSheetId="0">'[2]Tabla Impacto'!#REF!</definedName>
    <definedName name="Impacto_Contratación">[3]Tabla_Impacto!#REF!</definedName>
    <definedName name="Impacto_Corrupción">[4]!Table23[#Data]</definedName>
    <definedName name="Impacto_Gestión">'[2]Tabla Impacto'!#REF!</definedName>
    <definedName name="Impacto_Proyectos" localSheetId="0">'[2]Tabla Impacto'!#REF!</definedName>
    <definedName name="Impacto_Proyectos">[3]Tabla_Impacto!#REF!</definedName>
    <definedName name="Impacto_Seguridad_Información">'[2]Tabla Impacto'!#REF!</definedName>
    <definedName name="Impacto_Seguridad_Salud_Trabajo" localSheetId="0">'[2]Tabla Impacto'!#REF!</definedName>
    <definedName name="Impacto_Seguridad_Salud_Trabajo">[3]Tabla_Impacto!#REF!</definedName>
    <definedName name="Nuevo">[5]!Pro[Procesos]</definedName>
    <definedName name="Probabilidad">[6]!Proba[Descriptor]</definedName>
    <definedName name="Probabilidad_Ambientales">[2]Tabla_Probabilidad!#REF!</definedName>
    <definedName name="Probabilidad_Continuidad_Negocio">[2]Tabla_Probabilidad!#REF!</definedName>
    <definedName name="Probabilidad_Contratación" localSheetId="0">[2]Tabla_Probabilidad!#REF!</definedName>
    <definedName name="Probabilidad_Contratación">[3]Tabla_Probabilidad!#REF!</definedName>
    <definedName name="Probabilidad_Gestión">[2]Tabla_Probabilidad!#REF!</definedName>
    <definedName name="Probabilidad_Proyectos" localSheetId="0">[2]Tabla_Probabilidad!#REF!</definedName>
    <definedName name="Probabilidad_Proyectos">[3]Tabla_Probabilidad!#REF!</definedName>
    <definedName name="Probabilidad_Seguridad_Información">[2]Tabla_Probabilidad!#REF!</definedName>
    <definedName name="Probabilidad_Seguridad_Salud_Trabajo" localSheetId="0">[2]Tabla_Probabilidad!#REF!</definedName>
    <definedName name="Probabilidad_Seguridad_Salud_Trabajo">[3]Tabla_Probabilidad!#REF!</definedName>
    <definedName name="Procesos">[6]!Pro[Procesos]</definedName>
    <definedName name="Proyectos" localSheetId="0">'[2]Tabla Impacto'!#REF!</definedName>
    <definedName name="Proyectos">'[4]Tabla Impacto'!#REF!</definedName>
    <definedName name="Redacción_Impacto_Contratación" localSheetId="0">[7]Tabla_Impacto!#REF!</definedName>
    <definedName name="Redacción_Impacto_Contratación">[3]Tabla_Impacto!#REF!</definedName>
    <definedName name="Redacción_Impacto_Proyectos" localSheetId="0">[7]Tabla_Impacto!#REF!</definedName>
    <definedName name="Redacción_Impacto_Proyectos">[3]Tabla_Impacto!#REF!</definedName>
    <definedName name="Redacción_Impacto_Seguridad_Salud_Trabajo" localSheetId="0">[7]Tabla_Impacto!#REF!</definedName>
    <definedName name="Redacción_Impacto_Seguridad_Salud_Trabajo">[3]Tabla_Impacto!#REF!</definedName>
    <definedName name="Riesgos">[6]!Tipo_Riesgo[Tipo de Riesgos]</definedName>
    <definedName name="Riesgos_Ambientales">'[2]Tabla Impacto'!#REF!</definedName>
    <definedName name="Riesgos_Continuidad_Negocio">'[2]Tabla Impacto'!#REF!</definedName>
    <definedName name="Riesgos_Corrupción__LAFT" localSheetId="0">'[2]Tabla Impacto'!#REF!</definedName>
    <definedName name="Riesgos_Corrupción__LAFT">'[4]Tabla Impacto'!#REF!</definedName>
    <definedName name="Riesgos_Gestión">'[2]Tabla Impacto'!#REF!</definedName>
    <definedName name="Riesgos_SDI">'[2]Tabla Impacto'!#REF!</definedName>
    <definedName name="Riesgos_SST" localSheetId="0">'[2]Tabla Impacto'!#REF!</definedName>
    <definedName name="Riesgos_SST">[3]Tabla_Impacto!#REF!</definedName>
    <definedName name="Tip.Ctrl">[1]Tablas!$A$27:$A$29</definedName>
    <definedName name="Tipo">[6]!Tipo_Riesgo[Tipo de Riesgos]</definedName>
    <definedName name="Tipologia_Riesgos" localSheetId="0">[2]Tipologia_Riesgos!#REF!</definedName>
    <definedName name="Tipologia_Riesgos">[3]Tipologia_Riesgos!$B$28:$B$31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199" i="1" l="1"/>
  <c r="AL199" i="1" s="1"/>
  <c r="AM199" i="1" s="1"/>
  <c r="AI199" i="1"/>
  <c r="AJ198" i="1"/>
  <c r="AL198" i="1" s="1"/>
  <c r="AM198" i="1" s="1"/>
  <c r="AI198" i="1"/>
  <c r="AJ197" i="1"/>
  <c r="AL197" i="1" s="1"/>
  <c r="AM197" i="1" s="1"/>
  <c r="AI197" i="1"/>
  <c r="AJ196" i="1"/>
  <c r="AL196" i="1" s="1"/>
  <c r="AM196" i="1" s="1"/>
  <c r="AI196" i="1"/>
  <c r="AJ195" i="1"/>
  <c r="AL195" i="1" s="1"/>
  <c r="AM195" i="1" s="1"/>
  <c r="AI195" i="1"/>
  <c r="AJ194" i="1"/>
  <c r="AL194" i="1" s="1"/>
  <c r="AM194" i="1" s="1"/>
  <c r="AI194" i="1"/>
  <c r="AS193" i="1"/>
  <c r="AJ193" i="1"/>
  <c r="AL193" i="1" s="1"/>
  <c r="AM193" i="1" s="1"/>
  <c r="AN193" i="1" s="1"/>
  <c r="AO193" i="1" s="1"/>
  <c r="AQ193" i="1" s="1"/>
  <c r="AR193" i="1" s="1"/>
  <c r="AT193" i="1" s="1"/>
  <c r="AI193" i="1"/>
  <c r="I193" i="1"/>
  <c r="A193" i="1"/>
  <c r="AJ192" i="1"/>
  <c r="AL192" i="1" s="1"/>
  <c r="AM192" i="1" s="1"/>
  <c r="AI192" i="1"/>
  <c r="AJ191" i="1"/>
  <c r="AL191" i="1" s="1"/>
  <c r="AM191" i="1" s="1"/>
  <c r="AI191" i="1"/>
  <c r="AJ190" i="1"/>
  <c r="AL190" i="1" s="1"/>
  <c r="AM190" i="1" s="1"/>
  <c r="AI190" i="1"/>
  <c r="AJ189" i="1"/>
  <c r="AL189" i="1" s="1"/>
  <c r="AM189" i="1" s="1"/>
  <c r="AI189" i="1"/>
  <c r="AJ188" i="1"/>
  <c r="AL188" i="1" s="1"/>
  <c r="AM188" i="1" s="1"/>
  <c r="AI188" i="1"/>
  <c r="AJ187" i="1"/>
  <c r="AL187" i="1" s="1"/>
  <c r="AM187" i="1" s="1"/>
  <c r="AI187" i="1"/>
  <c r="AS186" i="1"/>
  <c r="AJ186" i="1"/>
  <c r="AL186" i="1" s="1"/>
  <c r="AM186" i="1" s="1"/>
  <c r="AN186" i="1" s="1"/>
  <c r="AO186" i="1" s="1"/>
  <c r="AQ186" i="1" s="1"/>
  <c r="AR186" i="1" s="1"/>
  <c r="AT186" i="1" s="1"/>
  <c r="AI186" i="1"/>
  <c r="I186" i="1"/>
  <c r="A186" i="1"/>
  <c r="AJ185" i="1"/>
  <c r="AL185" i="1" s="1"/>
  <c r="AM185" i="1" s="1"/>
  <c r="AI185" i="1"/>
  <c r="AJ184" i="1"/>
  <c r="AL184" i="1" s="1"/>
  <c r="AM184" i="1" s="1"/>
  <c r="AI184" i="1"/>
  <c r="AJ183" i="1"/>
  <c r="AL183" i="1" s="1"/>
  <c r="AM183" i="1" s="1"/>
  <c r="AI183" i="1"/>
  <c r="AJ182" i="1"/>
  <c r="AL182" i="1" s="1"/>
  <c r="AM182" i="1" s="1"/>
  <c r="AI182" i="1"/>
  <c r="AJ181" i="1"/>
  <c r="AL181" i="1" s="1"/>
  <c r="AM181" i="1" s="1"/>
  <c r="AI181" i="1"/>
  <c r="AJ180" i="1"/>
  <c r="AL180" i="1" s="1"/>
  <c r="AM180" i="1" s="1"/>
  <c r="AI180" i="1"/>
  <c r="AS179" i="1"/>
  <c r="AJ179" i="1"/>
  <c r="AL179" i="1" s="1"/>
  <c r="AM179" i="1" s="1"/>
  <c r="AN179" i="1" s="1"/>
  <c r="AO179" i="1" s="1"/>
  <c r="AQ179" i="1" s="1"/>
  <c r="AR179" i="1" s="1"/>
  <c r="AT179" i="1" s="1"/>
  <c r="AI179" i="1"/>
  <c r="I179" i="1"/>
  <c r="A179" i="1"/>
  <c r="AJ178" i="1"/>
  <c r="AL178" i="1" s="1"/>
  <c r="AM178" i="1" s="1"/>
  <c r="AI178" i="1"/>
  <c r="AJ177" i="1"/>
  <c r="AL177" i="1" s="1"/>
  <c r="AM177" i="1" s="1"/>
  <c r="AI177" i="1"/>
  <c r="AJ176" i="1"/>
  <c r="AL176" i="1" s="1"/>
  <c r="AM176" i="1" s="1"/>
  <c r="AI176" i="1"/>
  <c r="AJ175" i="1"/>
  <c r="AL175" i="1" s="1"/>
  <c r="AM175" i="1" s="1"/>
  <c r="AI175" i="1"/>
  <c r="AJ174" i="1"/>
  <c r="AL174" i="1" s="1"/>
  <c r="AM174" i="1" s="1"/>
  <c r="AI174" i="1"/>
  <c r="AJ173" i="1"/>
  <c r="AL173" i="1" s="1"/>
  <c r="AM173" i="1" s="1"/>
  <c r="AI173" i="1"/>
  <c r="AS172" i="1"/>
  <c r="AJ172" i="1"/>
  <c r="AL172" i="1" s="1"/>
  <c r="AM172" i="1" s="1"/>
  <c r="AN172" i="1" s="1"/>
  <c r="AO172" i="1" s="1"/>
  <c r="AQ172" i="1" s="1"/>
  <c r="AR172" i="1" s="1"/>
  <c r="AT172" i="1" s="1"/>
  <c r="AI172" i="1"/>
  <c r="I172" i="1"/>
  <c r="A172" i="1"/>
  <c r="AJ171" i="1"/>
  <c r="AL171" i="1" s="1"/>
  <c r="AM171" i="1" s="1"/>
  <c r="AI171" i="1"/>
  <c r="AJ170" i="1"/>
  <c r="AL170" i="1" s="1"/>
  <c r="AM170" i="1" s="1"/>
  <c r="AI170" i="1"/>
  <c r="AJ169" i="1"/>
  <c r="AL169" i="1" s="1"/>
  <c r="AM169" i="1" s="1"/>
  <c r="AI169" i="1"/>
  <c r="AJ168" i="1"/>
  <c r="AL168" i="1" s="1"/>
  <c r="AM168" i="1" s="1"/>
  <c r="AI168" i="1"/>
  <c r="AJ167" i="1"/>
  <c r="AL167" i="1" s="1"/>
  <c r="AM167" i="1" s="1"/>
  <c r="AI167" i="1"/>
  <c r="AJ166" i="1"/>
  <c r="AL166" i="1" s="1"/>
  <c r="AM166" i="1" s="1"/>
  <c r="AI166" i="1"/>
  <c r="AS165" i="1"/>
  <c r="AJ165" i="1"/>
  <c r="AL165" i="1" s="1"/>
  <c r="AM165" i="1" s="1"/>
  <c r="AN165" i="1" s="1"/>
  <c r="AO165" i="1" s="1"/>
  <c r="AQ165" i="1" s="1"/>
  <c r="AR165" i="1" s="1"/>
  <c r="AT165" i="1" s="1"/>
  <c r="AI165" i="1"/>
  <c r="I165" i="1"/>
  <c r="A165" i="1"/>
  <c r="AJ164" i="1"/>
  <c r="AL164" i="1" s="1"/>
  <c r="AM164" i="1" s="1"/>
  <c r="AI164" i="1"/>
  <c r="AJ163" i="1"/>
  <c r="AL163" i="1" s="1"/>
  <c r="AM163" i="1" s="1"/>
  <c r="AI163" i="1"/>
  <c r="AJ162" i="1"/>
  <c r="AL162" i="1" s="1"/>
  <c r="AM162" i="1" s="1"/>
  <c r="AI162" i="1"/>
  <c r="AJ161" i="1"/>
  <c r="AL161" i="1" s="1"/>
  <c r="AM161" i="1" s="1"/>
  <c r="AI161" i="1"/>
  <c r="AJ160" i="1"/>
  <c r="AL160" i="1" s="1"/>
  <c r="AM160" i="1" s="1"/>
  <c r="AI160" i="1"/>
  <c r="AJ159" i="1"/>
  <c r="AL159" i="1" s="1"/>
  <c r="AM159" i="1" s="1"/>
  <c r="AI159" i="1"/>
  <c r="AS158" i="1"/>
  <c r="AJ158" i="1"/>
  <c r="AL158" i="1" s="1"/>
  <c r="AM158" i="1" s="1"/>
  <c r="AN158" i="1" s="1"/>
  <c r="AO158" i="1" s="1"/>
  <c r="AQ158" i="1" s="1"/>
  <c r="AR158" i="1" s="1"/>
  <c r="AT158" i="1" s="1"/>
  <c r="AI158" i="1"/>
  <c r="I158" i="1"/>
  <c r="A158" i="1"/>
  <c r="AJ157" i="1"/>
  <c r="AL157" i="1" s="1"/>
  <c r="AM157" i="1" s="1"/>
  <c r="AI157" i="1"/>
  <c r="AJ156" i="1"/>
  <c r="AL156" i="1" s="1"/>
  <c r="AM156" i="1" s="1"/>
  <c r="AI156" i="1"/>
  <c r="AJ155" i="1"/>
  <c r="AL155" i="1" s="1"/>
  <c r="AM155" i="1" s="1"/>
  <c r="AI155" i="1"/>
  <c r="AJ154" i="1"/>
  <c r="AL154" i="1" s="1"/>
  <c r="AM154" i="1" s="1"/>
  <c r="AI154" i="1"/>
  <c r="AJ153" i="1"/>
  <c r="AL153" i="1" s="1"/>
  <c r="AM153" i="1" s="1"/>
  <c r="AI153" i="1"/>
  <c r="AJ152" i="1"/>
  <c r="AL152" i="1" s="1"/>
  <c r="AM152" i="1" s="1"/>
  <c r="AI152" i="1"/>
  <c r="AS151" i="1"/>
  <c r="AJ151" i="1"/>
  <c r="AL151" i="1" s="1"/>
  <c r="AM151" i="1" s="1"/>
  <c r="AN151" i="1" s="1"/>
  <c r="AO151" i="1" s="1"/>
  <c r="AQ151" i="1" s="1"/>
  <c r="AR151" i="1" s="1"/>
  <c r="AT151" i="1" s="1"/>
  <c r="AI151" i="1"/>
  <c r="I151" i="1"/>
  <c r="A151" i="1"/>
  <c r="AJ150" i="1"/>
  <c r="AL150" i="1" s="1"/>
  <c r="AM150" i="1" s="1"/>
  <c r="AI150" i="1"/>
  <c r="AJ149" i="1"/>
  <c r="AL149" i="1" s="1"/>
  <c r="AM149" i="1" s="1"/>
  <c r="AI149" i="1"/>
  <c r="AJ148" i="1"/>
  <c r="AL148" i="1" s="1"/>
  <c r="AM148" i="1" s="1"/>
  <c r="AI148" i="1"/>
  <c r="AJ147" i="1"/>
  <c r="AL147" i="1" s="1"/>
  <c r="AM147" i="1" s="1"/>
  <c r="AI147" i="1"/>
  <c r="AI146" i="1"/>
  <c r="AJ146" i="1" s="1"/>
  <c r="AL146" i="1" s="1"/>
  <c r="AM146" i="1" s="1"/>
  <c r="AI145" i="1"/>
  <c r="AJ145" i="1" s="1"/>
  <c r="AL145" i="1" s="1"/>
  <c r="AM145" i="1" s="1"/>
  <c r="AI144" i="1"/>
  <c r="AJ144" i="1" s="1"/>
  <c r="AL144" i="1" s="1"/>
  <c r="AM144" i="1" s="1"/>
  <c r="AN144" i="1" s="1"/>
  <c r="AO144" i="1" s="1"/>
  <c r="T144" i="1"/>
  <c r="Q144" i="1"/>
  <c r="O144" i="1"/>
  <c r="I144" i="1"/>
  <c r="A144" i="1"/>
  <c r="R144" i="1" s="1"/>
  <c r="AJ143" i="1"/>
  <c r="AL143" i="1" s="1"/>
  <c r="AM143" i="1" s="1"/>
  <c r="AI143" i="1"/>
  <c r="AJ142" i="1"/>
  <c r="AL142" i="1" s="1"/>
  <c r="AM142" i="1" s="1"/>
  <c r="AI142" i="1"/>
  <c r="AJ141" i="1"/>
  <c r="AL141" i="1" s="1"/>
  <c r="AM141" i="1" s="1"/>
  <c r="AI141" i="1"/>
  <c r="AJ140" i="1"/>
  <c r="AL140" i="1" s="1"/>
  <c r="AM140" i="1" s="1"/>
  <c r="AI140" i="1"/>
  <c r="AJ139" i="1"/>
  <c r="AL139" i="1" s="1"/>
  <c r="AM139" i="1" s="1"/>
  <c r="AI139" i="1"/>
  <c r="AJ138" i="1"/>
  <c r="AL138" i="1" s="1"/>
  <c r="AM138" i="1" s="1"/>
  <c r="AI138" i="1"/>
  <c r="AI137" i="1"/>
  <c r="AJ137" i="1" s="1"/>
  <c r="AL137" i="1" s="1"/>
  <c r="AM137" i="1" s="1"/>
  <c r="AN137" i="1" s="1"/>
  <c r="AO137" i="1" s="1"/>
  <c r="T137" i="1"/>
  <c r="Q137" i="1"/>
  <c r="O137" i="1"/>
  <c r="I137" i="1"/>
  <c r="A137" i="1"/>
  <c r="R137" i="1" s="1"/>
  <c r="AJ136" i="1"/>
  <c r="AL136" i="1" s="1"/>
  <c r="AM136" i="1" s="1"/>
  <c r="AI136" i="1"/>
  <c r="AJ135" i="1"/>
  <c r="AL135" i="1" s="1"/>
  <c r="AM135" i="1" s="1"/>
  <c r="AI135" i="1"/>
  <c r="AJ134" i="1"/>
  <c r="AL134" i="1" s="1"/>
  <c r="AM134" i="1" s="1"/>
  <c r="AI134" i="1"/>
  <c r="AI133" i="1"/>
  <c r="AJ133" i="1" s="1"/>
  <c r="AL133" i="1" s="1"/>
  <c r="AM133" i="1" s="1"/>
  <c r="AI132" i="1"/>
  <c r="AJ132" i="1" s="1"/>
  <c r="AL132" i="1" s="1"/>
  <c r="AM132" i="1" s="1"/>
  <c r="AI131" i="1"/>
  <c r="AJ131" i="1" s="1"/>
  <c r="AL131" i="1" s="1"/>
  <c r="AM131" i="1" s="1"/>
  <c r="AI130" i="1"/>
  <c r="AJ130" i="1" s="1"/>
  <c r="AL130" i="1" s="1"/>
  <c r="AM130" i="1" s="1"/>
  <c r="AN130" i="1" s="1"/>
  <c r="AO130" i="1" s="1"/>
  <c r="T130" i="1"/>
  <c r="Q130" i="1"/>
  <c r="O130" i="1"/>
  <c r="I130" i="1"/>
  <c r="A130" i="1"/>
  <c r="R130" i="1" s="1"/>
  <c r="AJ129" i="1"/>
  <c r="AL129" i="1" s="1"/>
  <c r="AM129" i="1" s="1"/>
  <c r="AI129" i="1"/>
  <c r="AJ128" i="1"/>
  <c r="AL128" i="1" s="1"/>
  <c r="AM128" i="1" s="1"/>
  <c r="AI128" i="1"/>
  <c r="AI127" i="1"/>
  <c r="AJ127" i="1" s="1"/>
  <c r="AL127" i="1" s="1"/>
  <c r="AM127" i="1" s="1"/>
  <c r="AI126" i="1"/>
  <c r="AJ126" i="1" s="1"/>
  <c r="AL126" i="1" s="1"/>
  <c r="AM126" i="1" s="1"/>
  <c r="AI125" i="1"/>
  <c r="AJ125" i="1" s="1"/>
  <c r="AL125" i="1" s="1"/>
  <c r="AM125" i="1" s="1"/>
  <c r="AI124" i="1"/>
  <c r="AJ124" i="1" s="1"/>
  <c r="AL124" i="1" s="1"/>
  <c r="AM124" i="1" s="1"/>
  <c r="AI123" i="1"/>
  <c r="AJ123" i="1" s="1"/>
  <c r="AL123" i="1" s="1"/>
  <c r="AM123" i="1" s="1"/>
  <c r="AN123" i="1" s="1"/>
  <c r="AO123" i="1" s="1"/>
  <c r="T123" i="1"/>
  <c r="Q123" i="1"/>
  <c r="O123" i="1"/>
  <c r="I123" i="1"/>
  <c r="A123" i="1"/>
  <c r="R123" i="1" s="1"/>
  <c r="AJ122" i="1"/>
  <c r="AL122" i="1" s="1"/>
  <c r="AM122" i="1" s="1"/>
  <c r="AI122" i="1"/>
  <c r="AI121" i="1"/>
  <c r="AJ121" i="1" s="1"/>
  <c r="AL121" i="1" s="1"/>
  <c r="AM121" i="1" s="1"/>
  <c r="AI120" i="1"/>
  <c r="AJ120" i="1" s="1"/>
  <c r="AL120" i="1" s="1"/>
  <c r="AM120" i="1" s="1"/>
  <c r="AI119" i="1"/>
  <c r="AJ119" i="1" s="1"/>
  <c r="AL119" i="1" s="1"/>
  <c r="AM119" i="1" s="1"/>
  <c r="AI118" i="1"/>
  <c r="AJ118" i="1" s="1"/>
  <c r="AL118" i="1" s="1"/>
  <c r="AM118" i="1" s="1"/>
  <c r="AI117" i="1"/>
  <c r="AJ117" i="1" s="1"/>
  <c r="AL117" i="1" s="1"/>
  <c r="AM117" i="1" s="1"/>
  <c r="AI116" i="1"/>
  <c r="AJ116" i="1" s="1"/>
  <c r="AL116" i="1" s="1"/>
  <c r="AM116" i="1" s="1"/>
  <c r="AN116" i="1" s="1"/>
  <c r="AO116" i="1" s="1"/>
  <c r="T116" i="1"/>
  <c r="Q116" i="1"/>
  <c r="O116" i="1"/>
  <c r="I116" i="1"/>
  <c r="A116" i="1"/>
  <c r="R116" i="1" s="1"/>
  <c r="AJ115" i="1"/>
  <c r="AL115" i="1" s="1"/>
  <c r="AM115" i="1" s="1"/>
  <c r="AI115" i="1"/>
  <c r="AJ114" i="1"/>
  <c r="AL114" i="1" s="1"/>
  <c r="AM114" i="1" s="1"/>
  <c r="AI114" i="1"/>
  <c r="AJ113" i="1"/>
  <c r="AL113" i="1" s="1"/>
  <c r="AM113" i="1" s="1"/>
  <c r="AI113" i="1"/>
  <c r="AJ112" i="1"/>
  <c r="AL112" i="1" s="1"/>
  <c r="AM112" i="1" s="1"/>
  <c r="AI112" i="1"/>
  <c r="AJ111" i="1"/>
  <c r="AL111" i="1" s="1"/>
  <c r="AM111" i="1" s="1"/>
  <c r="AI111" i="1"/>
  <c r="AI110" i="1"/>
  <c r="AJ110" i="1" s="1"/>
  <c r="AL110" i="1" s="1"/>
  <c r="AM110" i="1" s="1"/>
  <c r="AI109" i="1"/>
  <c r="AJ109" i="1" s="1"/>
  <c r="AL109" i="1" s="1"/>
  <c r="AM109" i="1" s="1"/>
  <c r="AN109" i="1" s="1"/>
  <c r="AO109" i="1" s="1"/>
  <c r="T109" i="1"/>
  <c r="Q109" i="1"/>
  <c r="O109" i="1"/>
  <c r="I109" i="1"/>
  <c r="A109" i="1"/>
  <c r="R109" i="1" s="1"/>
  <c r="AJ108" i="1"/>
  <c r="AL108" i="1" s="1"/>
  <c r="AM108" i="1" s="1"/>
  <c r="AI108" i="1"/>
  <c r="AJ107" i="1"/>
  <c r="AL107" i="1" s="1"/>
  <c r="AM107" i="1" s="1"/>
  <c r="AI107" i="1"/>
  <c r="AI106" i="1"/>
  <c r="AJ106" i="1" s="1"/>
  <c r="AL106" i="1" s="1"/>
  <c r="AM106" i="1" s="1"/>
  <c r="AI105" i="1"/>
  <c r="AJ105" i="1" s="1"/>
  <c r="AL105" i="1" s="1"/>
  <c r="AM105" i="1" s="1"/>
  <c r="AI104" i="1"/>
  <c r="AJ104" i="1" s="1"/>
  <c r="AL104" i="1" s="1"/>
  <c r="AM104" i="1" s="1"/>
  <c r="AI103" i="1"/>
  <c r="AJ103" i="1" s="1"/>
  <c r="AL103" i="1" s="1"/>
  <c r="AM103" i="1" s="1"/>
  <c r="AI102" i="1"/>
  <c r="AJ102" i="1" s="1"/>
  <c r="AL102" i="1" s="1"/>
  <c r="AM102" i="1" s="1"/>
  <c r="AN102" i="1" s="1"/>
  <c r="AO102" i="1" s="1"/>
  <c r="T102" i="1"/>
  <c r="Q102" i="1"/>
  <c r="O102" i="1"/>
  <c r="I102" i="1"/>
  <c r="A102" i="1"/>
  <c r="R102" i="1" s="1"/>
  <c r="AJ101" i="1"/>
  <c r="AL101" i="1" s="1"/>
  <c r="AM101" i="1" s="1"/>
  <c r="AI101" i="1"/>
  <c r="AJ100" i="1"/>
  <c r="AL100" i="1" s="1"/>
  <c r="AM100" i="1" s="1"/>
  <c r="AI100" i="1"/>
  <c r="AJ99" i="1"/>
  <c r="AL99" i="1" s="1"/>
  <c r="AM99" i="1" s="1"/>
  <c r="AI99" i="1"/>
  <c r="AJ98" i="1"/>
  <c r="AL98" i="1" s="1"/>
  <c r="AM98" i="1" s="1"/>
  <c r="AI98" i="1"/>
  <c r="AJ97" i="1"/>
  <c r="AL97" i="1" s="1"/>
  <c r="AM97" i="1" s="1"/>
  <c r="AI97" i="1"/>
  <c r="AI96" i="1"/>
  <c r="AJ96" i="1" s="1"/>
  <c r="AL96" i="1" s="1"/>
  <c r="AM96" i="1" s="1"/>
  <c r="AI95" i="1"/>
  <c r="AJ95" i="1" s="1"/>
  <c r="AL95" i="1" s="1"/>
  <c r="AM95" i="1" s="1"/>
  <c r="AN95" i="1" s="1"/>
  <c r="AO95" i="1" s="1"/>
  <c r="T95" i="1"/>
  <c r="Q95" i="1"/>
  <c r="O95" i="1"/>
  <c r="I95" i="1"/>
  <c r="A95" i="1"/>
  <c r="R95" i="1" s="1"/>
  <c r="AJ94" i="1"/>
  <c r="AL94" i="1" s="1"/>
  <c r="AM94" i="1" s="1"/>
  <c r="AI94" i="1"/>
  <c r="AJ93" i="1"/>
  <c r="AL93" i="1" s="1"/>
  <c r="AM93" i="1" s="1"/>
  <c r="AI93" i="1"/>
  <c r="AJ92" i="1"/>
  <c r="AL92" i="1" s="1"/>
  <c r="AM92" i="1" s="1"/>
  <c r="AI92" i="1"/>
  <c r="AJ91" i="1"/>
  <c r="AL91" i="1" s="1"/>
  <c r="AM91" i="1" s="1"/>
  <c r="AI91" i="1"/>
  <c r="AJ90" i="1"/>
  <c r="AL90" i="1" s="1"/>
  <c r="AM90" i="1" s="1"/>
  <c r="AI90" i="1"/>
  <c r="AI89" i="1"/>
  <c r="AJ89" i="1" s="1"/>
  <c r="AL89" i="1" s="1"/>
  <c r="AM89" i="1" s="1"/>
  <c r="AI88" i="1"/>
  <c r="AJ88" i="1" s="1"/>
  <c r="AL88" i="1" s="1"/>
  <c r="AM88" i="1" s="1"/>
  <c r="AN88" i="1" s="1"/>
  <c r="AO88" i="1" s="1"/>
  <c r="T88" i="1"/>
  <c r="Q88" i="1"/>
  <c r="O88" i="1"/>
  <c r="I88" i="1"/>
  <c r="A88" i="1"/>
  <c r="R88" i="1" s="1"/>
  <c r="AJ87" i="1"/>
  <c r="AL87" i="1" s="1"/>
  <c r="AM87" i="1" s="1"/>
  <c r="AI87" i="1"/>
  <c r="AJ86" i="1"/>
  <c r="AL86" i="1" s="1"/>
  <c r="AM86" i="1" s="1"/>
  <c r="AI86" i="1"/>
  <c r="AI85" i="1"/>
  <c r="AJ85" i="1" s="1"/>
  <c r="AL85" i="1" s="1"/>
  <c r="AM85" i="1" s="1"/>
  <c r="AI84" i="1"/>
  <c r="AJ84" i="1" s="1"/>
  <c r="AL84" i="1" s="1"/>
  <c r="AM84" i="1" s="1"/>
  <c r="AI83" i="1"/>
  <c r="AJ83" i="1" s="1"/>
  <c r="AL83" i="1" s="1"/>
  <c r="AM83" i="1" s="1"/>
  <c r="AI82" i="1"/>
  <c r="AJ82" i="1" s="1"/>
  <c r="AL82" i="1" s="1"/>
  <c r="AM82" i="1" s="1"/>
  <c r="AI81" i="1"/>
  <c r="AJ81" i="1" s="1"/>
  <c r="AL81" i="1" s="1"/>
  <c r="AM81" i="1" s="1"/>
  <c r="AN81" i="1" s="1"/>
  <c r="AO81" i="1" s="1"/>
  <c r="T81" i="1"/>
  <c r="Q81" i="1"/>
  <c r="O81" i="1"/>
  <c r="I81" i="1"/>
  <c r="A81" i="1"/>
  <c r="R81" i="1" s="1"/>
  <c r="AJ80" i="1"/>
  <c r="AL80" i="1" s="1"/>
  <c r="AM80" i="1" s="1"/>
  <c r="AI80" i="1"/>
  <c r="AI79" i="1"/>
  <c r="AJ79" i="1" s="1"/>
  <c r="AL79" i="1" s="1"/>
  <c r="AM79" i="1" s="1"/>
  <c r="AI78" i="1"/>
  <c r="AJ78" i="1" s="1"/>
  <c r="AL78" i="1" s="1"/>
  <c r="AM78" i="1" s="1"/>
  <c r="AI77" i="1"/>
  <c r="AJ77" i="1" s="1"/>
  <c r="AL77" i="1" s="1"/>
  <c r="AM77" i="1" s="1"/>
  <c r="AI76" i="1"/>
  <c r="AJ76" i="1" s="1"/>
  <c r="AL76" i="1" s="1"/>
  <c r="AM76" i="1" s="1"/>
  <c r="AI75" i="1"/>
  <c r="AJ75" i="1" s="1"/>
  <c r="AL75" i="1" s="1"/>
  <c r="AM75" i="1" s="1"/>
  <c r="AI74" i="1"/>
  <c r="AJ74" i="1" s="1"/>
  <c r="AL74" i="1" s="1"/>
  <c r="AM74" i="1" s="1"/>
  <c r="AN74" i="1" s="1"/>
  <c r="AO74" i="1" s="1"/>
  <c r="T74" i="1"/>
  <c r="Q74" i="1"/>
  <c r="O74" i="1"/>
  <c r="I74" i="1"/>
  <c r="A74" i="1"/>
  <c r="R74" i="1" s="1"/>
  <c r="AJ73" i="1"/>
  <c r="AL73" i="1" s="1"/>
  <c r="AM73" i="1" s="1"/>
  <c r="AI73" i="1"/>
  <c r="AJ72" i="1"/>
  <c r="AL72" i="1" s="1"/>
  <c r="AM72" i="1" s="1"/>
  <c r="AI72" i="1"/>
  <c r="AJ71" i="1"/>
  <c r="AL71" i="1" s="1"/>
  <c r="AM71" i="1" s="1"/>
  <c r="AI71" i="1"/>
  <c r="AJ70" i="1"/>
  <c r="AL70" i="1" s="1"/>
  <c r="AM70" i="1" s="1"/>
  <c r="AI70" i="1"/>
  <c r="AI69" i="1"/>
  <c r="AJ69" i="1" s="1"/>
  <c r="AL69" i="1" s="1"/>
  <c r="AM69" i="1" s="1"/>
  <c r="AI68" i="1"/>
  <c r="AJ68" i="1" s="1"/>
  <c r="AL68" i="1" s="1"/>
  <c r="AM68" i="1" s="1"/>
  <c r="AI67" i="1"/>
  <c r="AJ67" i="1" s="1"/>
  <c r="AL67" i="1" s="1"/>
  <c r="AM67" i="1" s="1"/>
  <c r="AN67" i="1" s="1"/>
  <c r="AO67" i="1" s="1"/>
  <c r="T67" i="1"/>
  <c r="Q67" i="1"/>
  <c r="O67" i="1"/>
  <c r="I67" i="1"/>
  <c r="A67" i="1"/>
  <c r="R67" i="1" s="1"/>
  <c r="AJ66" i="1"/>
  <c r="AL66" i="1" s="1"/>
  <c r="AM66" i="1" s="1"/>
  <c r="AI66" i="1"/>
  <c r="AJ65" i="1"/>
  <c r="AL65" i="1" s="1"/>
  <c r="AM65" i="1" s="1"/>
  <c r="AI65" i="1"/>
  <c r="AJ64" i="1"/>
  <c r="AL64" i="1" s="1"/>
  <c r="AM64" i="1" s="1"/>
  <c r="AI64" i="1"/>
  <c r="AI63" i="1"/>
  <c r="AJ63" i="1" s="1"/>
  <c r="AL63" i="1" s="1"/>
  <c r="AM63" i="1" s="1"/>
  <c r="AI62" i="1"/>
  <c r="AJ62" i="1" s="1"/>
  <c r="AL62" i="1" s="1"/>
  <c r="AM62" i="1" s="1"/>
  <c r="AI61" i="1"/>
  <c r="AJ61" i="1" s="1"/>
  <c r="AL61" i="1" s="1"/>
  <c r="AM61" i="1" s="1"/>
  <c r="AI60" i="1"/>
  <c r="AJ60" i="1" s="1"/>
  <c r="AL60" i="1" s="1"/>
  <c r="AM60" i="1" s="1"/>
  <c r="AN60" i="1" s="1"/>
  <c r="AO60" i="1" s="1"/>
  <c r="T60" i="1"/>
  <c r="Q60" i="1"/>
  <c r="O60" i="1"/>
  <c r="I60" i="1"/>
  <c r="A60" i="1"/>
  <c r="R60" i="1" s="1"/>
  <c r="AJ59" i="1"/>
  <c r="AL59" i="1" s="1"/>
  <c r="AM59" i="1" s="1"/>
  <c r="AI59" i="1"/>
  <c r="AJ58" i="1"/>
  <c r="AL58" i="1" s="1"/>
  <c r="AM58" i="1" s="1"/>
  <c r="AI58" i="1"/>
  <c r="AJ57" i="1"/>
  <c r="AL57" i="1" s="1"/>
  <c r="AM57" i="1" s="1"/>
  <c r="AI57" i="1"/>
  <c r="AJ56" i="1"/>
  <c r="AL56" i="1" s="1"/>
  <c r="AM56" i="1" s="1"/>
  <c r="AI56" i="1"/>
  <c r="AI55" i="1"/>
  <c r="AJ55" i="1" s="1"/>
  <c r="AL55" i="1" s="1"/>
  <c r="AM55" i="1" s="1"/>
  <c r="AI54" i="1"/>
  <c r="AJ54" i="1" s="1"/>
  <c r="AL54" i="1" s="1"/>
  <c r="AM54" i="1" s="1"/>
  <c r="AI53" i="1"/>
  <c r="AJ53" i="1" s="1"/>
  <c r="AL53" i="1" s="1"/>
  <c r="AM53" i="1" s="1"/>
  <c r="AN53" i="1" s="1"/>
  <c r="AO53" i="1" s="1"/>
  <c r="T53" i="1"/>
  <c r="Q53" i="1"/>
  <c r="O53" i="1"/>
  <c r="I53" i="1"/>
  <c r="A53" i="1"/>
  <c r="R53" i="1" s="1"/>
  <c r="AJ52" i="1"/>
  <c r="AL52" i="1" s="1"/>
  <c r="AM52" i="1" s="1"/>
  <c r="AI52" i="1"/>
  <c r="AJ51" i="1"/>
  <c r="AL51" i="1" s="1"/>
  <c r="AM51" i="1" s="1"/>
  <c r="AI51" i="1"/>
  <c r="AI50" i="1"/>
  <c r="AJ50" i="1" s="1"/>
  <c r="AL50" i="1" s="1"/>
  <c r="AM50" i="1" s="1"/>
  <c r="AI49" i="1"/>
  <c r="AJ49" i="1" s="1"/>
  <c r="AL49" i="1" s="1"/>
  <c r="AM49" i="1" s="1"/>
  <c r="AI48" i="1"/>
  <c r="AJ48" i="1" s="1"/>
  <c r="AL48" i="1" s="1"/>
  <c r="AM48" i="1" s="1"/>
  <c r="AI47" i="1"/>
  <c r="AJ47" i="1" s="1"/>
  <c r="AL47" i="1" s="1"/>
  <c r="AM47" i="1" s="1"/>
  <c r="AI46" i="1"/>
  <c r="AJ46" i="1" s="1"/>
  <c r="AL46" i="1" s="1"/>
  <c r="AM46" i="1" s="1"/>
  <c r="AN46" i="1" s="1"/>
  <c r="AO46" i="1" s="1"/>
  <c r="T46" i="1"/>
  <c r="Q46" i="1"/>
  <c r="O46" i="1"/>
  <c r="I46" i="1"/>
  <c r="A46" i="1"/>
  <c r="R46" i="1" s="1"/>
  <c r="AJ45" i="1"/>
  <c r="AL45" i="1" s="1"/>
  <c r="AM45" i="1" s="1"/>
  <c r="AI45" i="1"/>
  <c r="AJ44" i="1"/>
  <c r="AL44" i="1" s="1"/>
  <c r="AM44" i="1" s="1"/>
  <c r="AI44" i="1"/>
  <c r="AJ43" i="1"/>
  <c r="AL43" i="1" s="1"/>
  <c r="AM43" i="1" s="1"/>
  <c r="AI43" i="1"/>
  <c r="AI42" i="1"/>
  <c r="AJ42" i="1" s="1"/>
  <c r="AL42" i="1" s="1"/>
  <c r="AM42" i="1" s="1"/>
  <c r="AI41" i="1"/>
  <c r="AJ41" i="1" s="1"/>
  <c r="AL41" i="1" s="1"/>
  <c r="AM41" i="1" s="1"/>
  <c r="AI40" i="1"/>
  <c r="AJ40" i="1" s="1"/>
  <c r="AL40" i="1" s="1"/>
  <c r="AM40" i="1" s="1"/>
  <c r="AI39" i="1"/>
  <c r="AJ39" i="1" s="1"/>
  <c r="AL39" i="1" s="1"/>
  <c r="AM39" i="1" s="1"/>
  <c r="AN39" i="1" s="1"/>
  <c r="AO39" i="1" s="1"/>
  <c r="T39" i="1"/>
  <c r="Q39" i="1"/>
  <c r="O39" i="1"/>
  <c r="I39" i="1"/>
  <c r="A39" i="1"/>
  <c r="R39" i="1" s="1"/>
  <c r="AJ38" i="1"/>
  <c r="AL38" i="1" s="1"/>
  <c r="AM38" i="1" s="1"/>
  <c r="AI38" i="1"/>
  <c r="AJ37" i="1"/>
  <c r="AL37" i="1" s="1"/>
  <c r="AM37" i="1" s="1"/>
  <c r="AI37" i="1"/>
  <c r="AI36" i="1"/>
  <c r="AJ36" i="1" s="1"/>
  <c r="AL36" i="1" s="1"/>
  <c r="AM36" i="1" s="1"/>
  <c r="AI35" i="1"/>
  <c r="AJ35" i="1" s="1"/>
  <c r="AL35" i="1" s="1"/>
  <c r="AM35" i="1" s="1"/>
  <c r="AI34" i="1"/>
  <c r="AJ34" i="1" s="1"/>
  <c r="AL34" i="1" s="1"/>
  <c r="AM34" i="1" s="1"/>
  <c r="AI33" i="1"/>
  <c r="AJ33" i="1" s="1"/>
  <c r="AL33" i="1" s="1"/>
  <c r="AM33" i="1" s="1"/>
  <c r="AI32" i="1"/>
  <c r="AJ32" i="1" s="1"/>
  <c r="AL32" i="1" s="1"/>
  <c r="AM32" i="1" s="1"/>
  <c r="AN32" i="1" s="1"/>
  <c r="AO32" i="1" s="1"/>
  <c r="T32" i="1"/>
  <c r="Q32" i="1"/>
  <c r="O32" i="1"/>
  <c r="I32" i="1"/>
  <c r="A32" i="1"/>
  <c r="R32" i="1" s="1"/>
  <c r="AJ31" i="1"/>
  <c r="AL31" i="1" s="1"/>
  <c r="AM31" i="1" s="1"/>
  <c r="AI31" i="1"/>
  <c r="AJ30" i="1"/>
  <c r="AL30" i="1" s="1"/>
  <c r="AM30" i="1" s="1"/>
  <c r="AI30" i="1"/>
  <c r="AI29" i="1"/>
  <c r="AJ29" i="1" s="1"/>
  <c r="AL29" i="1" s="1"/>
  <c r="AM29" i="1" s="1"/>
  <c r="AI28" i="1"/>
  <c r="AJ28" i="1" s="1"/>
  <c r="AL28" i="1" s="1"/>
  <c r="AM28" i="1" s="1"/>
  <c r="AI27" i="1"/>
  <c r="AJ27" i="1" s="1"/>
  <c r="AL27" i="1" s="1"/>
  <c r="AM27" i="1" s="1"/>
  <c r="AI26" i="1"/>
  <c r="AJ26" i="1" s="1"/>
  <c r="AL26" i="1" s="1"/>
  <c r="AM26" i="1" s="1"/>
  <c r="AI25" i="1"/>
  <c r="AJ25" i="1" s="1"/>
  <c r="AL25" i="1" s="1"/>
  <c r="AM25" i="1" s="1"/>
  <c r="AN25" i="1" s="1"/>
  <c r="AO25" i="1" s="1"/>
  <c r="T25" i="1"/>
  <c r="Q25" i="1"/>
  <c r="O25" i="1"/>
  <c r="I25" i="1"/>
  <c r="A25" i="1"/>
  <c r="R25" i="1" s="1"/>
  <c r="AJ24" i="1"/>
  <c r="AL24" i="1" s="1"/>
  <c r="AM24" i="1" s="1"/>
  <c r="AI24" i="1"/>
  <c r="AJ23" i="1"/>
  <c r="AL23" i="1" s="1"/>
  <c r="AM23" i="1" s="1"/>
  <c r="AI23" i="1"/>
  <c r="AJ22" i="1"/>
  <c r="AL22" i="1" s="1"/>
  <c r="AM22" i="1" s="1"/>
  <c r="AI22" i="1"/>
  <c r="AI21" i="1"/>
  <c r="AJ21" i="1" s="1"/>
  <c r="AL21" i="1" s="1"/>
  <c r="AM21" i="1" s="1"/>
  <c r="AI20" i="1"/>
  <c r="AJ20" i="1" s="1"/>
  <c r="AL20" i="1" s="1"/>
  <c r="AM20" i="1" s="1"/>
  <c r="AI19" i="1"/>
  <c r="AJ19" i="1" s="1"/>
  <c r="AL19" i="1" s="1"/>
  <c r="AM19" i="1" s="1"/>
  <c r="AI18" i="1"/>
  <c r="AJ18" i="1" s="1"/>
  <c r="AL18" i="1" s="1"/>
  <c r="AM18" i="1" s="1"/>
  <c r="AN18" i="1" s="1"/>
  <c r="AO18" i="1" s="1"/>
  <c r="T18" i="1"/>
  <c r="Q18" i="1"/>
  <c r="O18" i="1"/>
  <c r="I18" i="1"/>
  <c r="A18" i="1"/>
  <c r="R18" i="1" s="1"/>
  <c r="AI17" i="1"/>
  <c r="AJ17" i="1" s="1"/>
  <c r="AL17" i="1" s="1"/>
  <c r="AM17" i="1" s="1"/>
  <c r="AI16" i="1"/>
  <c r="AJ16" i="1" s="1"/>
  <c r="AL16" i="1" s="1"/>
  <c r="AM16" i="1" s="1"/>
  <c r="AI15" i="1"/>
  <c r="AJ15" i="1" s="1"/>
  <c r="AL15" i="1" s="1"/>
  <c r="AM15" i="1" s="1"/>
  <c r="AI14" i="1"/>
  <c r="AJ14" i="1" s="1"/>
  <c r="AL14" i="1" s="1"/>
  <c r="AM14" i="1" s="1"/>
  <c r="AI13" i="1"/>
  <c r="AJ13" i="1" s="1"/>
  <c r="AL13" i="1" s="1"/>
  <c r="AM13" i="1" s="1"/>
  <c r="AI12" i="1"/>
  <c r="AJ12" i="1" s="1"/>
  <c r="AL12" i="1" s="1"/>
  <c r="AM12" i="1" s="1"/>
  <c r="AI11" i="1"/>
  <c r="AJ11" i="1" s="1"/>
  <c r="AL11" i="1" s="1"/>
  <c r="AM11" i="1" s="1"/>
  <c r="AN11" i="1" s="1"/>
  <c r="AO11" i="1" s="1"/>
  <c r="T11" i="1"/>
  <c r="Q11" i="1"/>
  <c r="O11" i="1"/>
  <c r="I11" i="1"/>
  <c r="A11" i="1"/>
  <c r="R11" i="1" s="1"/>
  <c r="V11" i="1" l="1"/>
  <c r="P11" i="1"/>
  <c r="AQ11" i="1" s="1"/>
  <c r="AR11" i="1" s="1"/>
  <c r="AS11" i="1"/>
  <c r="U11" i="1"/>
  <c r="V18" i="1"/>
  <c r="P18" i="1"/>
  <c r="AQ18" i="1" s="1"/>
  <c r="AR18" i="1" s="1"/>
  <c r="AS18" i="1"/>
  <c r="U18" i="1"/>
  <c r="V25" i="1"/>
  <c r="P25" i="1"/>
  <c r="AQ25" i="1" s="1"/>
  <c r="AR25" i="1" s="1"/>
  <c r="AS25" i="1"/>
  <c r="U25" i="1"/>
  <c r="V32" i="1"/>
  <c r="P32" i="1"/>
  <c r="AQ32" i="1" s="1"/>
  <c r="AR32" i="1" s="1"/>
  <c r="AS32" i="1"/>
  <c r="U32" i="1"/>
  <c r="V39" i="1"/>
  <c r="P39" i="1"/>
  <c r="AQ39" i="1" s="1"/>
  <c r="AR39" i="1" s="1"/>
  <c r="AS39" i="1"/>
  <c r="U39" i="1"/>
  <c r="V46" i="1"/>
  <c r="P46" i="1"/>
  <c r="AQ46" i="1" s="1"/>
  <c r="AR46" i="1" s="1"/>
  <c r="AS46" i="1"/>
  <c r="U46" i="1"/>
  <c r="V53" i="1"/>
  <c r="P53" i="1"/>
  <c r="AQ53" i="1" s="1"/>
  <c r="AR53" i="1" s="1"/>
  <c r="AS53" i="1"/>
  <c r="U53" i="1"/>
  <c r="V60" i="1"/>
  <c r="P60" i="1"/>
  <c r="AQ60" i="1" s="1"/>
  <c r="AR60" i="1" s="1"/>
  <c r="AS60" i="1"/>
  <c r="U60" i="1"/>
  <c r="V67" i="1"/>
  <c r="P67" i="1"/>
  <c r="AQ67" i="1" s="1"/>
  <c r="AR67" i="1" s="1"/>
  <c r="AS67" i="1"/>
  <c r="U67" i="1"/>
  <c r="V74" i="1"/>
  <c r="P74" i="1"/>
  <c r="AQ74" i="1" s="1"/>
  <c r="AR74" i="1" s="1"/>
  <c r="AS74" i="1"/>
  <c r="U74" i="1"/>
  <c r="V81" i="1"/>
  <c r="P81" i="1"/>
  <c r="AQ81" i="1" s="1"/>
  <c r="AR81" i="1" s="1"/>
  <c r="AS81" i="1"/>
  <c r="U81" i="1"/>
  <c r="V88" i="1"/>
  <c r="P88" i="1"/>
  <c r="AQ88" i="1" s="1"/>
  <c r="AR88" i="1" s="1"/>
  <c r="AS88" i="1"/>
  <c r="U88" i="1"/>
  <c r="V95" i="1"/>
  <c r="P95" i="1"/>
  <c r="AQ95" i="1" s="1"/>
  <c r="AR95" i="1" s="1"/>
  <c r="AS95" i="1"/>
  <c r="U95" i="1"/>
  <c r="V102" i="1"/>
  <c r="P102" i="1"/>
  <c r="AQ102" i="1" s="1"/>
  <c r="AR102" i="1" s="1"/>
  <c r="AS102" i="1"/>
  <c r="U102" i="1"/>
  <c r="V109" i="1"/>
  <c r="P109" i="1"/>
  <c r="AQ109" i="1" s="1"/>
  <c r="AR109" i="1" s="1"/>
  <c r="AS109" i="1"/>
  <c r="U109" i="1"/>
  <c r="V116" i="1"/>
  <c r="P116" i="1"/>
  <c r="AQ116" i="1" s="1"/>
  <c r="AR116" i="1" s="1"/>
  <c r="AS116" i="1"/>
  <c r="U116" i="1"/>
  <c r="V123" i="1"/>
  <c r="P123" i="1"/>
  <c r="AQ123" i="1" s="1"/>
  <c r="AR123" i="1" s="1"/>
  <c r="AS123" i="1"/>
  <c r="U123" i="1"/>
  <c r="V130" i="1"/>
  <c r="P130" i="1"/>
  <c r="AQ130" i="1" s="1"/>
  <c r="AR130" i="1" s="1"/>
  <c r="AS130" i="1"/>
  <c r="U130" i="1"/>
  <c r="V137" i="1"/>
  <c r="P137" i="1"/>
  <c r="AQ137" i="1" s="1"/>
  <c r="AR137" i="1" s="1"/>
  <c r="AS137" i="1"/>
  <c r="U137" i="1"/>
  <c r="V144" i="1"/>
  <c r="P144" i="1"/>
  <c r="AQ144" i="1" s="1"/>
  <c r="AR144" i="1" s="1"/>
  <c r="AS144" i="1"/>
  <c r="U144" i="1"/>
  <c r="AT144" i="1" l="1"/>
  <c r="AT137" i="1"/>
  <c r="AT130" i="1"/>
  <c r="AT123" i="1"/>
  <c r="AT116" i="1"/>
  <c r="AT109" i="1"/>
  <c r="AT102" i="1"/>
  <c r="AT95" i="1"/>
  <c r="AT88" i="1"/>
  <c r="AT81" i="1"/>
  <c r="AT74" i="1"/>
  <c r="AT67" i="1"/>
  <c r="AT60" i="1"/>
  <c r="AT53" i="1"/>
  <c r="AT46" i="1"/>
  <c r="AT39" i="1"/>
  <c r="AT32" i="1"/>
  <c r="AT25" i="1"/>
  <c r="AT18" i="1"/>
  <c r="AT1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C387F44B-9A30-4866-B987-A6812B1B3A4D}">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102D9848-DBE9-4480-A4FB-FD995C65FAA5}">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D40879A9-C795-400B-BDE6-98B3B57ECA04}">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F9AC87F8-18A8-4CA6-8462-E5A2F64FFE60}">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4E72E0FA-338E-4EFA-8237-73C4F5D05144}">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C1CED527-C4EC-4584-A2B1-AF2B0FDAC1DD}">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EBA01C69-7E3C-4095-AEBC-2F5CC9D7099B}">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F60BBB8D-E7BF-402C-A13C-D271719F03CF}">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60BA97A7-B12E-4498-B6F1-AEC29B2111F6}">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146FD462-BDB2-4449-980D-47965ED15D60}">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4B2F6B9A-AF0C-492E-8031-272FA1566D36}">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02182414-B1D0-4B82-8D7F-3BC799E95C29}">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8AAAEFF8-D8BB-48C3-A4C7-73501CF3BC1D}">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2E4AD295-9550-4C7C-8BF9-D7D19A4E45A6}">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3F211614-DC06-4FD0-89C3-A9FD8F9074F4}">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5D2F8846-7E07-431F-9070-29D2A4B1C108}">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9D1C7B3A-6805-449F-B46C-9BA81F12B963}">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99E71063-8FD1-4D40-8DDF-69F17BF0DC02}">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4D02FFE0-E792-40D5-B204-B58CC5318F22}">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188A3E34-AB61-4DBD-B9CA-64DA3A924B54}">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8E3DFD80-440F-4E77-9C37-5168CD3F17E7}">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CE1C86B5-A8DA-487D-B26E-A72BB6775CCC}">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8A54C95F-C98A-42AE-A603-5896A11F0F65}">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A1B66208-33D8-4086-9E32-46AF3908717C}">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6D39D5A5-BD6B-493D-802B-040E86E75324}">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99655745-95B8-4B27-B395-102A8A7420AD}">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02D39D4B-C7E6-4FA1-A691-026795A8F5EF}">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68F6392B-02CF-407B-80AC-2F9B6131D003}">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6A6BB8B5-AB5F-49BC-985A-36D86AE0F7E9}">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9926D94F-27ED-40D1-8040-9579B997C89E}">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88F1FE93-BF1F-4D51-8A66-2C83BE1F547B}">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E6EC334E-D2EA-4394-A00A-120B27275447}">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00BDF272-2125-49B7-844F-7318EABED7F9}">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262B032C-B7FC-40AE-B849-FCDFD6AC60D8}">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CC34CDA5-4364-4B9F-8662-B3729E28025A}">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4301AA5F-70D6-406A-BDAE-32D93E9B8425}">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7C96234B-8F47-401E-9E69-DF0C714730E7}">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66AA1469-AD63-44C2-A7BB-227A12BFBF50}">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51867D84-50DB-4125-A1F0-1780B8B99AE2}">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85213378-B652-447E-B457-266AD13F9E7C}">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D1BA15DB-9A70-4832-A672-D4EA2DBAC8DC}">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EE1B3D98-B00A-47BE-8E10-B0B4832B277B}">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A6A44990-CF1A-458D-A82D-F8B1A4070F7C}">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634F1D5E-5F8E-417A-865A-828393F80DDE}">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002766B0-C458-4BC3-927F-7A9FCC51D251}">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3E5A984D-80F9-439F-8975-2F4EB01F09DB}">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4F5E7557-36BA-4464-93F5-0F39D3551A3E}">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77C5EA94-64AD-455E-AE7A-81181C2AE74E}">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661F0FA8-3FFE-43FB-8B3A-9C7812D18E37}">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5B68F2E9-B8FF-4ED7-A8DC-46FA7B4366FB}">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5E36105E-6413-4003-AB0D-AAB630ADB625}">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5B2ED811-D4D8-4B80-A2F3-BF931465B0A5}">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3E67D000-FC40-45D3-908D-B2494DC3B585}">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51C5D971-309F-4066-B454-7DF2AFF5397A}">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E7DDFE54-5861-41E9-B01A-B4BC3A245FD1}">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C341F103-AB3A-42B5-B799-AE165CC550BC}">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2587E9F9-6B67-4442-B8FE-EC0FA955D512}">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BD637780-7420-464D-8722-1857BA0A0982}">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BD33D2F0-B962-459C-9AB3-921B4D27E8E7}">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EA30A420-4689-474F-B99C-8775A7EA0935}">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4C6BB91F-DDEA-4745-841A-B250755FA9B9}">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BD86E45F-340F-4940-8DD1-F6E62B337ADA}">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75F12C78-B93E-4022-A08A-65D4BBF0D271}">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249652AE-AFAB-49E5-9D1F-D657576E0471}">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<sst xmlns="http://schemas.openxmlformats.org/spreadsheetml/2006/main" count="3493" uniqueCount="744">
  <si>
    <t>MAPA DE RIESGOS DE CORRUPCIÓN</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</si>
  <si>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</si>
  <si>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</si>
  <si>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</si>
  <si>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</si>
  <si>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</si>
  <si>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</si>
  <si>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</si>
  <si>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</si>
  <si>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</si>
  <si>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</si>
  <si>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</si>
  <si>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</si>
  <si>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</si>
  <si>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</si>
  <si>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</si>
  <si>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</si>
  <si>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</si>
  <si>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</si>
  <si>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</si>
  <si>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</si>
  <si>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</si>
  <si>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</si>
  <si>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</si>
  <si>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</si>
  <si>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Objetivo Proceso</t>
  </si>
  <si>
    <t>Producto/ Servicio</t>
  </si>
  <si>
    <t>Descripción del Riesgo</t>
  </si>
  <si>
    <t>Hecho de Corrupción</t>
  </si>
  <si>
    <t>Cod. Causa</t>
  </si>
  <si>
    <t>Causas Asociadas</t>
  </si>
  <si>
    <t>Consecuencias</t>
  </si>
  <si>
    <t>Criterio para determinar probabilidad</t>
  </si>
  <si>
    <t>Valor Probabilidad Inherente</t>
  </si>
  <si>
    <t>Cuestionario Corrupción</t>
  </si>
  <si>
    <t>Criterio para determinar impacto</t>
  </si>
  <si>
    <t>Impacto 
Inherente</t>
  </si>
  <si>
    <t>Valor Impacto Inherente</t>
  </si>
  <si>
    <t>Zona de Riesgo Inherente</t>
  </si>
  <si>
    <t>No. Control</t>
  </si>
  <si>
    <t>Control</t>
  </si>
  <si>
    <t>Descripción del Control</t>
  </si>
  <si>
    <t>Procedimiento donde se ejecuta el control</t>
  </si>
  <si>
    <t>Área que ejecuta el Control</t>
  </si>
  <si>
    <t>Evaluación Diseño de Controles</t>
  </si>
  <si>
    <t>Evaluación 
Ejecución del Control</t>
  </si>
  <si>
    <t>Solidez Controles</t>
  </si>
  <si>
    <t>¿Los controles ayudan a disminuir la probabilidad?</t>
  </si>
  <si>
    <t>Valor Probabilidad Residual</t>
  </si>
  <si>
    <t>Probabilidad Residual</t>
  </si>
  <si>
    <t xml:space="preserve">Impacto Residual </t>
  </si>
  <si>
    <t>Zona de Riesgo Final</t>
  </si>
  <si>
    <t>Tratamiento</t>
  </si>
  <si>
    <t>No.  Tratamiento</t>
  </si>
  <si>
    <t>Plan de Acción</t>
  </si>
  <si>
    <t>Soporte</t>
  </si>
  <si>
    <t>Responsable</t>
  </si>
  <si>
    <t>Fecha Implementación</t>
  </si>
  <si>
    <t>Fecha Seguimiento</t>
  </si>
  <si>
    <t>Estado</t>
  </si>
  <si>
    <t>Seguimiento</t>
  </si>
  <si>
    <t>Evidencia</t>
  </si>
  <si>
    <t>No. Tratamiento</t>
  </si>
  <si>
    <t>Categoría Riesgo</t>
  </si>
  <si>
    <t>Aplicación Cuestionario</t>
  </si>
  <si>
    <t>Respuestas Afirmativas</t>
  </si>
  <si>
    <t>Asignación Responsable</t>
  </si>
  <si>
    <t>Autoridad y Segregación de Funciones</t>
  </si>
  <si>
    <t>Periodicidad Control</t>
  </si>
  <si>
    <t>Propósito Control</t>
  </si>
  <si>
    <t>Fuente de Información</t>
  </si>
  <si>
    <t>Investigación y Resolución de Observaciones y Desviaciones</t>
  </si>
  <si>
    <t>Evidencia Ejecución Control</t>
  </si>
  <si>
    <t>Calificación</t>
  </si>
  <si>
    <t>Diseño del Control</t>
  </si>
  <si>
    <t>Solidez Individual
del Control</t>
  </si>
  <si>
    <t>Puntaje Solidez Individual del Control</t>
  </si>
  <si>
    <t>Puntaje Solidez conjunta de Controles</t>
  </si>
  <si>
    <t>Solidez conjunta de Controles</t>
  </si>
  <si>
    <t>Corrupción</t>
  </si>
  <si>
    <t>Fraude interno</t>
  </si>
  <si>
    <t>Gestión_Talento_Humano</t>
  </si>
  <si>
    <t>Administración del talento humano</t>
  </si>
  <si>
    <t>Proveer el Talento Humano necesario para la ejecución de los procesos, administrarlo durante su vinculación y gestionar su desempeño y desarrollo</t>
  </si>
  <si>
    <t>Servicio profesional de colaboradores SAE</t>
  </si>
  <si>
    <t>usar indebidamente influencias o poder derivadas del ejercicio del cargo o de las funciones desempeñadas</t>
  </si>
  <si>
    <t>CA_1</t>
  </si>
  <si>
    <t>Las funciones definidas para los colaboradores pueden encuentrarse mal  delimitadas en el perfil del cargo de acuerdo con su nivel de autoridad o responsabilidad</t>
  </si>
  <si>
    <t>1) Pérdida de imagen reputacional y credibilidad institucional
2) Implicaciones a nivel penal, disciplinario, fiscal o sancionatorio
3) Demandas de la ciudadanía</t>
  </si>
  <si>
    <t xml:space="preserve">   El evento podrá ocurrir en algún momento</t>
  </si>
  <si>
    <t>De doce (12) a diecinueve (19) respuestas afirmativas. Genera consecuencias desastrosas para la entidad</t>
  </si>
  <si>
    <t>C1</t>
  </si>
  <si>
    <t>Creación de Perfiles de Cargo con el cumplimiento de requisitos exigibles</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</si>
  <si>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</si>
  <si>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NA</t>
  </si>
  <si>
    <t>Gerencia de Talento Humano</t>
  </si>
  <si>
    <t>Asignado</t>
  </si>
  <si>
    <t>Adecuado</t>
  </si>
  <si>
    <t>Oportuna</t>
  </si>
  <si>
    <t>Prevenir</t>
  </si>
  <si>
    <t>Confiable</t>
  </si>
  <si>
    <t>Completa</t>
  </si>
  <si>
    <t>Fuerte</t>
  </si>
  <si>
    <t>Directamente</t>
  </si>
  <si>
    <t>Reducir (Mitigar)</t>
  </si>
  <si>
    <t>T1</t>
  </si>
  <si>
    <t>Documentar el manual de funciones institucional con la actualización de los descriptivos de los perfiles de cargo</t>
  </si>
  <si>
    <t>Manual de Funciones</t>
  </si>
  <si>
    <t>15/04/2022
15/07/2022
15/10/2022
31/12/2022</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</si>
  <si>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</si>
  <si>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En curso</t>
  </si>
  <si>
    <r>
      <rPr>
        <b/>
        <sz val="11"/>
        <color theme="1"/>
        <rFont val="Arial Narrow"/>
        <family val="2"/>
      </rPr>
      <t>G. Talento Humano</t>
    </r>
    <r>
      <rPr>
        <sz val="11"/>
        <color theme="1"/>
        <rFont val="Arial Narrow"/>
        <family val="2"/>
      </rPr>
      <t xml:space="preserve">: Se viene desarrollado el diseño del manual de funciones SAE
</t>
    </r>
    <r>
      <rPr>
        <b/>
        <sz val="11"/>
        <color theme="1"/>
        <rFont val="Arial Narrow"/>
        <family val="2"/>
      </rPr>
      <t>G. Sociedades en Liquidación:</t>
    </r>
    <r>
      <rPr>
        <sz val="11"/>
        <color theme="1"/>
        <rFont val="Arial Narrow"/>
        <family val="2"/>
      </rPr>
      <t xml:space="preserve">
La GSL ha trabajado en la revisión de procedimiento identificando los cambios que se deben realizar sobre los mismos. </t>
    </r>
  </si>
  <si>
    <r>
      <t xml:space="preserve">G. Talento Humano: </t>
    </r>
    <r>
      <rPr>
        <sz val="11"/>
        <color theme="1"/>
        <rFont val="Arial Narrow"/>
        <family val="2"/>
      </rPr>
      <t>Manual de Fucniones SAE</t>
    </r>
    <r>
      <rPr>
        <b/>
        <sz val="11"/>
        <color theme="1"/>
        <rFont val="Arial Narrow"/>
        <family val="2"/>
      </rPr>
      <t xml:space="preserve">
G. Sociedades en Liquidación:
</t>
    </r>
    <r>
      <rPr>
        <sz val="11"/>
        <color theme="1"/>
        <rFont val="Arial Narrow"/>
        <family val="2"/>
      </rPr>
      <t>Se esta trabajando en el plan de mejoramiento</t>
    </r>
  </si>
  <si>
    <r>
      <rPr>
        <b/>
        <sz val="11"/>
        <color theme="1"/>
        <rFont val="Arial Narrow"/>
        <family val="2"/>
      </rPr>
      <t>G. Talento Humano</t>
    </r>
    <r>
      <rPr>
        <sz val="11"/>
        <color theme="1"/>
        <rFont val="Arial Narrow"/>
        <family val="2"/>
      </rPr>
      <t>: Se viene desarrollado el diseño del manual de funciones SAE</t>
    </r>
  </si>
  <si>
    <r>
      <t xml:space="preserve">G. Talento Humano: </t>
    </r>
    <r>
      <rPr>
        <sz val="11"/>
        <color theme="1"/>
        <rFont val="Arial Narrow"/>
        <family val="2"/>
      </rPr>
      <t>Manual de Fucniones SAE</t>
    </r>
  </si>
  <si>
    <t>Sin Materialización</t>
  </si>
  <si>
    <r>
      <rPr>
        <b/>
        <sz val="11"/>
        <color theme="1"/>
        <rFont val="Arial Narrow"/>
        <family val="2"/>
      </rPr>
      <t>G. Talento Humano:</t>
    </r>
    <r>
      <rPr>
        <sz val="11"/>
        <color theme="1"/>
        <rFont val="Arial Narrow"/>
        <family val="2"/>
      </rPr>
      <t xml:space="preserve">
Las actuales comunicación de funciones estan en revision y actualización teniendo en cuenta los parametros establecidos en el Manual de Funciones que se esta construyendo</t>
    </r>
  </si>
  <si>
    <r>
      <rPr>
        <b/>
        <sz val="11"/>
        <color theme="1"/>
        <rFont val="Arial Narrow"/>
        <family val="2"/>
      </rPr>
      <t>G. Talento Humano</t>
    </r>
    <r>
      <rPr>
        <sz val="11"/>
        <color theme="1"/>
        <rFont val="Arial Narrow"/>
        <family val="2"/>
      </rPr>
      <t>: 
Manual de Funciones y Comuniación de Funciones</t>
    </r>
  </si>
  <si>
    <t>CA_2</t>
  </si>
  <si>
    <t>No contar con procedimientos actualizados  con la desagregación de los niveles de responsabilidad y autoridad para ejecutar las actividades</t>
  </si>
  <si>
    <t>C2</t>
  </si>
  <si>
    <t>Actualización niveles de responsabilidad y autoridad de procesos</t>
  </si>
  <si>
    <t>El lider de proceso o de cada área deberá verificar continuamente que los procedimientos a su cargo estén actualizados en la arquitectura de SAE, con los niveles de responsabilidad y autoridad requeridos, limitando el alcance de las actividades que ejercen los colaboradores de SAE en función de la ejecución de los procesos. En caso de requerir alguna actualización documental, deberá solicitar el acompañamiento metodológico de la Oficina Asesora de Planeación para iniciar el proceso de creación, modificación o eliminación de documentos.</t>
  </si>
  <si>
    <t>Todos las áreas</t>
  </si>
  <si>
    <t>Inoportuna</t>
  </si>
  <si>
    <t>Moderado</t>
  </si>
  <si>
    <t>T2</t>
  </si>
  <si>
    <t>Realizar las actualizaciones documentales de los procesos de la arquitectura de SAE, cuando sea requerido, para limitar el alcance de las actividades que ejercen los colaboradores de SAE en la ejecución de los procesos</t>
  </si>
  <si>
    <t>Solicitudes de actualización documental
Documentos actualizados</t>
  </si>
  <si>
    <t>Oficina Asesora de Planeación</t>
  </si>
  <si>
    <t>Todos los meses</t>
  </si>
  <si>
    <r>
      <rPr>
        <b/>
        <sz val="11"/>
        <color theme="1"/>
        <rFont val="Arial Narrow"/>
        <family val="2"/>
      </rPr>
      <t xml:space="preserve">GR Sur Occidente
</t>
    </r>
    <r>
      <rPr>
        <sz val="11"/>
        <color theme="1"/>
        <rFont val="Arial Narrow"/>
        <family val="2"/>
      </rPr>
      <t xml:space="preserve">Se realiza todas las labores operacionales de acuerdo a lo indicado en los procedimientos, a la fecha no se ha requerido el cambio o actualización de ningún proceso establecido por la entidad por parte de la regional
</t>
    </r>
    <r>
      <rPr>
        <b/>
        <sz val="11"/>
        <color theme="1"/>
        <rFont val="Arial Narrow"/>
        <family val="2"/>
      </rPr>
      <t>G. Talento Humano</t>
    </r>
    <r>
      <rPr>
        <sz val="11"/>
        <color theme="1"/>
        <rFont val="Arial Narrow"/>
        <family val="2"/>
      </rPr>
      <t xml:space="preserve">: Se viene desarrollado el diseño del manual de funciones SAE
</t>
    </r>
    <r>
      <rPr>
        <b/>
        <sz val="11"/>
        <color theme="1"/>
        <rFont val="Arial Narrow"/>
        <family val="2"/>
      </rPr>
      <t xml:space="preserve">GB. Muebles: </t>
    </r>
    <r>
      <rPr>
        <sz val="11"/>
        <color theme="1"/>
        <rFont val="Arial Narrow"/>
        <family val="2"/>
      </rPr>
      <t xml:space="preserve">
Talento Humano solicito la lista de funcionarios con funciones de supervisor de apoyo a contratos y remitio el formato de declaración de conflicto de intereses  para asegurar que no se tienen inhabillidades en el proceso
</t>
    </r>
    <r>
      <rPr>
        <b/>
        <sz val="11"/>
        <color theme="1"/>
        <rFont val="Arial Narrow"/>
        <family val="2"/>
      </rPr>
      <t>Oficina Asesora de Planeación:</t>
    </r>
    <r>
      <rPr>
        <sz val="11"/>
        <color theme="1"/>
        <rFont val="Arial Narrow"/>
        <family val="2"/>
      </rPr>
      <t xml:space="preserve">
El lider de la OAP verifica los niveles de responsabilidad y autoridad, así como los demás requisitos exigibles al documentar un nuevo proceso.
</t>
    </r>
    <r>
      <rPr>
        <b/>
        <sz val="11"/>
        <color theme="1"/>
        <rFont val="Arial Narrow"/>
        <family val="2"/>
      </rPr>
      <t xml:space="preserve">G. Contratos: </t>
    </r>
    <r>
      <rPr>
        <sz val="11"/>
        <color theme="1"/>
        <rFont val="Arial Narrow"/>
        <family val="2"/>
      </rPr>
      <t xml:space="preserve">
En el 2T se actualizó con la Oficina de Planeación el procedimiento de supervisión de contratos 
</t>
    </r>
    <r>
      <rPr>
        <b/>
        <sz val="11"/>
        <color theme="1"/>
        <rFont val="Arial Narrow"/>
        <family val="2"/>
      </rPr>
      <t xml:space="preserve">GIT. Depositarios: </t>
    </r>
    <r>
      <rPr>
        <sz val="11"/>
        <color theme="1"/>
        <rFont val="Arial Narrow"/>
        <family val="2"/>
      </rPr>
      <t xml:space="preserve">
Los siguientes procedimientos se encuentran en actualización en acompañamiento de la Oficina Asesora de Planeación: P-RR2-030 Registro y clasificación de depositarios provisionales y liquidadores
P-RR2-056 Procedimiento Asignación de Activos a depositarios y Liquidadores
</t>
    </r>
    <r>
      <rPr>
        <b/>
        <sz val="11"/>
        <color theme="1"/>
        <rFont val="Arial Narrow"/>
        <family val="2"/>
      </rPr>
      <t>O. Gestión de la Información:</t>
    </r>
    <r>
      <rPr>
        <sz val="11"/>
        <color theme="1"/>
        <rFont val="Arial Narrow"/>
        <family val="2"/>
      </rPr>
      <t xml:space="preserve">
A corte de junio 2022, se han actualizado procedimientos en la plataforma tecnologica y se solictó la publicación a la oficina asesora de planeación
</t>
    </r>
    <r>
      <rPr>
        <b/>
        <sz val="11"/>
        <color theme="1"/>
        <rFont val="Arial Narrow"/>
        <family val="2"/>
      </rPr>
      <t>Oficina de Control Interno</t>
    </r>
    <r>
      <rPr>
        <sz val="11"/>
        <color theme="1"/>
        <rFont val="Arial Narrow"/>
        <family val="2"/>
      </rPr>
      <t xml:space="preserve">
Actualmente la Oficina de Control Interno se encuentra en revisión y si aplica actualización de los procedimientos asociados al Macroproceso de Evaluación y Control
</t>
    </r>
    <r>
      <rPr>
        <b/>
        <sz val="11"/>
        <color theme="1"/>
        <rFont val="Arial Narrow"/>
        <family val="2"/>
      </rPr>
      <t>GIT Servicios Administrativos</t>
    </r>
    <r>
      <rPr>
        <sz val="11"/>
        <color theme="1"/>
        <rFont val="Arial Narrow"/>
        <family val="2"/>
      </rPr>
      <t xml:space="preserve">
El coordinador del Git de Servicios Administrativos en compañía de su grupo de trabajo valida los documentos que hacen parte del proceso, con el fin de identificar aquellos que requieran ser actualizados. Como parte de una mejora continua del área, se realizan las actualizaciones a los documentos que hacen parte de los procedimientos del área y dando cumplimiento a lo establecido en el SIG
</t>
    </r>
    <r>
      <rPr>
        <b/>
        <sz val="11"/>
        <color theme="1"/>
        <rFont val="Arial Narrow"/>
        <family val="2"/>
      </rPr>
      <t xml:space="preserve">
Gerencia Regional Norte 
</t>
    </r>
    <r>
      <rPr>
        <sz val="11"/>
        <color theme="1"/>
        <rFont val="Arial Narrow"/>
        <family val="2"/>
      </rPr>
      <t xml:space="preserve">Durante el segundo trimestre no se ha evidenciado la necesidad de solicitar revisión y/o modificación de procedimientos
</t>
    </r>
    <r>
      <rPr>
        <b/>
        <sz val="11"/>
        <color theme="1"/>
        <rFont val="Arial Narrow"/>
        <family val="2"/>
      </rPr>
      <t xml:space="preserve">G. Comercial:
</t>
    </r>
    <r>
      <rPr>
        <sz val="11"/>
        <color theme="1"/>
        <rFont val="Arial Narrow"/>
        <family val="2"/>
      </rPr>
      <t xml:space="preserve">Merdinte las solicitudes Nos. 116816 y 117011 del 7 junio de 2022, se solicito la implementación de minuta para contratos de transacción y oficio de terminación de contratos
</t>
    </r>
    <r>
      <rPr>
        <b/>
        <sz val="11"/>
        <color theme="1"/>
        <rFont val="Arial Narrow"/>
        <family val="2"/>
      </rPr>
      <t>La Gerencia de Proyectos Especiales</t>
    </r>
    <r>
      <rPr>
        <sz val="11"/>
        <color theme="1"/>
        <rFont val="Arial Narrow"/>
        <family val="2"/>
      </rPr>
      <t xml:space="preserve">
Los procedimientos propios de la Gerencia de Proyectos Especiales fueron revisados y aprobados por la Oficina de Planeación y a la fecha se encuentran actualizados. Por otra parte, esta Gerencia hace uso de los procedimientos de la Entidad, teniendo en cuenta  que por Decreto del Gobierno nacional debe hacer uso de la metodología del FRISCO.
</t>
    </r>
    <r>
      <rPr>
        <b/>
        <sz val="11"/>
        <color theme="1"/>
        <rFont val="Arial Narrow"/>
        <family val="2"/>
      </rPr>
      <t>G. Técnica:</t>
    </r>
    <r>
      <rPr>
        <sz val="11"/>
        <color theme="1"/>
        <rFont val="Arial Narrow"/>
        <family val="2"/>
      </rPr>
      <t xml:space="preserve">
Se realiza constantemente la verificación, evaluación y actualización de las metodologías, procedimientos de acuerdo con los requerimientos de los procesos generados en Gerencia Técnica. Actualmente se realizó la implementación de la metodología para el reconocimiento del estado de bienes muebles para su disposición final proceso de preparación de activos macroproceso diagnóstico y preparación de activos, esta metodología se realizó con el acompañamiento de Ginna Fernanda Pinilla Rodriguez. La Gerencia Técnica se encuentra en revisión y actualización de otras metodologías y procedimientos del área.
Desde la Gerencia técnica nos encontramos generando el procedimiento de Asesoría proceso viabilidad negocios VPN arrendamiento inmuebles y Canon Provisional para Inmuebles Rurales con el apoyo y seguimiento de Magda Paola Santana López desde el área de Planeación. Se encuentra en curso ya que durante el año se realizan publicación de nuevos procedimientos o actualizaciones de los mismos.
</t>
    </r>
    <r>
      <rPr>
        <b/>
        <sz val="11"/>
        <color theme="1"/>
        <rFont val="Arial Narrow"/>
        <family val="2"/>
      </rPr>
      <t>GBI. Rurales:</t>
    </r>
    <r>
      <rPr>
        <sz val="11"/>
        <color theme="1"/>
        <rFont val="Arial Narrow"/>
        <family val="2"/>
      </rPr>
      <t xml:space="preserve">
La Gerencia de Bienes inmuebles rurales desde su conformacion ha elaborado sus procedimientos de acuerdo a su funcionalidad y estan los procesos en constante actualizacion con la oficina de planeacion.
</t>
    </r>
    <r>
      <rPr>
        <b/>
        <sz val="11"/>
        <color theme="1"/>
        <rFont val="Arial Narrow"/>
        <family val="2"/>
      </rPr>
      <t xml:space="preserve">
GBI Urbanos:
</t>
    </r>
    <r>
      <rPr>
        <sz val="11"/>
        <color theme="1"/>
        <rFont val="Arial Narrow"/>
        <family val="2"/>
      </rPr>
      <t xml:space="preserve">Se actualizan de acuerdo al liderazgo de cada proceso
</t>
    </r>
    <r>
      <rPr>
        <b/>
        <sz val="11"/>
        <color theme="1"/>
        <rFont val="Arial Narrow"/>
        <family val="2"/>
      </rPr>
      <t>GIT Archivo y Correspondencia</t>
    </r>
    <r>
      <rPr>
        <sz val="11"/>
        <color theme="1"/>
        <rFont val="Arial Narrow"/>
        <family val="2"/>
      </rPr>
      <t xml:space="preserve">
El coordinador del Git de Archivo y correspondencia realizo 2 mesas de trabajo con su area con el fin de verificar e identificar las actualizaciones a las que hayan lugar de sus procesos a corte del segundo trimestre 2022 no se han generado actualizaciones
</t>
    </r>
    <r>
      <rPr>
        <b/>
        <sz val="11"/>
        <color theme="1"/>
        <rFont val="Arial Narrow"/>
        <family val="2"/>
      </rPr>
      <t xml:space="preserve">G. Sociedades Activas: </t>
    </r>
    <r>
      <rPr>
        <sz val="11"/>
        <color theme="1"/>
        <rFont val="Arial Narrow"/>
        <family val="2"/>
      </rPr>
      <t xml:space="preserve">En el 2T de 2022, La Gerencia de Sociedades Activas no ha realizado la verificación ni la actualización de los procedimientos a su cargo
</t>
    </r>
    <r>
      <rPr>
        <b/>
        <sz val="11"/>
        <color theme="1"/>
        <rFont val="Arial Narrow"/>
        <family val="2"/>
      </rPr>
      <t>G. Sociedades en Liquidación:</t>
    </r>
    <r>
      <rPr>
        <sz val="11"/>
        <color theme="1"/>
        <rFont val="Arial Narrow"/>
        <family val="2"/>
      </rPr>
      <t xml:space="preserve"> La GSL ha trabajado en la revisión de procedimiento identificando los cambios que se deben realizar sobre los mismos. 
</t>
    </r>
    <r>
      <rPr>
        <b/>
        <sz val="11"/>
        <color theme="1"/>
        <rFont val="Arial Narrow"/>
        <family val="2"/>
      </rPr>
      <t>GIT. Aseguramiento y Control de la información:</t>
    </r>
    <r>
      <rPr>
        <sz val="11"/>
        <color theme="1"/>
        <rFont val="Arial Narrow"/>
        <family val="2"/>
      </rPr>
      <t xml:space="preserve"> Se actualizo el procediminto de hallazgos
P-RR1-145 Procedimiento Identificación de Hallazgos y Generación de Acciones
</t>
    </r>
    <r>
      <rPr>
        <b/>
        <sz val="11"/>
        <color theme="1"/>
        <rFont val="Arial Narrow"/>
        <family val="2"/>
      </rPr>
      <t>GIT. Viáticos:</t>
    </r>
    <r>
      <rPr>
        <sz val="11"/>
        <color theme="1"/>
        <rFont val="Arial Narrow"/>
        <family val="2"/>
      </rPr>
      <t xml:space="preserve">
El GIT realizo actualización  del procedimiento de viaticos  en donde se determinaron los niveles de responsabilidad por cada actividad 
</t>
    </r>
    <r>
      <rPr>
        <b/>
        <sz val="11"/>
        <color theme="1"/>
        <rFont val="Arial Narrow"/>
        <family val="2"/>
      </rPr>
      <t>O. Comunicaciones:</t>
    </r>
    <r>
      <rPr>
        <sz val="11"/>
        <color theme="1"/>
        <rFont val="Arial Narrow"/>
        <family val="2"/>
      </rPr>
      <t xml:space="preserve"> La Oficina de Comunicaciones y Atención al Ciudadano realiza la actualización de manera oportuna de los procesos del área
</t>
    </r>
    <r>
      <rPr>
        <b/>
        <sz val="11"/>
        <color theme="1"/>
        <rFont val="Arial Narrow"/>
        <family val="2"/>
      </rPr>
      <t xml:space="preserve">G. Financiera: </t>
    </r>
    <r>
      <rPr>
        <sz val="11"/>
        <color theme="1"/>
        <rFont val="Arial Narrow"/>
        <family val="2"/>
      </rPr>
      <t>Se realiza un seguimiento constante con el trabajo diario a los procedimientos e informes del área para identificar posibles desactualizaciones o mejoras a los mismos y hacer los ajustes correspondientes con la Oficina Asesora de Planeación.</t>
    </r>
  </si>
  <si>
    <r>
      <rPr>
        <b/>
        <sz val="11"/>
        <color theme="1"/>
        <rFont val="Arial Narrow"/>
        <family val="2"/>
      </rPr>
      <t xml:space="preserve">
GR Sur Occidente
</t>
    </r>
    <r>
      <rPr>
        <sz val="11"/>
        <color theme="1"/>
        <rFont val="Arial Narrow"/>
        <family val="2"/>
      </rPr>
      <t xml:space="preserve">No hay evidencia ya que no se ha solicitado un cambio a ningún procedimiento.
</t>
    </r>
    <r>
      <rPr>
        <b/>
        <sz val="11"/>
        <color theme="1"/>
        <rFont val="Arial Narrow"/>
        <family val="2"/>
      </rPr>
      <t>G. Talento Humano:</t>
    </r>
    <r>
      <rPr>
        <sz val="11"/>
        <color theme="1"/>
        <rFont val="Arial Narrow"/>
        <family val="2"/>
      </rPr>
      <t xml:space="preserve"> Manual de Fucniones SAE
</t>
    </r>
    <r>
      <rPr>
        <b/>
        <sz val="11"/>
        <color theme="1"/>
        <rFont val="Arial Narrow"/>
        <family val="2"/>
      </rPr>
      <t xml:space="preserve">GB. Muebles: </t>
    </r>
    <r>
      <rPr>
        <sz val="11"/>
        <color theme="1"/>
        <rFont val="Arial Narrow"/>
        <family val="2"/>
      </rPr>
      <t xml:space="preserve">
Formato de declaracion de conflicto de intereses recopilado por Talento Humano para funcionarios que fungen como supervisores de apoyo.
</t>
    </r>
    <r>
      <rPr>
        <b/>
        <sz val="11"/>
        <color theme="1"/>
        <rFont val="Arial Narrow"/>
        <family val="2"/>
      </rPr>
      <t xml:space="preserve">O. Asesora de Planeación: </t>
    </r>
    <r>
      <rPr>
        <sz val="11"/>
        <color theme="1"/>
        <rFont val="Arial Narrow"/>
        <family val="2"/>
      </rPr>
      <t xml:space="preserve">
ZEUS
</t>
    </r>
    <r>
      <rPr>
        <b/>
        <sz val="11"/>
        <color theme="1"/>
        <rFont val="Arial Narrow"/>
        <family val="2"/>
      </rPr>
      <t xml:space="preserve">G. Contratos: </t>
    </r>
    <r>
      <rPr>
        <sz val="11"/>
        <color theme="1"/>
        <rFont val="Arial Narrow"/>
        <family val="2"/>
      </rPr>
      <t xml:space="preserve">
Procedimiento de supervisión e interventoria de contratos 
</t>
    </r>
    <r>
      <rPr>
        <b/>
        <sz val="11"/>
        <color theme="1"/>
        <rFont val="Arial Narrow"/>
        <family val="2"/>
      </rPr>
      <t>O. Gestión de la Información:</t>
    </r>
    <r>
      <rPr>
        <sz val="11"/>
        <color theme="1"/>
        <rFont val="Arial Narrow"/>
        <family val="2"/>
      </rPr>
      <t xml:space="preserve">
http://intranetsae/saein/Nuestra-SAE/Arquitectura-SAE/GestionProcesos/Gestion-Procesos-Estrategicos/Tecnologia
correo de solictud de publicación con numeros de radicado: Solicitud actualización procedimientos
\\fileserver\Publica1\39 - Oficina OGI\Seguridad\Seguridad 2022\2022\Seguimiento Matriz de riesgos T2\Evidencias T2
</t>
    </r>
    <r>
      <rPr>
        <b/>
        <sz val="11"/>
        <color theme="1"/>
        <rFont val="Arial Narrow"/>
        <family val="2"/>
      </rPr>
      <t>Oficina de Control Interno</t>
    </r>
    <r>
      <rPr>
        <sz val="11"/>
        <color theme="1"/>
        <rFont val="Arial Narrow"/>
        <family val="2"/>
      </rPr>
      <t xml:space="preserve">
Los soportes que respaldan los documentos se encuentran en el siguiente enlace:
\\fileserver\publica\8 - Oficina de Control Interno\Macroproceso Evaluación y Control
</t>
    </r>
    <r>
      <rPr>
        <b/>
        <sz val="11"/>
        <color theme="1"/>
        <rFont val="Arial Narrow"/>
        <family val="2"/>
      </rPr>
      <t xml:space="preserve">GIT Servicios Administrativos </t>
    </r>
    <r>
      <rPr>
        <sz val="11"/>
        <color theme="1"/>
        <rFont val="Arial Narrow"/>
        <family val="2"/>
      </rPr>
      <t xml:space="preserve">
Procedimientos y formatos que hacen parte del Macroproceso de Administración de Bienes de Funcionamiento.
</t>
    </r>
    <r>
      <rPr>
        <b/>
        <sz val="11"/>
        <color theme="1"/>
        <rFont val="Arial Narrow"/>
        <family val="2"/>
      </rPr>
      <t>G. Comercial:</t>
    </r>
    <r>
      <rPr>
        <sz val="11"/>
        <color theme="1"/>
        <rFont val="Arial Narrow"/>
        <family val="2"/>
      </rPr>
      <t xml:space="preserve">
http://intranetsae/saein/Nuestra-SAE/Arquitectura-SAE/GestionProcesos/Gestion-Procesos-Misionales/Disposicion-Temporal
</t>
    </r>
    <r>
      <rPr>
        <b/>
        <sz val="11"/>
        <color theme="1"/>
        <rFont val="Arial Narrow"/>
        <family val="2"/>
      </rPr>
      <t>La Gerencia de Proyectos Especiales</t>
    </r>
    <r>
      <rPr>
        <sz val="11"/>
        <color theme="1"/>
        <rFont val="Arial Narrow"/>
        <family val="2"/>
      </rPr>
      <t xml:space="preserve">
Aplicativo Zeus
</t>
    </r>
    <r>
      <rPr>
        <b/>
        <sz val="11"/>
        <color theme="1"/>
        <rFont val="Arial Narrow"/>
        <family val="2"/>
      </rPr>
      <t>G. Técnica:</t>
    </r>
    <r>
      <rPr>
        <sz val="11"/>
        <color theme="1"/>
        <rFont val="Arial Narrow"/>
        <family val="2"/>
      </rPr>
      <t xml:space="preserve">
http://intranetsae/saein/DocumentosIntranet/NuestraSAE/Arquitectura/GestionProcesos/Misionales/DP/Alistamiento_de_activos/G-DP2-020_Metodologia_reconocimiento_estado_muebles_para_dispocision_final.pdf
</t>
    </r>
    <r>
      <rPr>
        <b/>
        <sz val="11"/>
        <color theme="1"/>
        <rFont val="Arial Narrow"/>
        <family val="2"/>
      </rPr>
      <t xml:space="preserve">
GBI. Rurales:
</t>
    </r>
    <r>
      <rPr>
        <sz val="11"/>
        <color theme="1"/>
        <rFont val="Arial Narrow"/>
        <family val="2"/>
      </rPr>
      <t xml:space="preserve">* Mesas de trabajo con oficina de planeacion
* Envio de formatos con las actualizaciones solicitadas, zeus, correos electronivos
</t>
    </r>
    <r>
      <rPr>
        <b/>
        <sz val="11"/>
        <color theme="1"/>
        <rFont val="Arial Narrow"/>
        <family val="2"/>
      </rPr>
      <t>GBI Urbanos:</t>
    </r>
    <r>
      <rPr>
        <sz val="11"/>
        <color theme="1"/>
        <rFont val="Arial Narrow"/>
        <family val="2"/>
      </rPr>
      <t xml:space="preserve">
Ticket y procedimientos actualizados
</t>
    </r>
    <r>
      <rPr>
        <b/>
        <sz val="11"/>
        <color theme="1"/>
        <rFont val="Arial Narrow"/>
        <family val="2"/>
      </rPr>
      <t>GIT Archivo y Correspondencia</t>
    </r>
    <r>
      <rPr>
        <sz val="11"/>
        <color theme="1"/>
        <rFont val="Arial Narrow"/>
        <family val="2"/>
      </rPr>
      <t xml:space="preserve">
Se registra la mesa de trabajo en formato F-GT2-168
</t>
    </r>
    <r>
      <rPr>
        <b/>
        <sz val="11"/>
        <color theme="1"/>
        <rFont val="Arial Narrow"/>
        <family val="2"/>
      </rPr>
      <t>G. Sociedades Activas:</t>
    </r>
    <r>
      <rPr>
        <sz val="11"/>
        <color theme="1"/>
        <rFont val="Arial Narrow"/>
        <family val="2"/>
      </rPr>
      <t xml:space="preserve"> NA
</t>
    </r>
    <r>
      <rPr>
        <b/>
        <sz val="11"/>
        <color theme="1"/>
        <rFont val="Arial Narrow"/>
        <family val="2"/>
      </rPr>
      <t>G. Sociedades en Liquidación:</t>
    </r>
    <r>
      <rPr>
        <sz val="11"/>
        <color theme="1"/>
        <rFont val="Arial Narrow"/>
        <family val="2"/>
      </rPr>
      <t xml:space="preserve"> Se esta trabajando en el plan de mejoramiento
</t>
    </r>
    <r>
      <rPr>
        <b/>
        <sz val="11"/>
        <color theme="1"/>
        <rFont val="Arial Narrow"/>
        <family val="2"/>
      </rPr>
      <t xml:space="preserve">GIT Aseguramiento y Control de la Información: </t>
    </r>
    <r>
      <rPr>
        <sz val="11"/>
        <color theme="1"/>
        <rFont val="Arial Narrow"/>
        <family val="2"/>
      </rPr>
      <t xml:space="preserve">Carpeta 43 - GIT Aseguramiento - Mapa de Riesgos
</t>
    </r>
    <r>
      <rPr>
        <b/>
        <sz val="11"/>
        <color theme="1"/>
        <rFont val="Arial Narrow"/>
        <family val="2"/>
      </rPr>
      <t>GIT. Viáticos:</t>
    </r>
    <r>
      <rPr>
        <sz val="11"/>
        <color theme="1"/>
        <rFont val="Arial Narrow"/>
        <family val="2"/>
      </rPr>
      <t xml:space="preserve">
Procedimiento de viaticos y formatos asociados, publicados en arquitectura
</t>
    </r>
    <r>
      <rPr>
        <b/>
        <sz val="11"/>
        <color theme="1"/>
        <rFont val="Arial Narrow"/>
        <family val="2"/>
      </rPr>
      <t>O. Comunicaciones:</t>
    </r>
    <r>
      <rPr>
        <sz val="11"/>
        <color theme="1"/>
        <rFont val="Arial Narrow"/>
        <family val="2"/>
      </rPr>
      <t xml:space="preserve"> http://intranetsae/saein/Nuestra-SAE/Arquitectura-SAE/GestionProcesos/Gestion-Procesos-Estrategicos/Comunicacion-Atencion
</t>
    </r>
    <r>
      <rPr>
        <b/>
        <sz val="11"/>
        <color theme="1"/>
        <rFont val="Arial Narrow"/>
        <family val="2"/>
      </rPr>
      <t>G. Financiera:</t>
    </r>
    <r>
      <rPr>
        <sz val="11"/>
        <color theme="1"/>
        <rFont val="Arial Narrow"/>
        <family val="2"/>
      </rPr>
      <t xml:space="preserve"> Los procedimientos y documentos trabajados por el área se encuentran en la intranter en la ruta de Arquitectura SAE http://intranetsae/saein/Nuestra-SAE/Arquitectura-SAE/GestionProcesos/Gestion-Procesos-Trasversales/Gestion-Financiera</t>
    </r>
  </si>
  <si>
    <r>
      <rPr>
        <b/>
        <sz val="11"/>
        <color theme="1"/>
        <rFont val="Arial Narrow"/>
        <family val="2"/>
      </rPr>
      <t xml:space="preserve">Oficina Asesora de Planeación: </t>
    </r>
    <r>
      <rPr>
        <sz val="11"/>
        <color theme="1"/>
        <rFont val="Arial Narrow"/>
        <family val="2"/>
      </rPr>
      <t xml:space="preserve">
La OAP ha efectuado la actualización documental de procesos de acuerdo con priorización y asignación realizada por el lider del proceso, validando los niveles de autoridad y responsabilidad en la documentación efectuada</t>
    </r>
  </si>
  <si>
    <r>
      <rPr>
        <b/>
        <sz val="11"/>
        <color theme="1"/>
        <rFont val="Arial Narrow"/>
        <family val="2"/>
      </rPr>
      <t>O. Asesora de Planeación:</t>
    </r>
    <r>
      <rPr>
        <sz val="11"/>
        <color theme="1"/>
        <rFont val="Arial Narrow"/>
        <family val="2"/>
      </rPr>
      <t xml:space="preserve"> zeus</t>
    </r>
  </si>
  <si>
    <t>CA_3</t>
  </si>
  <si>
    <t>Delegación descentralizada de toma de decisiones de algunos temas estratégicos</t>
  </si>
  <si>
    <t>C3</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</si>
  <si>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</si>
  <si>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</si>
  <si>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</si>
  <si>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T3</t>
  </si>
  <si>
    <r>
      <rPr>
        <b/>
        <sz val="11"/>
        <color theme="1"/>
        <rFont val="Arial Narrow"/>
        <family val="2"/>
      </rPr>
      <t>Oficina Asesora de Planeación</t>
    </r>
    <r>
      <rPr>
        <sz val="11"/>
        <color theme="1"/>
        <rFont val="Arial Narrow"/>
        <family val="2"/>
      </rPr>
      <t>: 
El Comité Directivo está realizando sus labores de verificación y evaluación en las revisiones por las direcciones de acuerdo con las temáticas expuestas.</t>
    </r>
  </si>
  <si>
    <r>
      <rPr>
        <b/>
        <sz val="11"/>
        <color theme="1"/>
        <rFont val="Arial Narrow"/>
        <family val="2"/>
      </rPr>
      <t>O. Asesora de Planeación</t>
    </r>
    <r>
      <rPr>
        <sz val="11"/>
        <color theme="1"/>
        <rFont val="Arial Narrow"/>
        <family val="2"/>
      </rPr>
      <t>: 
Actas de Comité Directivo</t>
    </r>
  </si>
  <si>
    <t>CA_4</t>
  </si>
  <si>
    <t>No se tengan delimitados los permisos de usuarios en las plataformas tecnológicas</t>
  </si>
  <si>
    <t>C4</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</si>
  <si>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</si>
  <si>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</si>
  <si>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P-TE4-094 Procedimiento Administración y Control de Acceso a Usuarios</t>
  </si>
  <si>
    <t>Oficina de Gestión de la Información</t>
  </si>
  <si>
    <t>T4</t>
  </si>
  <si>
    <r>
      <rPr>
        <b/>
        <sz val="11"/>
        <color theme="1"/>
        <rFont val="Arial Narrow"/>
        <family val="2"/>
      </rPr>
      <t>O. Gestión de la Información</t>
    </r>
    <r>
      <rPr>
        <sz val="11"/>
        <color theme="1"/>
        <rFont val="Arial Narrow"/>
        <family val="2"/>
      </rPr>
      <t xml:space="preserve">:
A corte de junio 2022, se gestiona con la validación del jefe de la oficina asera de planeación las solicitudes radicadas para la asignación de perfiles de usuario en los diferentes aplicativos </t>
    </r>
  </si>
  <si>
    <r>
      <rPr>
        <b/>
        <sz val="11"/>
        <color theme="1"/>
        <rFont val="Arial Narrow"/>
        <family val="2"/>
      </rPr>
      <t>O. Gestión de la Información</t>
    </r>
    <r>
      <rPr>
        <sz val="11"/>
        <color theme="1"/>
        <rFont val="Arial Narrow"/>
        <family val="2"/>
      </rPr>
      <t>:
Mesa de ayuda
https://helpdesk.saesas.gov.co/front/ticket.php</t>
    </r>
  </si>
  <si>
    <t>CA_5</t>
  </si>
  <si>
    <t>Debilidades en la verificación del cumplimiento de los compromisos comportamentales de los colaboradores de la empresa</t>
  </si>
  <si>
    <t>C5</t>
  </si>
  <si>
    <t>Verificación de compromisos comportamentales en evaluación de rendimiento</t>
  </si>
  <si>
    <t>El lider de proceso o de cada área verifica anualmente el cumplimiento de los compromisos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</si>
  <si>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P-GT2-171 Procedimiento evaluación del rendimiento</t>
  </si>
  <si>
    <t>Detectar</t>
  </si>
  <si>
    <t>T5</t>
  </si>
  <si>
    <t>Brindar una inducción específica del cargo a los funcionarios y contratistas nuevos, socializandole sus obligaciones contractuales o funciones, las limitaciones de su rol y aspectos éticos a tener en cuenta.</t>
  </si>
  <si>
    <t>Listado de asistencia o evidencia de capacitación
Comunicación Funciones</t>
  </si>
  <si>
    <t>Lideres de área</t>
  </si>
  <si>
    <t>Finalizado</t>
  </si>
  <si>
    <r>
      <t xml:space="preserve">
</t>
    </r>
    <r>
      <rPr>
        <b/>
        <sz val="11"/>
        <color theme="1"/>
        <rFont val="Arial Narrow"/>
        <family val="2"/>
      </rPr>
      <t>GR Sur Occidente</t>
    </r>
    <r>
      <rPr>
        <sz val="11"/>
        <color theme="1"/>
        <rFont val="Arial Narrow"/>
        <family val="2"/>
      </rPr>
      <t xml:space="preserve">
Se realiza por los coordinadores de cada area y la gerencia regional las correspondiente a cada funconario de acuerdo con el P-GT2-171 Procedimiento evaluación del rendimiento
</t>
    </r>
    <r>
      <rPr>
        <b/>
        <sz val="11"/>
        <color theme="1"/>
        <rFont val="Arial Narrow"/>
        <family val="2"/>
      </rPr>
      <t>G. Talento Humano:</t>
    </r>
    <r>
      <rPr>
        <sz val="11"/>
        <color theme="1"/>
        <rFont val="Arial Narrow"/>
        <family val="2"/>
      </rPr>
      <t xml:space="preserve">
Al ingreso de los servidores de la entidad se reciben la inducción de los servidores
</t>
    </r>
    <r>
      <rPr>
        <b/>
        <sz val="11"/>
        <color theme="1"/>
        <rFont val="Arial Narrow"/>
        <family val="2"/>
      </rPr>
      <t xml:space="preserve">GB. Muebles: </t>
    </r>
    <r>
      <rPr>
        <sz val="11"/>
        <color theme="1"/>
        <rFont val="Arial Narrow"/>
        <family val="2"/>
      </rPr>
      <t xml:space="preserve">
Evaluaciones de desempeño de todos los funcionarios de la GBM
</t>
    </r>
    <r>
      <rPr>
        <b/>
        <sz val="11"/>
        <color theme="1"/>
        <rFont val="Arial Narrow"/>
        <family val="2"/>
      </rPr>
      <t>Oficina Asesora de Planeación:</t>
    </r>
    <r>
      <rPr>
        <sz val="11"/>
        <color theme="1"/>
        <rFont val="Arial Narrow"/>
        <family val="2"/>
      </rPr>
      <t xml:space="preserve">
La OAP realizo la validación de compromisos comportamentales, productos, actividades y demás aspectos relacionados en la evaluación de rendimiento de cada uno de los colaboradores de la OAP.
</t>
    </r>
    <r>
      <rPr>
        <b/>
        <sz val="11"/>
        <color theme="1"/>
        <rFont val="Arial Narrow"/>
        <family val="2"/>
      </rPr>
      <t xml:space="preserve">
G. Contratos:
</t>
    </r>
    <r>
      <rPr>
        <sz val="11"/>
        <color theme="1"/>
        <rFont val="Arial Narrow"/>
        <family val="2"/>
      </rPr>
      <t xml:space="preserve">No hubo ingresos de planta, ni de contratistas a la G. Contratos en el 2 T
</t>
    </r>
    <r>
      <rPr>
        <b/>
        <sz val="11"/>
        <color theme="1"/>
        <rFont val="Arial Narrow"/>
        <family val="2"/>
      </rPr>
      <t xml:space="preserve">
GIT. Depositarios: 
</t>
    </r>
    <r>
      <rPr>
        <sz val="11"/>
        <color theme="1"/>
        <rFont val="Arial Narrow"/>
        <family val="2"/>
      </rPr>
      <t xml:space="preserve">Para el período el Git Depositarios no cuenta con ingreso nuevo de personal  
</t>
    </r>
    <r>
      <rPr>
        <b/>
        <sz val="11"/>
        <color theme="1"/>
        <rFont val="Arial Narrow"/>
        <family val="2"/>
      </rPr>
      <t>O. Gestión de la Información:</t>
    </r>
    <r>
      <rPr>
        <sz val="11"/>
        <color theme="1"/>
        <rFont val="Arial Narrow"/>
        <family val="2"/>
      </rPr>
      <t xml:space="preserve">
A corte de junio 2022, se realizaron y registraron las evaluaciones de desempeño de los colaboradores del área, con su respectiva calificación y observaciones del periodo evaluado.
</t>
    </r>
    <r>
      <rPr>
        <b/>
        <sz val="11"/>
        <color theme="1"/>
        <rFont val="Arial Narrow"/>
        <family val="2"/>
      </rPr>
      <t>Oficina de Control Interno</t>
    </r>
    <r>
      <rPr>
        <sz val="11"/>
        <color theme="1"/>
        <rFont val="Arial Narrow"/>
        <family val="2"/>
      </rPr>
      <t xml:space="preserve">
Esta actividad se cumplió en el primer trimestre de 2022.
</t>
    </r>
    <r>
      <rPr>
        <b/>
        <sz val="11"/>
        <color theme="1"/>
        <rFont val="Arial Narrow"/>
        <family val="2"/>
      </rPr>
      <t>GIT Servicios Administrativos</t>
    </r>
    <r>
      <rPr>
        <sz val="11"/>
        <color theme="1"/>
        <rFont val="Arial Narrow"/>
        <family val="2"/>
      </rPr>
      <t xml:space="preserve">
La evaluación de rendimiento es realizada de manera anual, basados en el cumplimiento de las funciones del colaborador evaluado, su compromiso y disposición. Antes de la firma y aceptación de la evaluación por parte del funcionario, se hace una retroalimentación de la misma y se dan algunas indicaciones sobre los aspectos a mejorar.
Así mismo, cada uno de los funcionarios del área tiene establecidas sus actividades y funciones, las cuales previamente han sido acordadas y retroalimentadas según el Comunicado Individual de funciones.
</t>
    </r>
    <r>
      <rPr>
        <b/>
        <sz val="11"/>
        <color theme="1"/>
        <rFont val="Arial Narrow"/>
        <family val="2"/>
      </rPr>
      <t xml:space="preserve">Gerencia Regional Norte </t>
    </r>
    <r>
      <rPr>
        <sz val="11"/>
        <color theme="1"/>
        <rFont val="Arial Narrow"/>
        <family val="2"/>
      </rPr>
      <t xml:space="preserve">
Durante el segundo trimestre, se comunicaron las funciones a los funcionarios del area. 
</t>
    </r>
    <r>
      <rPr>
        <b/>
        <sz val="11"/>
        <color theme="1"/>
        <rFont val="Arial Narrow"/>
        <family val="2"/>
      </rPr>
      <t>G. Comercial:</t>
    </r>
    <r>
      <rPr>
        <sz val="11"/>
        <color theme="1"/>
        <rFont val="Arial Narrow"/>
        <family val="2"/>
      </rPr>
      <t xml:space="preserve">
Los lideres Internos de la Gerencia, informan a sus equipos de trabajo las funciones de cada uno. Por lo anterior para este trimestre la Gerencia no presento personal ni contratistas nuevos
</t>
    </r>
    <r>
      <rPr>
        <b/>
        <sz val="11"/>
        <color theme="1"/>
        <rFont val="Arial Narrow"/>
        <family val="2"/>
      </rPr>
      <t>La Gerencia de Proyectos Especiales</t>
    </r>
    <r>
      <rPr>
        <sz val="11"/>
        <color theme="1"/>
        <rFont val="Arial Narrow"/>
        <family val="2"/>
      </rPr>
      <t xml:space="preserve">
En la vigencia del segundo trimestre de 2022 no ingresaron funcionarios nuevos a la Gerencia de Proyectos Especiales
</t>
    </r>
    <r>
      <rPr>
        <b/>
        <sz val="11"/>
        <color theme="1"/>
        <rFont val="Arial Narrow"/>
        <family val="2"/>
      </rPr>
      <t>G. Técnica:</t>
    </r>
    <r>
      <rPr>
        <sz val="11"/>
        <color theme="1"/>
        <rFont val="Arial Narrow"/>
        <family val="2"/>
      </rPr>
      <t xml:space="preserve">
Se realizo entrega de las Evaluaciones de rendimiento en el formato establecido de los funcionarios nuevos el 09-03-2022.
Se realizo entrega de las Evaluaciones de rendimiento de los funcionarios en el año 2021 en el formato establecido el 19-04-2022.
Se realizo entrega de las Evaluaciones de rendimiento de los funcionarios en el año 2021 en el formato establecido el 05-05-2022.
Se realizo entrega de las Evaluaciones de rendimiento de los funcionarios en el año 2021 en el formato establecido el 26-05-2022.
</t>
    </r>
    <r>
      <rPr>
        <b/>
        <sz val="11"/>
        <color theme="1"/>
        <rFont val="Arial Narrow"/>
        <family val="2"/>
      </rPr>
      <t>G. Sociedades en Liquidación:</t>
    </r>
    <r>
      <rPr>
        <sz val="11"/>
        <color theme="1"/>
        <rFont val="Arial Narrow"/>
        <family val="2"/>
      </rPr>
      <t xml:space="preserve">
El Vicepresidente de Sociedades, realizo las evaluaciones de desempeño de cada funcionario de la GSL.
</t>
    </r>
    <r>
      <rPr>
        <b/>
        <sz val="11"/>
        <color theme="1"/>
        <rFont val="Arial Narrow"/>
        <family val="2"/>
      </rPr>
      <t>GBI. Rurales:</t>
    </r>
    <r>
      <rPr>
        <sz val="11"/>
        <color theme="1"/>
        <rFont val="Arial Narrow"/>
        <family val="2"/>
      </rPr>
      <t xml:space="preserve">
* Se realiza la revision en cuanto cumplimiento de metas ( indicadores).
*se realiza la revision de temas a nivel comportamental.
*Se evalua el nivel de compromiso para con las actividaddes del area 
* Se evalua el nivel de responsabilidad para con las actividades del area/
* Posteriomente se procede al diligenciamiento del  formato de la funcion publica remitido por talento Humano, se envia al funcionario para concertar resultado y respectiva firma y retorno a la oficina de talento humano.
</t>
    </r>
    <r>
      <rPr>
        <b/>
        <sz val="11"/>
        <color theme="1"/>
        <rFont val="Arial Narrow"/>
        <family val="2"/>
      </rPr>
      <t xml:space="preserve">GBI Urbanos: </t>
    </r>
    <r>
      <rPr>
        <sz val="11"/>
        <color theme="1"/>
        <rFont val="Arial Narrow"/>
        <family val="2"/>
      </rPr>
      <t xml:space="preserve">
Se realiza de acuerdo a lo estabecido en el procedimiento
</t>
    </r>
    <r>
      <rPr>
        <b/>
        <sz val="11"/>
        <color theme="1"/>
        <rFont val="Arial Narrow"/>
        <family val="2"/>
      </rPr>
      <t>GR. Centro Oriente:</t>
    </r>
    <r>
      <rPr>
        <sz val="11"/>
        <color theme="1"/>
        <rFont val="Arial Narrow"/>
        <family val="2"/>
      </rPr>
      <t xml:space="preserve">
Se realizo la capacitacion de ocho funcionarios en el periodo de enero a marzo dando a conocer las funciones, procedimientos a ejecutar, politicas de la entidad y codigo de etica para el desarrollo de sus actividades en la regional centro oriente.
</t>
    </r>
    <r>
      <rPr>
        <b/>
        <sz val="11"/>
        <color theme="1"/>
        <rFont val="Arial Narrow"/>
        <family val="2"/>
      </rPr>
      <t xml:space="preserve">
GIT Archivo y Correspondencia
</t>
    </r>
    <r>
      <rPr>
        <sz val="11"/>
        <color theme="1"/>
        <rFont val="Arial Narrow"/>
        <family val="2"/>
      </rPr>
      <t xml:space="preserve">Se realiza las evaluacion de rendimiento anual en donde se le retroalimenta al funcionario sus aspectos a mejorar y los objetivos propuestos para el año en curso.
</t>
    </r>
    <r>
      <rPr>
        <b/>
        <sz val="11"/>
        <color theme="1"/>
        <rFont val="Arial Narrow"/>
        <family val="2"/>
      </rPr>
      <t xml:space="preserve">G. Sociedades Activas: </t>
    </r>
    <r>
      <rPr>
        <sz val="11"/>
        <color theme="1"/>
        <rFont val="Arial Narrow"/>
        <family val="2"/>
      </rPr>
      <t xml:space="preserve">En el 2T de 2022 la Gerencia de Sociedades Activas realiza 22 evaluaciones de rendimiento.
</t>
    </r>
    <r>
      <rPr>
        <b/>
        <sz val="11"/>
        <color theme="1"/>
        <rFont val="Arial Narrow"/>
        <family val="2"/>
      </rPr>
      <t>GIT. Aseguramiento de la Información:</t>
    </r>
    <r>
      <rPr>
        <sz val="11"/>
        <color theme="1"/>
        <rFont val="Arial Narrow"/>
        <family val="2"/>
      </rPr>
      <t xml:space="preserve"> Se realizo la calificación de la totalidad de funcionarios del GIT
</t>
    </r>
    <r>
      <rPr>
        <b/>
        <sz val="11"/>
        <color theme="1"/>
        <rFont val="Arial Narrow"/>
        <family val="2"/>
      </rPr>
      <t>GIT. Viáticos:</t>
    </r>
    <r>
      <rPr>
        <sz val="11"/>
        <color theme="1"/>
        <rFont val="Arial Narrow"/>
        <family val="2"/>
      </rPr>
      <t xml:space="preserve">
Las evaluaciones de desempeño las realiza la Vicepresidencia Administrativa y financiera
</t>
    </r>
    <r>
      <rPr>
        <b/>
        <sz val="11"/>
        <color theme="1"/>
        <rFont val="Arial Narrow"/>
        <family val="2"/>
      </rPr>
      <t xml:space="preserve">O. Comunicaciones: </t>
    </r>
    <r>
      <rPr>
        <sz val="11"/>
        <color theme="1"/>
        <rFont val="Arial Narrow"/>
        <family val="2"/>
      </rPr>
      <t xml:space="preserve">La jefe de la Oficina de Comunicaciones y Atención al Ciudadano realiza las evaluaciones de rendimiento de los servidores del área.
</t>
    </r>
    <r>
      <rPr>
        <b/>
        <sz val="11"/>
        <color theme="1"/>
        <rFont val="Arial Narrow"/>
        <family val="2"/>
      </rPr>
      <t>G. Financiera:</t>
    </r>
    <r>
      <rPr>
        <sz val="11"/>
        <color theme="1"/>
        <rFont val="Arial Narrow"/>
        <family val="2"/>
      </rPr>
      <t xml:space="preserve"> Anualmente se realiza la evaluación de desempeño de cada trabajador por parte del jefe de área donde puede que surjan planes de mejoramiento individual dependiendo el rendimiento del trabajadador.</t>
    </r>
  </si>
  <si>
    <r>
      <rPr>
        <b/>
        <sz val="11"/>
        <color theme="1"/>
        <rFont val="Arial Narrow"/>
        <family val="2"/>
      </rPr>
      <t xml:space="preserve">
GR Sur Occidente
</t>
    </r>
    <r>
      <rPr>
        <sz val="11"/>
        <color theme="1"/>
        <rFont val="Arial Narrow"/>
        <family val="2"/>
      </rPr>
      <t xml:space="preserve">Correo elecronico enviado a la gerencia de talento humano con las evaluaciones de rendimiento de cada funcionario a cargo de la regional
</t>
    </r>
    <r>
      <rPr>
        <b/>
        <sz val="11"/>
        <color theme="1"/>
        <rFont val="Arial Narrow"/>
        <family val="2"/>
      </rPr>
      <t xml:space="preserve">G. Talento Humano: </t>
    </r>
    <r>
      <rPr>
        <sz val="11"/>
        <color theme="1"/>
        <rFont val="Arial Narrow"/>
        <family val="2"/>
      </rPr>
      <t xml:space="preserve">
Certificado de Inducción en Historia Laboral
</t>
    </r>
    <r>
      <rPr>
        <b/>
        <sz val="11"/>
        <color theme="1"/>
        <rFont val="Arial Narrow"/>
        <family val="2"/>
      </rPr>
      <t xml:space="preserve">
GB. Muebles:
</t>
    </r>
    <r>
      <rPr>
        <sz val="11"/>
        <color theme="1"/>
        <rFont val="Arial Narrow"/>
        <family val="2"/>
      </rPr>
      <t xml:space="preserve">Evaluacion de desempeño
</t>
    </r>
    <r>
      <rPr>
        <b/>
        <sz val="11"/>
        <color theme="1"/>
        <rFont val="Arial Narrow"/>
        <family val="2"/>
      </rPr>
      <t>O. Asesora de Planeación:</t>
    </r>
    <r>
      <rPr>
        <sz val="11"/>
        <color theme="1"/>
        <rFont val="Arial Narrow"/>
        <family val="2"/>
      </rPr>
      <t xml:space="preserve">
Evaluaciones de rendimiento
</t>
    </r>
    <r>
      <rPr>
        <b/>
        <sz val="11"/>
        <color theme="1"/>
        <rFont val="Arial Narrow"/>
        <family val="2"/>
      </rPr>
      <t xml:space="preserve">
Oficina de Control Interno 
</t>
    </r>
    <r>
      <rPr>
        <sz val="11"/>
        <color theme="1"/>
        <rFont val="Arial Narrow"/>
        <family val="2"/>
      </rPr>
      <t xml:space="preserve">-Teams
 -Correos electrónicos
 -Evaluaciones firmadas
Los soportes que respaldan la actividad se encuentran en la siguiente ruta:
\\fileserver\publica\8 - Oficina de Control Interno\2022\Evaluación Rendimiento Anual OCI 2021
</t>
    </r>
    <r>
      <rPr>
        <b/>
        <sz val="11"/>
        <color theme="1"/>
        <rFont val="Arial Narrow"/>
        <family val="2"/>
      </rPr>
      <t>GIT Servicios Administrativos</t>
    </r>
    <r>
      <rPr>
        <sz val="11"/>
        <color theme="1"/>
        <rFont val="Arial Narrow"/>
        <family val="2"/>
      </rPr>
      <t xml:space="preserve">
Evaluaciones de rendimiento de los funcionarios del área.
</t>
    </r>
    <r>
      <rPr>
        <b/>
        <sz val="11"/>
        <color theme="1"/>
        <rFont val="Arial Narrow"/>
        <family val="2"/>
      </rPr>
      <t xml:space="preserve">Gerencia Regional Norte </t>
    </r>
    <r>
      <rPr>
        <sz val="11"/>
        <color theme="1"/>
        <rFont val="Arial Narrow"/>
        <family val="2"/>
      </rPr>
      <t xml:space="preserve">
\\fileserver\publica\45 - Regional Norte\GERENCIA\FUNCIONARIOS REGIONAL NORTE\FUNCIONES COMUNICADAS\2022
</t>
    </r>
    <r>
      <rPr>
        <b/>
        <sz val="11"/>
        <color theme="1"/>
        <rFont val="Arial Narrow"/>
        <family val="2"/>
      </rPr>
      <t>G. Técnica:</t>
    </r>
    <r>
      <rPr>
        <sz val="11"/>
        <color theme="1"/>
        <rFont val="Arial Narrow"/>
        <family val="2"/>
      </rPr>
      <t xml:space="preserve">
Correos remitidos a Maria Consuelo Garcia Quintero con los formatos de las evaluaciones de desempeño realizadas de cada uno de los funcionarios pertenecientes a la Gerencia Técnica.
\\fileserver.saesas.gov.co\publica\7 - Coordinación Técnica\AREA TECNICA\FUNCIONARIOS\SARIAS\Evaluaciones de desempeño
</t>
    </r>
    <r>
      <rPr>
        <b/>
        <sz val="11"/>
        <color theme="1"/>
        <rFont val="Arial Narrow"/>
        <family val="2"/>
      </rPr>
      <t>G. Sociedades en Liquidación:</t>
    </r>
    <r>
      <rPr>
        <sz val="11"/>
        <color theme="1"/>
        <rFont val="Arial Narrow"/>
        <family val="2"/>
      </rPr>
      <t xml:space="preserve">
Información confidicial, cada evaluación de desempeño reposa en Talento humano
</t>
    </r>
    <r>
      <rPr>
        <b/>
        <sz val="11"/>
        <color theme="1"/>
        <rFont val="Arial Narrow"/>
        <family val="2"/>
      </rPr>
      <t>GBI. Rurales:</t>
    </r>
    <r>
      <rPr>
        <sz val="11"/>
        <color theme="1"/>
        <rFont val="Arial Narrow"/>
        <family val="2"/>
      </rPr>
      <t xml:space="preserve">
* Correo electronico funcionarios y talento humano con evaluaciones fiirmadas 
</t>
    </r>
    <r>
      <rPr>
        <b/>
        <sz val="11"/>
        <color theme="1"/>
        <rFont val="Arial Narrow"/>
        <family val="2"/>
      </rPr>
      <t xml:space="preserve">GBI Urbanos: </t>
    </r>
    <r>
      <rPr>
        <sz val="11"/>
        <color theme="1"/>
        <rFont val="Arial Narrow"/>
        <family val="2"/>
      </rPr>
      <t xml:space="preserve">
evaluaciones desempeño tahum
</t>
    </r>
    <r>
      <rPr>
        <b/>
        <sz val="11"/>
        <color theme="1"/>
        <rFont val="Arial Narrow"/>
        <family val="2"/>
      </rPr>
      <t>GR. Centro Oriente:</t>
    </r>
    <r>
      <rPr>
        <sz val="11"/>
        <color theme="1"/>
        <rFont val="Arial Narrow"/>
        <family val="2"/>
      </rPr>
      <t xml:space="preserve">
Aplicativo Teams y Correo electronico enviado con las politicas y procedimientos de la entidad.
</t>
    </r>
    <r>
      <rPr>
        <b/>
        <sz val="11"/>
        <color theme="1"/>
        <rFont val="Arial Narrow"/>
        <family val="2"/>
      </rPr>
      <t>GIT Archivo y Correspondencia</t>
    </r>
    <r>
      <rPr>
        <sz val="11"/>
        <color theme="1"/>
        <rFont val="Arial Narrow"/>
        <family val="2"/>
      </rPr>
      <t xml:space="preserve">
Se deja evidencia en la siguiente ruta: \\fileserver\publica\1001 - Usuarios\201 - Archivo y Correspondencia\jalayon\JEISON\BACKUP 23_12_20\Evaluaciones de rendimiento 2022
</t>
    </r>
    <r>
      <rPr>
        <b/>
        <sz val="11"/>
        <color theme="1"/>
        <rFont val="Arial Narrow"/>
        <family val="2"/>
      </rPr>
      <t xml:space="preserve">G. Sociedades Activas: </t>
    </r>
    <r>
      <rPr>
        <sz val="11"/>
        <color theme="1"/>
        <rFont val="Arial Narrow"/>
        <family val="2"/>
      </rPr>
      <t xml:space="preserve">No se adjunta soporte por ser confidencial.
</t>
    </r>
    <r>
      <rPr>
        <b/>
        <sz val="11"/>
        <color theme="1"/>
        <rFont val="Arial Narrow"/>
        <family val="2"/>
      </rPr>
      <t>GIT. Aseguramiento Información</t>
    </r>
    <r>
      <rPr>
        <sz val="11"/>
        <color theme="1"/>
        <rFont val="Arial Narrow"/>
        <family val="2"/>
      </rPr>
      <t xml:space="preserve">: Carpeta 43 - GIT Aseguramiento - Mapa de Riesgos
</t>
    </r>
    <r>
      <rPr>
        <b/>
        <sz val="11"/>
        <color theme="1"/>
        <rFont val="Arial Narrow"/>
        <family val="2"/>
      </rPr>
      <t>GIT. Viáticos:</t>
    </r>
    <r>
      <rPr>
        <sz val="11"/>
        <color theme="1"/>
        <rFont val="Arial Narrow"/>
        <family val="2"/>
      </rPr>
      <t xml:space="preserve">
Evaluaciones de rendimeinto del GIT
</t>
    </r>
    <r>
      <rPr>
        <b/>
        <sz val="11"/>
        <color theme="1"/>
        <rFont val="Arial Narrow"/>
        <family val="2"/>
      </rPr>
      <t>O. Comunicaciones:</t>
    </r>
    <r>
      <rPr>
        <sz val="11"/>
        <color theme="1"/>
        <rFont val="Arial Narrow"/>
        <family val="2"/>
      </rPr>
      <t xml:space="preserve"> No Aplica
</t>
    </r>
    <r>
      <rPr>
        <b/>
        <sz val="11"/>
        <color theme="1"/>
        <rFont val="Arial Narrow"/>
        <family val="2"/>
      </rPr>
      <t>G. Financiera:</t>
    </r>
    <r>
      <rPr>
        <sz val="11"/>
        <color theme="1"/>
        <rFont val="Arial Narrow"/>
        <family val="2"/>
      </rPr>
      <t xml:space="preserve"> Las evaluaciones de desempeño de los trabajadores reposan en la Gerencia de Talento Humano.</t>
    </r>
  </si>
  <si>
    <r>
      <t xml:space="preserve">
</t>
    </r>
    <r>
      <rPr>
        <b/>
        <sz val="11"/>
        <color theme="1"/>
        <rFont val="Arial Narrow"/>
        <family val="2"/>
      </rPr>
      <t>GR Sur Occidente</t>
    </r>
    <r>
      <rPr>
        <sz val="11"/>
        <color theme="1"/>
        <rFont val="Arial Narrow"/>
        <family val="2"/>
      </rPr>
      <t xml:space="preserve">
Al ingreso de cada nuevo funcionario se le entrega el material metodologico y de procedimientos de la entidad con el cual conoce el funcionamiento de la organización, a la fecha se encunetra un funcionario en periodo de prueba y capacitación
</t>
    </r>
    <r>
      <rPr>
        <b/>
        <sz val="11"/>
        <color theme="1"/>
        <rFont val="Arial Narrow"/>
        <family val="2"/>
      </rPr>
      <t xml:space="preserve">
G. Talento Humano:</t>
    </r>
    <r>
      <rPr>
        <sz val="11"/>
        <color theme="1"/>
        <rFont val="Arial Narrow"/>
        <family val="2"/>
      </rPr>
      <t xml:space="preserve"> Se complementa con cursos virtuales y entrenamiento en el puesto de trabajo por parte del lider de proceso.
</t>
    </r>
    <r>
      <rPr>
        <b/>
        <sz val="11"/>
        <color theme="1"/>
        <rFont val="Arial Narrow"/>
        <family val="2"/>
      </rPr>
      <t>GB. Muebles:</t>
    </r>
    <r>
      <rPr>
        <sz val="11"/>
        <color theme="1"/>
        <rFont val="Arial Narrow"/>
        <family val="2"/>
      </rPr>
      <t xml:space="preserve">
Ya fueron remitidas al area de tlento humano la calificacion de evaluacion de desempeño de todos los funcionarios de la GBM
</t>
    </r>
    <r>
      <rPr>
        <b/>
        <sz val="11"/>
        <color theme="1"/>
        <rFont val="Arial Narrow"/>
        <family val="2"/>
      </rPr>
      <t>Oficina Asesora de Planeación:</t>
    </r>
    <r>
      <rPr>
        <sz val="11"/>
        <color theme="1"/>
        <rFont val="Arial Narrow"/>
        <family val="2"/>
      </rPr>
      <t xml:space="preserve">
La OAP capacito a dos contratistas que ingresaron para el proyecto de PRONABI, contextualizandolos del proyecto, sus obligaciones y los productos o entregables esperados
</t>
    </r>
    <r>
      <rPr>
        <b/>
        <sz val="11"/>
        <color theme="1"/>
        <rFont val="Arial Narrow"/>
        <family val="2"/>
      </rPr>
      <t>O. Gestión de la Información:</t>
    </r>
    <r>
      <rPr>
        <sz val="11"/>
        <color theme="1"/>
        <rFont val="Arial Narrow"/>
        <family val="2"/>
      </rPr>
      <t xml:space="preserve">
A corte de junio 2022, se realizarón capacitaciones internas en la OGI de los temas relacionados con la mesa de ayuda al personal de soporte técnico
</t>
    </r>
    <r>
      <rPr>
        <b/>
        <sz val="11"/>
        <color theme="1"/>
        <rFont val="Arial Narrow"/>
        <family val="2"/>
      </rPr>
      <t>Oficina de Control Interno</t>
    </r>
    <r>
      <rPr>
        <sz val="11"/>
        <color theme="1"/>
        <rFont val="Arial Narrow"/>
        <family val="2"/>
      </rPr>
      <t xml:space="preserve">
Para el segundo trimestre se encuentra en proceso de contratación de un ingeniero de sistemas. Una vez ingrese se realizará la inducción pertinente.
</t>
    </r>
    <r>
      <rPr>
        <b/>
        <sz val="11"/>
        <color theme="1"/>
        <rFont val="Arial Narrow"/>
        <family val="2"/>
      </rPr>
      <t>GIT Servicios Administrativos</t>
    </r>
    <r>
      <rPr>
        <sz val="11"/>
        <color theme="1"/>
        <rFont val="Arial Narrow"/>
        <family val="2"/>
      </rPr>
      <t xml:space="preserve">
Evaluaciones de rendimiento de los funcionarios del área.
</t>
    </r>
    <r>
      <rPr>
        <b/>
        <sz val="11"/>
        <color theme="1"/>
        <rFont val="Arial Narrow"/>
        <family val="2"/>
      </rPr>
      <t xml:space="preserve">Gerencia Regional Norte </t>
    </r>
    <r>
      <rPr>
        <sz val="11"/>
        <color theme="1"/>
        <rFont val="Arial Narrow"/>
        <family val="2"/>
      </rPr>
      <t xml:space="preserve">
Durante el seguno trimestre se ha socializado la metolodogía de administración y el código de ética y buen gobierno al personal que ingresó. 
</t>
    </r>
    <r>
      <rPr>
        <b/>
        <sz val="11"/>
        <color theme="1"/>
        <rFont val="Arial Narrow"/>
        <family val="2"/>
      </rPr>
      <t>G. Comercial:</t>
    </r>
    <r>
      <rPr>
        <sz val="11"/>
        <color theme="1"/>
        <rFont val="Arial Narrow"/>
        <family val="2"/>
      </rPr>
      <t xml:space="preserve">
Los lideres Internos de la Gerencia, informan a sus equipos de trabajo las funciones de cada uno. Por lo anterior para este trimestre la Gerencia no presento personal ni contratistas nuevos
</t>
    </r>
    <r>
      <rPr>
        <b/>
        <sz val="11"/>
        <color theme="1"/>
        <rFont val="Arial Narrow"/>
        <family val="2"/>
      </rPr>
      <t>La Gerencia de Proyectos Especiales</t>
    </r>
    <r>
      <rPr>
        <sz val="11"/>
        <color theme="1"/>
        <rFont val="Arial Narrow"/>
        <family val="2"/>
      </rPr>
      <t xml:space="preserve">
En la vigencia del segundo trimestre de 2022 no ingresaron funcionarios nuevos a la Gerencia de Proyectos Especiales
</t>
    </r>
    <r>
      <rPr>
        <b/>
        <sz val="11"/>
        <color theme="1"/>
        <rFont val="Arial Narrow"/>
        <family val="2"/>
      </rPr>
      <t xml:space="preserve">
GIT. Viáticos:
</t>
    </r>
    <r>
      <rPr>
        <sz val="11"/>
        <color theme="1"/>
        <rFont val="Arial Narrow"/>
        <family val="2"/>
      </rPr>
      <t xml:space="preserve">Los integrantes del Git de viaticos recibieron la induccion gral de la gerencia de talento humano, y se brinda orientación especificasobre el funcionamiento y obligaciones a su cargo
</t>
    </r>
    <r>
      <rPr>
        <b/>
        <sz val="11"/>
        <color theme="1"/>
        <rFont val="Arial Narrow"/>
        <family val="2"/>
      </rPr>
      <t>G. Sociedades en Liquidación:</t>
    </r>
    <r>
      <rPr>
        <sz val="11"/>
        <color theme="1"/>
        <rFont val="Arial Narrow"/>
        <family val="2"/>
      </rPr>
      <t xml:space="preserve">
En el segundo trimestre ingreso 1 funcionario a la GSL .
</t>
    </r>
    <r>
      <rPr>
        <b/>
        <sz val="11"/>
        <color theme="1"/>
        <rFont val="Arial Narrow"/>
        <family val="2"/>
      </rPr>
      <t>GBI. Rurales:</t>
    </r>
    <r>
      <rPr>
        <sz val="11"/>
        <color theme="1"/>
        <rFont val="Arial Narrow"/>
        <family val="2"/>
      </rPr>
      <t xml:space="preserve">
* Se realiza la revision en cuanto cumplimiento de metas ( indicadores).
*se realiza la revision de temas a nivel comportamental.
*Se evalua el nivel de compromiso para con las actividaddes del area 
* Se evalua el nivel de responsabilidad para con las actividades del area/
* Posteriomente se procede al diligenciamiento del  formato de la funcion publica remitido por talento Humano, se envia al funcionario para concertar resultado y respectiva firma y retorno a la oficina de talento humano.
</t>
    </r>
    <r>
      <rPr>
        <b/>
        <sz val="11"/>
        <color theme="1"/>
        <rFont val="Arial Narrow"/>
        <family val="2"/>
      </rPr>
      <t>GR. Centro Oriente:</t>
    </r>
    <r>
      <rPr>
        <sz val="11"/>
        <color theme="1"/>
        <rFont val="Arial Narrow"/>
        <family val="2"/>
      </rPr>
      <t xml:space="preserve">
Capacitacion, seguimiento y monitoreo a los funcionarios nuevos para la ejecucion de los procedimientos
</t>
    </r>
    <r>
      <rPr>
        <b/>
        <sz val="11"/>
        <color theme="1"/>
        <rFont val="Arial Narrow"/>
        <family val="2"/>
      </rPr>
      <t>GIT Archivo y Correspondencia</t>
    </r>
    <r>
      <rPr>
        <sz val="11"/>
        <color theme="1"/>
        <rFont val="Arial Narrow"/>
        <family val="2"/>
      </rPr>
      <t xml:space="preserve">
En el mes de abril del 2022 de realizaron las evaluaciones de rendimiento en donde se le retroalimentaron a los funcionarios sus funciones y objetivos propuestos en el 2022
</t>
    </r>
    <r>
      <rPr>
        <b/>
        <sz val="11"/>
        <color theme="1"/>
        <rFont val="Arial Narrow"/>
        <family val="2"/>
      </rPr>
      <t xml:space="preserve">G. Contratos: </t>
    </r>
    <r>
      <rPr>
        <sz val="11"/>
        <color theme="1"/>
        <rFont val="Arial Narrow"/>
        <family val="2"/>
      </rPr>
      <t xml:space="preserve">N/A
</t>
    </r>
    <r>
      <rPr>
        <b/>
        <sz val="11"/>
        <color theme="1"/>
        <rFont val="Arial Narrow"/>
        <family val="2"/>
      </rPr>
      <t>G. Sociedades Activas:</t>
    </r>
    <r>
      <rPr>
        <sz val="11"/>
        <color theme="1"/>
        <rFont val="Arial Narrow"/>
        <family val="2"/>
      </rPr>
      <t xml:space="preserve"> En el 2T de 2022 la Gerencia no contó con nuevos ingresos de personal.
</t>
    </r>
    <r>
      <rPr>
        <b/>
        <sz val="11"/>
        <color theme="1"/>
        <rFont val="Arial Narrow"/>
        <family val="2"/>
      </rPr>
      <t>G. Técnica:</t>
    </r>
    <r>
      <rPr>
        <sz val="11"/>
        <color theme="1"/>
        <rFont val="Arial Narrow"/>
        <family val="2"/>
      </rPr>
      <t xml:space="preserv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especificas. Cuando se realizan las evaluaciones de desempeño se realiza seguimiento del conocimiento y gestión del funcionario.
</t>
    </r>
    <r>
      <rPr>
        <b/>
        <sz val="11"/>
        <color theme="1"/>
        <rFont val="Arial Narrow"/>
        <family val="2"/>
      </rPr>
      <t xml:space="preserve">GBI. Urbanos: </t>
    </r>
    <r>
      <rPr>
        <sz val="11"/>
        <color theme="1"/>
        <rFont val="Arial Narrow"/>
        <family val="2"/>
      </rPr>
      <t xml:space="preserve">SE REALIZA EMPALME DE FUNCIONES
</t>
    </r>
    <r>
      <rPr>
        <b/>
        <sz val="11"/>
        <color theme="1"/>
        <rFont val="Arial Narrow"/>
        <family val="2"/>
      </rPr>
      <t>GIT. Aseguramiento y Control de la Información:</t>
    </r>
    <r>
      <rPr>
        <sz val="11"/>
        <color theme="1"/>
        <rFont val="Arial Narrow"/>
        <family val="2"/>
      </rPr>
      <t xml:space="preserve"> en el segundo trimestre el GIT no recibió funcionarios nuevos
</t>
    </r>
    <r>
      <rPr>
        <b/>
        <sz val="11"/>
        <color theme="1"/>
        <rFont val="Arial Narrow"/>
        <family val="2"/>
      </rPr>
      <t>GIT. Aseguramiento y Control de la Información:</t>
    </r>
    <r>
      <rPr>
        <sz val="11"/>
        <color theme="1"/>
        <rFont val="Arial Narrow"/>
        <family val="2"/>
      </rPr>
      <t xml:space="preserve"> en el segundo trimestre el GIT no recibió funcionarios nuevos
</t>
    </r>
    <r>
      <rPr>
        <b/>
        <sz val="11"/>
        <color theme="1"/>
        <rFont val="Arial Narrow"/>
        <family val="2"/>
      </rPr>
      <t xml:space="preserve">GIT. Depositarios: </t>
    </r>
    <r>
      <rPr>
        <sz val="11"/>
        <color theme="1"/>
        <rFont val="Arial Narrow"/>
        <family val="2"/>
      </rPr>
      <t xml:space="preserve">no aplica
</t>
    </r>
    <r>
      <rPr>
        <b/>
        <sz val="11"/>
        <color theme="1"/>
        <rFont val="Arial Narrow"/>
        <family val="2"/>
      </rPr>
      <t>GIT. Viáticos:</t>
    </r>
    <r>
      <rPr>
        <sz val="11"/>
        <color theme="1"/>
        <rFont val="Arial Narrow"/>
        <family val="2"/>
      </rPr>
      <t xml:space="preserve">
Los integrantes del Git de viaticos recibieron la induccion gral de la gerencia de talento humano, y se brinda orientación especificasobre el funcionamiento y obligaciones a su cargo
</t>
    </r>
    <r>
      <rPr>
        <b/>
        <sz val="11"/>
        <color theme="1"/>
        <rFont val="Arial Narrow"/>
        <family val="2"/>
      </rPr>
      <t>O. Comunicaciones:</t>
    </r>
    <r>
      <rPr>
        <sz val="11"/>
        <color theme="1"/>
        <rFont val="Arial Narrow"/>
        <family val="2"/>
      </rPr>
      <t xml:space="preserve"> En el mes de junio ingresaron 2 abogados profesionales y en agosto uno más ilos cuales recibieron la inducción por parte de la Gerencia de Talento Humano y así mismo recibio el empalme por parte de la jefatura de la oficina de Comunicaciones y Atención al Ciudadano
</t>
    </r>
    <r>
      <rPr>
        <b/>
        <sz val="11"/>
        <color theme="1"/>
        <rFont val="Arial Narrow"/>
        <family val="2"/>
      </rPr>
      <t>G. Financiera:</t>
    </r>
    <r>
      <rPr>
        <sz val="11"/>
        <color theme="1"/>
        <rFont val="Arial Narrow"/>
        <family val="2"/>
      </rPr>
      <t xml:space="preserve"> Para los funcionarios y contratistas nuevos se realiza inducciones y capacitaciones por parte de los trabajosdores del área para darles a conocer sus responsabilidades y alcances de las actividades a su cargo, respetando y cumpliendo concódigo de ética de la empresa.</t>
    </r>
  </si>
  <si>
    <r>
      <rPr>
        <b/>
        <sz val="11"/>
        <color theme="1"/>
        <rFont val="Arial Narrow"/>
        <family val="2"/>
      </rPr>
      <t xml:space="preserve">
GR Sur Occidente
</t>
    </r>
    <r>
      <rPr>
        <sz val="11"/>
        <color theme="1"/>
        <rFont val="Arial Narrow"/>
        <family val="2"/>
      </rPr>
      <t xml:space="preserve">Correo elecronico enviado a la gerencia de talento humano con las evaluaciones de rendimiento de cada funcionario a cargo de la regional
</t>
    </r>
    <r>
      <rPr>
        <b/>
        <sz val="11"/>
        <color theme="1"/>
        <rFont val="Arial Narrow"/>
        <family val="2"/>
      </rPr>
      <t>G. Talento Humano:</t>
    </r>
    <r>
      <rPr>
        <sz val="11"/>
        <color theme="1"/>
        <rFont val="Arial Narrow"/>
        <family val="2"/>
      </rPr>
      <t xml:space="preserve"> Certificados Cursos en Historia Labroal
</t>
    </r>
    <r>
      <rPr>
        <b/>
        <sz val="11"/>
        <color theme="1"/>
        <rFont val="Arial Narrow"/>
        <family val="2"/>
      </rPr>
      <t>GB. Muebles:</t>
    </r>
    <r>
      <rPr>
        <sz val="11"/>
        <color theme="1"/>
        <rFont val="Arial Narrow"/>
        <family val="2"/>
      </rPr>
      <t xml:space="preserve">
Remisión evaluacviones de desempeño de todos los funcionarios de la GBM
</t>
    </r>
    <r>
      <rPr>
        <b/>
        <sz val="11"/>
        <color theme="1"/>
        <rFont val="Arial Narrow"/>
        <family val="2"/>
      </rPr>
      <t>O. Asesora de Planeación:</t>
    </r>
    <r>
      <rPr>
        <sz val="11"/>
        <color theme="1"/>
        <rFont val="Arial Narrow"/>
        <family val="2"/>
      </rPr>
      <t xml:space="preserve"> 
Reuniones teams
</t>
    </r>
    <r>
      <rPr>
        <b/>
        <sz val="11"/>
        <color theme="1"/>
        <rFont val="Arial Narrow"/>
        <family val="2"/>
      </rPr>
      <t xml:space="preserve">
O. Gestión de la Información:
</t>
    </r>
    <r>
      <rPr>
        <sz val="11"/>
        <color theme="1"/>
        <rFont val="Arial Narrow"/>
        <family val="2"/>
      </rPr>
      <t xml:space="preserve">\\fileserver\Publica1\39 - Oficina OGI\Seguridad\Dneme\2022\Plan de Accion\Mesas Trabajo Internas
</t>
    </r>
    <r>
      <rPr>
        <b/>
        <sz val="11"/>
        <color theme="1"/>
        <rFont val="Arial Narrow"/>
        <family val="2"/>
      </rPr>
      <t>Gerencia Regional Norte</t>
    </r>
    <r>
      <rPr>
        <sz val="11"/>
        <color theme="1"/>
        <rFont val="Arial Narrow"/>
        <family val="2"/>
      </rPr>
      <t xml:space="preserve">
Actividad presencial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 xml:space="preserve">
G. Sociedades en Liquidación</t>
    </r>
    <r>
      <rPr>
        <sz val="11"/>
        <color theme="1"/>
        <rFont val="Arial Narrow"/>
        <family val="2"/>
      </rPr>
      <t xml:space="preserve">:
Pendiente de formato firmado
</t>
    </r>
    <r>
      <rPr>
        <b/>
        <sz val="11"/>
        <color theme="1"/>
        <rFont val="Arial Narrow"/>
        <family val="2"/>
      </rPr>
      <t>GBI. Rurales:</t>
    </r>
    <r>
      <rPr>
        <sz val="11"/>
        <color theme="1"/>
        <rFont val="Arial Narrow"/>
        <family val="2"/>
      </rPr>
      <t xml:space="preserve">
* Correo electronico funcionarios y talento humano con evaluaciones fiirmadas 
</t>
    </r>
    <r>
      <rPr>
        <b/>
        <sz val="11"/>
        <color theme="1"/>
        <rFont val="Arial Narrow"/>
        <family val="2"/>
      </rPr>
      <t>GR. Centro Oriente:</t>
    </r>
    <r>
      <rPr>
        <sz val="11"/>
        <color theme="1"/>
        <rFont val="Arial Narrow"/>
        <family val="2"/>
      </rPr>
      <t xml:space="preserve">
Aplicativo Teams y Correo electronico enviado con las politicas y procedimientos de la entidad.
</t>
    </r>
    <r>
      <rPr>
        <b/>
        <sz val="11"/>
        <color theme="1"/>
        <rFont val="Arial Narrow"/>
        <family val="2"/>
      </rPr>
      <t>GIT Archivo y Correspondencia</t>
    </r>
    <r>
      <rPr>
        <sz val="11"/>
        <color theme="1"/>
        <rFont val="Arial Narrow"/>
        <family val="2"/>
      </rPr>
      <t xml:space="preserve">
Se deja evidencia en la siguiente ruta: \\fileserver\publica\1001 - Usuarios\201 - Archivo y Correspondencia\jalayon\JEISON\BACKUP 23_12_20\Evaluaciones de rendimiento 2022
</t>
    </r>
    <r>
      <rPr>
        <b/>
        <sz val="11"/>
        <color theme="1"/>
        <rFont val="Arial Narrow"/>
        <family val="2"/>
      </rPr>
      <t>G.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O. Comunicaciones:</t>
    </r>
    <r>
      <rPr>
        <sz val="11"/>
        <color theme="1"/>
        <rFont val="Arial Narrow"/>
        <family val="2"/>
      </rPr>
      <t xml:space="preserve"> https://saesas-my.sharepoint.com/personal/asanchez_saesas_gov_co/_layouts/15/onedrive.aspx?FolderCTID=0x0120006A9C456936A2AC418A9BF82177781D9D&amp;id=%2Fpersonal%2Fasanchez%5Fsaesas%5Fgov%5Fco%2FDocuments%2FBackUp%20%2D%20Ana%20Mar%C3%ADa%20S%C3%A1nchez%20Pi%C3%B1eros%2F2022%2FEntrega%20de%20puesto%20%2D%20Renuncia
</t>
    </r>
    <r>
      <rPr>
        <b/>
        <sz val="11"/>
        <color theme="1"/>
        <rFont val="Arial Narrow"/>
        <family val="2"/>
      </rPr>
      <t xml:space="preserve">G. Financiera: </t>
    </r>
    <r>
      <rPr>
        <sz val="11"/>
        <color theme="1"/>
        <rFont val="Arial Narrow"/>
        <family val="2"/>
      </rPr>
      <t>No se hubo ingresos de personal, ni nuevas contrataciones, por lo que no se realizaron inducciones durante el segundo trimestre del año</t>
    </r>
  </si>
  <si>
    <t>CA_6</t>
  </si>
  <si>
    <t>Las personas involucradas en el proceso pueden llegar a no informar los posibles eventos de corrupción identificados</t>
  </si>
  <si>
    <t>C6</t>
  </si>
  <si>
    <t>Verificación de denuncias realizadas a colaboradores de la empresa</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</si>
  <si>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</si>
  <si>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P-GT1-115 Procedimiento Disciplinario Laboral</t>
  </si>
  <si>
    <t>T6</t>
  </si>
  <si>
    <t>Realizar capacitación sobre el código de ética y los efectos disciplinarios que conllevan actos inapropiados por parte de los Funcionarios de la SAE</t>
  </si>
  <si>
    <t>Listado de asistencia</t>
  </si>
  <si>
    <r>
      <rPr>
        <b/>
        <sz val="11"/>
        <color theme="1"/>
        <rFont val="Arial Narrow"/>
        <family val="2"/>
      </rPr>
      <t>G. Talento Humano</t>
    </r>
    <r>
      <rPr>
        <sz val="11"/>
        <color theme="1"/>
        <rFont val="Arial Narrow"/>
        <family val="2"/>
      </rPr>
      <t>: 
A la firma del contrato laboral al servidor se socializa el Codigo de Etica y Buen Gobierno, firmando la carta de CARTA DE CONOCIMIENTO Y ACEPTACIÓN DEL CODIGO DE ETICA.</t>
    </r>
  </si>
  <si>
    <r>
      <rPr>
        <b/>
        <sz val="11"/>
        <color theme="1"/>
        <rFont val="Arial Narrow"/>
        <family val="2"/>
      </rPr>
      <t>G. Talento Humano</t>
    </r>
    <r>
      <rPr>
        <sz val="11"/>
        <color theme="1"/>
        <rFont val="Arial Narrow"/>
        <family val="2"/>
      </rPr>
      <t xml:space="preserve">:
 Carta De Conocimiento y Aceptación del Código de Ética
</t>
    </r>
    <r>
      <rPr>
        <b/>
        <sz val="11"/>
        <color theme="1"/>
        <rFont val="Arial Narrow"/>
        <family val="2"/>
      </rPr>
      <t xml:space="preserve">GBI Urbanos: </t>
    </r>
    <r>
      <rPr>
        <sz val="11"/>
        <color theme="1"/>
        <rFont val="Arial Narrow"/>
        <family val="2"/>
      </rPr>
      <t xml:space="preserve">
Evaluaciones desempeño tahum</t>
    </r>
  </si>
  <si>
    <r>
      <rPr>
        <b/>
        <sz val="11"/>
        <color theme="1"/>
        <rFont val="Arial Narrow"/>
        <family val="2"/>
      </rPr>
      <t>G. Talento Humano</t>
    </r>
    <r>
      <rPr>
        <sz val="11"/>
        <color theme="1"/>
        <rFont val="Arial Narrow"/>
        <family val="2"/>
      </rPr>
      <t>: 
Se complementa la induccipon del Codiog de Etica con el Curso Virtual  de Integridad, Transparencia y Lucha contra la corrupción.</t>
    </r>
  </si>
  <si>
    <r>
      <rPr>
        <b/>
        <sz val="11"/>
        <color theme="1"/>
        <rFont val="Arial Narrow"/>
        <family val="2"/>
      </rPr>
      <t>G. Talento Humano</t>
    </r>
    <r>
      <rPr>
        <sz val="11"/>
        <color theme="1"/>
        <rFont val="Arial Narrow"/>
        <family val="2"/>
      </rPr>
      <t>: Certificado urso Virtual  de Integridad, Transparencia y Lucha contra la corrupción.</t>
    </r>
  </si>
  <si>
    <t>CA_7</t>
  </si>
  <si>
    <t>Debilidades en la implementación de los controles operacionales establecidos en cada proceso de acuerdo con niveles de responsabilidad</t>
  </si>
  <si>
    <t>C7</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</si>
  <si>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</si>
  <si>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</si>
  <si>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</si>
  <si>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t>Oficina de Control Interno</t>
  </si>
  <si>
    <t>T7</t>
  </si>
  <si>
    <t>Realizar seguimiento cuatrimestral al Mapa de Riesgos de Corrupción de acuerdo con la programación establecia en el PAAI 2022.</t>
  </si>
  <si>
    <t>Seguimiento de Riesgos publicado</t>
  </si>
  <si>
    <t>10/05/2022
10/09/2022
31/12/2022</t>
  </si>
  <si>
    <t>15/07/2022
15/10/2022
31/12/2022</t>
  </si>
  <si>
    <r>
      <rPr>
        <b/>
        <sz val="11"/>
        <color theme="1"/>
        <rFont val="Arial Narrow"/>
        <family val="2"/>
      </rPr>
      <t>Oficina de Control Interno</t>
    </r>
    <r>
      <rPr>
        <sz val="11"/>
        <color theme="1"/>
        <rFont val="Arial Narrow"/>
        <family val="2"/>
      </rPr>
      <t xml:space="preserve">
En el segundo trimestre se culminaron las actividades de evaluación y seguimiento relacionadas con el Procedimiento Gestión de Nómina y Novedades; cuatro arqueos de caja menor a las Vicepresidencias de Bienes Muebles e Inmuebles, de Sociedades, a las Gerencia de Talento Humano y Proyectos Especiales y una asignación aleatoria de Depositarios y Liquidadores.
En el mes de junio se incio el seguimiento a los planes de mejoramiento suscritos con la CGR.</t>
    </r>
  </si>
  <si>
    <r>
      <rPr>
        <b/>
        <sz val="11"/>
        <color theme="1"/>
        <rFont val="Arial Narrow"/>
        <family val="2"/>
      </rPr>
      <t>Oficina de Control Interno</t>
    </r>
    <r>
      <rPr>
        <sz val="11"/>
        <color theme="1"/>
        <rFont val="Arial Narrow"/>
        <family val="2"/>
      </rPr>
      <t xml:space="preserve">
Los resultados o avances de cada evaluación se encuentran en la carpeta creada para tal fin.
Enlaces: 
 - \\fileserver\publica\8 - Oficina de Control Interno\2022\Evaluacion y 
 - \\fileserver\publica\8 - Oficina de Control Interno\2022\Cumplimiento Regulatorio\Seguimiento Plan de Mejoramiento\I semestre 2022</t>
    </r>
  </si>
  <si>
    <r>
      <rPr>
        <b/>
        <sz val="11"/>
        <color theme="1"/>
        <rFont val="Arial Narrow"/>
        <family val="2"/>
      </rPr>
      <t>Oficina de Control Interno</t>
    </r>
    <r>
      <rPr>
        <sz val="11"/>
        <color theme="1"/>
        <rFont val="Arial Narrow"/>
        <family val="2"/>
      </rPr>
      <t xml:space="preserve">
En mayo se llevó a cabo el seguimiento al Plan Anticorrupción y Atencíón al Ciudadano, Mapa de Riesgos de Corrupción V2022.
Los resultados se publican en la página Web de SAE</t>
    </r>
  </si>
  <si>
    <r>
      <rPr>
        <b/>
        <sz val="11"/>
        <color theme="1"/>
        <rFont val="Arial Narrow"/>
        <family val="2"/>
      </rPr>
      <t>Oficina de Control Interno</t>
    </r>
    <r>
      <rPr>
        <sz val="11"/>
        <color theme="1"/>
        <rFont val="Arial Narrow"/>
        <family val="2"/>
      </rPr>
      <t xml:space="preserve">
Las evidencias y resutlados del seguimiento, se encuentran en el siguiente enlace:
- \\fileserver\publica\8 - Oficina de Control Interno\2022\Cumplimiento Regulatorio\Plan Anticorrupción y de Atención al Ciudadano\Primer cuatrimestre 2022
- \\fileserver\publica\8 - Oficina de Control Interno\2022\Cumplimiento Regulatorio\Mapa de Riesgos de Corrupción\Primer cuatrimestre 2022
Adicionalmente, los informes finales se publican en la página Web de SAE: https://www.saesas.gov.co/?idcategoria=32993</t>
    </r>
  </si>
  <si>
    <t>dar y/o recibir favores o un trato especial a clientes, amigos o conocidos (Amiguismo y clientelismo).</t>
  </si>
  <si>
    <t>Contacto permanente con depositarios, liquidadores, mandatarios, contratistas, proveedores, arrendatarios o clientes</t>
  </si>
  <si>
    <t>Vigilancia de Zonas Únicas de Atención al Ciudadano</t>
  </si>
  <si>
    <t>El Coordinador del GIT de Servicios Administrativos valida que la Entidad cuente con cámaras y grabación de sonido en sedes de funcionamiento de las zonas únicas de atención al ciudadano, a través de la supervisión del servicio de vigilancia tercerizado. En caso que el servicio de vigilancia denote alguna anomalía lo informará a la Entidad.</t>
  </si>
  <si>
    <t>GIT Servicios Administrativos</t>
  </si>
  <si>
    <r>
      <rPr>
        <b/>
        <sz val="11"/>
        <color theme="1"/>
        <rFont val="Arial Narrow"/>
        <family val="2"/>
      </rPr>
      <t>GIT Servicios</t>
    </r>
    <r>
      <rPr>
        <sz val="11"/>
        <color theme="1"/>
        <rFont val="Arial Narrow"/>
        <family val="2"/>
      </rPr>
      <t xml:space="preserve"> Administrativos
Los informes de ejecución de los contratos del área son elaborados mensualmente, dando estricto cumplimiento a lo establecido en el manual de contratación, ejerciendo el apoyo necesario para una eficiente supervisión al contrato de prestación de servicio de seguriad y vigilancia.</t>
    </r>
  </si>
  <si>
    <r>
      <rPr>
        <b/>
        <sz val="11"/>
        <color theme="1"/>
        <rFont val="Arial Narrow"/>
        <family val="2"/>
      </rPr>
      <t>GIT Servicios Administrativos</t>
    </r>
    <r>
      <rPr>
        <sz val="11"/>
        <color theme="1"/>
        <rFont val="Arial Narrow"/>
        <family val="2"/>
      </rPr>
      <t xml:space="preserve">
Informes de ejecución realizados, Carpetas físicas de supervisión.</t>
    </r>
  </si>
  <si>
    <r>
      <rPr>
        <b/>
        <sz val="11"/>
        <color theme="1"/>
        <rFont val="Arial Narrow"/>
        <family val="2"/>
      </rPr>
      <t>G. Talento Humano:</t>
    </r>
    <r>
      <rPr>
        <sz val="11"/>
        <color theme="1"/>
        <rFont val="Arial Narrow"/>
        <family val="2"/>
      </rPr>
      <t xml:space="preserve">
No se presenta materialización en el periodo</t>
    </r>
  </si>
  <si>
    <t>Relacionamiento personal o comercial de los clientes con profesionales involucrados en el proceso de administración directa o comercialización de activos</t>
  </si>
  <si>
    <t>Verificación de Causales de Conflictos de Interés</t>
  </si>
  <si>
    <t>El Gerente Comercial a través del operador de comercialización Central de Inversiones S.A. - CISA (Para comercialización) y a través de las Gerencias Regionales (Para Administración Directa), verifica si los oferentes interesados en la compra o arrendamiento de activos, se encuentran incursos en causales de conflictos de interés, inhabilidad o incompabibilidad definidas en el código de ética, conducta y buen gobierno de SAE y del Operador, el cual se manifiesta de manera escrita por parte del potencial cliente.</t>
  </si>
  <si>
    <t>Gerencia Comercial</t>
  </si>
  <si>
    <t>Suscribir contrato para adelantar procesos de debida diligencia a mayor profundidad sobre los clientes y actores involucrados con la administración de los bienes SAE</t>
  </si>
  <si>
    <t>Contrato Suscrito</t>
  </si>
  <si>
    <t>Gerencia de Asuntos Legales</t>
  </si>
  <si>
    <r>
      <rPr>
        <b/>
        <sz val="11"/>
        <color theme="1"/>
        <rFont val="Arial Narrow"/>
        <family val="2"/>
      </rPr>
      <t>G. Comercial:</t>
    </r>
    <r>
      <rPr>
        <sz val="11"/>
        <color theme="1"/>
        <rFont val="Arial Narrow"/>
        <family val="2"/>
      </rPr>
      <t xml:space="preserve">
La Gerencia comercial no suscribe contratos, sin embargo si realiza el proceso de supervisión</t>
    </r>
  </si>
  <si>
    <t>Debilidades en la implementación de los controles operacionales establecidos en cada proceso para identificar desviaciones procedimentales o comportamentales</t>
  </si>
  <si>
    <t>Ineficacia en la supervisión de contratos de adquisición de bienes o servicios</t>
  </si>
  <si>
    <t>Supervisión de Contratos</t>
  </si>
  <si>
    <t>Los supervisores de contratos de todas las áreas, conforme a las responsabilidades señaladas en el contrato y manual de contratación, ejercen las actividades de supervisión de los contratos verificando que se cumpla con el objeto y las obligaciones consignadas allí, diligenciando el Informe de Ejecución de Contratos y realizando la evaluación e proveedores conforme los requisitos exigibles por la Gerencia de Contratos</t>
  </si>
  <si>
    <t>P-BS3-027 Procedimiento Supervisión,Interventoría, Liquidación y Terminación Anticipada de Contratos</t>
  </si>
  <si>
    <t>Publicar los informes de supervisión contractual en página web para consulta de toda la ciudadanía</t>
  </si>
  <si>
    <t>Informes de supervisión publicados</t>
  </si>
  <si>
    <t>Gerencia de Contratos</t>
  </si>
  <si>
    <r>
      <rPr>
        <b/>
        <sz val="11"/>
        <color theme="1"/>
        <rFont val="Arial Narrow"/>
        <family val="2"/>
      </rPr>
      <t xml:space="preserve">
GR Sur Occidente
</t>
    </r>
    <r>
      <rPr>
        <sz val="11"/>
        <color theme="1"/>
        <rFont val="Arial Narrow"/>
        <family val="2"/>
      </rPr>
      <t xml:space="preserve">Se mantiene a día cada gasto de los servicios solicitados al contratista.
</t>
    </r>
    <r>
      <rPr>
        <b/>
        <sz val="11"/>
        <color theme="1"/>
        <rFont val="Arial Narrow"/>
        <family val="2"/>
      </rPr>
      <t>G. Talento Humano:</t>
    </r>
    <r>
      <rPr>
        <sz val="11"/>
        <color theme="1"/>
        <rFont val="Arial Narrow"/>
        <family val="2"/>
      </rPr>
      <t xml:space="preserve">
 Los Informes de supervisión son publicados mensualmente en la web
</t>
    </r>
    <r>
      <rPr>
        <b/>
        <sz val="11"/>
        <color theme="1"/>
        <rFont val="Arial Narrow"/>
        <family val="2"/>
      </rPr>
      <t xml:space="preserve">GB. Muebles: </t>
    </r>
    <r>
      <rPr>
        <sz val="11"/>
        <color theme="1"/>
        <rFont val="Arial Narrow"/>
        <family val="2"/>
      </rPr>
      <t xml:space="preserve">
Mensualmente para pago por directriz de la Gerencia el supervisor de apoyo debe adjuntar junto  con los soportes para pago el informe de supervision, es revisado por el profesional a cargo y remitido al Gerente para aprobacion y firma
</t>
    </r>
    <r>
      <rPr>
        <b/>
        <sz val="11"/>
        <color theme="1"/>
        <rFont val="Arial Narrow"/>
        <family val="2"/>
      </rPr>
      <t>Oficina Asesora de Planeación:</t>
    </r>
    <r>
      <rPr>
        <sz val="11"/>
        <color theme="1"/>
        <rFont val="Arial Narrow"/>
        <family val="2"/>
      </rPr>
      <t xml:space="preserve"> 
La OAP ejerce periódicamente la supervisión del proveedor TIQAL con ocasión de la adquisición e implementación del software Daruma. Adicionalmente, ejerce la supervisión sobre tres  contratos de prestación de servicios para la implementación de la consultoría de PRONABI de Perú.
</t>
    </r>
    <r>
      <rPr>
        <b/>
        <sz val="11"/>
        <color theme="1"/>
        <rFont val="Arial Narrow"/>
        <family val="2"/>
      </rPr>
      <t>G. Contratos:</t>
    </r>
    <r>
      <rPr>
        <sz val="11"/>
        <color theme="1"/>
        <rFont val="Arial Narrow"/>
        <family val="2"/>
      </rPr>
      <t xml:space="preserve">
La Gerencia de Contratos no supervisa contratos, pero sí requiere a los supervisores para que publiquen los informes de supervisión y remitan las evaluaciones a los proveedores
</t>
    </r>
    <r>
      <rPr>
        <b/>
        <sz val="11"/>
        <color theme="1"/>
        <rFont val="Arial Narrow"/>
        <family val="2"/>
      </rPr>
      <t>O. Gestión de la Información:</t>
    </r>
    <r>
      <rPr>
        <sz val="11"/>
        <color theme="1"/>
        <rFont val="Arial Narrow"/>
        <family val="2"/>
      </rPr>
      <t xml:space="preserve">
A corte de junio 2022, se realiza el seguimiento de la ejecución de los contratos con los soportes par el pago.
</t>
    </r>
    <r>
      <rPr>
        <b/>
        <sz val="11"/>
        <color theme="1"/>
        <rFont val="Arial Narrow"/>
        <family val="2"/>
      </rPr>
      <t xml:space="preserve">
Oficina de Control Interno
</t>
    </r>
    <r>
      <rPr>
        <sz val="11"/>
        <color theme="1"/>
        <rFont val="Arial Narrow"/>
        <family val="2"/>
      </rPr>
      <t xml:space="preserve">La Oficina de Control Interno en el segundo trimestre de 2022 no se encuentra como supervisor de contratos.
</t>
    </r>
    <r>
      <rPr>
        <b/>
        <sz val="11"/>
        <color theme="1"/>
        <rFont val="Arial Narrow"/>
        <family val="2"/>
      </rPr>
      <t xml:space="preserve">
GIT Servicios Administrativos
</t>
    </r>
    <r>
      <rPr>
        <sz val="11"/>
        <color theme="1"/>
        <rFont val="Arial Narrow"/>
        <family val="2"/>
      </rPr>
      <t xml:space="preserve">La supervisión de los contratos del área es realizada constantemente y dando cumplimiento a lo establecido en el manual de contratación, para lo cual se realizan oportunamente los informes de ejecución mensual y las evaluaciones de proveedores.
</t>
    </r>
    <r>
      <rPr>
        <b/>
        <sz val="11"/>
        <color theme="1"/>
        <rFont val="Arial Narrow"/>
        <family val="2"/>
      </rPr>
      <t>GIT. Depositarios:</t>
    </r>
    <r>
      <rPr>
        <sz val="11"/>
        <color theme="1"/>
        <rFont val="Arial Narrow"/>
        <family val="2"/>
      </rPr>
      <t xml:space="preserve"> No aplica 
</t>
    </r>
    <r>
      <rPr>
        <b/>
        <sz val="11"/>
        <color theme="1"/>
        <rFont val="Arial Narrow"/>
        <family val="2"/>
      </rPr>
      <t>Gerencia Regional Norte</t>
    </r>
    <r>
      <rPr>
        <sz val="11"/>
        <color theme="1"/>
        <rFont val="Arial Narrow"/>
        <family val="2"/>
      </rPr>
      <t xml:space="preserve">
Durante el segundo trimestre, la funcionaria designada como apoyo a la supervisión del contrato de logística hizo seguimiento a las gestiones adelantadas por el contratista, verificando el cimpliento de sus obligaciones de cara al pliego de condiciones. 
</t>
    </r>
    <r>
      <rPr>
        <b/>
        <sz val="11"/>
        <color theme="1"/>
        <rFont val="Arial Narrow"/>
        <family val="2"/>
      </rPr>
      <t>G. Comercial:</t>
    </r>
    <r>
      <rPr>
        <sz val="11"/>
        <color theme="1"/>
        <rFont val="Arial Narrow"/>
        <family val="2"/>
      </rPr>
      <t xml:space="preserve">
Mes a mes se lleva informe de supervisión por lo contratos que maneja la Gerencia Comercial, los cuales se publican en la pagina WEB de SAE
</t>
    </r>
    <r>
      <rPr>
        <b/>
        <sz val="11"/>
        <color theme="1"/>
        <rFont val="Arial Narrow"/>
        <family val="2"/>
      </rPr>
      <t xml:space="preserve">
Presidencia: 
</t>
    </r>
    <r>
      <rPr>
        <sz val="11"/>
        <color theme="1"/>
        <rFont val="Arial Narrow"/>
        <family val="2"/>
      </rPr>
      <t xml:space="preserve">El despacho de la Presidencia no realiza supervision de contratos, toda vez que se encuentran bajo responsabilidad de cada area competente.
</t>
    </r>
    <r>
      <rPr>
        <b/>
        <sz val="11"/>
        <color theme="1"/>
        <rFont val="Arial Narrow"/>
        <family val="2"/>
      </rPr>
      <t>La Gerencia de Proyectos Especiales</t>
    </r>
    <r>
      <rPr>
        <sz val="11"/>
        <color theme="1"/>
        <rFont val="Arial Narrow"/>
        <family val="2"/>
      </rPr>
      <t xml:space="preserve">
Mensualmente se elaboran los informes de supervisión de los contratos a cargo de la Gerencia de Proyectos Especiales y se publican en la página web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P-BS1-024 Procedimiento Elaboración Estudios Previos exigidos dejando registro de la aprobación en el aplicativo ERP. El supervisor encargado verifica el cumplimiento del contrato diligenciando los formatos F-BS3-178 / F-GF3-044. En estos formatos se especifican los objetos, cumplimiento y estado de la ejecución del contrato, entre otros. Cabe mencionar que el supervisor de los contratos es el Gerente Técnico quien asigna un apoyo de supervisión. Estado de seguimiento en curso ya que se realiza durante todo el año.
</t>
    </r>
    <r>
      <rPr>
        <b/>
        <sz val="11"/>
        <color theme="1"/>
        <rFont val="Arial Narrow"/>
        <family val="2"/>
      </rPr>
      <t>G. Sociedades en Liquidación:</t>
    </r>
    <r>
      <rPr>
        <sz val="11"/>
        <color theme="1"/>
        <rFont val="Arial Narrow"/>
        <family val="2"/>
      </rPr>
      <t xml:space="preserve">
La GSL no hace ejecución de contratos 
</t>
    </r>
    <r>
      <rPr>
        <b/>
        <sz val="11"/>
        <color theme="1"/>
        <rFont val="Arial Narrow"/>
        <family val="2"/>
      </rPr>
      <t>GBI. Rurales</t>
    </r>
    <r>
      <rPr>
        <sz val="11"/>
        <color theme="1"/>
        <rFont val="Arial Narrow"/>
        <family val="2"/>
      </rPr>
      <t xml:space="preserve">
*  Se realizan reuniones periodicas con la contraparte para revisar el avance el convenio. 
* Se elaboran actas donde se establecen los compromisos planteados en las diferentes reuniones.
* Se realiza lavalidacion de informacion entregada por la contraparte para determinar si el insumo entregado cumple con lo solicitado*
*Seguimiento del convenio a traves de informes periodicos 
* En dado caso que se presente incumplimientos o informacion incompleta se debe emitir oficio a la entidad prestadora para la correccion de la informacion suministrada 
</t>
    </r>
    <r>
      <rPr>
        <b/>
        <sz val="11"/>
        <color theme="1"/>
        <rFont val="Arial Narrow"/>
        <family val="2"/>
      </rPr>
      <t xml:space="preserve">GBI Urbanos: </t>
    </r>
    <r>
      <rPr>
        <sz val="11"/>
        <color theme="1"/>
        <rFont val="Arial Narrow"/>
        <family val="2"/>
      </rPr>
      <t xml:space="preserve">
Se realiza la pubicacion de informes de ejecución mesualmente
</t>
    </r>
    <r>
      <rPr>
        <b/>
        <sz val="11"/>
        <color theme="1"/>
        <rFont val="Arial Narrow"/>
        <family val="2"/>
      </rPr>
      <t xml:space="preserve">
GIT Archivo y Correspondencia
</t>
    </r>
    <r>
      <rPr>
        <sz val="11"/>
        <color theme="1"/>
        <rFont val="Arial Narrow"/>
        <family val="2"/>
      </rPr>
      <t xml:space="preserve">Se realizan mensualmente los informes de supervision de contratos en donde se le da cumplimiento a lo dispuesto en el manual de contratacion
</t>
    </r>
    <r>
      <rPr>
        <b/>
        <sz val="11"/>
        <color theme="1"/>
        <rFont val="Arial Narrow"/>
        <family val="2"/>
      </rPr>
      <t xml:space="preserve">G. Sociedades Activas: </t>
    </r>
    <r>
      <rPr>
        <sz val="11"/>
        <color theme="1"/>
        <rFont val="Arial Narrow"/>
        <family val="2"/>
      </rPr>
      <t xml:space="preserve">EN el 2T LA Gerencia no realizó contratos de adquisición de bienes o servicios
</t>
    </r>
    <r>
      <rPr>
        <b/>
        <sz val="11"/>
        <color theme="1"/>
        <rFont val="Arial Narrow"/>
        <family val="2"/>
      </rPr>
      <t xml:space="preserve">GIT. Aseguramiento de la Información: </t>
    </r>
    <r>
      <rPr>
        <sz val="11"/>
        <color theme="1"/>
        <rFont val="Arial Narrow"/>
        <family val="2"/>
      </rPr>
      <t xml:space="preserve">este GIT no tiene a cargo supervisión de contratos
</t>
    </r>
    <r>
      <rPr>
        <b/>
        <sz val="11"/>
        <color theme="1"/>
        <rFont val="Arial Narrow"/>
        <family val="2"/>
      </rPr>
      <t>GIT. Viáticos:</t>
    </r>
    <r>
      <rPr>
        <sz val="11"/>
        <color theme="1"/>
        <rFont val="Arial Narrow"/>
        <family val="2"/>
      </rPr>
      <t xml:space="preserve">
En el segundo trimestre el GIT de viaticos no tiene a cargo la supervisiön de ningun contrato,  por lo tanto no se presenta  la necesidad  de realizar un ejercicio de evaluación y supervisión de proveedores.
</t>
    </r>
    <r>
      <rPr>
        <b/>
        <sz val="11"/>
        <color theme="1"/>
        <rFont val="Arial Narrow"/>
        <family val="2"/>
      </rPr>
      <t>O. Comunicaciones:</t>
    </r>
    <r>
      <rPr>
        <sz val="11"/>
        <color theme="1"/>
        <rFont val="Arial Narrow"/>
        <family val="2"/>
      </rPr>
      <t xml:space="preserve"> La oficina de Comunicaciones y atencion al ciudadano publica los informes de ejecucion en el portal web de acuerdo con lo establecido en el procedimiento
</t>
    </r>
    <r>
      <rPr>
        <b/>
        <sz val="11"/>
        <color theme="1"/>
        <rFont val="Arial Narrow"/>
        <family val="2"/>
      </rPr>
      <t>G. Financiera:</t>
    </r>
    <r>
      <rPr>
        <sz val="11"/>
        <color theme="1"/>
        <rFont val="Arial Narrow"/>
        <family val="2"/>
      </rPr>
      <t xml:space="preserve"> Mensualmente se diligencia el Informe de Ejecución de Contratos y el Formato de Evaluacion de Proveedores para los contratos de la Gerencia Financiera.</t>
    </r>
  </si>
  <si>
    <r>
      <t xml:space="preserve">
</t>
    </r>
    <r>
      <rPr>
        <b/>
        <sz val="11"/>
        <color theme="1"/>
        <rFont val="Arial Narrow"/>
        <family val="2"/>
      </rPr>
      <t>GR Sur Occidente</t>
    </r>
    <r>
      <rPr>
        <sz val="11"/>
        <color theme="1"/>
        <rFont val="Arial Narrow"/>
        <family val="2"/>
      </rPr>
      <t xml:space="preserve">
Correo electtronico y listas de chequeo de cada servicio solicitado.
</t>
    </r>
    <r>
      <rPr>
        <b/>
        <sz val="11"/>
        <color theme="1"/>
        <rFont val="Arial Narrow"/>
        <family val="2"/>
      </rPr>
      <t>G. Talento Humano:</t>
    </r>
    <r>
      <rPr>
        <sz val="11"/>
        <color theme="1"/>
        <rFont val="Arial Narrow"/>
        <family val="2"/>
      </rPr>
      <t xml:space="preserve">
Los informes de ejecución del contrato en  plataforma web
</t>
    </r>
    <r>
      <rPr>
        <b/>
        <sz val="11"/>
        <color theme="1"/>
        <rFont val="Arial Narrow"/>
        <family val="2"/>
      </rPr>
      <t xml:space="preserve">GB. Muebles: </t>
    </r>
    <r>
      <rPr>
        <sz val="11"/>
        <color theme="1"/>
        <rFont val="Arial Narrow"/>
        <family val="2"/>
      </rPr>
      <t xml:space="preserve">
El informe de supervision mensual debidamente publicado en la pagina web según procedimiento
</t>
    </r>
    <r>
      <rPr>
        <b/>
        <sz val="11"/>
        <color theme="1"/>
        <rFont val="Arial Narrow"/>
        <family val="2"/>
      </rPr>
      <t xml:space="preserve">
O. Asesora de Planeación: 
</t>
    </r>
    <r>
      <rPr>
        <sz val="11"/>
        <color theme="1"/>
        <rFont val="Arial Narrow"/>
        <family val="2"/>
      </rPr>
      <t xml:space="preserve">Archivos de control de supervisión DARUMA y carpetas de supervisión de contratistas PRONABI (Carpeta compartida en OAP)
</t>
    </r>
    <r>
      <rPr>
        <b/>
        <sz val="11"/>
        <color theme="1"/>
        <rFont val="Arial Narrow"/>
        <family val="2"/>
      </rPr>
      <t xml:space="preserve">
G. Contratos:
</t>
    </r>
    <r>
      <rPr>
        <sz val="11"/>
        <color theme="1"/>
        <rFont val="Arial Narrow"/>
        <family val="2"/>
      </rPr>
      <t xml:space="preserve">Se requirió a través de los memorando CI2022-008809, CI2022-005385, CI-005389 y CI2022-006461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GIT Servicios Administrativos</t>
    </r>
    <r>
      <rPr>
        <sz val="11"/>
        <color theme="1"/>
        <rFont val="Arial Narrow"/>
        <family val="2"/>
      </rPr>
      <t xml:space="preserve">
Informes de ejecución realizados, Evaluación de proveedores remitida via correo electrónico a la Gerencia de Contratos, Carpetas físicas de supervisión.
</t>
    </r>
    <r>
      <rPr>
        <b/>
        <sz val="11"/>
        <color theme="1"/>
        <rFont val="Arial Narrow"/>
        <family val="2"/>
      </rPr>
      <t>Gerencia Regional Norte</t>
    </r>
    <r>
      <rPr>
        <sz val="11"/>
        <color theme="1"/>
        <rFont val="Arial Narrow"/>
        <family val="2"/>
      </rPr>
      <t xml:space="preserve">
\\fileserver\publica\45 - Regional Norte\COORDINACION OPERATIVA\17.CONTRATO LOGISTICA
</t>
    </r>
    <r>
      <rPr>
        <b/>
        <sz val="11"/>
        <color theme="1"/>
        <rFont val="Arial Narrow"/>
        <family val="2"/>
      </rPr>
      <t>G. Comercial:</t>
    </r>
    <r>
      <rPr>
        <sz val="11"/>
        <color theme="1"/>
        <rFont val="Arial Narrow"/>
        <family val="2"/>
      </rPr>
      <t xml:space="preserve">
https://www.saesas.gov.co/?idcategoria=82556 / \\fileserver.saesas.gov.co\publica\5 - Gerencia Comercial\PLAN MEJORAMIENTO 2022\SEGUNDO TRIMESTRE\SUPERVISIONES
</t>
    </r>
    <r>
      <rPr>
        <b/>
        <sz val="11"/>
        <color theme="1"/>
        <rFont val="Arial Narrow"/>
        <family val="2"/>
      </rPr>
      <t>La Gerencia de Proyectos Especiales</t>
    </r>
    <r>
      <rPr>
        <sz val="11"/>
        <color theme="1"/>
        <rFont val="Arial Narrow"/>
        <family val="2"/>
      </rPr>
      <t xml:space="preserve">
Página web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TECNICA\FUNCIONARIOS\JBRAVO\CONTRATACIONES
\\fileserver\publica\7 - Coordinación Técnica\AREA TECNICA\FUNCIONARIOS\CCASTIBLANCO\7. Contratos\4. Finca Babilonia Contrato 2021
</t>
    </r>
    <r>
      <rPr>
        <b/>
        <sz val="11"/>
        <color theme="1"/>
        <rFont val="Arial Narrow"/>
        <family val="2"/>
      </rPr>
      <t xml:space="preserve">
G. Sociedades en Liquidación:
</t>
    </r>
    <r>
      <rPr>
        <sz val="11"/>
        <color theme="1"/>
        <rFont val="Arial Narrow"/>
        <family val="2"/>
      </rPr>
      <t xml:space="preserve">No Aplica
</t>
    </r>
    <r>
      <rPr>
        <b/>
        <sz val="11"/>
        <color theme="1"/>
        <rFont val="Arial Narrow"/>
        <family val="2"/>
      </rPr>
      <t>GBI. Rurales</t>
    </r>
    <r>
      <rPr>
        <sz val="11"/>
        <color theme="1"/>
        <rFont val="Arial Narrow"/>
        <family val="2"/>
      </rPr>
      <t xml:space="preserve">
*Actas de reunion 
* Memorandos a la contraparte con la solicitud de la informacion a traves del aplicativo zeus
* Correos electronicos. 
</t>
    </r>
    <r>
      <rPr>
        <b/>
        <sz val="11"/>
        <color theme="1"/>
        <rFont val="Arial Narrow"/>
        <family val="2"/>
      </rPr>
      <t xml:space="preserve">GBI Urbanos: </t>
    </r>
    <r>
      <rPr>
        <sz val="11"/>
        <color theme="1"/>
        <rFont val="Arial Narrow"/>
        <family val="2"/>
      </rPr>
      <t xml:space="preserve">
Informes de ejecución
</t>
    </r>
    <r>
      <rPr>
        <b/>
        <sz val="11"/>
        <color theme="1"/>
        <rFont val="Arial Narrow"/>
        <family val="2"/>
      </rPr>
      <t>GIT Archivo y Correspondencia</t>
    </r>
    <r>
      <rPr>
        <sz val="11"/>
        <color theme="1"/>
        <rFont val="Arial Narrow"/>
        <family val="2"/>
      </rPr>
      <t xml:space="preserve">
Informes de supervision publicados en la pagina web de la entidad
</t>
    </r>
    <r>
      <rPr>
        <b/>
        <sz val="11"/>
        <color theme="1"/>
        <rFont val="Arial Narrow"/>
        <family val="2"/>
      </rPr>
      <t xml:space="preserve">G. Sociedades Activas: </t>
    </r>
    <r>
      <rPr>
        <sz val="11"/>
        <color theme="1"/>
        <rFont val="Arial Narrow"/>
        <family val="2"/>
      </rPr>
      <t xml:space="preserve">NA
</t>
    </r>
    <r>
      <rPr>
        <b/>
        <sz val="11"/>
        <color theme="1"/>
        <rFont val="Arial Narrow"/>
        <family val="2"/>
      </rPr>
      <t xml:space="preserve">GIT. Aseguramiento de la Información: </t>
    </r>
    <r>
      <rPr>
        <sz val="11"/>
        <color theme="1"/>
        <rFont val="Arial Narrow"/>
        <family val="2"/>
      </rPr>
      <t xml:space="preserve">este GIT no tiene a cargo supervisión de contratos
</t>
    </r>
    <r>
      <rPr>
        <b/>
        <sz val="11"/>
        <color theme="1"/>
        <rFont val="Arial Narrow"/>
        <family val="2"/>
      </rPr>
      <t>GIT. Viáticos:</t>
    </r>
    <r>
      <rPr>
        <sz val="11"/>
        <color theme="1"/>
        <rFont val="Arial Narrow"/>
        <family val="2"/>
      </rPr>
      <t xml:space="preserve">N/A
</t>
    </r>
    <r>
      <rPr>
        <b/>
        <sz val="11"/>
        <color theme="1"/>
        <rFont val="Arial Narrow"/>
        <family val="2"/>
      </rPr>
      <t>O. Comunicaciones:</t>
    </r>
    <r>
      <rPr>
        <sz val="11"/>
        <color theme="1"/>
        <rFont val="Arial Narrow"/>
        <family val="2"/>
      </rPr>
      <t xml:space="preserve"> https://www.saesas.gov.co/transparencia_acceso_informaciOn_pUblica/8_contratacion/8_2_publicacion_ejecucion_contratos/informes_gestion_contractual/oficina_comunicaciones_atencion_29413
</t>
    </r>
    <r>
      <rPr>
        <b/>
        <sz val="11"/>
        <color theme="1"/>
        <rFont val="Arial Narrow"/>
        <family val="2"/>
      </rPr>
      <t xml:space="preserve">G. Financiera: </t>
    </r>
    <r>
      <rPr>
        <sz val="11"/>
        <color theme="1"/>
        <rFont val="Arial Narrow"/>
        <family val="2"/>
      </rPr>
      <t>Los informes de Ejecución de suplican en la página web en la ruta https://www.saesas.gov.co/transparencia_acceso_informaciOn_pUblica/8_contratacion/8_2_publicacion_ejecucion_contratos/informes_gestion_contractual/gcia_financiera, y los Informes de evaluación se remiten por correo electrónico al área de contratos</t>
    </r>
  </si>
  <si>
    <r>
      <rPr>
        <b/>
        <sz val="11"/>
        <color theme="1"/>
        <rFont val="Arial Narrow"/>
        <family val="2"/>
      </rPr>
      <t>G. Contratos</t>
    </r>
    <r>
      <rPr>
        <sz val="11"/>
        <color theme="1"/>
        <rFont val="Arial Narrow"/>
        <family val="2"/>
      </rPr>
      <t>: N/A</t>
    </r>
  </si>
  <si>
    <t>Adquisición_Bienes_Servicios</t>
  </si>
  <si>
    <t>Contratación</t>
  </si>
  <si>
    <t>Realizar las actividades de celebración, legalización y ejecución del contrato de acuerdo con las modalidades previstas en el Manual de Contratación</t>
  </si>
  <si>
    <t>Celebración de contratos</t>
  </si>
  <si>
    <t>celebrar contratos innecesarios, con incumplimiento de requisitos, o con violación al régimen legal o a lo dispuesto en normas constitucionales</t>
  </si>
  <si>
    <t>Evaluación subjetiva de necesidades contractuales de la entidad</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</si>
  <si>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</si>
  <si>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</si>
  <si>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</si>
  <si>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</si>
  <si>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Realizar capacitación del manual de contratación y las responsabilidades de los involucrados en las etapas pre-contractuales, contractuales y post-contractuales</t>
  </si>
  <si>
    <r>
      <rPr>
        <b/>
        <sz val="11"/>
        <color theme="1"/>
        <rFont val="Arial Narrow"/>
        <family val="2"/>
      </rPr>
      <t xml:space="preserve">G. Contratos: 
</t>
    </r>
    <r>
      <rPr>
        <sz val="11"/>
        <color theme="1"/>
        <rFont val="Arial Narrow"/>
        <family val="2"/>
      </rPr>
      <t xml:space="preserve">Ya se había dado respuesta sobre este riesgo el cual consideramos netamente operacional, no de corrupción </t>
    </r>
  </si>
  <si>
    <t>Se documenten estudios previos direccionados hacia el favorecimiento o cumplimiento de pocos contratistas en el mercado</t>
  </si>
  <si>
    <t>Estudio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</si>
  <si>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</si>
  <si>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</si>
  <si>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Todas las áreas</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</si>
  <si>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</si>
  <si>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Términos de refencia y/o pliegos de condiciones publicados</t>
  </si>
  <si>
    <r>
      <t xml:space="preserve">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 Talento Humano:</t>
    </r>
    <r>
      <rPr>
        <sz val="11"/>
        <color theme="1"/>
        <rFont val="Arial Narrow"/>
        <family val="2"/>
      </rPr>
      <t xml:space="preserve">
Radicacion de Estudios previos y estudio de mercado en la plataforma seven y posterior se publican en la web y plataforma secop
</t>
    </r>
    <r>
      <rPr>
        <b/>
        <sz val="11"/>
        <color theme="1"/>
        <rFont val="Arial Narrow"/>
        <family val="2"/>
      </rPr>
      <t xml:space="preserve">GB. Muebles: </t>
    </r>
    <r>
      <rPr>
        <sz val="11"/>
        <color theme="1"/>
        <rFont val="Arial Narrow"/>
        <family val="2"/>
      </rPr>
      <t xml:space="preserve">
La Gerencia de bienes muebles elabora los estudios previos  de acuerdo a las necesidades de contratacion que requiera la Gerencia, se remites a la Gerencia de contratos para su aprobación y asi proceder a su publicacion en  la pagina web de la Entidad.
</t>
    </r>
    <r>
      <rPr>
        <b/>
        <sz val="11"/>
        <color theme="1"/>
        <rFont val="Arial Narrow"/>
        <family val="2"/>
      </rPr>
      <t xml:space="preserve">Oficina Asesora de Planeación: </t>
    </r>
    <r>
      <rPr>
        <sz val="11"/>
        <color theme="1"/>
        <rFont val="Arial Narrow"/>
        <family val="2"/>
      </rPr>
      <t xml:space="preserve">
Durante el mes de enero la OAP revisó los estudios previos de los contratistas de PRONABI dependientes de esta área validando que se cumplieran todos los requisitos exigibles de los estudios previos. Para el resto de la vigencia no se tiene contemplada alguna contratación adicional por lo que se da por culminado este control.
</t>
    </r>
    <r>
      <rPr>
        <b/>
        <sz val="11"/>
        <color theme="1"/>
        <rFont val="Arial Narrow"/>
        <family val="2"/>
      </rPr>
      <t xml:space="preserve">G. Contratos: </t>
    </r>
    <r>
      <rPr>
        <sz val="11"/>
        <color theme="1"/>
        <rFont val="Arial Narrow"/>
        <family val="2"/>
      </rPr>
      <t xml:space="preserve">
Ya se había dado respuesta sobre este riesgo el cual consideramos netamente operacional, no de corrupción 
</t>
    </r>
    <r>
      <rPr>
        <b/>
        <sz val="11"/>
        <color theme="1"/>
        <rFont val="Arial Narrow"/>
        <family val="2"/>
      </rPr>
      <t>O. Gestión de la Información:</t>
    </r>
    <r>
      <rPr>
        <sz val="11"/>
        <color theme="1"/>
        <rFont val="Arial Narrow"/>
        <family val="2"/>
      </rPr>
      <t xml:space="preserve">
A corte de Junio 2022 se han revisado y verificado estudios previos para los contratos tramitados durante este periodo.
</t>
    </r>
    <r>
      <rPr>
        <b/>
        <sz val="11"/>
        <color theme="1"/>
        <rFont val="Arial Narrow"/>
        <family val="2"/>
      </rPr>
      <t xml:space="preserve">
Oficina de Control Interno
</t>
    </r>
    <r>
      <rPr>
        <sz val="11"/>
        <color theme="1"/>
        <rFont val="Arial Narrow"/>
        <family val="2"/>
      </rPr>
      <t xml:space="preserve">La Oficina de Control Interno en el segundo trimestre de 2022 no se encuentra como supervisor de contratos
</t>
    </r>
    <r>
      <rPr>
        <b/>
        <sz val="11"/>
        <color theme="1"/>
        <rFont val="Arial Narrow"/>
        <family val="2"/>
      </rPr>
      <t>GIT Servicios Administrativos</t>
    </r>
    <r>
      <rPr>
        <sz val="11"/>
        <color theme="1"/>
        <rFont val="Arial Narrow"/>
        <family val="2"/>
      </rPr>
      <t xml:space="preserve">
Para los procesos de contratación adelantados por el área, los estudios previos son elaborados con base en lo establecido en el Manual de Contratación y el formato F-BS1-054 determinado para tal fin. Las solicitudes de contratación son gestionadas a través del aplicativo seven, dejando la trazabilidad del proceso
</t>
    </r>
    <r>
      <rPr>
        <b/>
        <sz val="11"/>
        <color theme="1"/>
        <rFont val="Arial Narrow"/>
        <family val="2"/>
      </rPr>
      <t>Gerencia Regional Norte</t>
    </r>
    <r>
      <rPr>
        <sz val="11"/>
        <color theme="1"/>
        <rFont val="Arial Narrow"/>
        <family val="2"/>
      </rPr>
      <t xml:space="preserve">
Durante el segundo trimestre, la Gerencia Regional no participó de esta actividad. 
</t>
    </r>
    <r>
      <rPr>
        <b/>
        <sz val="11"/>
        <color theme="1"/>
        <rFont val="Arial Narrow"/>
        <family val="2"/>
      </rPr>
      <t>G. Comercial:</t>
    </r>
    <r>
      <rPr>
        <sz val="11"/>
        <color theme="1"/>
        <rFont val="Arial Narrow"/>
        <family val="2"/>
      </rPr>
      <t xml:space="preserve">
Para el primer trimestre se realizo el proceso para adquirir un nuevo sistema de facturación, en cuanto la segundo trimestre no se realizo ningun proceso
</t>
    </r>
    <r>
      <rPr>
        <b/>
        <sz val="11"/>
        <color theme="1"/>
        <rFont val="Arial Narrow"/>
        <family val="2"/>
      </rPr>
      <t xml:space="preserve">Presidencia: </t>
    </r>
    <r>
      <rPr>
        <sz val="11"/>
        <color theme="1"/>
        <rFont val="Arial Narrow"/>
        <family val="2"/>
      </rPr>
      <t xml:space="preserve">
El despacho de la Presidencia no realiza supervision de contratos, toda vez que se encuentran bajo responsabilidad de cada area competente.
</t>
    </r>
    <r>
      <rPr>
        <b/>
        <sz val="11"/>
        <color theme="1"/>
        <rFont val="Arial Narrow"/>
        <family val="2"/>
      </rPr>
      <t>La Gerencia de Proyectos</t>
    </r>
    <r>
      <rPr>
        <sz val="11"/>
        <color theme="1"/>
        <rFont val="Arial Narrow"/>
        <family val="2"/>
      </rPr>
      <t xml:space="preserve">
La publicación de los documentos precontractuales y contractuales, corresponde a la Gerencia de Contratos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P-BS1-024 Procedimiento Elaboración Estudios Previos exigidos dejando registro de la aprobación en el aplicativo ERP. El supervisor encargado verifica el cumplimiento del contrato diligenciando los formatos F-BS3-178 / F-GF3-044. En estos formatos se especifican los objetos, cumplimiento y estado de la ejecución del contrato, entre otros. Cabe mencionar que el supervisor de los contratos es el Gerente Técnico quien asigna un apoyo de supervisión. Los contratos que se generen con Gerencia Técnica se asigna un analista de contrato de acuerdo al área de desempeño quien se encarga de supervisar,verificar los estudios previos, estudios de mercado, riesgos y requerimientos exigidos, realizando un registro de la revisión. El encargado de aprobar el proceso es el Gerente Técnico supervisor de los contratos.Estado de seguimiento en curso ya que se realiza durante todo el año.
</t>
    </r>
    <r>
      <rPr>
        <b/>
        <sz val="11"/>
        <color theme="1"/>
        <rFont val="Arial Narrow"/>
        <family val="2"/>
      </rPr>
      <t>G. Sociedades en Liquidación:</t>
    </r>
    <r>
      <rPr>
        <sz val="11"/>
        <color theme="1"/>
        <rFont val="Arial Narrow"/>
        <family val="2"/>
      </rPr>
      <t xml:space="preserve">
La GSL no hace ejecución de contratos 
</t>
    </r>
    <r>
      <rPr>
        <b/>
        <sz val="11"/>
        <color theme="1"/>
        <rFont val="Arial Narrow"/>
        <family val="2"/>
      </rPr>
      <t>GBI. Rurales:</t>
    </r>
    <r>
      <rPr>
        <sz val="11"/>
        <color theme="1"/>
        <rFont val="Arial Narrow"/>
        <family val="2"/>
      </rPr>
      <t xml:space="preserve">
La Gerencia de bienes inmuebles rurales no participa en este proceso
</t>
    </r>
    <r>
      <rPr>
        <b/>
        <sz val="11"/>
        <color theme="1"/>
        <rFont val="Arial Narrow"/>
        <family val="2"/>
      </rPr>
      <t xml:space="preserve">GBI Urbanos: </t>
    </r>
    <r>
      <rPr>
        <sz val="11"/>
        <color theme="1"/>
        <rFont val="Arial Narrow"/>
        <family val="2"/>
      </rPr>
      <t xml:space="preserve">
Se elaboran los estudios previos de conformidad al procedimiento
</t>
    </r>
    <r>
      <rPr>
        <b/>
        <sz val="11"/>
        <color theme="1"/>
        <rFont val="Arial Narrow"/>
        <family val="2"/>
      </rPr>
      <t>GIT Archivo y Correspondencia</t>
    </r>
    <r>
      <rPr>
        <sz val="11"/>
        <color theme="1"/>
        <rFont val="Arial Narrow"/>
        <family val="2"/>
      </rPr>
      <t xml:space="preserve">
El coordinador del Git de Archivo y correspondencia elabora verifica y aprueba la elaboracion y cargue de los estudios previos en el aplicativo ERP
</t>
    </r>
    <r>
      <rPr>
        <b/>
        <sz val="11"/>
        <color theme="1"/>
        <rFont val="Arial Narrow"/>
        <family val="2"/>
      </rPr>
      <t xml:space="preserve">G. Sociedades Activas: </t>
    </r>
    <r>
      <rPr>
        <sz val="11"/>
        <color theme="1"/>
        <rFont val="Arial Narrow"/>
        <family val="2"/>
      </rPr>
      <t xml:space="preserve">En el 2T de 2022 la Gerencia no realizó celebración de contratos
</t>
    </r>
    <r>
      <rPr>
        <b/>
        <sz val="11"/>
        <color theme="1"/>
        <rFont val="Arial Narrow"/>
        <family val="2"/>
      </rPr>
      <t>GIT. Aseguramiento de la información:</t>
    </r>
    <r>
      <rPr>
        <sz val="11"/>
        <color theme="1"/>
        <rFont val="Arial Narrow"/>
        <family val="2"/>
      </rPr>
      <t xml:space="preserve"> este GIT no revisa estudios previos.
</t>
    </r>
    <r>
      <rPr>
        <b/>
        <sz val="11"/>
        <color theme="1"/>
        <rFont val="Arial Narrow"/>
        <family val="2"/>
      </rPr>
      <t>GIT. Viáticos:</t>
    </r>
    <r>
      <rPr>
        <sz val="11"/>
        <color theme="1"/>
        <rFont val="Arial Narrow"/>
        <family val="2"/>
      </rPr>
      <t xml:space="preserve">
En el segundo trimestre el GIT de viaticos no ha tenido la necesidad de elaborar una nueva contratación, por lo tanto no existe la necesidad de aplicar este control.
</t>
    </r>
    <r>
      <rPr>
        <b/>
        <sz val="11"/>
        <color theme="1"/>
        <rFont val="Arial Narrow"/>
        <family val="2"/>
      </rPr>
      <t>O. Comunicaciones:</t>
    </r>
    <r>
      <rPr>
        <sz val="11"/>
        <color theme="1"/>
        <rFont val="Arial Narrow"/>
        <family val="2"/>
      </rPr>
      <t xml:space="preserve"> La jefe de la Oficina de Comunicaciones y Atención al Ciudadano cumple con el proceso de contración registrando el trámite de estudios previos en el aplicativo ERP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de Contratación adoptado por la Sociedad mediante el diligenciamiento del formato F-BS1-054 Estudios previos, los cuales se radican a la Gerencia de Contratos mediante flujo de Seven ERP. El jefe del área revisa y aprueba los estudios previos mediante el mismo flujo de contratos la cual hace parte de las etapas del flujo de Seven a realizar. En caso de solicitar algun ajuste, el flujo pasa a la etapa anterior para hacer la corrección para posteriormente volver a la etapa de aprobación de estudios previos por el jefe de área.</t>
    </r>
  </si>
  <si>
    <r>
      <t xml:space="preserve">
</t>
    </r>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 xml:space="preserve">
G. Talento Humano:
</t>
    </r>
    <r>
      <rPr>
        <sz val="11"/>
        <color theme="1"/>
        <rFont val="Arial Narrow"/>
        <family val="2"/>
      </rPr>
      <t xml:space="preserve">Los Estudios Previos se radican en la plataforma SEVEN yen la web y plataforma secop
</t>
    </r>
    <r>
      <rPr>
        <b/>
        <sz val="11"/>
        <color theme="1"/>
        <rFont val="Arial Narrow"/>
        <family val="2"/>
      </rPr>
      <t xml:space="preserve">GB. Muebles: </t>
    </r>
    <r>
      <rPr>
        <sz val="11"/>
        <color theme="1"/>
        <rFont val="Arial Narrow"/>
        <family val="2"/>
      </rPr>
      <t xml:space="preserve">
La publicacion de los estudios previos en la pagina web de la Sociedad.
</t>
    </r>
    <r>
      <rPr>
        <b/>
        <sz val="11"/>
        <color theme="1"/>
        <rFont val="Arial Narrow"/>
        <family val="2"/>
      </rPr>
      <t xml:space="preserve">O. Asesora de Planeación: </t>
    </r>
    <r>
      <rPr>
        <sz val="11"/>
        <color theme="1"/>
        <rFont val="Arial Narrow"/>
        <family val="2"/>
      </rPr>
      <t xml:space="preserve">
Estudios previos OAP PRONABI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GIT Servicios Administrativos</t>
    </r>
    <r>
      <rPr>
        <sz val="11"/>
        <color theme="1"/>
        <rFont val="Arial Narrow"/>
        <family val="2"/>
      </rPr>
      <t xml:space="preserve">
Capetas físicas de supervisión de los contratos en las que reposan los documentos que soportan la etapa precontractual.
</t>
    </r>
    <r>
      <rPr>
        <b/>
        <sz val="11"/>
        <color theme="1"/>
        <rFont val="Arial Narrow"/>
        <family val="2"/>
      </rPr>
      <t xml:space="preserve">
La Gerencia de Proyectos Especiales
</t>
    </r>
    <r>
      <rPr>
        <sz val="11"/>
        <color theme="1"/>
        <rFont val="Arial Narrow"/>
        <family val="2"/>
      </rPr>
      <t xml:space="preserve">Página web
</t>
    </r>
    <r>
      <rPr>
        <b/>
        <sz val="11"/>
        <color theme="1"/>
        <rFont val="Arial Narrow"/>
        <family val="2"/>
      </rPr>
      <t xml:space="preserve">
G. Técnica:
</t>
    </r>
    <r>
      <rPr>
        <sz val="11"/>
        <color theme="1"/>
        <rFont val="Arial Narrow"/>
        <family val="2"/>
      </rPr>
      <t xml:space="preserve">Ejemplo:\\fileserver.saesas.gov.co\publica\7 - Coordinación Técnica\AREA TECNICA\FUNCIONARIOS\LIRODRIGUEZ\FACTURAS NICOLAS
\\fileserver\publica\7 - Coordinación Técnica\AREA TECNICA\FUNCIONARIOS\JBRAVO\CONTRATACIONES
\\fileserver\publica\7 - Coordinación Técnica\AREA TECNICA\FUNCIONARIOS\CCASTIBLANCO\7. Contratos\4. Finca Babilonia Contrato 2021
Aplicativo ERP
</t>
    </r>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GBI Urbanos: </t>
    </r>
    <r>
      <rPr>
        <sz val="11"/>
        <color theme="1"/>
        <rFont val="Arial Narrow"/>
        <family val="2"/>
      </rPr>
      <t xml:space="preserve">
Estudios previos
</t>
    </r>
    <r>
      <rPr>
        <b/>
        <sz val="11"/>
        <color theme="1"/>
        <rFont val="Arial Narrow"/>
        <family val="2"/>
      </rPr>
      <t xml:space="preserve">
GIT Archivo y Correspondencia</t>
    </r>
    <r>
      <rPr>
        <sz val="11"/>
        <color theme="1"/>
        <rFont val="Arial Narrow"/>
        <family val="2"/>
      </rPr>
      <t xml:space="preserve">
Casos aprobados de estudios previos en el aplicativo ERP
</t>
    </r>
    <r>
      <rPr>
        <b/>
        <sz val="11"/>
        <color theme="1"/>
        <rFont val="Arial Narrow"/>
        <family val="2"/>
      </rPr>
      <t xml:space="preserve">G. Sociedades Activas: </t>
    </r>
    <r>
      <rPr>
        <sz val="11"/>
        <color theme="1"/>
        <rFont val="Arial Narrow"/>
        <family val="2"/>
      </rPr>
      <t xml:space="preserve">NA
</t>
    </r>
    <r>
      <rPr>
        <b/>
        <sz val="11"/>
        <color theme="1"/>
        <rFont val="Arial Narrow"/>
        <family val="2"/>
      </rPr>
      <t>GIT. Aseguramiento de la información:</t>
    </r>
    <r>
      <rPr>
        <sz val="11"/>
        <color theme="1"/>
        <rFont val="Arial Narrow"/>
        <family val="2"/>
      </rPr>
      <t xml:space="preserve"> este GIT no revisa estudios previos.
</t>
    </r>
    <r>
      <rPr>
        <b/>
        <sz val="11"/>
        <color theme="1"/>
        <rFont val="Arial Narrow"/>
        <family val="2"/>
      </rPr>
      <t>GIT. Viáticos:</t>
    </r>
    <r>
      <rPr>
        <sz val="11"/>
        <color theme="1"/>
        <rFont val="Arial Narrow"/>
        <family val="2"/>
      </rPr>
      <t xml:space="preserve">N/A
</t>
    </r>
    <r>
      <rPr>
        <b/>
        <sz val="11"/>
        <color theme="1"/>
        <rFont val="Arial Narrow"/>
        <family val="2"/>
      </rPr>
      <t xml:space="preserve">O. Comunicaciones: </t>
    </r>
    <r>
      <rPr>
        <sz val="11"/>
        <color theme="1"/>
        <rFont val="Arial Narrow"/>
        <family val="2"/>
      </rPr>
      <t xml:space="preserve">Casos radicados a través del ERP
</t>
    </r>
    <r>
      <rPr>
        <b/>
        <sz val="11"/>
        <color theme="1"/>
        <rFont val="Arial Narrow"/>
        <family val="2"/>
      </rPr>
      <t>G. Financiera:</t>
    </r>
    <r>
      <rPr>
        <sz val="11"/>
        <color theme="1"/>
        <rFont val="Arial Narrow"/>
        <family val="2"/>
      </rPr>
      <t xml:space="preserve"> Los estudios previos se radican y aprueban mediante el módulo de contratos de Seven ERP</t>
    </r>
  </si>
  <si>
    <t xml:space="preserve">Delegación de evaluación de procesos de selección contractual en pocos evaluadores o en los mismos evaluadores </t>
  </si>
  <si>
    <t>Validación de Idoneidad de Evaluadores</t>
  </si>
  <si>
    <t>El lider del área que origina el contrato, del área financiera y jurídica, validan y delegan los profesionales idóneos encargados de realizar la evaluación técnica, financiera y jurídica según su competencia, informadolo vía correo electrónico según solicitud.</t>
  </si>
  <si>
    <r>
      <rPr>
        <b/>
        <sz val="11"/>
        <color theme="1"/>
        <rFont val="Arial Narrow"/>
        <family val="2"/>
      </rPr>
      <t>GR Sur Occidente</t>
    </r>
    <r>
      <rPr>
        <sz val="11"/>
        <color theme="1"/>
        <rFont val="Arial Narrow"/>
        <family val="2"/>
      </rPr>
      <t xml:space="preserve">
Se mantiene a día cada gasto de los servicios solicitados al contratista.
</t>
    </r>
    <r>
      <rPr>
        <b/>
        <sz val="11"/>
        <color theme="1"/>
        <rFont val="Arial Narrow"/>
        <family val="2"/>
      </rPr>
      <t>G. Talento Humano:</t>
    </r>
    <r>
      <rPr>
        <sz val="11"/>
        <color theme="1"/>
        <rFont val="Arial Narrow"/>
        <family val="2"/>
      </rPr>
      <t xml:space="preserve">
La asignacion del evaluador se realiza de acuerdo al lider de la necesidad quien cuenta con los conocimientos tecnicos
</t>
    </r>
    <r>
      <rPr>
        <b/>
        <sz val="11"/>
        <color theme="1"/>
        <rFont val="Arial Narrow"/>
        <family val="2"/>
      </rPr>
      <t xml:space="preserve">GB. Muebles: </t>
    </r>
    <r>
      <rPr>
        <sz val="11"/>
        <color theme="1"/>
        <rFont val="Arial Narrow"/>
        <family val="2"/>
      </rPr>
      <t xml:space="preserve">
La evaluacion de los oferentes los realiza la Gerencia verificando que los evaluadores no presenten conflictos de intereses y remite el resultado de la evaluacion a la Gerencia de contratos para su verificación.
</t>
    </r>
    <r>
      <rPr>
        <b/>
        <sz val="11"/>
        <color theme="1"/>
        <rFont val="Arial Narrow"/>
        <family val="2"/>
      </rPr>
      <t>Oficina Asesora de Planeación:</t>
    </r>
    <r>
      <rPr>
        <sz val="11"/>
        <color theme="1"/>
        <rFont val="Arial Narrow"/>
        <family val="2"/>
      </rPr>
      <t xml:space="preserve">
El Jefe de la OAP delego a los profesionales involucrados en el Proyecto PRONABI, quienes tenían el conocimiento de la necesidad contractual con base en el proyecto y el conocimiento relacionado con procesos de planeación, siendo idóneos para la ejecución de la tarea.Para el resto de la vigencia no se tiene contemplada alguna contratación adicional por lo que se da por culminado este control. 
</t>
    </r>
    <r>
      <rPr>
        <b/>
        <sz val="11"/>
        <color theme="1"/>
        <rFont val="Arial Narrow"/>
        <family val="2"/>
      </rPr>
      <t>O. Gestión de la Información:</t>
    </r>
    <r>
      <rPr>
        <sz val="11"/>
        <color theme="1"/>
        <rFont val="Arial Narrow"/>
        <family val="2"/>
      </rPr>
      <t xml:space="preserve">
A corte de junio 2022, Se realizó la se designación de apoyo de supervisión de los contratos iniciados en el periodo
</t>
    </r>
    <r>
      <rPr>
        <b/>
        <sz val="11"/>
        <color theme="1"/>
        <rFont val="Arial Narrow"/>
        <family val="2"/>
      </rPr>
      <t>Oficina de Control Interno</t>
    </r>
    <r>
      <rPr>
        <sz val="11"/>
        <color theme="1"/>
        <rFont val="Arial Narrow"/>
        <family val="2"/>
      </rPr>
      <t xml:space="preserve">
La Oficina de Control Interno en el segundo trimestre de 2022 no se encuentra como supervisor de contratos
</t>
    </r>
    <r>
      <rPr>
        <b/>
        <sz val="11"/>
        <color theme="1"/>
        <rFont val="Arial Narrow"/>
        <family val="2"/>
      </rPr>
      <t>GIT Servicios Administrativos</t>
    </r>
    <r>
      <rPr>
        <sz val="11"/>
        <color theme="1"/>
        <rFont val="Arial Narrow"/>
        <family val="2"/>
      </rPr>
      <t xml:space="preserve">
El coordinador del Git de Servicios Administrativos junto con su equipo de trabajo idóneo realizan las evaluaciones técnicas y económicas de los procesos con integridad y profesionalismo, las cuales son remitidas via correo electronico o Correspondencia Interna a la Gerencia de Contratos para su correspondiente validacion
</t>
    </r>
    <r>
      <rPr>
        <b/>
        <sz val="11"/>
        <color theme="1"/>
        <rFont val="Arial Narrow"/>
        <family val="2"/>
      </rPr>
      <t xml:space="preserve">
Gerencia Regional Norte
</t>
    </r>
    <r>
      <rPr>
        <sz val="11"/>
        <color theme="1"/>
        <rFont val="Arial Narrow"/>
        <family val="2"/>
      </rPr>
      <t xml:space="preserve">Durante el segundo trimestre, la Gerencia Regional no participó de esta actividad. 
</t>
    </r>
    <r>
      <rPr>
        <b/>
        <sz val="11"/>
        <color theme="1"/>
        <rFont val="Arial Narrow"/>
        <family val="2"/>
      </rPr>
      <t>G. Comercial:</t>
    </r>
    <r>
      <rPr>
        <sz val="11"/>
        <color theme="1"/>
        <rFont val="Arial Narrow"/>
        <family val="2"/>
      </rPr>
      <t xml:space="preserve">
Este proceso se finalizo con el concurso publico No.1, el cual fue asignado a SIGMATECH SAS
</t>
    </r>
    <r>
      <rPr>
        <b/>
        <sz val="11"/>
        <color theme="1"/>
        <rFont val="Arial Narrow"/>
        <family val="2"/>
      </rPr>
      <t xml:space="preserve">
Presidencia: 
</t>
    </r>
    <r>
      <rPr>
        <sz val="11"/>
        <color theme="1"/>
        <rFont val="Arial Narrow"/>
        <family val="2"/>
      </rPr>
      <t xml:space="preserve">El despacho de la Presidencia no realiza supervision de contratos, toda vez que se encuentran bajo responsabilidad de cada area competente.
</t>
    </r>
    <r>
      <rPr>
        <b/>
        <sz val="11"/>
        <color theme="1"/>
        <rFont val="Arial Narrow"/>
        <family val="2"/>
      </rPr>
      <t>La Gerencia de Proyectos</t>
    </r>
    <r>
      <rPr>
        <sz val="11"/>
        <color theme="1"/>
        <rFont val="Arial Narrow"/>
        <family val="2"/>
      </rPr>
      <t xml:space="preserve">
La solicitud se realiza por parte del Gerente al equipo financiero y jurídico que delega a un funcionario idóneo para realizar las actividades de análisis de contratacón
</t>
    </r>
    <r>
      <rPr>
        <b/>
        <sz val="11"/>
        <color theme="1"/>
        <rFont val="Arial Narrow"/>
        <family val="2"/>
      </rPr>
      <t>G. Técnica:</t>
    </r>
    <r>
      <rPr>
        <sz val="11"/>
        <color theme="1"/>
        <rFont val="Arial Narrow"/>
        <family val="2"/>
      </rPr>
      <t xml:space="preserve">
Los contratos que se generen con Gerencia Técnica se asigna un analista de contrato de acuerdo al área de desempeño quien se encarga de verificar los estudios previos, estudios de mercado, riesgos y requerimientos exigidos, realizando un registro de la revisión. El encargado de aprobar el proceso es el Gerente Técnico supervisor de los contratos. La Gerencia Técnica cuenta con una abogada Jenny Bravo quien se encarga de brindar el apoyo en la parte jurídica de los contratos.
</t>
    </r>
    <r>
      <rPr>
        <b/>
        <sz val="11"/>
        <color theme="1"/>
        <rFont val="Arial Narrow"/>
        <family val="2"/>
      </rPr>
      <t>G. Sociedades en Liquidación:</t>
    </r>
    <r>
      <rPr>
        <sz val="11"/>
        <color theme="1"/>
        <rFont val="Arial Narrow"/>
        <family val="2"/>
      </rPr>
      <t xml:space="preserve">
La GSL no hace ejecución de contratos 
</t>
    </r>
    <r>
      <rPr>
        <b/>
        <sz val="11"/>
        <color theme="1"/>
        <rFont val="Arial Narrow"/>
        <family val="2"/>
      </rPr>
      <t>GBI. Rurales:</t>
    </r>
    <r>
      <rPr>
        <sz val="11"/>
        <color theme="1"/>
        <rFont val="Arial Narrow"/>
        <family val="2"/>
      </rPr>
      <t xml:space="preserve">
La Gerencia de bienes inmuebles rurales no participa en este proceso
</t>
    </r>
    <r>
      <rPr>
        <b/>
        <sz val="11"/>
        <color theme="1"/>
        <rFont val="Arial Narrow"/>
        <family val="2"/>
      </rPr>
      <t xml:space="preserve">GBI Urbanos: </t>
    </r>
    <r>
      <rPr>
        <sz val="11"/>
        <color theme="1"/>
        <rFont val="Arial Narrow"/>
        <family val="2"/>
      </rPr>
      <t xml:space="preserve">
Se realiza la delegación al profesional del area, para el apoyo en la evaluación tecnica a cargo de la gerencia de inmuebles   
</t>
    </r>
    <r>
      <rPr>
        <b/>
        <sz val="11"/>
        <color theme="1"/>
        <rFont val="Arial Narrow"/>
        <family val="2"/>
      </rPr>
      <t>GIT Archivo y Correspondencia</t>
    </r>
    <r>
      <rPr>
        <sz val="11"/>
        <color theme="1"/>
        <rFont val="Arial Narrow"/>
        <family val="2"/>
      </rPr>
      <t xml:space="preserve">
El coordinador del Git de Archivo y Correspondencia es quien realiza la evaluacion tecnica y economica de los procesos de contratacion
</t>
    </r>
    <r>
      <rPr>
        <b/>
        <sz val="11"/>
        <color theme="1"/>
        <rFont val="Arial Narrow"/>
        <family val="2"/>
      </rPr>
      <t>G. Sociedades Activas:</t>
    </r>
    <r>
      <rPr>
        <sz val="11"/>
        <color theme="1"/>
        <rFont val="Arial Narrow"/>
        <family val="2"/>
      </rPr>
      <t xml:space="preserve"> El Gerente de Sociedades Activas asigna a un funcionario la labor de realizar la evaluación técnica, financiera y jurídica. Es de aclarar que el profesional que realiza esta labor es Contable.
</t>
    </r>
    <r>
      <rPr>
        <b/>
        <sz val="11"/>
        <color theme="1"/>
        <rFont val="Arial Narrow"/>
        <family val="2"/>
      </rPr>
      <t xml:space="preserve">GIT. Aseguramiento de la Información: </t>
    </r>
    <r>
      <rPr>
        <sz val="11"/>
        <color theme="1"/>
        <rFont val="Arial Narrow"/>
        <family val="2"/>
      </rPr>
      <t xml:space="preserve">este GIT no tiene a cargo supervisión de contratos
</t>
    </r>
    <r>
      <rPr>
        <b/>
        <sz val="11"/>
        <color theme="1"/>
        <rFont val="Arial Narrow"/>
        <family val="2"/>
      </rPr>
      <t>GIT. Viáticos:</t>
    </r>
    <r>
      <rPr>
        <sz val="11"/>
        <color theme="1"/>
        <rFont val="Arial Narrow"/>
        <family val="2"/>
      </rPr>
      <t xml:space="preserve">
En el segundo trimestre el GIT de viaticos no ha tenido la necesidad de elaborar una nueva contratación, por lo tanto no existe la necesidad de aplicar este control.
</t>
    </r>
    <r>
      <rPr>
        <b/>
        <sz val="11"/>
        <color theme="1"/>
        <rFont val="Arial Narrow"/>
        <family val="2"/>
      </rPr>
      <t>O. Comunicaciones:</t>
    </r>
    <r>
      <rPr>
        <sz val="11"/>
        <color theme="1"/>
        <rFont val="Arial Narrow"/>
        <family val="2"/>
      </rPr>
      <t xml:space="preserve"> No aplica
</t>
    </r>
    <r>
      <rPr>
        <b/>
        <sz val="11"/>
        <color theme="1"/>
        <rFont val="Arial Narrow"/>
        <family val="2"/>
      </rPr>
      <t xml:space="preserve">G. Financiera: </t>
    </r>
    <r>
      <rPr>
        <sz val="11"/>
        <color theme="1"/>
        <rFont val="Arial Narrow"/>
        <family val="2"/>
      </rPr>
      <t>La Gerencia Financiera como parte del equipo evaluador de los procesos contractuales, realiza la verificación de los requisitos habilitantes financieros e informa mediante memorandos a la Gerencia de Contratos los resultados de las evaluaciones financieras. En caso de requerir subsanes a las propuestas de los proponentes, las solicita a la Gerencia de Contratos por correo electrónico. Para los procesos contractuales donde la Gerencia Financiera hace parte de la supervisión del contrato, revisa adiicionalmente los requisitos técnicos del mismo.</t>
    </r>
  </si>
  <si>
    <r>
      <rPr>
        <b/>
        <sz val="11"/>
        <color theme="1"/>
        <rFont val="Arial Narrow"/>
        <family val="2"/>
      </rPr>
      <t>GR Sur Occidente</t>
    </r>
    <r>
      <rPr>
        <sz val="11"/>
        <color theme="1"/>
        <rFont val="Arial Narrow"/>
        <family val="2"/>
      </rPr>
      <t xml:space="preserve">
Correo electtronico y listas de chequeo de cada servicio solicitado.
</t>
    </r>
    <r>
      <rPr>
        <b/>
        <sz val="11"/>
        <color theme="1"/>
        <rFont val="Arial Narrow"/>
        <family val="2"/>
      </rPr>
      <t>G. Talento Humano:</t>
    </r>
    <r>
      <rPr>
        <sz val="11"/>
        <color theme="1"/>
        <rFont val="Arial Narrow"/>
        <family val="2"/>
      </rPr>
      <t xml:space="preserve">
La evaluacion realizada se Radica por el aplicativo zeus y se publica en web y en plataforma secop
</t>
    </r>
    <r>
      <rPr>
        <b/>
        <sz val="11"/>
        <color theme="1"/>
        <rFont val="Arial Narrow"/>
        <family val="2"/>
      </rPr>
      <t xml:space="preserve">GB. Muebles: </t>
    </r>
    <r>
      <rPr>
        <sz val="11"/>
        <color theme="1"/>
        <rFont val="Arial Narrow"/>
        <family val="2"/>
      </rPr>
      <t xml:space="preserve">
Evaluación de las propuestas.
</t>
    </r>
    <r>
      <rPr>
        <b/>
        <sz val="11"/>
        <color theme="1"/>
        <rFont val="Arial Narrow"/>
        <family val="2"/>
      </rPr>
      <t xml:space="preserve">O. Asesora de Planeación: </t>
    </r>
    <r>
      <rPr>
        <sz val="11"/>
        <color theme="1"/>
        <rFont val="Arial Narrow"/>
        <family val="2"/>
      </rPr>
      <t xml:space="preserve">
Estudios previos OAP PRONABI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GIT Servicios Administrativos</t>
    </r>
    <r>
      <rPr>
        <sz val="11"/>
        <color theme="1"/>
        <rFont val="Arial Narrow"/>
        <family val="2"/>
      </rPr>
      <t xml:space="preserve">
Evaluaciones requisitos técnicos, habilitantes y económicos, Memorando de 
Correspondencia Interna o correo electronico
</t>
    </r>
    <r>
      <rPr>
        <b/>
        <sz val="11"/>
        <color theme="1"/>
        <rFont val="Arial Narrow"/>
        <family val="2"/>
      </rPr>
      <t>G. Comercial:</t>
    </r>
    <r>
      <rPr>
        <sz val="11"/>
        <color theme="1"/>
        <rFont val="Arial Narrow"/>
        <family val="2"/>
      </rPr>
      <t xml:space="preserve">
Acta de Inicio contrato 031 de 2022 \\fileserver\publica\5 - Gerencia Comercial\PLAN MEJORAMIENTO 2022\SEGUNDO TRIMESTRE\Adquisicion Nuevo sistema
</t>
    </r>
    <r>
      <rPr>
        <b/>
        <sz val="11"/>
        <color theme="1"/>
        <rFont val="Arial Narrow"/>
        <family val="2"/>
      </rPr>
      <t>La Gerencia de Proyectos</t>
    </r>
    <r>
      <rPr>
        <sz val="11"/>
        <color theme="1"/>
        <rFont val="Arial Narrow"/>
        <family val="2"/>
      </rPr>
      <t xml:space="preserve">
Correo electrónico
</t>
    </r>
    <r>
      <rPr>
        <b/>
        <sz val="11"/>
        <color theme="1"/>
        <rFont val="Arial Narrow"/>
        <family val="2"/>
      </rPr>
      <t xml:space="preserve">
G. Técnica:
</t>
    </r>
    <r>
      <rPr>
        <sz val="11"/>
        <color theme="1"/>
        <rFont val="Arial Narrow"/>
        <family val="2"/>
      </rPr>
      <t xml:space="preserve">77\\fileserver\publica\7 - Coordinación Técnica\AREA TECNICA\FUNCIONARIOS\JBRAVO\CONTRATACIONES
</t>
    </r>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GBI Urbanos: </t>
    </r>
    <r>
      <rPr>
        <sz val="11"/>
        <color theme="1"/>
        <rFont val="Arial Narrow"/>
        <family val="2"/>
      </rPr>
      <t xml:space="preserve">
Esta formalizado en las funciones
</t>
    </r>
    <r>
      <rPr>
        <b/>
        <sz val="11"/>
        <color theme="1"/>
        <rFont val="Arial Narrow"/>
        <family val="2"/>
      </rPr>
      <t>GIT Archivo y Correspondencia</t>
    </r>
    <r>
      <rPr>
        <sz val="11"/>
        <color theme="1"/>
        <rFont val="Arial Narrow"/>
        <family val="2"/>
      </rPr>
      <t xml:space="preserve">
No genera evidencia
</t>
    </r>
    <r>
      <rPr>
        <b/>
        <sz val="11"/>
        <color theme="1"/>
        <rFont val="Arial Narrow"/>
        <family val="2"/>
      </rPr>
      <t>G. Sociedades Activas:</t>
    </r>
    <r>
      <rPr>
        <sz val="11"/>
        <color theme="1"/>
        <rFont val="Arial Narrow"/>
        <family val="2"/>
      </rPr>
      <t xml:space="preserve"> NA
</t>
    </r>
    <r>
      <rPr>
        <b/>
        <sz val="11"/>
        <color theme="1"/>
        <rFont val="Arial Narrow"/>
        <family val="2"/>
      </rPr>
      <t xml:space="preserve">GIT. Aseguramiento de la Información: </t>
    </r>
    <r>
      <rPr>
        <sz val="11"/>
        <color theme="1"/>
        <rFont val="Arial Narrow"/>
        <family val="2"/>
      </rPr>
      <t xml:space="preserve">este GIT no tiene a cargo supervisión de contratos
</t>
    </r>
    <r>
      <rPr>
        <b/>
        <sz val="11"/>
        <color theme="1"/>
        <rFont val="Arial Narrow"/>
        <family val="2"/>
      </rPr>
      <t>GIT. Viáticos:</t>
    </r>
    <r>
      <rPr>
        <sz val="11"/>
        <color theme="1"/>
        <rFont val="Arial Narrow"/>
        <family val="2"/>
      </rPr>
      <t xml:space="preserve">N/A
</t>
    </r>
    <r>
      <rPr>
        <b/>
        <sz val="11"/>
        <color theme="1"/>
        <rFont val="Arial Narrow"/>
        <family val="2"/>
      </rPr>
      <t>O. Comunicaciones</t>
    </r>
    <r>
      <rPr>
        <sz val="11"/>
        <color theme="1"/>
        <rFont val="Arial Narrow"/>
        <family val="2"/>
      </rPr>
      <t xml:space="preserve">: No aplica
</t>
    </r>
    <r>
      <rPr>
        <b/>
        <sz val="11"/>
        <color theme="1"/>
        <rFont val="Arial Narrow"/>
        <family val="2"/>
      </rPr>
      <t xml:space="preserve">G. Financiera: </t>
    </r>
    <r>
      <rPr>
        <sz val="11"/>
        <color theme="1"/>
        <rFont val="Arial Narrow"/>
        <family val="2"/>
      </rPr>
      <t xml:space="preserve">Las evaluaciones de los requisitos financieros y los documentos para la solicitud de subsanes a los procesos contractuales hechos por la Gerencia Financiera como parte del equipo evaluador de los procesos se encuentran en la siguiente ruta: \\fileserver\publica\22- Financiera\Requisitos Financieros Contratos. </t>
    </r>
  </si>
  <si>
    <t>No revisar la totalidad de documentación que habilite técnicamente, financieramente y jurídicamente a los potenciales contratistas a participar en el proceso de selección de proveedores</t>
  </si>
  <si>
    <t>Verificación de Requisitos Técnicos, Jurídicos y Financieros Habilitantes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</si>
  <si>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</si>
  <si>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Procedimientos Contractuales (P-BS2-025, P-BS2-028, P-BS2-029, P-BS2-103;P-BS2-181)</t>
  </si>
  <si>
    <r>
      <t xml:space="preserve">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 Talento Humano:</t>
    </r>
    <r>
      <rPr>
        <sz val="11"/>
        <color theme="1"/>
        <rFont val="Arial Narrow"/>
        <family val="2"/>
      </rPr>
      <t xml:space="preserve">
Radicacion de la evaluacion por el aplizativo zeus.        En los casos de subsanacion de documentos se realiza la solicitud via correo al area de contratos 
</t>
    </r>
    <r>
      <rPr>
        <b/>
        <sz val="11"/>
        <color theme="1"/>
        <rFont val="Arial Narrow"/>
        <family val="2"/>
      </rPr>
      <t xml:space="preserve">
GB. Muebles:
</t>
    </r>
    <r>
      <rPr>
        <sz val="11"/>
        <color theme="1"/>
        <rFont val="Arial Narrow"/>
        <family val="2"/>
      </rPr>
      <t xml:space="preserve">En la evaluacion de los oferentes se valoran los requisitos tecnicos, economicos, financieros y los demass propuestos en los estudios previos
</t>
    </r>
    <r>
      <rPr>
        <b/>
        <sz val="11"/>
        <color theme="1"/>
        <rFont val="Arial Narrow"/>
        <family val="2"/>
      </rPr>
      <t>Oficina Asesora de Planeación:</t>
    </r>
    <r>
      <rPr>
        <sz val="11"/>
        <color theme="1"/>
        <rFont val="Arial Narrow"/>
        <family val="2"/>
      </rPr>
      <t xml:space="preserve">
Durante el mes de enero la OAP revisó los estudios previos de los contratistas de PRONABI dependientes de esta área validando el cumplimiento de los requisitos técnicos. Los requsitos jurídicos y financieros fueron validados por el área de contratos. Para el resto de la vigencia no se tiene contemplada alguna contratación adicional por lo que se da por culminado este control. 
</t>
    </r>
    <r>
      <rPr>
        <b/>
        <sz val="11"/>
        <color theme="1"/>
        <rFont val="Arial Narrow"/>
        <family val="2"/>
      </rPr>
      <t xml:space="preserve">
O. Gestión de la Información:
</t>
    </r>
    <r>
      <rPr>
        <sz val="11"/>
        <color theme="1"/>
        <rFont val="Arial Narrow"/>
        <family val="2"/>
      </rPr>
      <t xml:space="preserve">A corte de junio 2022, la OGI mediante la evaluación  de las propuestas de los proponentes realiza la verificación de los requisitos técnicos habilitantes y en caso de no  cumplir alguno solicita al área de contratos subsanar a estos requisitos
El area de contratos envía a través de carta de subsanación, correos a los proponentes
</t>
    </r>
    <r>
      <rPr>
        <b/>
        <sz val="11"/>
        <color theme="1"/>
        <rFont val="Arial Narrow"/>
        <family val="2"/>
      </rPr>
      <t xml:space="preserve">
Oficina de Control Interno
</t>
    </r>
    <r>
      <rPr>
        <sz val="11"/>
        <color theme="1"/>
        <rFont val="Arial Narrow"/>
        <family val="2"/>
      </rPr>
      <t xml:space="preserve">La Oficina de Control Interno en el segundo trimestre de 2022 no se encuentra como supervisor de contratos
</t>
    </r>
    <r>
      <rPr>
        <b/>
        <sz val="11"/>
        <color theme="1"/>
        <rFont val="Arial Narrow"/>
        <family val="2"/>
      </rPr>
      <t>GIT Servicios Administrativos</t>
    </r>
    <r>
      <rPr>
        <sz val="11"/>
        <color theme="1"/>
        <rFont val="Arial Narrow"/>
        <family val="2"/>
      </rPr>
      <t xml:space="preserve">
Los procesos de contratación son adelantados de manera estricta y dando cumplimiento a las políticas internas de la Entidad, así las cosas de acuerdo a la modalidad de contratación se realizan las correspondientes evaluaciones técnicas  y económicas , según corresponda, a los proponentes que allegan sus propuestas. Estas evaluaciones se realizan de manera íntegra y profesional dejando trazabilidad de la gestión realizada por el área, por lo que estos documentos son entregadas a la gerencia de Contratos, área que aprueba y centraliza la información. Asi como, tambien se remiten las solicitudes de subsane o adenda para ser publicadas.
</t>
    </r>
    <r>
      <rPr>
        <b/>
        <sz val="11"/>
        <color theme="1"/>
        <rFont val="Arial Narrow"/>
        <family val="2"/>
      </rPr>
      <t>Gerencia Regional Norte</t>
    </r>
    <r>
      <rPr>
        <sz val="11"/>
        <color theme="1"/>
        <rFont val="Arial Narrow"/>
        <family val="2"/>
      </rPr>
      <t xml:space="preserve">
Durante el segundo trimestre, la Gerencia Regional no participó de esta actividad. 
</t>
    </r>
    <r>
      <rPr>
        <b/>
        <sz val="11"/>
        <color theme="1"/>
        <rFont val="Arial Narrow"/>
        <family val="2"/>
      </rPr>
      <t>G. Comercial:</t>
    </r>
    <r>
      <rPr>
        <sz val="11"/>
        <color theme="1"/>
        <rFont val="Arial Narrow"/>
        <family val="2"/>
      </rPr>
      <t xml:space="preserve">
Este proceso se finalizo con el concurso publico No.1, el cual fue asignado a SIGMATECH SAS
</t>
    </r>
    <r>
      <rPr>
        <b/>
        <sz val="11"/>
        <color theme="1"/>
        <rFont val="Arial Narrow"/>
        <family val="2"/>
      </rPr>
      <t xml:space="preserve">Presidencia: </t>
    </r>
    <r>
      <rPr>
        <sz val="11"/>
        <color theme="1"/>
        <rFont val="Arial Narrow"/>
        <family val="2"/>
      </rPr>
      <t xml:space="preserve">
El despacho de la Presidencia no realiza supervision de contratos, toda vez que se encuentran bajo responsabilidad de cada area competente.
</t>
    </r>
    <r>
      <rPr>
        <b/>
        <sz val="11"/>
        <color theme="1"/>
        <rFont val="Arial Narrow"/>
        <family val="2"/>
      </rPr>
      <t>La Gerencia de Proyectos</t>
    </r>
    <r>
      <rPr>
        <sz val="11"/>
        <color theme="1"/>
        <rFont val="Arial Narrow"/>
        <family val="2"/>
      </rPr>
      <t xml:space="preserve">
La revisón de los requisitos habilitantes se realiza por parte de los coordinadores financiero y jurídico de la Gerencia, verificando su cumplimiento y sometiendolo posteriormente a revisón y aprobación de la Gerencia de contratos
</t>
    </r>
    <r>
      <rPr>
        <b/>
        <sz val="11"/>
        <color theme="1"/>
        <rFont val="Arial Narrow"/>
        <family val="2"/>
      </rPr>
      <t>G. Técnica:</t>
    </r>
    <r>
      <rPr>
        <sz val="11"/>
        <color theme="1"/>
        <rFont val="Arial Narrow"/>
        <family val="2"/>
      </rPr>
      <t xml:space="preserve">
Los contratos que se generen con Gerencia Técnica se asigna un analista de contrato de acuerdo al área de desempeño quien se encarga de verificar los estudios previos, estudios de mercado, riesgos y requerimientos exigidos, realizando un registro de la revisión. El encargado de aprobar el proceso es el Gerente Técnico supervisor de los contratos. La Gerencia Técnica cuenta con una abogada Jenny Bravo quien se encarga de brindar el apoyo en la parte jurídica de los contratos.
</t>
    </r>
    <r>
      <rPr>
        <b/>
        <sz val="11"/>
        <color theme="1"/>
        <rFont val="Arial Narrow"/>
        <family val="2"/>
      </rPr>
      <t>G. Sociedades en Liquidación:</t>
    </r>
    <r>
      <rPr>
        <sz val="11"/>
        <color theme="1"/>
        <rFont val="Arial Narrow"/>
        <family val="2"/>
      </rPr>
      <t xml:space="preserve">
La GSL no hace ejecución de contratos 
</t>
    </r>
    <r>
      <rPr>
        <b/>
        <sz val="11"/>
        <color theme="1"/>
        <rFont val="Arial Narrow"/>
        <family val="2"/>
      </rPr>
      <t>GBI. Rurales:</t>
    </r>
    <r>
      <rPr>
        <sz val="11"/>
        <color theme="1"/>
        <rFont val="Arial Narrow"/>
        <family val="2"/>
      </rPr>
      <t xml:space="preserve">
La Gerencia de bienes inmuebles rurales no participa en este proceso
</t>
    </r>
    <r>
      <rPr>
        <b/>
        <sz val="11"/>
        <color theme="1"/>
        <rFont val="Arial Narrow"/>
        <family val="2"/>
      </rPr>
      <t>GBI Urbanos:</t>
    </r>
    <r>
      <rPr>
        <sz val="11"/>
        <color theme="1"/>
        <rFont val="Arial Narrow"/>
        <family val="2"/>
      </rPr>
      <t xml:space="preserve">
Se realiza el chequeo de los requisitos asignados (tecnicos) por el profesional asignado en compañía del jefe del area
</t>
    </r>
    <r>
      <rPr>
        <b/>
        <sz val="11"/>
        <color theme="1"/>
        <rFont val="Arial Narrow"/>
        <family val="2"/>
      </rPr>
      <t>GIT Archivo y Correspondencia</t>
    </r>
    <r>
      <rPr>
        <sz val="11"/>
        <color theme="1"/>
        <rFont val="Arial Narrow"/>
        <family val="2"/>
      </rPr>
      <t xml:space="preserve">
Se realiza la evaluacion tecnica y economica de los contratos elaborados en el primer semestre y se genera la notificacion a la gerencia de contratos mediante memorando interno
</t>
    </r>
    <r>
      <rPr>
        <b/>
        <sz val="11"/>
        <color theme="1"/>
        <rFont val="Arial Narrow"/>
        <family val="2"/>
      </rPr>
      <t>G. Sociedades Activas:</t>
    </r>
    <r>
      <rPr>
        <sz val="11"/>
        <color theme="1"/>
        <rFont val="Arial Narrow"/>
        <family val="2"/>
      </rPr>
      <t xml:space="preserve"> En el 2T del año vigente la Gerencia no realizó convocatorias. Es de aclarar que cuando las hay esta Gerencia revisa unicamente requisitos técnicos
</t>
    </r>
    <r>
      <rPr>
        <b/>
        <sz val="11"/>
        <color theme="1"/>
        <rFont val="Arial Narrow"/>
        <family val="2"/>
      </rPr>
      <t>GIT. Aseguramiento de la Información:</t>
    </r>
    <r>
      <rPr>
        <sz val="11"/>
        <color theme="1"/>
        <rFont val="Arial Narrow"/>
        <family val="2"/>
      </rPr>
      <t xml:space="preserve"> no es competencia del GIT
</t>
    </r>
    <r>
      <rPr>
        <b/>
        <sz val="11"/>
        <color theme="1"/>
        <rFont val="Arial Narrow"/>
        <family val="2"/>
      </rPr>
      <t>GIT. Viáticos:</t>
    </r>
    <r>
      <rPr>
        <sz val="11"/>
        <color theme="1"/>
        <rFont val="Arial Narrow"/>
        <family val="2"/>
      </rPr>
      <t xml:space="preserve">
En el segundo trimestre el GIT de viaticos no ha tenido la necesidad de elaborar una nueva contratación, por lo tanto no existe la necesidad de aplicar este control.
</t>
    </r>
    <r>
      <rPr>
        <b/>
        <sz val="11"/>
        <color theme="1"/>
        <rFont val="Arial Narrow"/>
        <family val="2"/>
      </rPr>
      <t xml:space="preserve">
O. Comunicaciones:</t>
    </r>
    <r>
      <rPr>
        <sz val="11"/>
        <color theme="1"/>
        <rFont val="Arial Narrow"/>
        <family val="2"/>
      </rPr>
      <t xml:space="preserve"> El equipo evaluador realiza la verificacion estricta de requisitos expuestos en los pliegos de condiciones y en caso de requeir algun tipo de subsanacion lo informa a la gerencia de contratos.
</t>
    </r>
    <r>
      <rPr>
        <b/>
        <sz val="11"/>
        <color theme="1"/>
        <rFont val="Arial Narrow"/>
        <family val="2"/>
      </rPr>
      <t>G. Financiera:</t>
    </r>
    <r>
      <rPr>
        <sz val="11"/>
        <color theme="1"/>
        <rFont val="Arial Narrow"/>
        <family val="2"/>
      </rPr>
      <t xml:space="preserve"> La Gerencia Financiera como parte del equipo evaluador de los procesos contractuales, realiza la verificación de los requisitos habilitantes financieros e informa mediante memorando a la Gerencia de Contratos los resultados de las evaluaciones financieras. En caso de requerir subsanes a las propuestas de los proponentes, las solicita a la Gerencia de contratos por correo electrónico. Para los procesos contractuales donde la Gerencia Financiera hace parte de la supervisión del contrato, revisa adiicionalmente los requisitos técnicos del mismo.</t>
    </r>
  </si>
  <si>
    <r>
      <t xml:space="preserve">
</t>
    </r>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G. Talento Humano:</t>
    </r>
    <r>
      <rPr>
        <sz val="11"/>
        <color theme="1"/>
        <rFont val="Arial Narrow"/>
        <family val="2"/>
      </rPr>
      <t xml:space="preserve">
Radicacion de la evaluacion aplizativo zeus, alcances a documentos correo electronico area de contratos
</t>
    </r>
    <r>
      <rPr>
        <b/>
        <sz val="11"/>
        <color theme="1"/>
        <rFont val="Arial Narrow"/>
        <family val="2"/>
      </rPr>
      <t>GB. Muebles:</t>
    </r>
    <r>
      <rPr>
        <sz val="11"/>
        <color theme="1"/>
        <rFont val="Arial Narrow"/>
        <family val="2"/>
      </rPr>
      <t xml:space="preserve">
La valoracion de variables contempladas en los estudios previos.
</t>
    </r>
    <r>
      <rPr>
        <b/>
        <sz val="11"/>
        <color theme="1"/>
        <rFont val="Arial Narrow"/>
        <family val="2"/>
      </rPr>
      <t xml:space="preserve">O. Asesora de Planeación: </t>
    </r>
    <r>
      <rPr>
        <sz val="11"/>
        <color theme="1"/>
        <rFont val="Arial Narrow"/>
        <family val="2"/>
      </rPr>
      <t xml:space="preserve">
Estudios previos OAP PRONABI
</t>
    </r>
    <r>
      <rPr>
        <b/>
        <sz val="11"/>
        <color theme="1"/>
        <rFont val="Arial Narrow"/>
        <family val="2"/>
      </rPr>
      <t>O. Gestión de la Información:</t>
    </r>
    <r>
      <rPr>
        <sz val="11"/>
        <color theme="1"/>
        <rFont val="Arial Narrow"/>
        <family val="2"/>
      </rPr>
      <t xml:space="preserve">
Correo electrónico
Cartas de Subsanación
</t>
    </r>
    <r>
      <rPr>
        <b/>
        <sz val="11"/>
        <color theme="1"/>
        <rFont val="Arial Narrow"/>
        <family val="2"/>
      </rPr>
      <t>GIT Servicios Administrativos</t>
    </r>
    <r>
      <rPr>
        <sz val="11"/>
        <color theme="1"/>
        <rFont val="Arial Narrow"/>
        <family val="2"/>
      </rPr>
      <t xml:space="preserve">
Evaluaciones requisitos técnicos, habilitantes y económicos. 
Correspondencia Interna, Correos electronicos de solicitud remitidos a la Gerencia de Contratos
</t>
    </r>
    <r>
      <rPr>
        <b/>
        <sz val="11"/>
        <color theme="1"/>
        <rFont val="Arial Narrow"/>
        <family val="2"/>
      </rPr>
      <t>G. Comercial:</t>
    </r>
    <r>
      <rPr>
        <sz val="11"/>
        <color theme="1"/>
        <rFont val="Arial Narrow"/>
        <family val="2"/>
      </rPr>
      <t xml:space="preserve">
Acta de Inicio contrato 031 de 2022 \\fileserver\publica\5 - Gerencia Comercial\PLAN MEJORAMIENTO 2022\SEGUNDO TRIMESTRE\Adquisicion Nuevo sistema
</t>
    </r>
    <r>
      <rPr>
        <b/>
        <sz val="11"/>
        <color theme="1"/>
        <rFont val="Arial Narrow"/>
        <family val="2"/>
      </rPr>
      <t>La Gerencia de Proyectos</t>
    </r>
    <r>
      <rPr>
        <sz val="11"/>
        <color theme="1"/>
        <rFont val="Arial Narrow"/>
        <family val="2"/>
      </rPr>
      <t xml:space="preserve">
Aplicativo Zeus
</t>
    </r>
    <r>
      <rPr>
        <b/>
        <sz val="11"/>
        <color theme="1"/>
        <rFont val="Arial Narrow"/>
        <family val="2"/>
      </rPr>
      <t>G. Técnica:</t>
    </r>
    <r>
      <rPr>
        <sz val="11"/>
        <color theme="1"/>
        <rFont val="Arial Narrow"/>
        <family val="2"/>
      </rPr>
      <t xml:space="preserve">
\\fileserver\publica\7 - Coordinación Técnica\AREA TECNICA\FUNCIONARIOS\JBRAVO\CONTRATACIONES
</t>
    </r>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
GBI Urbanos: 
</t>
    </r>
    <r>
      <rPr>
        <sz val="11"/>
        <color theme="1"/>
        <rFont val="Arial Narrow"/>
        <family val="2"/>
      </rPr>
      <t xml:space="preserve">Publicaciones pagina web
</t>
    </r>
    <r>
      <rPr>
        <b/>
        <sz val="11"/>
        <color theme="1"/>
        <rFont val="Arial Narrow"/>
        <family val="2"/>
      </rPr>
      <t>GIT Archivo y Correspondencia</t>
    </r>
    <r>
      <rPr>
        <sz val="11"/>
        <color theme="1"/>
        <rFont val="Arial Narrow"/>
        <family val="2"/>
      </rPr>
      <t xml:space="preserve">
Se genera memorando interno dirigido a la gerencia de contratos donde se envia la evaluacion tecnica de los procesos de contratacion
</t>
    </r>
    <r>
      <rPr>
        <b/>
        <sz val="11"/>
        <color theme="1"/>
        <rFont val="Arial Narrow"/>
        <family val="2"/>
      </rPr>
      <t>GIT. Aseguramiento de la Información:</t>
    </r>
    <r>
      <rPr>
        <sz val="11"/>
        <color theme="1"/>
        <rFont val="Arial Narrow"/>
        <family val="2"/>
      </rPr>
      <t xml:space="preserve"> no es competencia del GIT
</t>
    </r>
    <r>
      <rPr>
        <b/>
        <sz val="11"/>
        <color theme="1"/>
        <rFont val="Arial Narrow"/>
        <family val="2"/>
      </rPr>
      <t>GIT. Viáticos:</t>
    </r>
    <r>
      <rPr>
        <sz val="11"/>
        <color theme="1"/>
        <rFont val="Arial Narrow"/>
        <family val="2"/>
      </rPr>
      <t xml:space="preserve">N/A
</t>
    </r>
    <r>
      <rPr>
        <b/>
        <sz val="11"/>
        <color theme="1"/>
        <rFont val="Arial Narrow"/>
        <family val="2"/>
      </rPr>
      <t>O. Comunicaciones</t>
    </r>
    <r>
      <rPr>
        <sz val="11"/>
        <color theme="1"/>
        <rFont val="Arial Narrow"/>
        <family val="2"/>
      </rPr>
      <t xml:space="preserve">: Correos electronicos remitidos a la gerencia de contratos
</t>
    </r>
    <r>
      <rPr>
        <b/>
        <sz val="11"/>
        <color theme="1"/>
        <rFont val="Arial Narrow"/>
        <family val="2"/>
      </rPr>
      <t>G. Financiera:</t>
    </r>
    <r>
      <rPr>
        <sz val="11"/>
        <color theme="1"/>
        <rFont val="Arial Narrow"/>
        <family val="2"/>
      </rPr>
      <t xml:space="preserve"> Las evaluaciones de los requisitos financieros y los documentos para la solicitud de subsanes a los procesos contractuales hechos por la Gerencia Financiera como parte del equipo evaluador de los procesos se encuentran en la siguiente ruta: \\fileserver\publica\22- Financiera\Requisitos Financieros Contratos.</t>
    </r>
  </si>
  <si>
    <t>Evaluaciones incompletas o sesgadas de los potenciales contratistas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</si>
  <si>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</si>
  <si>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</si>
  <si>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incitar la participación de varias personas o compañías para cometer un delito (Concierto para delinquir)</t>
  </si>
  <si>
    <t>1) Pérdida de imagen reputacional y credibilidad institucional
2) Implicaciones a nivel penal, disciplinario, fiscal o sancionatorio
3) Demandas de la ciudadanía
4) Favorecimiento del Sistema de Valor del Narcotráfico</t>
  </si>
  <si>
    <r>
      <rPr>
        <b/>
        <sz val="11"/>
        <color theme="1"/>
        <rFont val="Arial Narrow"/>
        <family val="2"/>
      </rPr>
      <t>Oficina de Control Interno</t>
    </r>
    <r>
      <rPr>
        <sz val="11"/>
        <color theme="1"/>
        <rFont val="Arial Narrow"/>
        <family val="2"/>
      </rPr>
      <t xml:space="preserve">
En el segundo trimestre se culminaron las actividades de evaluación y seguimiento relacionadas con el Procedimiento Gestión de Nómina y Novedades; cuatro arqueos de caja menor a las Vicepresidencias de Bienes Muebles e Inmuebles, de Sociedades, a las Gerencia de Talento Humano y Proyectos Especiales y una asignación aleatoria de Depositarios y Liquidadores.
En el mes de junio se incio el seguimiento a los planes de mejoramiento suscritos con la CGR.
</t>
    </r>
    <r>
      <rPr>
        <b/>
        <sz val="11"/>
        <color theme="1"/>
        <rFont val="Arial Narrow"/>
        <family val="2"/>
      </rPr>
      <t>G. Comercial:</t>
    </r>
    <r>
      <rPr>
        <sz val="11"/>
        <color theme="1"/>
        <rFont val="Arial Narrow"/>
        <family val="2"/>
      </rPr>
      <t xml:space="preserve">
Mes a mes se lleva informe de supervisión por lo contratos que maneja la Gerencia Comercial, los cuales se publican en la pagina WEB de SAE </t>
    </r>
  </si>
  <si>
    <r>
      <rPr>
        <b/>
        <sz val="11"/>
        <color theme="1"/>
        <rFont val="Arial Narrow"/>
        <family val="2"/>
      </rPr>
      <t>Oficina de Control Interno</t>
    </r>
    <r>
      <rPr>
        <sz val="11"/>
        <color theme="1"/>
        <rFont val="Arial Narrow"/>
        <family val="2"/>
      </rPr>
      <t xml:space="preserve">
Los resultados o avances de cada evaluación se encuentran en la carpeta creada para tal fin.
Enlaces: 
 - \\fileserver\publica\8 - Oficina de Control Interno\2022\Evaluacion y 
 - \\fileserver\publica\8 - Oficina de Control Interno\2022\Cumplimiento Regulatorio\Seguimiento Plan de Mejoramiento\I semestre 2022
</t>
    </r>
    <r>
      <rPr>
        <b/>
        <sz val="11"/>
        <color theme="1"/>
        <rFont val="Arial Narrow"/>
        <family val="2"/>
      </rPr>
      <t>G. Comercial:</t>
    </r>
    <r>
      <rPr>
        <sz val="11"/>
        <color theme="1"/>
        <rFont val="Arial Narrow"/>
        <family val="2"/>
      </rPr>
      <t xml:space="preserve">
https://www.saesas.gov.co/?idcategoria=82556 </t>
    </r>
  </si>
  <si>
    <t>No se reporta materialización del riesgo</t>
  </si>
  <si>
    <t>Seguimiento incompleto inexistente o incompleto a proveedores de servicios</t>
  </si>
  <si>
    <r>
      <rPr>
        <b/>
        <sz val="11"/>
        <color theme="1"/>
        <rFont val="Arial Narrow"/>
        <family val="2"/>
      </rPr>
      <t>G. Comercial:</t>
    </r>
    <r>
      <rPr>
        <sz val="11"/>
        <color theme="1"/>
        <rFont val="Arial Narrow"/>
        <family val="2"/>
      </rPr>
      <t xml:space="preserve"> Mes a mes se lleva informe de supervisión por lo contratos que maneja la Gerencia Comercial, los cuales se publican en la pagina WEB de SAE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 xml:space="preserve">
G. Talento Humano:
</t>
    </r>
    <r>
      <rPr>
        <sz val="11"/>
        <color theme="1"/>
        <rFont val="Arial Narrow"/>
        <family val="2"/>
      </rPr>
      <t xml:space="preserve"> Los Informes de supervisión son publicados mensualmente en la web
</t>
    </r>
    <r>
      <rPr>
        <b/>
        <sz val="11"/>
        <color theme="1"/>
        <rFont val="Arial Narrow"/>
        <family val="2"/>
      </rPr>
      <t xml:space="preserve">GB. Muebles: </t>
    </r>
    <r>
      <rPr>
        <sz val="11"/>
        <color theme="1"/>
        <rFont val="Arial Narrow"/>
        <family val="2"/>
      </rPr>
      <t xml:space="preserve">
Se implemento para los contratos que implican pago y como prerrequisito para gestionar el mismo, remitir por parte del supervisor de apoyo los soportes junto con el informe de supervision, el cual es verificado y aprobado por el profesional de pagos de la Gerencia y remitido para su inmediata publicacion en la pagina web de la Sociedad. 
</t>
    </r>
    <r>
      <rPr>
        <b/>
        <sz val="11"/>
        <color theme="1"/>
        <rFont val="Arial Narrow"/>
        <family val="2"/>
      </rPr>
      <t xml:space="preserve">Oficina Asesora de Planeación: </t>
    </r>
    <r>
      <rPr>
        <sz val="11"/>
        <color theme="1"/>
        <rFont val="Arial Narrow"/>
        <family val="2"/>
      </rPr>
      <t xml:space="preserve">La OAP ejerce periódicamente la supervisión del proveedor TIQAL con ocasión de la adquisición e implementación del software Daruma. Adicionalmente, ejerce la supervisión sobre tres  contratos de prestación de servicios para la implementación de la consultoría de PRONABI de Perú.
</t>
    </r>
    <r>
      <rPr>
        <b/>
        <sz val="11"/>
        <color theme="1"/>
        <rFont val="Arial Narrow"/>
        <family val="2"/>
      </rPr>
      <t xml:space="preserve">
G. Contratos:
</t>
    </r>
    <r>
      <rPr>
        <sz val="11"/>
        <color theme="1"/>
        <rFont val="Arial Narrow"/>
        <family val="2"/>
      </rPr>
      <t xml:space="preserve">Ya se había dado respuesta sobre este riesgo el cual consideramos netamente operacional, no de corrupción 
</t>
    </r>
    <r>
      <rPr>
        <b/>
        <sz val="11"/>
        <color theme="1"/>
        <rFont val="Arial Narrow"/>
        <family val="2"/>
      </rPr>
      <t>O. Gestión de la Información:</t>
    </r>
    <r>
      <rPr>
        <sz val="11"/>
        <color theme="1"/>
        <rFont val="Arial Narrow"/>
        <family val="2"/>
      </rPr>
      <t xml:space="preserve">
A corte de junio 2022, se radicaron informes de ejecución para facturación y publicación de  informes de supervisión, los cuales se publicaron en el portal WEB de la SAE 
</t>
    </r>
    <r>
      <rPr>
        <b/>
        <sz val="11"/>
        <color theme="1"/>
        <rFont val="Arial Narrow"/>
        <family val="2"/>
      </rPr>
      <t xml:space="preserve">
Oficina de Control Interno
</t>
    </r>
    <r>
      <rPr>
        <sz val="11"/>
        <color theme="1"/>
        <rFont val="Arial Narrow"/>
        <family val="2"/>
      </rPr>
      <t xml:space="preserve">La Oficina de Control Interno en el segundo trimestre de 2022 no se encuentra como supervisor de contratos.
</t>
    </r>
    <r>
      <rPr>
        <b/>
        <sz val="11"/>
        <color theme="1"/>
        <rFont val="Arial Narrow"/>
        <family val="2"/>
      </rPr>
      <t xml:space="preserve">
GIT Servicios Administrativos
</t>
    </r>
    <r>
      <rPr>
        <sz val="11"/>
        <color theme="1"/>
        <rFont val="Arial Narrow"/>
        <family val="2"/>
      </rPr>
      <t xml:space="preserve">La supervisión de los contratos del área es realizada constantemente y dando cumplimiento a lo establecido en el manual de contratación, para lo cual se realizan oportunamente los informes de ejecución mensual y las evaluaciones de proveedores. De igual manera se realizan reuniones con algunos contratistas con el fin de socializar las principales obligaciones y la finalidad del objeto del contrato.
</t>
    </r>
    <r>
      <rPr>
        <b/>
        <sz val="11"/>
        <color theme="1"/>
        <rFont val="Arial Narrow"/>
        <family val="2"/>
      </rPr>
      <t>Gerencia Regional Norte</t>
    </r>
    <r>
      <rPr>
        <sz val="11"/>
        <color theme="1"/>
        <rFont val="Arial Narrow"/>
        <family val="2"/>
      </rPr>
      <t xml:space="preserve">
Durante el segundo trimestre, la funcionaria designada como apoyo a la supervisión del contrato de logística y el profesional de paoyo a la supervision del contrato ROM hicieron seguimiento a las gestiones adelantadas por el contratista, verificando el cumpliento de sus obligaciones de cara al pliego de condiciones. 
</t>
    </r>
    <r>
      <rPr>
        <b/>
        <sz val="11"/>
        <color theme="1"/>
        <rFont val="Arial Narrow"/>
        <family val="2"/>
      </rPr>
      <t xml:space="preserve">Presidencia: </t>
    </r>
    <r>
      <rPr>
        <sz val="11"/>
        <color theme="1"/>
        <rFont val="Arial Narrow"/>
        <family val="2"/>
      </rPr>
      <t xml:space="preserve">
El despacho de la Presidencia no realiza supervision de contratos, toda vez que se encuentran bajo responsabilidad de cada area competente.
</t>
    </r>
    <r>
      <rPr>
        <b/>
        <sz val="11"/>
        <color theme="1"/>
        <rFont val="Arial Narrow"/>
        <family val="2"/>
      </rPr>
      <t>La Gerencia de Proyectos</t>
    </r>
    <r>
      <rPr>
        <sz val="11"/>
        <color theme="1"/>
        <rFont val="Arial Narrow"/>
        <family val="2"/>
      </rPr>
      <t xml:space="preserve">
Mensualmente se elaboran los informes de supervisión de los contratos a cargo de la Gerencia de Proyectos Especiales y se publican en la página web.
</t>
    </r>
    <r>
      <rPr>
        <b/>
        <sz val="11"/>
        <color theme="1"/>
        <rFont val="Arial Narrow"/>
        <family val="2"/>
      </rPr>
      <t xml:space="preserve">
G. Técnica:
</t>
    </r>
    <r>
      <rPr>
        <sz val="11"/>
        <color theme="1"/>
        <rFont val="Arial Narrow"/>
        <family val="2"/>
      </rPr>
      <t xml:space="preserve">Los contratos que se generen con Gerencia Técnica se asigna un analista de contrato de acuerdo al área de desempeño quien se encarga de verificar los estudios previos, estudios de mercado, riesgos y requerimientos exigidos, realizando un registro de la revisión. El encargado de aprobar el proceso es el Gerente Técnico supervisor de los contratos. La Gerencia Técnica cuenta con una abogada Jenny Bravo quien se encarga de brindar el apoyo en la parte jurídica de los contratos.
</t>
    </r>
    <r>
      <rPr>
        <b/>
        <sz val="11"/>
        <color theme="1"/>
        <rFont val="Arial Narrow"/>
        <family val="2"/>
      </rPr>
      <t>G. Sociedades en Liquidación:</t>
    </r>
    <r>
      <rPr>
        <sz val="11"/>
        <color theme="1"/>
        <rFont val="Arial Narrow"/>
        <family val="2"/>
      </rPr>
      <t xml:space="preserve">
La GSL no hace ejecución de contratos 
</t>
    </r>
    <r>
      <rPr>
        <b/>
        <sz val="11"/>
        <color theme="1"/>
        <rFont val="Arial Narrow"/>
        <family val="2"/>
      </rPr>
      <t xml:space="preserve">GBI Urbanos: 
</t>
    </r>
    <r>
      <rPr>
        <sz val="11"/>
        <color theme="1"/>
        <rFont val="Arial Narrow"/>
        <family val="2"/>
      </rPr>
      <t xml:space="preserve">Se publican los informes de ejecución mensulamente en la web
</t>
    </r>
    <r>
      <rPr>
        <b/>
        <sz val="11"/>
        <color theme="1"/>
        <rFont val="Arial Narrow"/>
        <family val="2"/>
      </rPr>
      <t xml:space="preserve">
GIT Archivo y Correspondencia
</t>
    </r>
    <r>
      <rPr>
        <sz val="11"/>
        <color theme="1"/>
        <rFont val="Arial Narrow"/>
        <family val="2"/>
      </rPr>
      <t xml:space="preserve">Se diligencia el formato F-BS3-333 Formato de evaluación de proveedores del segundo trimestre y se cargan los informes de supervision en la pagina web de la entidad
</t>
    </r>
    <r>
      <rPr>
        <b/>
        <sz val="11"/>
        <color theme="1"/>
        <rFont val="Arial Narrow"/>
        <family val="2"/>
      </rPr>
      <t xml:space="preserve">G. Sociedades Activas: </t>
    </r>
    <r>
      <rPr>
        <sz val="11"/>
        <color theme="1"/>
        <rFont val="Arial Narrow"/>
        <family val="2"/>
      </rPr>
      <t xml:space="preserve">En el 2T de 2022 la Gerencia no realizó celebración de contratos
</t>
    </r>
    <r>
      <rPr>
        <b/>
        <sz val="11"/>
        <color theme="1"/>
        <rFont val="Arial Narrow"/>
        <family val="2"/>
      </rPr>
      <t>GBI. Rurales:</t>
    </r>
    <r>
      <rPr>
        <sz val="11"/>
        <color theme="1"/>
        <rFont val="Arial Narrow"/>
        <family val="2"/>
      </rPr>
      <t xml:space="preserve">
*  Se realizan reuniones periodicas con la contraparte para revisar el avance el convenio. 
* Se elaboran actas donde se establecen los compromisos planteados en las diferentes reuniones.
* Se realiza lavalidacion de informacion entregada por la contraparte para determinar si el insumo entregado cumple con lo solicitado*
*Seguimiento del convenio a traves de informes periodicos 
* En dado caso que se presente incumplimientos o informacion incompleta se debe emitir oficio a la entidad prestadora para la correccion de la informacion suministrada 
</t>
    </r>
    <r>
      <rPr>
        <b/>
        <sz val="11"/>
        <color theme="1"/>
        <rFont val="Arial Narrow"/>
        <family val="2"/>
      </rPr>
      <t>GIT. Aseguramiento de la Información:</t>
    </r>
    <r>
      <rPr>
        <sz val="11"/>
        <color theme="1"/>
        <rFont val="Arial Narrow"/>
        <family val="2"/>
      </rPr>
      <t xml:space="preserve"> este GIT no tiene a cargo supervisión de contratos
</t>
    </r>
    <r>
      <rPr>
        <b/>
        <sz val="11"/>
        <color theme="1"/>
        <rFont val="Arial Narrow"/>
        <family val="2"/>
      </rPr>
      <t>GIT. Depositarios:</t>
    </r>
    <r>
      <rPr>
        <sz val="11"/>
        <color theme="1"/>
        <rFont val="Arial Narrow"/>
        <family val="2"/>
      </rPr>
      <t xml:space="preserve"> No aplica 
</t>
    </r>
    <r>
      <rPr>
        <b/>
        <sz val="11"/>
        <color theme="1"/>
        <rFont val="Arial Narrow"/>
        <family val="2"/>
      </rPr>
      <t>GIT. Viáticos:</t>
    </r>
    <r>
      <rPr>
        <sz val="11"/>
        <color theme="1"/>
        <rFont val="Arial Narrow"/>
        <family val="2"/>
      </rPr>
      <t xml:space="preserve">
En el segundo trimestre el GIT de viaticos no tiene a cargo la supervisiön de ningun contrato,  por lo tanto no se presenta  la necesidad  de realizar un ejercicio de evaluación y supervisión de proveedores.
</t>
    </r>
    <r>
      <rPr>
        <b/>
        <sz val="11"/>
        <color theme="1"/>
        <rFont val="Arial Narrow"/>
        <family val="2"/>
      </rPr>
      <t>O. Comunicaciones:</t>
    </r>
    <r>
      <rPr>
        <sz val="11"/>
        <color theme="1"/>
        <rFont val="Arial Narrow"/>
        <family val="2"/>
      </rPr>
      <t xml:space="preserve"> El supervisor de los contratos de la Oficina de Comunicaciones y Atención al ciudadano realiza los formatos y publica en la pagina web los informes de ejecución
</t>
    </r>
    <r>
      <rPr>
        <b/>
        <sz val="11"/>
        <color theme="1"/>
        <rFont val="Arial Narrow"/>
        <family val="2"/>
      </rPr>
      <t>G. Financiera:</t>
    </r>
    <r>
      <rPr>
        <sz val="11"/>
        <color theme="1"/>
        <rFont val="Arial Narrow"/>
        <family val="2"/>
      </rPr>
      <t xml:space="preserve"> Mensualmente se diligencia el Informe de Ejecución de Contratos y el Formato de Evaluacion de Proveedores para los contratos de la Gerencia Financiera.</t>
    </r>
  </si>
  <si>
    <r>
      <rPr>
        <b/>
        <sz val="11"/>
        <color theme="1"/>
        <rFont val="Arial Narrow"/>
        <family val="2"/>
      </rPr>
      <t>G. Comercial:</t>
    </r>
    <r>
      <rPr>
        <sz val="11"/>
        <color theme="1"/>
        <rFont val="Arial Narrow"/>
        <family val="2"/>
      </rPr>
      <t xml:space="preserve"> https://www.saesas.gov.co/?idcategoria=82556 
</t>
    </r>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G. Talento Humano:</t>
    </r>
    <r>
      <rPr>
        <sz val="11"/>
        <color theme="1"/>
        <rFont val="Arial Narrow"/>
        <family val="2"/>
      </rPr>
      <t xml:space="preserve">
Los informes de ejecución del contrato se sube a la plataforma web.
</t>
    </r>
    <r>
      <rPr>
        <b/>
        <sz val="11"/>
        <color theme="1"/>
        <rFont val="Arial Narrow"/>
        <family val="2"/>
      </rPr>
      <t xml:space="preserve">GB. Muebles: </t>
    </r>
    <r>
      <rPr>
        <sz val="11"/>
        <color theme="1"/>
        <rFont val="Arial Narrow"/>
        <family val="2"/>
      </rPr>
      <t xml:space="preserve">
Los informes de supervision publicados al dia en la pagina web.
</t>
    </r>
    <r>
      <rPr>
        <b/>
        <sz val="11"/>
        <color theme="1"/>
        <rFont val="Arial Narrow"/>
        <family val="2"/>
      </rPr>
      <t xml:space="preserve">
O. Asesora de Planeación:
</t>
    </r>
    <r>
      <rPr>
        <sz val="11"/>
        <color theme="1"/>
        <rFont val="Arial Narrow"/>
        <family val="2"/>
      </rPr>
      <t xml:space="preserve">Archivos de control de supervisión DARUMA y carpetas de supervisión de contratistas PRONABI (Carpeta compartida en OAP)
</t>
    </r>
    <r>
      <rPr>
        <b/>
        <sz val="11"/>
        <color theme="1"/>
        <rFont val="Arial Narrow"/>
        <family val="2"/>
      </rPr>
      <t>O. Gestión de la Información:</t>
    </r>
    <r>
      <rPr>
        <sz val="11"/>
        <color theme="1"/>
        <rFont val="Arial Narrow"/>
        <family val="2"/>
      </rPr>
      <t xml:space="preserve">
https://www.saesas.gov.co/?idcategoria=105747
Carpeta del Contrato
</t>
    </r>
    <r>
      <rPr>
        <b/>
        <sz val="11"/>
        <color theme="1"/>
        <rFont val="Arial Narrow"/>
        <family val="2"/>
      </rPr>
      <t>GIT Servicios Administrativos</t>
    </r>
    <r>
      <rPr>
        <sz val="11"/>
        <color theme="1"/>
        <rFont val="Arial Narrow"/>
        <family val="2"/>
      </rPr>
      <t xml:space="preserve">
Informes de ejecución realizados, Evaluación de proveedores remitida a la Gerencia de Contratos via correo electronico,  Carpetas físicas de supervisión.
</t>
    </r>
    <r>
      <rPr>
        <b/>
        <sz val="11"/>
        <color theme="1"/>
        <rFont val="Arial Narrow"/>
        <family val="2"/>
      </rPr>
      <t>Gerencia Regional Norte</t>
    </r>
    <r>
      <rPr>
        <sz val="11"/>
        <color theme="1"/>
        <rFont val="Arial Narrow"/>
        <family val="2"/>
      </rPr>
      <t xml:space="preserve">
\\fileserver\publica\45 - Regional Norte\COORDINACION OPERATIVA\17.CONTRATO LOGISTICA             \\fileserver\publica\45 - Regional Norte\COORDINACION COMERCIAL\ROM\CONTRATO 037-2022
</t>
    </r>
    <r>
      <rPr>
        <b/>
        <sz val="11"/>
        <color theme="1"/>
        <rFont val="Arial Narrow"/>
        <family val="2"/>
      </rPr>
      <t>La Gerencia de Proyectos Especiales</t>
    </r>
    <r>
      <rPr>
        <sz val="11"/>
        <color theme="1"/>
        <rFont val="Arial Narrow"/>
        <family val="2"/>
      </rPr>
      <t xml:space="preserve">
Página web
</t>
    </r>
    <r>
      <rPr>
        <b/>
        <sz val="11"/>
        <color theme="1"/>
        <rFont val="Arial Narrow"/>
        <family val="2"/>
      </rPr>
      <t>G. Técnica:</t>
    </r>
    <r>
      <rPr>
        <sz val="11"/>
        <color theme="1"/>
        <rFont val="Arial Narrow"/>
        <family val="2"/>
      </rPr>
      <t xml:space="preserve">
\\fileserver\publica\7 - Coordinación Técnica\AREA TECNICA\FUNCIONARIOS\JBRAVO\CONTRATACIONES
</t>
    </r>
    <r>
      <rPr>
        <b/>
        <sz val="11"/>
        <color theme="1"/>
        <rFont val="Arial Narrow"/>
        <family val="2"/>
      </rPr>
      <t xml:space="preserve">GBI Urbanos: </t>
    </r>
    <r>
      <rPr>
        <sz val="11"/>
        <color theme="1"/>
        <rFont val="Arial Narrow"/>
        <family val="2"/>
      </rPr>
      <t xml:space="preserve">
Informes de ejecucion
</t>
    </r>
    <r>
      <rPr>
        <b/>
        <sz val="11"/>
        <color theme="1"/>
        <rFont val="Arial Narrow"/>
        <family val="2"/>
      </rPr>
      <t>GIT Archivo y Correspondencia</t>
    </r>
    <r>
      <rPr>
        <sz val="11"/>
        <color theme="1"/>
        <rFont val="Arial Narrow"/>
        <family val="2"/>
      </rPr>
      <t xml:space="preserve">
 F-BS3-333 Formato de evaluación de proveedores se encuentra cargado en la siguiente ruta: \\fileserver\publica\26-Gestion Documental\SAE3\Recuperado 27-04-2020\SAE3\Informes\Gestión de riesgos\Seguimiento riesgos 2022\EVALUACION DE PROOVEDORES y lo informes de supervision en la siguiente ruta: https://www.saesas.gov.co/?idcategoria=1180
</t>
    </r>
    <r>
      <rPr>
        <b/>
        <sz val="11"/>
        <color theme="1"/>
        <rFont val="Arial Narrow"/>
        <family val="2"/>
      </rPr>
      <t>G. Sociedades Activas:</t>
    </r>
    <r>
      <rPr>
        <sz val="11"/>
        <color theme="1"/>
        <rFont val="Arial Narrow"/>
        <family val="2"/>
      </rPr>
      <t xml:space="preserve"> NA
</t>
    </r>
    <r>
      <rPr>
        <b/>
        <sz val="11"/>
        <color theme="1"/>
        <rFont val="Arial Narrow"/>
        <family val="2"/>
      </rPr>
      <t>GBI. Rurales:</t>
    </r>
    <r>
      <rPr>
        <sz val="11"/>
        <color theme="1"/>
        <rFont val="Arial Narrow"/>
        <family val="2"/>
      </rPr>
      <t xml:space="preserve">
*Actas de reunion 
* Memorandos a la contraparte con la solicitud de la informacion a traves del aplicativo zeus
* Correos electronicos. 
</t>
    </r>
    <r>
      <rPr>
        <b/>
        <sz val="11"/>
        <color theme="1"/>
        <rFont val="Arial Narrow"/>
        <family val="2"/>
      </rPr>
      <t>GIT. Aseguramiento de la Información:</t>
    </r>
    <r>
      <rPr>
        <sz val="11"/>
        <color theme="1"/>
        <rFont val="Arial Narrow"/>
        <family val="2"/>
      </rPr>
      <t xml:space="preserve"> este GIT no tiene a cargo supervisión de contratos
</t>
    </r>
    <r>
      <rPr>
        <b/>
        <sz val="11"/>
        <color theme="1"/>
        <rFont val="Arial Narrow"/>
        <family val="2"/>
      </rPr>
      <t>O. Comunicaciones:</t>
    </r>
    <r>
      <rPr>
        <sz val="11"/>
        <color theme="1"/>
        <rFont val="Arial Narrow"/>
        <family val="2"/>
      </rPr>
      <t xml:space="preserve"> https://www.saesas.gov.co/transparencia_acceso_informaciOn_pUblica/8_contratacion/8_2_publicacion_ejecucion_contratos/informes_gestion_contractual/oficina_comunicaciones_atencion_29413
</t>
    </r>
    <r>
      <rPr>
        <b/>
        <sz val="11"/>
        <color theme="1"/>
        <rFont val="Arial Narrow"/>
        <family val="2"/>
      </rPr>
      <t>G. Financiera:</t>
    </r>
    <r>
      <rPr>
        <sz val="11"/>
        <color theme="1"/>
        <rFont val="Arial Narrow"/>
        <family val="2"/>
      </rPr>
      <t xml:space="preserve"> Los informes de Ejecución de suplican en la página web en la ruta https://www.saesas.gov.co/transparencia_acceso_informaciOn_pUblica/8_contratacion/8_2_publicacion_ejecucion_contratos/informes_gestion_contractual/gcia_financiera, y los Informes de evaluación se remiten por correo electrónico al área de contratos</t>
    </r>
  </si>
  <si>
    <t>Verificación incompleta o ineficaz de antecedentes legales de los actores involucrados con la administración de activos</t>
  </si>
  <si>
    <t>Verificación de antecedentes legales de los actores involucrados con SAE</t>
  </si>
  <si>
    <t>Los lideres de área o procesos misionales  verifican los antecedentes legales de los actores involucrados en la administración de los activos de SAE con apoyo de herramientas tecnológicas que facilitan las consultas de Legal Check a fin de identificar situaciones comportamentales no éticas de los mismos. En caso de identificar alguna desviación o antecedente legal que impida efectuar negocios o relacionamientos con los terceros, se procederá a las remcciones o terminación de relaciones contractuales que se tengan en curso.</t>
  </si>
  <si>
    <t>Gerencia de Bienes Inmuebles Urbanos
Gerencia de Bienes Inmuebles Rurales
Gerente de Bienes Muebles
Gerente de Sociedades Activas
Gerente de Sociedades en Liquidación
Gerencias Regionales</t>
  </si>
  <si>
    <t xml:space="preserve">Adelantar proceso contractual para la consulta de antecedes legales de los clientes involucrados con la SAE </t>
  </si>
  <si>
    <r>
      <rPr>
        <b/>
        <sz val="11"/>
        <color theme="1"/>
        <rFont val="Arial Narrow"/>
        <family val="2"/>
      </rPr>
      <t>GR Sur Occidente</t>
    </r>
    <r>
      <rPr>
        <sz val="11"/>
        <color theme="1"/>
        <rFont val="Arial Narrow"/>
        <family val="2"/>
      </rPr>
      <t xml:space="preserve">
El funcionario realizas las consultas legales y adjunta a lasa presentaciones de comité para su aprobación
</t>
    </r>
    <r>
      <rPr>
        <b/>
        <sz val="11"/>
        <color theme="1"/>
        <rFont val="Arial Narrow"/>
        <family val="2"/>
      </rPr>
      <t xml:space="preserve">GB. Muebles: </t>
    </r>
    <r>
      <rPr>
        <sz val="11"/>
        <color theme="1"/>
        <rFont val="Arial Narrow"/>
        <family val="2"/>
      </rPr>
      <t xml:space="preserve">
El estudio de antecedentes fiscales y disciplinarios de todos los oferentes se realiza en conjunto con la evaluación de propuestas.
</t>
    </r>
    <r>
      <rPr>
        <b/>
        <sz val="11"/>
        <color theme="1"/>
        <rFont val="Arial Narrow"/>
        <family val="2"/>
      </rPr>
      <t>Gerencia Regional Norte</t>
    </r>
    <r>
      <rPr>
        <sz val="11"/>
        <color theme="1"/>
        <rFont val="Arial Narrow"/>
        <family val="2"/>
      </rPr>
      <t xml:space="preserve">
Durante el segundo trimestre, la funcionaria designada como apoyo a la supervisión del contrato de logística y el profesional de paoyo a la supervision del contrato ROM hicieron seguimiento a las gestiones adelantadas por el contratista, verificando el cumpliento de sus obligaciones de cara al pliego de condiciones. 
</t>
    </r>
    <r>
      <rPr>
        <b/>
        <sz val="11"/>
        <color theme="1"/>
        <rFont val="Arial Narrow"/>
        <family val="2"/>
      </rPr>
      <t>G. Sociedades en Liquidación:</t>
    </r>
    <r>
      <rPr>
        <sz val="11"/>
        <color theme="1"/>
        <rFont val="Arial Narrow"/>
        <family val="2"/>
      </rPr>
      <t xml:space="preserve">
La GSL no realiza este tipo de consulta de antecedes de los depositarios con funciones de liquidadores. 
</t>
    </r>
    <r>
      <rPr>
        <b/>
        <sz val="11"/>
        <color theme="1"/>
        <rFont val="Arial Narrow"/>
        <family val="2"/>
      </rPr>
      <t>GBI Urbanos:</t>
    </r>
    <r>
      <rPr>
        <sz val="11"/>
        <color theme="1"/>
        <rFont val="Arial Narrow"/>
        <family val="2"/>
      </rPr>
      <t xml:space="preserve">
Desde la gerencia de inmuebles no se valida antecedentes toda vez que se dispone sea realizado por la gerencia de asuntos legales, la validación a los contratos refiere a la parte tecnica
</t>
    </r>
    <r>
      <rPr>
        <b/>
        <sz val="11"/>
        <color theme="1"/>
        <rFont val="Arial Narrow"/>
        <family val="2"/>
      </rPr>
      <t>G. Sociedades Activas:</t>
    </r>
    <r>
      <rPr>
        <sz val="11"/>
        <color theme="1"/>
        <rFont val="Arial Narrow"/>
        <family val="2"/>
      </rPr>
      <t xml:space="preserve"> En el 2T de 2022 la Gerencia no realizó celebración de contratos, por ende no realizó consultas de antecedentes legales.
</t>
    </r>
    <r>
      <rPr>
        <b/>
        <sz val="11"/>
        <color theme="1"/>
        <rFont val="Arial Narrow"/>
        <family val="2"/>
      </rPr>
      <t>GBI. Rurales:</t>
    </r>
    <r>
      <rPr>
        <sz val="11"/>
        <color theme="1"/>
        <rFont val="Arial Narrow"/>
        <family val="2"/>
      </rPr>
      <t>La Gerencia de bienes inmuebles rurales no participa en este proceso</t>
    </r>
  </si>
  <si>
    <r>
      <rPr>
        <b/>
        <sz val="11"/>
        <color theme="1"/>
        <rFont val="Arial Narrow"/>
        <family val="2"/>
      </rPr>
      <t>GR Sur Occidente</t>
    </r>
    <r>
      <rPr>
        <sz val="11"/>
        <color theme="1"/>
        <rFont val="Arial Narrow"/>
        <family val="2"/>
      </rPr>
      <t xml:space="preserve">
Actas de comité
</t>
    </r>
    <r>
      <rPr>
        <b/>
        <sz val="11"/>
        <color theme="1"/>
        <rFont val="Arial Narrow"/>
        <family val="2"/>
      </rPr>
      <t xml:space="preserve">GB. Muebles: </t>
    </r>
    <r>
      <rPr>
        <sz val="11"/>
        <color theme="1"/>
        <rFont val="Arial Narrow"/>
        <family val="2"/>
      </rPr>
      <t xml:space="preserve">
Los documentos de evaluación, soportan todo el proceso precontractual.
</t>
    </r>
    <r>
      <rPr>
        <b/>
        <sz val="11"/>
        <color theme="1"/>
        <rFont val="Arial Narrow"/>
        <family val="2"/>
      </rPr>
      <t xml:space="preserve">
Gerencia Regional Norte
</t>
    </r>
    <r>
      <rPr>
        <sz val="11"/>
        <color theme="1"/>
        <rFont val="Arial Narrow"/>
        <family val="2"/>
      </rPr>
      <t xml:space="preserve">\\fileserver\publica\45 - Regional Norte\COORDINACION OPERATIVA\17.CONTRATO LOGISTICA             \\fileserver\publica\45 - Regional Norte\COORDINACION COMERCIAL\ROM\CONTRATO 037-2022
</t>
    </r>
    <r>
      <rPr>
        <b/>
        <sz val="11"/>
        <color theme="1"/>
        <rFont val="Arial Narrow"/>
        <family val="2"/>
      </rPr>
      <t xml:space="preserve">GBI Urbanos: </t>
    </r>
    <r>
      <rPr>
        <sz val="11"/>
        <color theme="1"/>
        <rFont val="Arial Narrow"/>
        <family val="2"/>
      </rPr>
      <t xml:space="preserve">
Publicación pagina web
</t>
    </r>
    <r>
      <rPr>
        <b/>
        <sz val="11"/>
        <color theme="1"/>
        <rFont val="Arial Narrow"/>
        <family val="2"/>
      </rPr>
      <t>G. Sociedades Activas:</t>
    </r>
    <r>
      <rPr>
        <sz val="11"/>
        <color theme="1"/>
        <rFont val="Arial Narrow"/>
        <family val="2"/>
      </rPr>
      <t xml:space="preserve"> NA</t>
    </r>
  </si>
  <si>
    <r>
      <rPr>
        <b/>
        <sz val="11"/>
        <color theme="1"/>
        <rFont val="Arial Narrow"/>
        <family val="2"/>
      </rPr>
      <t>G. Asuntos Legales:</t>
    </r>
    <r>
      <rPr>
        <sz val="11"/>
        <color theme="1"/>
        <rFont val="Arial Narrow"/>
        <family val="2"/>
      </rPr>
      <t xml:space="preserve"> sin reporte</t>
    </r>
  </si>
  <si>
    <t>Promover al interior de la Entidad una cultura empresarial ética a través de campañas de sensibilización al interior de la Entidad</t>
  </si>
  <si>
    <t>Piezas de sensibilización</t>
  </si>
  <si>
    <t>Gerencia de Talento Humano
Oficina de Comunicaciones y Atención al Ciudadano</t>
  </si>
  <si>
    <r>
      <rPr>
        <b/>
        <sz val="11"/>
        <color theme="1"/>
        <rFont val="Arial Narrow"/>
        <family val="2"/>
      </rPr>
      <t>GR Sur Occidente</t>
    </r>
    <r>
      <rPr>
        <sz val="11"/>
        <color theme="1"/>
        <rFont val="Arial Narrow"/>
        <family val="2"/>
      </rPr>
      <t xml:space="preserve">
Se realiza por los coordinadores de cada area y la gerencia regional las correspondiente a cada funconario de acuerdo con el P-GT2-171 Procedimiento evaluación del rendimiento
</t>
    </r>
    <r>
      <rPr>
        <b/>
        <sz val="11"/>
        <color theme="1"/>
        <rFont val="Arial Narrow"/>
        <family val="2"/>
      </rPr>
      <t>G. Talento Humano</t>
    </r>
    <r>
      <rPr>
        <sz val="11"/>
        <color theme="1"/>
        <rFont val="Arial Narrow"/>
        <family val="2"/>
      </rPr>
      <t xml:space="preserve">: Se hace socialización de los valores corporativos SAE
</t>
    </r>
    <r>
      <rPr>
        <b/>
        <sz val="11"/>
        <color theme="1"/>
        <rFont val="Arial Narrow"/>
        <family val="2"/>
      </rPr>
      <t>GB. Muebles:</t>
    </r>
    <r>
      <rPr>
        <sz val="11"/>
        <color theme="1"/>
        <rFont val="Arial Narrow"/>
        <family val="2"/>
      </rPr>
      <t xml:space="preserve">
Evaluaciones de desempeño de todos los funcionarios de la GBM.
</t>
    </r>
    <r>
      <rPr>
        <b/>
        <sz val="11"/>
        <color theme="1"/>
        <rFont val="Arial Narrow"/>
        <family val="2"/>
      </rPr>
      <t xml:space="preserve">
Oficina Asesora de Planeación:
</t>
    </r>
    <r>
      <rPr>
        <sz val="11"/>
        <color theme="1"/>
        <rFont val="Arial Narrow"/>
        <family val="2"/>
      </rPr>
      <t xml:space="preserve">La OAP realizo la validación de compromisos comportamentales, productos, actividades y demás aspectos relacionados en la evaluación de rendimiento de cada uno de los colaboradores de la OAP.
</t>
    </r>
    <r>
      <rPr>
        <b/>
        <sz val="11"/>
        <color theme="1"/>
        <rFont val="Arial Narrow"/>
        <family val="2"/>
      </rPr>
      <t xml:space="preserve">
G. Contratos: 
</t>
    </r>
    <r>
      <rPr>
        <sz val="11"/>
        <color theme="1"/>
        <rFont val="Arial Narrow"/>
        <family val="2"/>
      </rPr>
      <t xml:space="preserve">Los miembros de la Gerencia de Contratos asisten a todas las capacitaciones de sensibilización al interior de la entidad
</t>
    </r>
    <r>
      <rPr>
        <b/>
        <sz val="11"/>
        <color theme="1"/>
        <rFont val="Arial Narrow"/>
        <family val="2"/>
      </rPr>
      <t xml:space="preserve">
GIT. Depositarios: 
</t>
    </r>
    <r>
      <rPr>
        <sz val="11"/>
        <color theme="1"/>
        <rFont val="Arial Narrow"/>
        <family val="2"/>
      </rPr>
      <t xml:space="preserve">Para el período el Git Depositarios no cuenta con ingreso nuevo de personal 
</t>
    </r>
    <r>
      <rPr>
        <b/>
        <sz val="11"/>
        <color theme="1"/>
        <rFont val="Arial Narrow"/>
        <family val="2"/>
      </rPr>
      <t xml:space="preserve">
O. Gestión de la Información:
</t>
    </r>
    <r>
      <rPr>
        <sz val="11"/>
        <color theme="1"/>
        <rFont val="Arial Narrow"/>
        <family val="2"/>
      </rPr>
      <t xml:space="preserve">a corte de junio 2022, se realizarón capacitaciones internas en la OGI de los temas relacionados con la mesa de ayuda al personal de soporte técnico
</t>
    </r>
    <r>
      <rPr>
        <b/>
        <sz val="11"/>
        <color theme="1"/>
        <rFont val="Arial Narrow"/>
        <family val="2"/>
      </rPr>
      <t>Oficina de Control Interno</t>
    </r>
    <r>
      <rPr>
        <sz val="11"/>
        <color theme="1"/>
        <rFont val="Arial Narrow"/>
        <family val="2"/>
      </rPr>
      <t xml:space="preserve">
Esta actividad se cumplió en el primer trimestre de 2022.
</t>
    </r>
    <r>
      <rPr>
        <b/>
        <sz val="11"/>
        <color theme="1"/>
        <rFont val="Arial Narrow"/>
        <family val="2"/>
      </rPr>
      <t>GIT Servicios Administrativos</t>
    </r>
    <r>
      <rPr>
        <sz val="11"/>
        <color theme="1"/>
        <rFont val="Arial Narrow"/>
        <family val="2"/>
      </rPr>
      <t xml:space="preserve">
La evaluación de rendimiento es realizada de manera anual, basados en el cumplimiento de las funciones del colaborador evaluado, su compromiso y disposición. Antes de la firma y aceptación de la evaluación por parte del funcionario, se hace una retroalimentación de la misma y se dan algunas indicaciones sobre los aspectos a mejorar.
Así mismo, cada uno de los funcionarios del área tiene establecidas sus actividades y funciones, las cuales previamente han sido acordadas y retroalimentadas según el Comunicado Individual de funciones.
</t>
    </r>
    <r>
      <rPr>
        <b/>
        <sz val="11"/>
        <color theme="1"/>
        <rFont val="Arial Narrow"/>
        <family val="2"/>
      </rPr>
      <t xml:space="preserve">Gerencia Regional Norte
</t>
    </r>
    <r>
      <rPr>
        <sz val="11"/>
        <color theme="1"/>
        <rFont val="Arial Narrow"/>
        <family val="2"/>
      </rPr>
      <t xml:space="preserve">Los lideres de area consignan el resultado de la gestión de los colaboradores en las evaluaciones de rendimiento anuales. 
</t>
    </r>
    <r>
      <rPr>
        <b/>
        <sz val="11"/>
        <color theme="1"/>
        <rFont val="Arial Narrow"/>
        <family val="2"/>
      </rPr>
      <t>G. Comercial:</t>
    </r>
    <r>
      <rPr>
        <sz val="11"/>
        <color theme="1"/>
        <rFont val="Arial Narrow"/>
        <family val="2"/>
      </rPr>
      <t xml:space="preserve">
En el primer trimestre El Gerente realizo las correspondiente evaluciones de desempeño de cada funcionario del area, con el fin de calificar y retroalimentar sobre los aspectos a mejorar
</t>
    </r>
    <r>
      <rPr>
        <b/>
        <sz val="11"/>
        <color theme="1"/>
        <rFont val="Arial Narrow"/>
        <family val="2"/>
      </rPr>
      <t xml:space="preserve">Presidencia: </t>
    </r>
    <r>
      <rPr>
        <sz val="11"/>
        <color theme="1"/>
        <rFont val="Arial Narrow"/>
        <family val="2"/>
      </rPr>
      <t xml:space="preserve">
El despacho de la Presidencia no realiza supervision de contratos, toda vez que se encuentran bajo responsabilidad de cada area competente.
</t>
    </r>
    <r>
      <rPr>
        <b/>
        <sz val="11"/>
        <color theme="1"/>
        <rFont val="Arial Narrow"/>
        <family val="2"/>
      </rPr>
      <t xml:space="preserve">
G. Técnica:
</t>
    </r>
    <r>
      <rPr>
        <sz val="11"/>
        <color theme="1"/>
        <rFont val="Arial Narrow"/>
        <family val="2"/>
      </rPr>
      <t xml:space="preserve">Se realizo entrega de las Evaluaciones de rendimiento en el formato establecido de los funcionarios nuevos el 09-03-2022.
Se realizo entrega de las Evaluaciones de rendimiento de los funcionarios en el año 2021 en el formato establecido el 19-04-2022.
Se realizo entrega de las Evaluaciones de rendimiento de los funcionarios en el año 2021 en el formato establecido el 05-05-2022.
Se realizo entrega de las Evaluaciones de rendimiento de los funcionarios en el año 2021 en el formato establecido el 26-05-2022.
</t>
    </r>
    <r>
      <rPr>
        <b/>
        <sz val="11"/>
        <color theme="1"/>
        <rFont val="Arial Narrow"/>
        <family val="2"/>
      </rPr>
      <t>G. Sociedades en Liquidación:</t>
    </r>
    <r>
      <rPr>
        <sz val="11"/>
        <color theme="1"/>
        <rFont val="Arial Narrow"/>
        <family val="2"/>
      </rPr>
      <t xml:space="preserve">
El Vicepresidente de Sociedades, realizo las evaluaciones de desempeño de cada funcionario de la GSL.
</t>
    </r>
    <r>
      <rPr>
        <b/>
        <sz val="11"/>
        <color theme="1"/>
        <rFont val="Arial Narrow"/>
        <family val="2"/>
      </rPr>
      <t>GBI. Rurales:</t>
    </r>
    <r>
      <rPr>
        <sz val="11"/>
        <color theme="1"/>
        <rFont val="Arial Narrow"/>
        <family val="2"/>
      </rPr>
      <t xml:space="preserve">
* Se realiza la revision en cuanto cumplimiento de metas ( indicadores).
*se realiza la revision de temas a nivel comportamental.
*Se evalua el nivel de compromiso para con las actividaddes del area 
* Se evalua el nivel de responsabilidad para con las actividades del area/
* Posteriomente se procede al diligenciamiento del  formato de la funcion publica remitido por talento Humano, se envia al funcionario para concertar resultado y respectiva firma y retorno a la oficina de talento humano.
</t>
    </r>
    <r>
      <rPr>
        <b/>
        <sz val="11"/>
        <color theme="1"/>
        <rFont val="Arial Narrow"/>
        <family val="2"/>
      </rPr>
      <t>GBI Urbanos:</t>
    </r>
    <r>
      <rPr>
        <sz val="11"/>
        <color theme="1"/>
        <rFont val="Arial Narrow"/>
        <family val="2"/>
      </rPr>
      <t xml:space="preserve">
La gerencia de inmuebles no realiza procesos ni campañas de sencibilización toda vez que son promovidas desde la gerencia de talento humano y la oficina de comunicaciones
</t>
    </r>
    <r>
      <rPr>
        <b/>
        <sz val="11"/>
        <color theme="1"/>
        <rFont val="Arial Narrow"/>
        <family val="2"/>
      </rPr>
      <t>GIT Archivo y Correspondencia</t>
    </r>
    <r>
      <rPr>
        <sz val="11"/>
        <color theme="1"/>
        <rFont val="Arial Narrow"/>
        <family val="2"/>
      </rPr>
      <t xml:space="preserve">
Se realiza las evaluacion de rendimiento anual en donde se le retroalimenta al funcionario sus aspectos a mejorar y los objetivos propuestos para el año en curso
El </t>
    </r>
    <r>
      <rPr>
        <b/>
        <sz val="11"/>
        <color theme="1"/>
        <rFont val="Arial Narrow"/>
        <family val="2"/>
      </rPr>
      <t>Gerente de Proyectos Especiales</t>
    </r>
    <r>
      <rPr>
        <sz val="11"/>
        <color theme="1"/>
        <rFont val="Arial Narrow"/>
        <family val="2"/>
      </rPr>
      <t xml:space="preserve"> con el apoyo del funcionario delegado por este, realizan la evaluación de desempeño de todos los integrantes de la Gerencia, detemrinando los aspectos a mejorar de cada uno de ellos. 
</t>
    </r>
    <r>
      <rPr>
        <b/>
        <sz val="11"/>
        <color theme="1"/>
        <rFont val="Arial Narrow"/>
        <family val="2"/>
      </rPr>
      <t xml:space="preserve">G. Sociedades Activas: </t>
    </r>
    <r>
      <rPr>
        <sz val="11"/>
        <color theme="1"/>
        <rFont val="Arial Narrow"/>
        <family val="2"/>
      </rPr>
      <t xml:space="preserve">En el 2T de 2022 la Gerencia de Sociedades Activas realiza 22 evaluaciones de rendimiento.
</t>
    </r>
    <r>
      <rPr>
        <b/>
        <sz val="11"/>
        <color theme="1"/>
        <rFont val="Arial Narrow"/>
        <family val="2"/>
      </rPr>
      <t>GIT. Aseguramiento de la Información:</t>
    </r>
    <r>
      <rPr>
        <sz val="11"/>
        <color theme="1"/>
        <rFont val="Arial Narrow"/>
        <family val="2"/>
      </rPr>
      <t xml:space="preserve"> Se realizo la califiación de la totalidad de funcionarios del GIT
</t>
    </r>
    <r>
      <rPr>
        <b/>
        <sz val="11"/>
        <color theme="1"/>
        <rFont val="Arial Narrow"/>
        <family val="2"/>
      </rPr>
      <t>GIT. Viáticos:</t>
    </r>
    <r>
      <rPr>
        <sz val="11"/>
        <color theme="1"/>
        <rFont val="Arial Narrow"/>
        <family val="2"/>
      </rPr>
      <t xml:space="preserve">
Las evaluaciones de desempeño las realiza la Vicepresidencia Administrativa y fiannciera
</t>
    </r>
    <r>
      <rPr>
        <b/>
        <sz val="11"/>
        <color theme="1"/>
        <rFont val="Arial Narrow"/>
        <family val="2"/>
      </rPr>
      <t>O. Comunicaciones:</t>
    </r>
    <r>
      <rPr>
        <sz val="11"/>
        <color theme="1"/>
        <rFont val="Arial Narrow"/>
        <family val="2"/>
      </rPr>
      <t xml:space="preserve"> La jefe de la Oficina de Comunicaciones y Atención al Ciudadano realiza el seguimiento de los compromisos comportamentales de los servidores a su cargo  para aportar al mejoramiento y rendimiento del grupo del área
</t>
    </r>
    <r>
      <rPr>
        <b/>
        <sz val="11"/>
        <color theme="1"/>
        <rFont val="Arial Narrow"/>
        <family val="2"/>
      </rPr>
      <t xml:space="preserve">G. Financiera: </t>
    </r>
    <r>
      <rPr>
        <sz val="11"/>
        <color theme="1"/>
        <rFont val="Arial Narrow"/>
        <family val="2"/>
      </rPr>
      <t>Anualmente se realiza la evaluación de desempeño de cada trabajador por parte del jefe de área donde puede que surjan planes de mejoramiento individual dependiendo el rendimiento del trabajadador.</t>
    </r>
  </si>
  <si>
    <r>
      <rPr>
        <b/>
        <sz val="11"/>
        <color theme="1"/>
        <rFont val="Arial Narrow"/>
        <family val="2"/>
      </rPr>
      <t>GR Sur Occidente</t>
    </r>
    <r>
      <rPr>
        <sz val="11"/>
        <color theme="1"/>
        <rFont val="Arial Narrow"/>
        <family val="2"/>
      </rPr>
      <t xml:space="preserve">
Correo elecronico enviado a la gerencia de talento humano con las evaluaciones de rendimiento de cada funcionario a cargo de la regional
</t>
    </r>
    <r>
      <rPr>
        <b/>
        <sz val="11"/>
        <color theme="1"/>
        <rFont val="Arial Narrow"/>
        <family val="2"/>
      </rPr>
      <t xml:space="preserve">
G. Talento Humano:
</t>
    </r>
    <r>
      <rPr>
        <sz val="11"/>
        <color theme="1"/>
        <rFont val="Arial Narrow"/>
        <family val="2"/>
      </rPr>
      <t xml:space="preserve">Campaña a traves de Comunicaciones
</t>
    </r>
    <r>
      <rPr>
        <b/>
        <sz val="11"/>
        <color theme="1"/>
        <rFont val="Arial Narrow"/>
        <family val="2"/>
      </rPr>
      <t>GB. Muebles:</t>
    </r>
    <r>
      <rPr>
        <sz val="11"/>
        <color theme="1"/>
        <rFont val="Arial Narrow"/>
        <family val="2"/>
      </rPr>
      <t xml:space="preserve">
Evaluacion de desempeño
</t>
    </r>
    <r>
      <rPr>
        <b/>
        <sz val="11"/>
        <color theme="1"/>
        <rFont val="Arial Narrow"/>
        <family val="2"/>
      </rPr>
      <t>O. Asesora de Planeación:</t>
    </r>
    <r>
      <rPr>
        <sz val="11"/>
        <color theme="1"/>
        <rFont val="Arial Narrow"/>
        <family val="2"/>
      </rPr>
      <t xml:space="preserve">
Evaluaciones de rendimiento
</t>
    </r>
    <r>
      <rPr>
        <b/>
        <sz val="11"/>
        <color theme="1"/>
        <rFont val="Arial Narrow"/>
        <family val="2"/>
      </rPr>
      <t>O. Gestión de la Información:</t>
    </r>
    <r>
      <rPr>
        <sz val="11"/>
        <color theme="1"/>
        <rFont val="Arial Narrow"/>
        <family val="2"/>
      </rPr>
      <t xml:space="preserve">
\\fileserver\Publica1\39 - Oficina OGI\Seguridad\Dneme\2022\Plan de Accion\Mesas Trabajo Internas
</t>
    </r>
    <r>
      <rPr>
        <b/>
        <sz val="11"/>
        <color theme="1"/>
        <rFont val="Arial Narrow"/>
        <family val="2"/>
      </rPr>
      <t>Oficina de Control Interno</t>
    </r>
    <r>
      <rPr>
        <sz val="11"/>
        <color theme="1"/>
        <rFont val="Arial Narrow"/>
        <family val="2"/>
      </rPr>
      <t xml:space="preserve">
 -Teams
 -Correos electrónicos
 -Evaluaciones firmadas
Los soportes que respaldan la actividad se encuentran en la siguiente ruta:
\\fileserver\publica\8 - Oficina de Control Interno\2022\Evaluación Rendimiento Anual OCI 2021
</t>
    </r>
    <r>
      <rPr>
        <b/>
        <sz val="11"/>
        <color theme="1"/>
        <rFont val="Arial Narrow"/>
        <family val="2"/>
      </rPr>
      <t>GIT Servicios Administrativos</t>
    </r>
    <r>
      <rPr>
        <sz val="11"/>
        <color theme="1"/>
        <rFont val="Arial Narrow"/>
        <family val="2"/>
      </rPr>
      <t xml:space="preserve">
Evaluaciones de rendimiento de los funcionarios del área.
</t>
    </r>
    <r>
      <rPr>
        <b/>
        <sz val="11"/>
        <color theme="1"/>
        <rFont val="Arial Narrow"/>
        <family val="2"/>
      </rPr>
      <t>Gerencia Regional Norte</t>
    </r>
    <r>
      <rPr>
        <sz val="11"/>
        <color theme="1"/>
        <rFont val="Arial Narrow"/>
        <family val="2"/>
      </rPr>
      <t xml:space="preserve">
\\fileserver\publica\45 - Regional Norte\GERENCIA\FUNCIONARIOS REGIONAL NORTE\EVALUACIONES DE RENDIMIENTO
</t>
    </r>
    <r>
      <rPr>
        <b/>
        <sz val="11"/>
        <color theme="1"/>
        <rFont val="Arial Narrow"/>
        <family val="2"/>
      </rPr>
      <t xml:space="preserve">Presidencia: </t>
    </r>
    <r>
      <rPr>
        <sz val="11"/>
        <color theme="1"/>
        <rFont val="Arial Narrow"/>
        <family val="2"/>
      </rPr>
      <t xml:space="preserve">
\\fileserver\publica\55 - Presidencia\SEGUIMIENTO RIESGOS
</t>
    </r>
    <r>
      <rPr>
        <b/>
        <sz val="11"/>
        <color theme="1"/>
        <rFont val="Arial Narrow"/>
        <family val="2"/>
      </rPr>
      <t>G. Técnica:</t>
    </r>
    <r>
      <rPr>
        <sz val="11"/>
        <color theme="1"/>
        <rFont val="Arial Narrow"/>
        <family val="2"/>
      </rPr>
      <t xml:space="preserve">
Correos remitidos a Maria Consuelo Garcia Quintero con los formatos de las evaluaciones de desempeño realizadas de cada uno de los funcionarios pertenecientes a la Gerencia Técnica.
\\fileserver.saesas.gov.co\publica\7 - Coordinación Técnica\AREA TECNICA\FUNCIONARIOS\SARIAS\Evaluaciones de desempeño
</t>
    </r>
    <r>
      <rPr>
        <b/>
        <sz val="11"/>
        <color theme="1"/>
        <rFont val="Arial Narrow"/>
        <family val="2"/>
      </rPr>
      <t>G. Sociedades en Liquidación:</t>
    </r>
    <r>
      <rPr>
        <sz val="11"/>
        <color theme="1"/>
        <rFont val="Arial Narrow"/>
        <family val="2"/>
      </rPr>
      <t xml:space="preserve">
Información confidicial, cada evaluación de desempeño reposa en Talento humano
</t>
    </r>
    <r>
      <rPr>
        <b/>
        <sz val="11"/>
        <color theme="1"/>
        <rFont val="Arial Narrow"/>
        <family val="2"/>
      </rPr>
      <t>GBI. Rurales:</t>
    </r>
    <r>
      <rPr>
        <sz val="11"/>
        <color theme="1"/>
        <rFont val="Arial Narrow"/>
        <family val="2"/>
      </rPr>
      <t xml:space="preserve">
* Correo electronico funcionarios y talento humano con evaluaciones fiirmadas 
</t>
    </r>
    <r>
      <rPr>
        <b/>
        <sz val="11"/>
        <color theme="1"/>
        <rFont val="Arial Narrow"/>
        <family val="2"/>
      </rPr>
      <t>GBI Urbanos:</t>
    </r>
    <r>
      <rPr>
        <sz val="11"/>
        <color theme="1"/>
        <rFont val="Arial Narrow"/>
        <family val="2"/>
      </rPr>
      <t xml:space="preserve">
La gerencia de inmuebles no realiza procesos ni campañas de sencibilización toda vez que son promovidas desde la gerencia de talento humano y la oficina de comunicaciones
</t>
    </r>
    <r>
      <rPr>
        <b/>
        <sz val="11"/>
        <color theme="1"/>
        <rFont val="Arial Narrow"/>
        <family val="2"/>
      </rPr>
      <t xml:space="preserve">
GIT Archivo y Correspondencia
</t>
    </r>
    <r>
      <rPr>
        <sz val="11"/>
        <color theme="1"/>
        <rFont val="Arial Narrow"/>
        <family val="2"/>
      </rPr>
      <t xml:space="preserve">Se deja evidencia en la siguiente ruta: \\fileserver\publica\1001 - Usuarios\201 - Archivo y Correspondencia\jalayon\JEISON\BACKUP 23_12_20\Evaluaciones de rendimiento 2022
</t>
    </r>
    <r>
      <rPr>
        <b/>
        <sz val="11"/>
        <color theme="1"/>
        <rFont val="Arial Narrow"/>
        <family val="2"/>
      </rPr>
      <t xml:space="preserve">G. Sociedades Activas: </t>
    </r>
    <r>
      <rPr>
        <sz val="11"/>
        <color theme="1"/>
        <rFont val="Arial Narrow"/>
        <family val="2"/>
      </rPr>
      <t xml:space="preserve">No se adjunta soporte por ser confidencial.
</t>
    </r>
    <r>
      <rPr>
        <b/>
        <sz val="11"/>
        <color theme="1"/>
        <rFont val="Arial Narrow"/>
        <family val="2"/>
      </rPr>
      <t xml:space="preserve">GIT. Aseguramiento de la Información: </t>
    </r>
    <r>
      <rPr>
        <sz val="11"/>
        <color theme="1"/>
        <rFont val="Arial Narrow"/>
        <family val="2"/>
      </rPr>
      <t xml:space="preserve">Carpeta 43 - GIT Aseguramiento - Mapa de Riesgos
</t>
    </r>
    <r>
      <rPr>
        <b/>
        <sz val="11"/>
        <color theme="1"/>
        <rFont val="Arial Narrow"/>
        <family val="2"/>
      </rPr>
      <t>O. Comunicaciones:</t>
    </r>
    <r>
      <rPr>
        <sz val="11"/>
        <color theme="1"/>
        <rFont val="Arial Narrow"/>
        <family val="2"/>
      </rPr>
      <t xml:space="preserve"> No aplica
</t>
    </r>
    <r>
      <rPr>
        <b/>
        <sz val="11"/>
        <color theme="1"/>
        <rFont val="Arial Narrow"/>
        <family val="2"/>
      </rPr>
      <t xml:space="preserve">G. Financiera: </t>
    </r>
    <r>
      <rPr>
        <sz val="11"/>
        <color theme="1"/>
        <rFont val="Arial Narrow"/>
        <family val="2"/>
      </rPr>
      <t>Las evaluaciones de desempeño de los trabajadores reposan en la Gerencia de Talento Humano.</t>
    </r>
  </si>
  <si>
    <r>
      <rPr>
        <b/>
        <sz val="11"/>
        <color theme="1"/>
        <rFont val="Arial Narrow"/>
        <family val="2"/>
      </rPr>
      <t>G. Talento Humano</t>
    </r>
    <r>
      <rPr>
        <sz val="11"/>
        <color theme="1"/>
        <rFont val="Arial Narrow"/>
        <family val="2"/>
      </rPr>
      <t xml:space="preserve">: Se socializa el Modelo de Gestión por Competencias y se complementa con talleres de Competencias Comportamentales
</t>
    </r>
    <r>
      <rPr>
        <b/>
        <sz val="11"/>
        <color theme="1"/>
        <rFont val="Arial Narrow"/>
        <family val="2"/>
      </rPr>
      <t>O. Comunicaciones:</t>
    </r>
    <r>
      <rPr>
        <sz val="11"/>
        <color theme="1"/>
        <rFont val="Arial Narrow"/>
        <family val="2"/>
      </rPr>
      <t xml:space="preserve"> Se realizará una camapaña al interior de la Entidad para reforzar los valores institucionales que están dentro del codigo de ética y buen gobierno en el mes de octubre</t>
    </r>
  </si>
  <si>
    <r>
      <rPr>
        <b/>
        <sz val="11"/>
        <color theme="1"/>
        <rFont val="Arial Narrow"/>
        <family val="2"/>
      </rPr>
      <t>G. Talento Humano</t>
    </r>
    <r>
      <rPr>
        <sz val="11"/>
        <color theme="1"/>
        <rFont val="Arial Narrow"/>
        <family val="2"/>
      </rPr>
      <t>: Modelo de Competencias y Talleres</t>
    </r>
  </si>
  <si>
    <t>No se investigan oportunamente los comportamientos o desviaciones de procesos inusuales</t>
  </si>
  <si>
    <t>Verificación jurídica de hechos para inicio de acciones judiciales</t>
  </si>
  <si>
    <t>El profesional delegado de la Gerencia de Asuntos Legales analiza y verifica juridicamente los hechos reportados por las áreas que se consideran puedan afectar los intereses de SAE o que son posibles hechos delictivos, validando que estos reportes cuenten con los requisitos legales o probatorios,  a fin de definir la procedencia o improcedencia de inicio de acciones legales en contra de colaboradores de la SAE u otros actores externos involucrados. En caso de no contar con toda la documentación requerida, se solicita al área solicitante completar las evidencias probatorias para el inicio de acciones legales</t>
  </si>
  <si>
    <t>P-GJ1-200 Procedimiento Inicio de Acciones Judiciales</t>
  </si>
  <si>
    <t>Realizar capacitación sobre los efectos penales en los que incurre los colaboradores de SAE</t>
  </si>
  <si>
    <t>Gestión_Jurídica</t>
  </si>
  <si>
    <t>Defensa judicial</t>
  </si>
  <si>
    <t>Garantizar la seguridad jurídica de todas las actuaciones de SAE, atendiendo oportunamente los requerimientos realizados por las autoridades judiciales</t>
  </si>
  <si>
    <t>Denuncias</t>
  </si>
  <si>
    <t>no informar conductas delictivas conocidas a las autoridades. (Omisión de denuncia)</t>
  </si>
  <si>
    <t>Desconocimiento de la normatividad que exige la denuncia de las conductas delictivas</t>
  </si>
  <si>
    <t>1) Pérdida de imagen reputacional y credibilidad institucional
2) Implicaciones a nivel penal, disciplinario, fiscal o sancionatorio
3) Demandas de la ciudadanía
4) Continuidad de conductas  delictivas no informadas</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</si>
  <si>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</si>
  <si>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</si>
  <si>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</si>
  <si>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Brindar capacitación en gestión de denuncias</t>
  </si>
  <si>
    <t>Sin Iniciar</t>
  </si>
  <si>
    <r>
      <rPr>
        <b/>
        <sz val="11"/>
        <color theme="1"/>
        <rFont val="Arial Narrow"/>
        <family val="2"/>
      </rPr>
      <t xml:space="preserve">Gerencia de Asuntos Legales: </t>
    </r>
    <r>
      <rPr>
        <sz val="11"/>
        <color theme="1"/>
        <rFont val="Arial Narrow"/>
        <family val="2"/>
      </rPr>
      <t>actividad sin iniciar</t>
    </r>
  </si>
  <si>
    <r>
      <rPr>
        <b/>
        <sz val="11"/>
        <color theme="1"/>
        <rFont val="Arial Narrow"/>
        <family val="2"/>
      </rPr>
      <t>Gerencia de Asuntos Legales:</t>
    </r>
    <r>
      <rPr>
        <sz val="11"/>
        <color theme="1"/>
        <rFont val="Arial Narrow"/>
        <family val="2"/>
      </rPr>
      <t xml:space="preserve">  NA</t>
    </r>
  </si>
  <si>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</si>
  <si>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</si>
  <si>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</si>
  <si>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</si>
  <si>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Oficina de Comunicaciones y Atención al Ciudadano</t>
  </si>
  <si>
    <t>Implementar canal de recepción de denuncias de forma exclusiva</t>
  </si>
  <si>
    <t>Canal de denuncias implementado</t>
  </si>
  <si>
    <t>15/10/2022
31/12/2022</t>
  </si>
  <si>
    <t>La Oficina de Comunicaciones y Atención al Ciudadano realiza el seguimiento a la radicación de la peticiones recibidas a través del modulo de PQRS</t>
  </si>
  <si>
    <t>https://www.saesas.gov.co/contactenos/mecanismos_contacto_ciudadano/1_1_mecanismos_atencion_ciudadano/solicitud_pqr/administracion/administracion_solicitudes</t>
  </si>
  <si>
    <t>Temor a repercusiones en la estabilidad laboral</t>
  </si>
  <si>
    <r>
      <rPr>
        <b/>
        <sz val="11"/>
        <color theme="1"/>
        <rFont val="Arial Narrow"/>
        <family val="2"/>
      </rPr>
      <t>G. Talento Humano</t>
    </r>
    <r>
      <rPr>
        <sz val="11"/>
        <color theme="1"/>
        <rFont val="Arial Narrow"/>
        <family val="2"/>
      </rPr>
      <t>: Se desarrolla el Proceso Disciplinario al servidor</t>
    </r>
  </si>
  <si>
    <r>
      <rPr>
        <b/>
        <sz val="11"/>
        <color theme="1"/>
        <rFont val="Arial Narrow"/>
        <family val="2"/>
      </rPr>
      <t>G. Talento Humano</t>
    </r>
    <r>
      <rPr>
        <sz val="11"/>
        <color theme="1"/>
        <rFont val="Arial Narrow"/>
        <family val="2"/>
      </rPr>
      <t>: P-GT1-115 Procedimiento Disciplanario Laboral</t>
    </r>
  </si>
  <si>
    <t>Tecnología</t>
  </si>
  <si>
    <t>Seguridad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</si>
  <si>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</si>
  <si>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Gestión de la información</t>
  </si>
  <si>
    <t xml:space="preserve">utilizar de forma  indebida la información  privilegiada de los sistemas de información </t>
  </si>
  <si>
    <t>Posibles retrasos en la implementación completa de las políticas de accesibilidad y seguridad de la información en la entidad</t>
  </si>
  <si>
    <t xml:space="preserve">   Es viable que el evento ocurra en la mayoría de las circunstancias</t>
  </si>
  <si>
    <t>Control en la implementación del Sistema de Seguridad de la Información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</si>
  <si>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</si>
  <si>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 xml:space="preserve">Realizar capacitaciones sobre el uso adecuado de las TIC y seguridad de la información </t>
  </si>
  <si>
    <t>Listados de asistencia</t>
  </si>
  <si>
    <t>Jefe de la Oficina de Gestión de la Información</t>
  </si>
  <si>
    <r>
      <rPr>
        <b/>
        <sz val="11"/>
        <color theme="1"/>
        <rFont val="Arial Narrow"/>
        <family val="2"/>
      </rPr>
      <t>O. Gestión de la Información</t>
    </r>
    <r>
      <rPr>
        <sz val="11"/>
        <color theme="1"/>
        <rFont val="Arial Narrow"/>
        <family val="2"/>
      </rPr>
      <t>:
A corte de junio 2022, se continua con la validación de politicas, controles, procedimientos, manuales, desarrollos acorde con lo establecido en la norma, y la implementación de daruma en preproducción para la gestión derequisitos y su evaluación</t>
    </r>
  </si>
  <si>
    <r>
      <rPr>
        <b/>
        <sz val="11"/>
        <color theme="1"/>
        <rFont val="Arial Narrow"/>
        <family val="2"/>
      </rPr>
      <t>O. Gestión de la Información</t>
    </r>
    <r>
      <rPr>
        <sz val="11"/>
        <color theme="1"/>
        <rFont val="Arial Narrow"/>
        <family val="2"/>
      </rPr>
      <t>:
http://preprodmipgapp.saesas.gov.co/app.php/staff/</t>
    </r>
  </si>
  <si>
    <r>
      <rPr>
        <b/>
        <sz val="11"/>
        <color theme="1"/>
        <rFont val="Arial Narrow"/>
        <family val="2"/>
      </rPr>
      <t>O. Gestión de la Información</t>
    </r>
    <r>
      <rPr>
        <sz val="11"/>
        <color theme="1"/>
        <rFont val="Arial Narrow"/>
        <family val="2"/>
      </rPr>
      <t>:
A corte de junio 2022, se realizarón capacitaciones internas en la OGI de los temas relacionados el uso de las TIC y seguridad de la información</t>
    </r>
  </si>
  <si>
    <r>
      <rPr>
        <b/>
        <sz val="11"/>
        <color theme="1"/>
        <rFont val="Arial Narrow"/>
        <family val="2"/>
      </rPr>
      <t>O. Gestión de la Información</t>
    </r>
    <r>
      <rPr>
        <sz val="11"/>
        <color theme="1"/>
        <rFont val="Arial Narrow"/>
        <family val="2"/>
      </rPr>
      <t>:
No aplica</t>
    </r>
  </si>
  <si>
    <t>Deficiencia en el rendimiento de los sistemas de información</t>
  </si>
  <si>
    <t>Verificación de diagnósticos de herramientas de monitoreo de infraestructura tecnológica</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</si>
  <si>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</si>
  <si>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P-TE1-203 Procedimiento de Monitoreo de la infraestructura Tecnológica</t>
  </si>
  <si>
    <r>
      <rPr>
        <b/>
        <sz val="11"/>
        <color theme="1"/>
        <rFont val="Arial Narrow"/>
        <family val="2"/>
      </rPr>
      <t xml:space="preserve">O. Gestión de la Información: </t>
    </r>
    <r>
      <rPr>
        <sz val="11"/>
        <color theme="1"/>
        <rFont val="Arial Narrow"/>
        <family val="2"/>
      </rPr>
      <t>sin reporte</t>
    </r>
  </si>
  <si>
    <t>Existencia de vulnerabilidades de seguridad de la información en los sistemas de información</t>
  </si>
  <si>
    <t>Monitoreo automatizado de Seguridad de la Información</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</si>
  <si>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</si>
  <si>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Daños o fallas en los sistemas de información</t>
  </si>
  <si>
    <t>Atención y soporte de incidencias tecnológicas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</si>
  <si>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</si>
  <si>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P-TE3-150 Procedimiento Mantenimiento y Soporte de Aplicaciones</t>
  </si>
  <si>
    <r>
      <rPr>
        <b/>
        <sz val="11"/>
        <color theme="1"/>
        <rFont val="Arial Narrow"/>
        <family val="2"/>
      </rPr>
      <t>O. Gestión de la Información</t>
    </r>
    <r>
      <rPr>
        <sz val="11"/>
        <color theme="1"/>
        <rFont val="Arial Narrow"/>
        <family val="2"/>
      </rPr>
      <t>:
A corte de junio 2022, se gestionan en mesa de ayuda las solictudes radicadas de acuerdo con la asignación de los especialistas que validan y avalun la mejor solución, y de ser neccesario se presentan en el comité de control de cambios semanalmente</t>
    </r>
  </si>
  <si>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</si>
  <si>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</si>
  <si>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</si>
  <si>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de activos</t>
  </si>
  <si>
    <t>favorecer la apropiación de activos del estado de manera ilegal.</t>
  </si>
  <si>
    <t>Ineficacia de los controles definidos en la inspección de bienes</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</si>
  <si>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</si>
  <si>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Verificación de estados de ocupación de Inmuebles</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</si>
  <si>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</si>
  <si>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Gerencias Regionales</t>
  </si>
  <si>
    <r>
      <rPr>
        <b/>
        <sz val="11"/>
        <color theme="1"/>
        <rFont val="Arial Narrow"/>
        <family val="2"/>
      </rPr>
      <t>GR Sur Occidente</t>
    </r>
    <r>
      <rPr>
        <sz val="11"/>
        <color theme="1"/>
        <rFont val="Arial Narrow"/>
        <family val="2"/>
      </rPr>
      <t xml:space="preserve">
Se programan el crnograma de visitas de acuerdo con la metodologia.
</t>
    </r>
    <r>
      <rPr>
        <b/>
        <sz val="11"/>
        <color theme="1"/>
        <rFont val="Arial Narrow"/>
        <family val="2"/>
      </rPr>
      <t>Gerencia Regional Norte</t>
    </r>
    <r>
      <rPr>
        <sz val="11"/>
        <color theme="1"/>
        <rFont val="Arial Narrow"/>
        <family val="2"/>
      </rPr>
      <t xml:space="preserve">
Desde la Gerencia Regional, la Coordinadora Operativa valida y aprueba las visitas caragdas por los colaboradores de la Regional. Así mismo, se cuenta con el apoyo de una Técnico II que hace seguimiento y aprueba las visitas caragdas por Depositarios Provisionales. </t>
    </r>
  </si>
  <si>
    <r>
      <rPr>
        <b/>
        <sz val="11"/>
        <color theme="1"/>
        <rFont val="Arial Narrow"/>
        <family val="2"/>
      </rPr>
      <t>GR Sur Occidente</t>
    </r>
    <r>
      <rPr>
        <sz val="11"/>
        <color theme="1"/>
        <rFont val="Arial Narrow"/>
        <family val="2"/>
      </rPr>
      <t xml:space="preserve">
Aplicativo Sigma 2.0
</t>
    </r>
    <r>
      <rPr>
        <b/>
        <sz val="11"/>
        <color theme="1"/>
        <rFont val="Arial Narrow"/>
        <family val="2"/>
      </rPr>
      <t>Gerencia Regional Norte</t>
    </r>
    <r>
      <rPr>
        <sz val="11"/>
        <color theme="1"/>
        <rFont val="Arial Narrow"/>
        <family val="2"/>
      </rPr>
      <t xml:space="preserve">
Visitas cargadas en SIGMA 2.0. </t>
    </r>
  </si>
  <si>
    <r>
      <rPr>
        <b/>
        <sz val="11"/>
        <color theme="1"/>
        <rFont val="Arial Narrow"/>
        <family val="2"/>
      </rPr>
      <t>GR Sur Occidente</t>
    </r>
    <r>
      <rPr>
        <sz val="11"/>
        <color theme="1"/>
        <rFont val="Arial Narrow"/>
        <family val="2"/>
      </rPr>
      <t xml:space="preserve">
No se ha materilizado el riesgo
</t>
    </r>
    <r>
      <rPr>
        <b/>
        <sz val="11"/>
        <color theme="1"/>
        <rFont val="Arial Narrow"/>
        <family val="2"/>
      </rPr>
      <t>GR. Norte:</t>
    </r>
    <r>
      <rPr>
        <sz val="11"/>
        <color theme="1"/>
        <rFont val="Arial Narrow"/>
        <family val="2"/>
      </rPr>
      <t xml:space="preserve"> Riesgo no materializado</t>
    </r>
  </si>
  <si>
    <t>na</t>
  </si>
  <si>
    <t>Desconocimiento del patrimonio del personal que labora en la Entidad</t>
  </si>
  <si>
    <t>Control de Reporte de Bienes y Rentas de Colaboradores</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</si>
  <si>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</si>
  <si>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r>
      <rPr>
        <b/>
        <sz val="11"/>
        <color theme="1"/>
        <rFont val="Arial Narrow"/>
        <family val="2"/>
      </rPr>
      <t>G. Talento Humano</t>
    </r>
    <r>
      <rPr>
        <sz val="11"/>
        <color theme="1"/>
        <rFont val="Arial Narrow"/>
        <family val="2"/>
      </rPr>
      <t xml:space="preserve">: A la firma del contrato laboral al servidor se socializa el Codigo de Etica y Buen Gobierno, firmando la carta de CARTA DE CONOCIMIENTO Y ACEPTACIÓN DEL CODIGO DE ETICA.
</t>
    </r>
    <r>
      <rPr>
        <b/>
        <sz val="11"/>
        <color theme="1"/>
        <rFont val="Arial Narrow"/>
        <family val="2"/>
      </rPr>
      <t>GIT. Depositarios:</t>
    </r>
    <r>
      <rPr>
        <sz val="11"/>
        <color theme="1"/>
        <rFont val="Arial Narrow"/>
        <family val="2"/>
      </rPr>
      <t xml:space="preserve">
Contraste con el reporte de unidades máximas asignadas generado en la aplicación power BI</t>
    </r>
  </si>
  <si>
    <r>
      <rPr>
        <b/>
        <sz val="11"/>
        <color theme="1"/>
        <rFont val="Arial Narrow"/>
        <family val="2"/>
      </rPr>
      <t>G. Talento Humano</t>
    </r>
    <r>
      <rPr>
        <sz val="11"/>
        <color theme="1"/>
        <rFont val="Arial Narrow"/>
        <family val="2"/>
      </rPr>
      <t xml:space="preserve">: Carta De Conocimiento y Aceptación del Código de Ética
</t>
    </r>
    <r>
      <rPr>
        <b/>
        <sz val="11"/>
        <color theme="1"/>
        <rFont val="Arial Narrow"/>
        <family val="2"/>
      </rPr>
      <t>GIT. Depositarios:</t>
    </r>
    <r>
      <rPr>
        <sz val="11"/>
        <color theme="1"/>
        <rFont val="Arial Narrow"/>
        <family val="2"/>
      </rPr>
      <t xml:space="preserve"> https://app.powerbi.com/groups/me/reports/09fce27c-2a1e-437f-8cdc-f2f854e40348/ReportSection</t>
    </r>
  </si>
  <si>
    <r>
      <rPr>
        <b/>
        <sz val="11"/>
        <color theme="1"/>
        <rFont val="Arial Narrow"/>
        <family val="2"/>
      </rPr>
      <t>G. Talento Humano</t>
    </r>
    <r>
      <rPr>
        <sz val="11"/>
        <color theme="1"/>
        <rFont val="Arial Narrow"/>
        <family val="2"/>
      </rPr>
      <t xml:space="preserve">: Se complementa la induccipon del Codiog de Etica con el Curso Virtual  de Integridad, Transparencia y Lucha contra la corrupción.
</t>
    </r>
    <r>
      <rPr>
        <b/>
        <sz val="11"/>
        <color theme="1"/>
        <rFont val="Arial Narrow"/>
        <family val="2"/>
      </rPr>
      <t xml:space="preserve">GIT. Depositarios: </t>
    </r>
    <r>
      <rPr>
        <sz val="11"/>
        <color theme="1"/>
        <rFont val="Arial Narrow"/>
        <family val="2"/>
      </rPr>
      <t>El módulo de asignación de activos a depositarios provisionales se encuentra parametrizado con el registro vigente de depsoitairos y su variables como son: categoria, clasificación, cobertura, ciiu, No. De unidades máximas asignadas, adicionalmente se contrasta con el reporte de unidades máximas asignadas generado en la aplicación power BI</t>
    </r>
  </si>
  <si>
    <r>
      <rPr>
        <b/>
        <sz val="11"/>
        <color theme="1"/>
        <rFont val="Arial Narrow"/>
        <family val="2"/>
      </rPr>
      <t>G. Talento Humano</t>
    </r>
    <r>
      <rPr>
        <sz val="11"/>
        <color theme="1"/>
        <rFont val="Arial Narrow"/>
        <family val="2"/>
      </rPr>
      <t xml:space="preserve">: Certificado urso Virtual  de Integridad, Transparencia y Lucha contra la corrupción.
</t>
    </r>
    <r>
      <rPr>
        <b/>
        <sz val="11"/>
        <color theme="1"/>
        <rFont val="Arial Narrow"/>
        <family val="2"/>
      </rPr>
      <t>GIT. Depositarios:</t>
    </r>
    <r>
      <rPr>
        <sz val="11"/>
        <color theme="1"/>
        <rFont val="Arial Narrow"/>
        <family val="2"/>
      </rPr>
      <t xml:space="preserve"> https://app.powerbi.com/groups/me/reports/09fce27c-2a1e-437f-8cdc-f2f854e40348/ReportSection</t>
    </r>
  </si>
  <si>
    <t>Evaluación_Control</t>
  </si>
  <si>
    <t>Ejecución y Seguimiento</t>
  </si>
  <si>
    <t>Evaluar, hacer seguimiento, asesorar y/o acompañar a la gestión de los procesos de la SAE y los solicitados por los entes de control</t>
  </si>
  <si>
    <t>Auditorías Internas</t>
  </si>
  <si>
    <t>manipular o direccionar  información procesada o generada en el marco de la actividad de la auditoría interna.</t>
  </si>
  <si>
    <t>Relacionamiento personal de los auditores con los auditados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</si>
  <si>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</si>
  <si>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   El evento puede ocurrir en algún momento</t>
  </si>
  <si>
    <t>Verificación Conflictos de Interés de Auditores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</si>
  <si>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</si>
  <si>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</si>
  <si>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t xml:space="preserve">Realizar capacitación de la dimensión 7 del MIPG, incluida la Gestión de Riesgos desde la perspectiva de Control Interno. </t>
  </si>
  <si>
    <r>
      <rPr>
        <b/>
        <sz val="11"/>
        <color theme="1"/>
        <rFont val="Arial Narrow"/>
        <family val="2"/>
      </rPr>
      <t>Oficina de Control Interno</t>
    </r>
    <r>
      <rPr>
        <sz val="11"/>
        <color theme="1"/>
        <rFont val="Arial Narrow"/>
        <family val="2"/>
      </rPr>
      <t xml:space="preserve">
En el segundo trimestre  no se iniciaron actividades de auditoria interna de gestión, por lo tanto, no se verificó la existencia de conflicto de intereses.</t>
    </r>
  </si>
  <si>
    <r>
      <rPr>
        <b/>
        <sz val="11"/>
        <color theme="1"/>
        <rFont val="Arial Narrow"/>
        <family val="2"/>
      </rPr>
      <t>Oficina de Control Interno</t>
    </r>
    <r>
      <rPr>
        <sz val="11"/>
        <color theme="1"/>
        <rFont val="Arial Narrow"/>
        <family val="2"/>
      </rPr>
      <t xml:space="preserve">
No aplica para este trimestre</t>
    </r>
  </si>
  <si>
    <r>
      <rPr>
        <b/>
        <sz val="11"/>
        <color theme="1"/>
        <rFont val="Arial Narrow"/>
        <family val="2"/>
      </rPr>
      <t>Oficina de Control Interno:</t>
    </r>
    <r>
      <rPr>
        <sz val="11"/>
        <color theme="1"/>
        <rFont val="Arial Narrow"/>
        <family val="2"/>
      </rPr>
      <t xml:space="preserve"> No se ha materializado el riesgo</t>
    </r>
  </si>
  <si>
    <r>
      <rPr>
        <b/>
        <sz val="11"/>
        <color theme="1"/>
        <rFont val="Arial Narrow"/>
        <family val="2"/>
      </rPr>
      <t>Oficina de Control Interno</t>
    </r>
    <r>
      <rPr>
        <sz val="11"/>
        <color theme="1"/>
        <rFont val="Arial Narrow"/>
        <family val="2"/>
      </rPr>
      <t>: No se ha materializado el riesgo</t>
    </r>
  </si>
  <si>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</si>
  <si>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</si>
  <si>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</si>
  <si>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r>
      <rPr>
        <b/>
        <sz val="11"/>
        <color theme="1"/>
        <rFont val="Arial Narrow"/>
        <family val="2"/>
      </rPr>
      <t>Oficina de Control Interno</t>
    </r>
    <r>
      <rPr>
        <sz val="11"/>
        <color theme="1"/>
        <rFont val="Arial Narrow"/>
        <family val="2"/>
      </rPr>
      <t xml:space="preserve">
Para la Auditoria Interna de Gestión al Procedimiento Gestión de Nómina y Novedades, el equipo auditor junto con la lider del proceso, analizaron las observaciones realizadas por los auditados conforme el procedimiento -EC2-156 para ejecutar auditorias internas.  Una vez se culmina la actividad, se consignó dentro del informe final la trazabilidad de dicho análisis.
</t>
    </r>
  </si>
  <si>
    <r>
      <rPr>
        <b/>
        <sz val="11"/>
        <color theme="1"/>
        <rFont val="Arial Narrow"/>
        <family val="2"/>
      </rPr>
      <t>Oficina de Control Interno</t>
    </r>
    <r>
      <rPr>
        <sz val="11"/>
        <color theme="1"/>
        <rFont val="Arial Narrow"/>
        <family val="2"/>
      </rPr>
      <t xml:space="preserve">
Los soportes del análisis realizado se encuentran en el siguiente enlace:
\\fileserver\publica\8 - Oficina de Control Interno\2022\Evaluacion y Seguimiento\Auditoría de Nómina\INFORME y PLAN DE MEJORAMIENTO\Informe Final
</t>
    </r>
  </si>
  <si>
    <t>Debilidad en el control de la gestión de los auditores</t>
  </si>
  <si>
    <t>Evaluación de Auditores Internos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</si>
  <si>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</si>
  <si>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 xml:space="preserve">Promover en la SAE una cultura empresarial de autocontrol y de la importancia de la evaluación independiente en la gestión institucional a través de mensajes de comunicación interna al interior de la Entidad </t>
  </si>
  <si>
    <t>Oficina de Control Interno
Oficina de Comunicaciones y Atención al Ciudadano</t>
  </si>
  <si>
    <r>
      <rPr>
        <b/>
        <sz val="11"/>
        <color theme="1"/>
        <rFont val="Arial Narrow"/>
        <family val="2"/>
      </rPr>
      <t>Oficina de Control Interno</t>
    </r>
    <r>
      <rPr>
        <sz val="11"/>
        <color theme="1"/>
        <rFont val="Arial Narrow"/>
        <family val="2"/>
      </rPr>
      <t xml:space="preserve">
Para la Auditoria Interna de Gestión al Procedimiento Gestión de Nómina y Novedades, se remitió mediante correo electrónico a los auditados  la evaluación de los auditores.</t>
    </r>
  </si>
  <si>
    <r>
      <rPr>
        <b/>
        <sz val="11"/>
        <color theme="1"/>
        <rFont val="Arial Narrow"/>
        <family val="2"/>
      </rPr>
      <t>Oficina de Control Interno</t>
    </r>
    <r>
      <rPr>
        <sz val="11"/>
        <color theme="1"/>
        <rFont val="Arial Narrow"/>
        <family val="2"/>
      </rPr>
      <t xml:space="preserve">
Los soportes se encuentran en la siguiente ruta:
\\fileserver\publica\8 - Oficina de Control Interno\2022\Evaluacion y Seguimiento\Auditoría de Nómina\INFORME y PLAN DE MEJORAMIENTO\Evaluación Auditores</t>
    </r>
  </si>
  <si>
    <r>
      <rPr>
        <b/>
        <sz val="11"/>
        <color theme="1"/>
        <rFont val="Arial Narrow"/>
        <family val="2"/>
      </rPr>
      <t>Oficina de Control Interno</t>
    </r>
    <r>
      <rPr>
        <sz val="11"/>
        <color theme="1"/>
        <rFont val="Arial Narrow"/>
        <family val="2"/>
      </rPr>
      <t xml:space="preserve">
Desde el mes de junio se inicio con la campaña de autocontrol junto con la Oficina de Comunicaciones, la cual se presentará a partir de julio a todos los niveles de la entidad a través de correo electrónico.
</t>
    </r>
    <r>
      <rPr>
        <b/>
        <sz val="11"/>
        <color theme="1"/>
        <rFont val="Arial Narrow"/>
        <family val="2"/>
      </rPr>
      <t>O. Comunicaciones:</t>
    </r>
    <r>
      <rPr>
        <sz val="11"/>
        <color theme="1"/>
        <rFont val="Arial Narrow"/>
        <family val="2"/>
      </rPr>
      <t xml:space="preserve"> A la fecha la Oficina de Comunicaciones no ha recibido solicitudes por parte de la Oficina de Control Interno para realizar dicha estrategia</t>
    </r>
  </si>
  <si>
    <r>
      <rPr>
        <b/>
        <sz val="11"/>
        <color theme="1"/>
        <rFont val="Arial Narrow"/>
        <family val="2"/>
      </rPr>
      <t>Oficina de Control Interno</t>
    </r>
    <r>
      <rPr>
        <sz val="11"/>
        <color theme="1"/>
        <rFont val="Arial Narrow"/>
        <family val="2"/>
      </rPr>
      <t xml:space="preserve">
Los soportes del inicio de la campaña se encuentran en el siguiente enlace:
\\fileserver\publica\8 - Oficina de Control Interno\2022\Enfoque hacia la prevención, asesoría y acompañamiento\Campaña Autocontrol
</t>
    </r>
    <r>
      <rPr>
        <b/>
        <sz val="11"/>
        <color theme="1"/>
        <rFont val="Arial Narrow"/>
        <family val="2"/>
      </rPr>
      <t xml:space="preserve">
O. Comunicaciones:</t>
    </r>
    <r>
      <rPr>
        <sz val="11"/>
        <color theme="1"/>
        <rFont val="Arial Narrow"/>
        <family val="2"/>
      </rPr>
      <t xml:space="preserve"> NA</t>
    </r>
  </si>
  <si>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</si>
  <si>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</si>
  <si>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</si>
  <si>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r>
      <rPr>
        <b/>
        <sz val="11"/>
        <color theme="1"/>
        <rFont val="Arial Narrow"/>
        <family val="2"/>
      </rPr>
      <t>Oficina de Control Interno</t>
    </r>
    <r>
      <rPr>
        <sz val="11"/>
        <color theme="1"/>
        <rFont val="Arial Narrow"/>
        <family val="2"/>
      </rPr>
      <t xml:space="preserve">
En el segundo trimestre  no se iniciaron actividades de auditoria interna de gestión, por lo tanto, no ha sido verificado por parte de la jefe de la ofcina de Control Interno algún plan de auditoria</t>
    </r>
  </si>
  <si>
    <t>Nuevo Riesgo 1</t>
  </si>
  <si>
    <t>Recepción_Registro</t>
  </si>
  <si>
    <t>Ingreso de activos</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</si>
  <si>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</si>
  <si>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Registro de activos</t>
  </si>
  <si>
    <t>alterar la información de los activos recibidos que puedan afectar su potencial de productividad</t>
  </si>
  <si>
    <t>No verificar los datos del activo recibido  con los registros fotográficos y/o soportes brindados por los entes judiciales en diligencia de recepción</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</si>
  <si>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</si>
  <si>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Verificación de Condiciones del Activo en diligencia de Recepción</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</si>
  <si>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</si>
  <si>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</si>
  <si>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r>
      <rPr>
        <b/>
        <sz val="11"/>
        <color theme="1"/>
        <rFont val="Arial Narrow"/>
        <family val="2"/>
      </rPr>
      <t>GR Sur Occidente</t>
    </r>
    <r>
      <rPr>
        <sz val="11"/>
        <color theme="1"/>
        <rFont val="Arial Narrow"/>
        <family val="2"/>
      </rPr>
      <t xml:space="preserve">
Se programa al funcionario segun lo requiera la autoridad competente, este carga al aplicativo la diligecia de materialización de acuerdo a la protocolo de recepción de activos en sitio
</t>
    </r>
    <r>
      <rPr>
        <b/>
        <sz val="11"/>
        <color theme="1"/>
        <rFont val="Arial Narrow"/>
        <family val="2"/>
      </rPr>
      <t xml:space="preserve">
Oficina de Control Interno
</t>
    </r>
    <r>
      <rPr>
        <sz val="11"/>
        <color theme="1"/>
        <rFont val="Arial Narrow"/>
        <family val="2"/>
      </rPr>
      <t xml:space="preserve">Para el segundo trimestre se encuentra en proceso de contratación de un ingeniero de sistemas. Una vez ingrese se realizará la inducción pertinente.
</t>
    </r>
    <r>
      <rPr>
        <b/>
        <sz val="11"/>
        <color theme="1"/>
        <rFont val="Arial Narrow"/>
        <family val="2"/>
      </rPr>
      <t xml:space="preserve">
Gerencia Regional Norte
</t>
    </r>
    <r>
      <rPr>
        <sz val="11"/>
        <color theme="1"/>
        <rFont val="Arial Narrow"/>
        <family val="2"/>
      </rPr>
      <t xml:space="preserve">Durante el segundo trimestre, se comunicaron las funciones a los funcionarios del area. 
</t>
    </r>
    <r>
      <rPr>
        <b/>
        <sz val="11"/>
        <color theme="1"/>
        <rFont val="Arial Narrow"/>
        <family val="2"/>
      </rPr>
      <t>GR. Centro Oriente:</t>
    </r>
    <r>
      <rPr>
        <sz val="11"/>
        <color theme="1"/>
        <rFont val="Arial Narrow"/>
        <family val="2"/>
      </rPr>
      <t xml:space="preserve">
Se realiza la asignacion de los funcionarios que realizaran la recepcion de los inmuebles a la FGN realizando el proceso de retroalimentacion para garantizar la transparencia del procedimiento de los activos haciendo claridad del estricto cumplimiento.
</t>
    </r>
  </si>
  <si>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
Gerencia Regional Norte
</t>
    </r>
    <r>
      <rPr>
        <sz val="11"/>
        <color theme="1"/>
        <rFont val="Arial Narrow"/>
        <family val="2"/>
      </rPr>
      <t xml:space="preserve">\\fileserver\publica\45 - Regional Norte\GERENCIA\FUNCIONARIOS REGIONAL NORTE\FUNCIONES COMUNICADAS\2022
</t>
    </r>
    <r>
      <rPr>
        <b/>
        <sz val="11"/>
        <color theme="1"/>
        <rFont val="Arial Narrow"/>
        <family val="2"/>
      </rPr>
      <t>GR. Centro Oriente:</t>
    </r>
    <r>
      <rPr>
        <sz val="11"/>
        <color theme="1"/>
        <rFont val="Arial Narrow"/>
        <family val="2"/>
      </rPr>
      <t xml:space="preserve">
Aplicativo Teams y Correo electronico enviado con las politicas y procedimientos de la entidad.</t>
    </r>
  </si>
  <si>
    <r>
      <rPr>
        <b/>
        <sz val="11"/>
        <color theme="1"/>
        <rFont val="Arial Narrow"/>
        <family val="2"/>
      </rPr>
      <t>GR Sur Occidente</t>
    </r>
    <r>
      <rPr>
        <sz val="11"/>
        <color theme="1"/>
        <rFont val="Arial Narrow"/>
        <family val="2"/>
      </rPr>
      <t xml:space="preserve">
Se valida la asistencia a las diligencias mediante las suscripciones de las actas correspondientes
</t>
    </r>
    <r>
      <rPr>
        <b/>
        <sz val="11"/>
        <color theme="1"/>
        <rFont val="Arial Narrow"/>
        <family val="2"/>
      </rPr>
      <t>G. Talento Humano</t>
    </r>
    <r>
      <rPr>
        <sz val="11"/>
        <color theme="1"/>
        <rFont val="Arial Narrow"/>
        <family val="2"/>
      </rPr>
      <t xml:space="preserve">: Al ingreso de los servidores de la entidad se reciben la inducción de los servidores. 
</t>
    </r>
    <r>
      <rPr>
        <b/>
        <sz val="11"/>
        <color theme="1"/>
        <rFont val="Arial Narrow"/>
        <family val="2"/>
      </rPr>
      <t>Oficina Asesora de Planeación:</t>
    </r>
    <r>
      <rPr>
        <sz val="11"/>
        <color theme="1"/>
        <rFont val="Arial Narrow"/>
        <family val="2"/>
      </rPr>
      <t xml:space="preserve">
La OAP capacito a dos contratistas que ingresaron para el proyecto de PRONABI, contextualizandolos del proyecto, sus obligaciones y los productos o entregables esperados
</t>
    </r>
    <r>
      <rPr>
        <b/>
        <sz val="11"/>
        <color theme="1"/>
        <rFont val="Arial Narrow"/>
        <family val="2"/>
      </rPr>
      <t xml:space="preserve">GIT. Depositarios: 
</t>
    </r>
    <r>
      <rPr>
        <sz val="11"/>
        <color theme="1"/>
        <rFont val="Arial Narrow"/>
        <family val="2"/>
      </rPr>
      <t xml:space="preserve">Para el período el Git Depositarios no cuenta con ingreso nuevo de personal 
</t>
    </r>
    <r>
      <rPr>
        <b/>
        <sz val="11"/>
        <color theme="1"/>
        <rFont val="Arial Narrow"/>
        <family val="2"/>
      </rPr>
      <t>O. Gestión de la Información:</t>
    </r>
    <r>
      <rPr>
        <sz val="11"/>
        <color theme="1"/>
        <rFont val="Arial Narrow"/>
        <family val="2"/>
      </rPr>
      <t xml:space="preserve">
A corte de junio 2022, se realizarón capacitaciones internas en la OGI de los temas relacionados con la sus obligaciones contractuales o funciones, las limitaciones de su rol y aspectos éticos a tener en cuenta. 
</t>
    </r>
    <r>
      <rPr>
        <b/>
        <sz val="11"/>
        <color theme="1"/>
        <rFont val="Arial Narrow"/>
        <family val="2"/>
      </rPr>
      <t xml:space="preserve">
GIT Servicios Administrativos
</t>
    </r>
    <r>
      <rPr>
        <sz val="11"/>
        <color theme="1"/>
        <rFont val="Arial Narrow"/>
        <family val="2"/>
      </rPr>
      <t xml:space="preserve">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 xml:space="preserve">Presidencia: </t>
    </r>
    <r>
      <rPr>
        <sz val="11"/>
        <color theme="1"/>
        <rFont val="Arial Narrow"/>
        <family val="2"/>
      </rPr>
      <t xml:space="preserve">
Cada vez que ingresa un funcionario nuevo al area, se realiza el respectivo proceso de capacitacion de los temas generales y especificos a desempeñar.
</t>
    </r>
    <r>
      <rPr>
        <b/>
        <sz val="11"/>
        <color theme="1"/>
        <rFont val="Arial Narrow"/>
        <family val="2"/>
      </rPr>
      <t>GIT. Viáticos:</t>
    </r>
    <r>
      <rPr>
        <sz val="11"/>
        <color theme="1"/>
        <rFont val="Arial Narrow"/>
        <family val="2"/>
      </rPr>
      <t xml:space="preserve">
Los integrantes del Git de viaticos recibieron la induccion general de la gerencia de talento humano, y se brinda orientación especifica sobre el funcionamiento y obligaciones del cargo.
</t>
    </r>
    <r>
      <rPr>
        <b/>
        <sz val="11"/>
        <color theme="1"/>
        <rFont val="Arial Narrow"/>
        <family val="2"/>
      </rPr>
      <t>G. Técnica:</t>
    </r>
    <r>
      <rPr>
        <sz val="11"/>
        <color theme="1"/>
        <rFont val="Arial Narrow"/>
        <family val="2"/>
      </rPr>
      <t xml:space="preserve">
La Gerencia De Talento Humano se encarga de realizar la inducción en todo lo relacionado con ética, valores, procesos generales, organigrama, Intranet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Cuando se realizan las evaluaciones de desempeño se realiza seguimiento del conocimiento y gestión del funcionario.
</t>
    </r>
    <r>
      <rPr>
        <b/>
        <sz val="11"/>
        <color theme="1"/>
        <rFont val="Arial Narrow"/>
        <family val="2"/>
      </rPr>
      <t>G. Sociedades en Liquidación:</t>
    </r>
    <r>
      <rPr>
        <sz val="11"/>
        <color theme="1"/>
        <rFont val="Arial Narrow"/>
        <family val="2"/>
      </rPr>
      <t xml:space="preserve">
Se realiza la solicitud a través de memorando interno y/o correo eletronico a las regionales. Seguimiento constantes y reiteraciones en caso de que aplique.
</t>
    </r>
    <r>
      <rPr>
        <b/>
        <sz val="11"/>
        <color theme="1"/>
        <rFont val="Arial Narrow"/>
        <family val="2"/>
      </rPr>
      <t>GBI. Rurales:</t>
    </r>
    <r>
      <rPr>
        <sz val="11"/>
        <color theme="1"/>
        <rFont val="Arial Narrow"/>
        <family val="2"/>
      </rPr>
      <t xml:space="preserve">
A los diferentes funcionarios que se han integrado al grupo durante el ano se le ha realizado la respectiva induccion acompamiento capacitacion sobre todos y cada uno de los procesos que realiza la gerencia de rurales , en el caso de los de campo se realiza una comision conjunta que permita adentrarlos en el proceso tal cual se realiza. 
</t>
    </r>
    <r>
      <rPr>
        <b/>
        <sz val="11"/>
        <color theme="1"/>
        <rFont val="Arial Narrow"/>
        <family val="2"/>
      </rPr>
      <t>GBI. Urbanos</t>
    </r>
    <r>
      <rPr>
        <sz val="11"/>
        <color theme="1"/>
        <rFont val="Arial Narrow"/>
        <family val="2"/>
      </rPr>
      <t xml:space="preserve">: la gerencia de inmuebles no interviene en la recepción de bienes 
</t>
    </r>
    <r>
      <rPr>
        <b/>
        <sz val="11"/>
        <color theme="1"/>
        <rFont val="Arial Narrow"/>
        <family val="2"/>
      </rPr>
      <t>GR. Centro Oriente:</t>
    </r>
    <r>
      <rPr>
        <sz val="11"/>
        <color theme="1"/>
        <rFont val="Arial Narrow"/>
        <family val="2"/>
      </rPr>
      <t xml:space="preserve">
Se realiza seguimiento y monitoreo a los funcionarios asignados para realizar las recepcion de activos. 
</t>
    </r>
    <r>
      <rPr>
        <b/>
        <sz val="11"/>
        <color theme="1"/>
        <rFont val="Arial Narrow"/>
        <family val="2"/>
      </rPr>
      <t>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individial de funciones
</t>
    </r>
    <r>
      <rPr>
        <b/>
        <sz val="11"/>
        <color theme="1"/>
        <rFont val="Arial Narrow"/>
        <family val="2"/>
      </rPr>
      <t>G. Proyectos Especiales:</t>
    </r>
    <r>
      <rPr>
        <sz val="11"/>
        <color theme="1"/>
        <rFont val="Arial Narrow"/>
        <family val="2"/>
      </rPr>
      <t xml:space="preserve"> NA
</t>
    </r>
    <r>
      <rPr>
        <b/>
        <sz val="11"/>
        <color theme="1"/>
        <rFont val="Arial Narrow"/>
        <family val="2"/>
      </rPr>
      <t xml:space="preserve">G. Sociedades Activas: </t>
    </r>
    <r>
      <rPr>
        <sz val="11"/>
        <color theme="1"/>
        <rFont val="Arial Narrow"/>
        <family val="2"/>
      </rPr>
      <t xml:space="preserve">El registro de activos lo realizan las regionales de apoyo.
</t>
    </r>
    <r>
      <rPr>
        <b/>
        <sz val="11"/>
        <color theme="1"/>
        <rFont val="Arial Narrow"/>
        <family val="2"/>
      </rPr>
      <t xml:space="preserve">GIT. Aseguramiento y Control de la Información: </t>
    </r>
    <r>
      <rPr>
        <sz val="11"/>
        <color theme="1"/>
        <rFont val="Arial Narrow"/>
        <family val="2"/>
      </rPr>
      <t xml:space="preserve">en el segundo trimestre el GIT no recibió funcionarios nuevos
</t>
    </r>
    <r>
      <rPr>
        <b/>
        <sz val="11"/>
        <color theme="1"/>
        <rFont val="Arial Narrow"/>
        <family val="2"/>
      </rPr>
      <t xml:space="preserve">Gerencia Regional Norte: </t>
    </r>
    <r>
      <rPr>
        <sz val="11"/>
        <color theme="1"/>
        <rFont val="Arial Narrow"/>
        <family val="2"/>
      </rPr>
      <t xml:space="preserve">Durante el seguno trimestre se ha socializado la metolodogía de administración y el código de ética y buen gobierno al personal que ingresó. 
</t>
    </r>
    <r>
      <rPr>
        <b/>
        <sz val="11"/>
        <color theme="1"/>
        <rFont val="Arial Narrow"/>
        <family val="2"/>
      </rPr>
      <t xml:space="preserve">O. Comunicaciones: </t>
    </r>
    <r>
      <rPr>
        <sz val="11"/>
        <color theme="1"/>
        <rFont val="Arial Narrow"/>
        <family val="2"/>
      </rPr>
      <t xml:space="preserve">En el mes de junio ingresaron 2 abogados profesionales y en agosto uno más ilos cuales recibieron la inducción por parte de la Gerencia de Talento Humano y así mismo recibio el empalme por parte de la jefatura de la oficina de Comunicaciones y Atención al Ciudadano
</t>
    </r>
    <r>
      <rPr>
        <b/>
        <sz val="11"/>
        <color theme="1"/>
        <rFont val="Arial Narrow"/>
        <family val="2"/>
      </rPr>
      <t>Oficina de Control Interno:</t>
    </r>
    <r>
      <rPr>
        <sz val="11"/>
        <color theme="1"/>
        <rFont val="Arial Narrow"/>
        <family val="2"/>
      </rPr>
      <t xml:space="preserve"> Para el segundo trimestre se encuentra en proceso de contratación de un ingeniero de sistemas. Una vez ingrese se realizará la inducción pertinente.
</t>
    </r>
    <r>
      <rPr>
        <b/>
        <sz val="11"/>
        <color theme="1"/>
        <rFont val="Arial Narrow"/>
        <family val="2"/>
      </rPr>
      <t>G. Financiera:</t>
    </r>
    <r>
      <rPr>
        <sz val="11"/>
        <color theme="1"/>
        <rFont val="Arial Narrow"/>
        <family val="2"/>
      </rPr>
      <t xml:space="preserve"> Para los funcionarios y contratistas nuevos se realiza inducciones y capacitaciones por parte de los trabajosdores del área para darles a conocer sus responsabilidades y alcances de las actividades a su cargo, respetando y cumpliendo el código de ética de la empresa.</t>
    </r>
  </si>
  <si>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
G. Talento Humano:</t>
    </r>
    <r>
      <rPr>
        <sz val="11"/>
        <color theme="1"/>
        <rFont val="Arial Narrow"/>
        <family val="2"/>
      </rPr>
      <t xml:space="preserve"> Certificado de Inducción en Historia Laboral
</t>
    </r>
    <r>
      <rPr>
        <b/>
        <sz val="11"/>
        <color theme="1"/>
        <rFont val="Arial Narrow"/>
        <family val="2"/>
      </rPr>
      <t xml:space="preserve">Presidencia: </t>
    </r>
    <r>
      <rPr>
        <sz val="11"/>
        <color theme="1"/>
        <rFont val="Arial Narrow"/>
        <family val="2"/>
      </rPr>
      <t xml:space="preserve">
\\fileserver\publica\55 - Presidencia\SEGUIMIENTO RIESGOS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G.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Capacitación TEAMS plataforma ORFEO 18-05-2022 / 29-07-22. Plantilla Listado de asistencia Reuniones internas.
</t>
    </r>
    <r>
      <rPr>
        <b/>
        <sz val="11"/>
        <color theme="1"/>
        <rFont val="Arial Narrow"/>
        <family val="2"/>
      </rPr>
      <t xml:space="preserve">
G. Sociedades en Liquidación</t>
    </r>
    <r>
      <rPr>
        <sz val="11"/>
        <color theme="1"/>
        <rFont val="Arial Narrow"/>
        <family val="2"/>
      </rPr>
      <t xml:space="preserve">:
Actas de entrega.
</t>
    </r>
    <r>
      <rPr>
        <b/>
        <sz val="11"/>
        <color theme="1"/>
        <rFont val="Arial Narrow"/>
        <family val="2"/>
      </rPr>
      <t>GBI. Rurales:</t>
    </r>
    <r>
      <rPr>
        <sz val="11"/>
        <color theme="1"/>
        <rFont val="Arial Narrow"/>
        <family val="2"/>
      </rPr>
      <t xml:space="preserve">
A los diferentes funcionarios que se han integrado al grupo durante el ano se le ha realizado la respectiva induccion acompamiento capacitacion sobre todos y cada uno de los procesos que realiza la gerencia de rurales , en el caso de los de campo se realiza una comision conjunta que permita adentrarlos en el proceso tal cual se realiza. 
</t>
    </r>
    <r>
      <rPr>
        <b/>
        <sz val="11"/>
        <color theme="1"/>
        <rFont val="Arial Narrow"/>
        <family val="2"/>
      </rPr>
      <t xml:space="preserve">
GBI. Urbanos:</t>
    </r>
    <r>
      <rPr>
        <sz val="11"/>
        <color theme="1"/>
        <rFont val="Arial Narrow"/>
        <family val="2"/>
      </rPr>
      <t xml:space="preserve"> N/A
</t>
    </r>
    <r>
      <rPr>
        <b/>
        <sz val="11"/>
        <color theme="1"/>
        <rFont val="Arial Narrow"/>
        <family val="2"/>
      </rPr>
      <t xml:space="preserve">
GR. Centro Oriente:
</t>
    </r>
    <r>
      <rPr>
        <sz val="11"/>
        <color theme="1"/>
        <rFont val="Arial Narrow"/>
        <family val="2"/>
      </rPr>
      <t xml:space="preserve">Aplicativo Teams y Correo electronico enviado con las politicas y procedimientos de la entidad.
</t>
    </r>
    <r>
      <rPr>
        <b/>
        <sz val="11"/>
        <color theme="1"/>
        <rFont val="Arial Narrow"/>
        <family val="2"/>
      </rPr>
      <t>GIT Archivo y Correspondencia</t>
    </r>
    <r>
      <rPr>
        <sz val="11"/>
        <color theme="1"/>
        <rFont val="Arial Narrow"/>
        <family val="2"/>
      </rPr>
      <t xml:space="preserve">
Se deja evidencia en la siguiente ruta: \\fileserver\publica\26-Gestion Documental\SAE3\Recuperado 27-04-2020\SAE3\Funciones GITAC\Funciones personal nuevo
</t>
    </r>
    <r>
      <rPr>
        <b/>
        <sz val="11"/>
        <color theme="1"/>
        <rFont val="Arial Narrow"/>
        <family val="2"/>
      </rPr>
      <t xml:space="preserve">G. Sociedades Activas: </t>
    </r>
    <r>
      <rPr>
        <sz val="11"/>
        <color theme="1"/>
        <rFont val="Arial Narrow"/>
        <family val="2"/>
      </rPr>
      <t xml:space="preserve">NA
</t>
    </r>
    <r>
      <rPr>
        <b/>
        <sz val="11"/>
        <color theme="1"/>
        <rFont val="Arial Narrow"/>
        <family val="2"/>
      </rPr>
      <t xml:space="preserve">GR. Norte: </t>
    </r>
    <r>
      <rPr>
        <sz val="11"/>
        <color theme="1"/>
        <rFont val="Arial Narrow"/>
        <family val="2"/>
      </rPr>
      <t xml:space="preserve">Actividad presencial
</t>
    </r>
    <r>
      <rPr>
        <b/>
        <sz val="11"/>
        <color theme="1"/>
        <rFont val="Arial Narrow"/>
        <family val="2"/>
      </rPr>
      <t>O. Comunicaciones:</t>
    </r>
    <r>
      <rPr>
        <sz val="11"/>
        <color theme="1"/>
        <rFont val="Arial Narrow"/>
        <family val="2"/>
      </rPr>
      <t xml:space="preserve"> https://saesas-my.sharepoint.com/personal/asanchez_saesas_gov_co/_layouts/15/onedrive.aspx?FolderCTID=0x0120006A9C456936A2AC418A9BF82177781D9D&amp;id=%2Fpersonal%2Fasanchez%5Fsaesas%5Fgov%5Fco%2FDocuments%2FBackUp%20%2D%20Ana%20Mar%C3%ADa%20S%C3%A1nchez%20Pi%C3%B1eros%2F2022%2FEntrega%20de%20puesto%20%2D%20Renuncia
</t>
    </r>
    <r>
      <rPr>
        <b/>
        <sz val="11"/>
        <color theme="1"/>
        <rFont val="Arial Narrow"/>
        <family val="2"/>
      </rPr>
      <t xml:space="preserve">G. Financiera: </t>
    </r>
    <r>
      <rPr>
        <sz val="11"/>
        <color theme="1"/>
        <rFont val="Arial Narrow"/>
        <family val="2"/>
      </rPr>
      <t>No se hubo ingresos de personal, ni nuevas contrataciones, por lo que no se realizaron inducciones durante el segundo trimestre del año</t>
    </r>
  </si>
  <si>
    <r>
      <rPr>
        <b/>
        <sz val="11"/>
        <color theme="1"/>
        <rFont val="Arial Narrow"/>
        <family val="2"/>
      </rPr>
      <t>GR Sur Occidente</t>
    </r>
    <r>
      <rPr>
        <sz val="11"/>
        <color theme="1"/>
        <rFont val="Arial Narrow"/>
        <family val="2"/>
      </rPr>
      <t xml:space="preserve">
No se ha materilizado el riesgo
</t>
    </r>
    <r>
      <rPr>
        <b/>
        <sz val="11"/>
        <color theme="1"/>
        <rFont val="Arial Narrow"/>
        <family val="2"/>
      </rPr>
      <t>GR. Centro Oriente</t>
    </r>
    <r>
      <rPr>
        <sz val="11"/>
        <color theme="1"/>
        <rFont val="Arial Narrow"/>
        <family val="2"/>
      </rPr>
      <t xml:space="preserve">:
Durante el segundo trimestre 
no se materializo el riesgo de corrupcion en la Gerencia Regional.
</t>
    </r>
    <r>
      <rPr>
        <b/>
        <sz val="11"/>
        <color theme="1"/>
        <rFont val="Arial Narrow"/>
        <family val="2"/>
      </rPr>
      <t xml:space="preserve">G. Sociedades Activas: </t>
    </r>
    <r>
      <rPr>
        <sz val="11"/>
        <color theme="1"/>
        <rFont val="Arial Narrow"/>
        <family val="2"/>
      </rPr>
      <t xml:space="preserve">No se materializa el riesgo puesto que el proceso de registro de activos lo realizan las regionales de apoyo.
</t>
    </r>
    <r>
      <rPr>
        <b/>
        <sz val="11"/>
        <color theme="1"/>
        <rFont val="Arial Narrow"/>
        <family val="2"/>
      </rPr>
      <t xml:space="preserve">GIT. Aseguramiento y Control de la Información: </t>
    </r>
    <r>
      <rPr>
        <sz val="11"/>
        <color theme="1"/>
        <rFont val="Arial Narrow"/>
        <family val="2"/>
      </rPr>
      <t xml:space="preserve">Se materializo el riesgo de 3 inmuebles 50C-230778, 230-37459 y 425-399, porcentaje de secuestro errado
</t>
    </r>
    <r>
      <rPr>
        <b/>
        <sz val="11"/>
        <color theme="1"/>
        <rFont val="Arial Narrow"/>
        <family val="2"/>
      </rPr>
      <t xml:space="preserve">GR. Norte: </t>
    </r>
    <r>
      <rPr>
        <sz val="11"/>
        <color theme="1"/>
        <rFont val="Arial Narrow"/>
        <family val="2"/>
      </rPr>
      <t>Riesgo no materializado</t>
    </r>
  </si>
  <si>
    <r>
      <rPr>
        <b/>
        <sz val="11"/>
        <color theme="1"/>
        <rFont val="Arial Narrow"/>
        <family val="2"/>
      </rPr>
      <t>GIT. Aseguramiento y Control de la Información</t>
    </r>
    <r>
      <rPr>
        <sz val="11"/>
        <color theme="1"/>
        <rFont val="Arial Narrow"/>
        <family val="2"/>
      </rPr>
      <t>: Carpeta 43 - GIT Aseguramiento - Mapa de Riesgos</t>
    </r>
  </si>
  <si>
    <t>No validar al momento del registro del activo en el sistema de información los datos generados en la diligencia de recepción y/o soportes brindados por los entes judiciales</t>
  </si>
  <si>
    <t>Verificación de Datos del Activo en el Registro en el Sistema de Información</t>
  </si>
  <si>
    <t>El profesional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</si>
  <si>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P-RR1-004 Procedimiento de registro de activos</t>
  </si>
  <si>
    <t>GIT de Aseguramiento y Control de la Información</t>
  </si>
  <si>
    <r>
      <t xml:space="preserve">GIT. Aseguramiento de la Información: </t>
    </r>
    <r>
      <rPr>
        <sz val="11"/>
        <color theme="1"/>
        <rFont val="Arial Narrow"/>
        <family val="2"/>
      </rPr>
      <t>En el segundo trimestre se devolvieron 23 activos para ser subsanados por parte de las diferentes regionales.</t>
    </r>
  </si>
  <si>
    <r>
      <t>GIT. Aseguramiento de la Información:</t>
    </r>
    <r>
      <rPr>
        <sz val="11"/>
        <color theme="1"/>
        <rFont val="Arial Narrow"/>
        <family val="2"/>
      </rPr>
      <t xml:space="preserve"> Carpeta 43 - GIT Aseguramiento - Mapa de Riesgos</t>
    </r>
  </si>
  <si>
    <t>Delegación de diligencias de recepción de activos en pocos o los mismos colaboradores</t>
  </si>
  <si>
    <t>Validación de criterios de asignación de colaboradores para diligencias de recepción de activos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</si>
  <si>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</si>
  <si>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P-RR1-005 Procedimiento de Preparación para la Recepción de Activos por Diligencia</t>
  </si>
  <si>
    <t>Realizar capacitación de riesgos de corrupción para sensibilizar a los funcionarios de las metodologías de gestión y seguimiento de este tipo de riesgos</t>
  </si>
  <si>
    <t>Registro de capacitación</t>
  </si>
  <si>
    <r>
      <rPr>
        <b/>
        <sz val="11"/>
        <color theme="1"/>
        <rFont val="Arial Narrow"/>
        <family val="2"/>
      </rPr>
      <t>GR Sur Occidente</t>
    </r>
    <r>
      <rPr>
        <sz val="11"/>
        <color theme="1"/>
        <rFont val="Arial Narrow"/>
        <family val="2"/>
      </rPr>
      <t xml:space="preserve">
Se programa al funcionario segun lo requiera la autoridad competente, este carga al aplicativo la diligecia de materialización de acuerdo a la protocolo de recepción de activos en sitio
</t>
    </r>
    <r>
      <rPr>
        <b/>
        <sz val="11"/>
        <color theme="1"/>
        <rFont val="Arial Narrow"/>
        <family val="2"/>
      </rPr>
      <t>Gerencia Regional Norte</t>
    </r>
    <r>
      <rPr>
        <sz val="11"/>
        <color theme="1"/>
        <rFont val="Arial Narrow"/>
        <family val="2"/>
      </rPr>
      <t xml:space="preserve">
Durante el segundo trimestre se contó con un profesional enlace de riesgos en la Gerencia Regional, sin embargo, no ha sido capacitado por parte del área correspondiente durante este período. </t>
    </r>
  </si>
  <si>
    <r>
      <rPr>
        <b/>
        <sz val="11"/>
        <color theme="1"/>
        <rFont val="Arial Narrow"/>
        <family val="2"/>
      </rPr>
      <t>GR Sur Occidente</t>
    </r>
    <r>
      <rPr>
        <sz val="11"/>
        <color theme="1"/>
        <rFont val="Arial Narrow"/>
        <family val="2"/>
      </rPr>
      <t xml:space="preserve">
Aplicativo Sigma 2.0</t>
    </r>
  </si>
  <si>
    <r>
      <rPr>
        <b/>
        <sz val="11"/>
        <color theme="1"/>
        <rFont val="Arial Narrow"/>
        <family val="2"/>
      </rPr>
      <t xml:space="preserve">Oficina Asesora de Planeación:
</t>
    </r>
    <r>
      <rPr>
        <sz val="11"/>
        <color theme="1"/>
        <rFont val="Arial Narrow"/>
        <family val="2"/>
      </rPr>
      <t>Durante el primer trimestre no se realizó alguna capacitación relacionada con la tematica propuesta</t>
    </r>
  </si>
  <si>
    <t>Nuevo Riesgo 2</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</si>
  <si>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</si>
  <si>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</si>
  <si>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Registro de depositarios</t>
  </si>
  <si>
    <t>favorecer a terceros en el proceso de registro de depositarios provisionales y liquidadores para la administración de los activos a cargo de SAE.</t>
  </si>
  <si>
    <t>Falta de verificación de los requisitos documentales de los depositarios provisionales y liquidadores en el registro inicial de solicitudes presentadas</t>
  </si>
  <si>
    <t>1) Pérdida de imagen reputacional y credibilidad institucional
2) Implicaciones a nivel penal, disciplinario, fiscal o sancionatorio
3) Administración inadecuada de los activos recibidos
4) Demandas de la ciudadanía</t>
  </si>
  <si>
    <t>Verificación de información y documentos de la solicitud de registro de depositarios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</si>
  <si>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</si>
  <si>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P-RR2-030 Registro y clasificación de depositarios provisionales y liquidadores</t>
  </si>
  <si>
    <t>GIT de depositarios provisionales y liquidadores</t>
  </si>
  <si>
    <r>
      <rPr>
        <b/>
        <sz val="11"/>
        <color theme="1"/>
        <rFont val="Arial Narrow"/>
        <family val="2"/>
      </rPr>
      <t xml:space="preserve">GIT. Depositarios: </t>
    </r>
    <r>
      <rPr>
        <sz val="11"/>
        <color theme="1"/>
        <rFont val="Arial Narrow"/>
        <family val="2"/>
      </rPr>
      <t xml:space="preserve">
Para el período el Git Depositarios no cuenta con ingreso nuevo de personal  
</t>
    </r>
    <r>
      <rPr>
        <b/>
        <sz val="11"/>
        <color theme="1"/>
        <rFont val="Arial Narrow"/>
        <family val="2"/>
      </rPr>
      <t xml:space="preserve">
Oficina de Control Interno
</t>
    </r>
    <r>
      <rPr>
        <sz val="11"/>
        <color theme="1"/>
        <rFont val="Arial Narrow"/>
        <family val="2"/>
      </rPr>
      <t>Para el segundo trimestre se encuentra en proceso de contratación de un ingeniero de sistemas. Una vez ingrese se realizará la inducción pertinente.</t>
    </r>
  </si>
  <si>
    <r>
      <rPr>
        <b/>
        <sz val="11"/>
        <color theme="1"/>
        <rFont val="Arial Narrow"/>
        <family val="2"/>
      </rPr>
      <t>GR Sur Occidente</t>
    </r>
    <r>
      <rPr>
        <sz val="11"/>
        <color theme="1"/>
        <rFont val="Arial Narrow"/>
        <family val="2"/>
      </rPr>
      <t xml:space="preserve">
Se le asigna a cada depositario un funcionario denominado "padrino" quien realizará la capacitación y el acompañamiento al depositario provisional, y a los contratistas se les realiza un seguimineto constante a los servicios prestados.
</t>
    </r>
    <r>
      <rPr>
        <b/>
        <sz val="11"/>
        <color theme="1"/>
        <rFont val="Arial Narrow"/>
        <family val="2"/>
      </rPr>
      <t xml:space="preserve">G. Talento Humano: 
</t>
    </r>
    <r>
      <rPr>
        <sz val="11"/>
        <color theme="1"/>
        <rFont val="Arial Narrow"/>
        <family val="2"/>
      </rPr>
      <t xml:space="preserve">Al ingreso de los servidores de la entidad se reciben la inducción de los servidores. 
</t>
    </r>
    <r>
      <rPr>
        <b/>
        <sz val="11"/>
        <color theme="1"/>
        <rFont val="Arial Narrow"/>
        <family val="2"/>
      </rPr>
      <t xml:space="preserve">Oficina Asesora de Planeación: </t>
    </r>
    <r>
      <rPr>
        <sz val="11"/>
        <color theme="1"/>
        <rFont val="Arial Narrow"/>
        <family val="2"/>
      </rPr>
      <t xml:space="preserve">
La OAP capacito a dos contratistas que ingresaron para el proyecto de PRONABI, contextualizandolos del proyecto, sus obligaciones y los productos o entregables esperados
</t>
    </r>
    <r>
      <rPr>
        <b/>
        <sz val="11"/>
        <color theme="1"/>
        <rFont val="Arial Narrow"/>
        <family val="2"/>
      </rPr>
      <t>O. Gestión de la Información:</t>
    </r>
    <r>
      <rPr>
        <sz val="11"/>
        <color theme="1"/>
        <rFont val="Arial Narrow"/>
        <family val="2"/>
      </rPr>
      <t xml:space="preserve">
A corte de junio 2022, se realizarón capacitaciones internas en la OGI de los temas relacionados con la sus obligaciones contractuales o funciones, las limitaciones de su rol y aspectos éticos a tener en cuenta. 
</t>
    </r>
    <r>
      <rPr>
        <b/>
        <sz val="11"/>
        <color theme="1"/>
        <rFont val="Arial Narrow"/>
        <family val="2"/>
      </rPr>
      <t>GIT Servicios Administrativos</t>
    </r>
    <r>
      <rPr>
        <sz val="11"/>
        <color theme="1"/>
        <rFont val="Arial Narrow"/>
        <family val="2"/>
      </rPr>
      <t xml:space="preserve">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 xml:space="preserve">Presidencia: </t>
    </r>
    <r>
      <rPr>
        <sz val="11"/>
        <color theme="1"/>
        <rFont val="Arial Narrow"/>
        <family val="2"/>
      </rPr>
      <t xml:space="preserve">
Cada vez que ingresa un funcionario nuevo al area, se realiza el respectivo proceso de capacitacion de los temas generales y especificos a desempeñar.
</t>
    </r>
    <r>
      <rPr>
        <b/>
        <sz val="11"/>
        <color theme="1"/>
        <rFont val="Arial Narrow"/>
        <family val="2"/>
      </rPr>
      <t>GIT. Viáticos:</t>
    </r>
    <r>
      <rPr>
        <sz val="11"/>
        <color theme="1"/>
        <rFont val="Arial Narrow"/>
        <family val="2"/>
      </rPr>
      <t xml:space="preserve">
Los integrantes del Git de viaticos recibieron la induccion general de la gerencia de talento humano, y se brinda orientación especifica sobre el funcionamiento y obligaciones del cargo.
</t>
    </r>
    <r>
      <rPr>
        <b/>
        <sz val="11"/>
        <color theme="1"/>
        <rFont val="Arial Narrow"/>
        <family val="2"/>
      </rPr>
      <t xml:space="preserve">
G. Técnica:
</t>
    </r>
    <r>
      <rPr>
        <sz val="11"/>
        <color theme="1"/>
        <rFont val="Arial Narrow"/>
        <family val="2"/>
      </rPr>
      <t xml:space="preserve">La Gerencia De Talento Humano se encarga de realizar la inducción en todo lo relacionado con ética, valores, procesos generales, organigrama, Intranet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Cuando se realizan las evaluaciones de desempeño se realiza seguimiento del conocimiento y gestión del funcionario.
</t>
    </r>
    <r>
      <rPr>
        <b/>
        <sz val="11"/>
        <color theme="1"/>
        <rFont val="Arial Narrow"/>
        <family val="2"/>
      </rPr>
      <t>G. Sociedades en Liquidación:</t>
    </r>
    <r>
      <rPr>
        <sz val="11"/>
        <color theme="1"/>
        <rFont val="Arial Narrow"/>
        <family val="2"/>
      </rPr>
      <t xml:space="preserve">
La GSL no realiza dicho proceso
</t>
    </r>
    <r>
      <rPr>
        <b/>
        <sz val="11"/>
        <color theme="1"/>
        <rFont val="Arial Narrow"/>
        <family val="2"/>
      </rPr>
      <t>GBI. Rurales:</t>
    </r>
    <r>
      <rPr>
        <sz val="11"/>
        <color theme="1"/>
        <rFont val="Arial Narrow"/>
        <family val="2"/>
      </rPr>
      <t xml:space="preserve">
A los diferentes funcionarios que se han integrado al grupo durante el ano se le ha realizado la respectiva induccion acompamiento capacitacion sobre todos y cada uno de los procesos que realiza la gerencia de rurales , en el caso de los de campo se realiza una comision conjunta que permita adentrarlos en el proceso tal cual se realiza.
</t>
    </r>
    <r>
      <rPr>
        <b/>
        <sz val="11"/>
        <color theme="1"/>
        <rFont val="Arial Narrow"/>
        <family val="2"/>
      </rPr>
      <t>GBI. Urbanos</t>
    </r>
    <r>
      <rPr>
        <sz val="11"/>
        <color theme="1"/>
        <rFont val="Arial Narrow"/>
        <family val="2"/>
      </rPr>
      <t xml:space="preserve">: La gerencia de inmuebles no interviene en la capacitacion de funciones al momento de ingresar un depositario
</t>
    </r>
    <r>
      <rPr>
        <b/>
        <sz val="11"/>
        <color theme="1"/>
        <rFont val="Arial Narrow"/>
        <family val="2"/>
      </rPr>
      <t>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individial de funciones
</t>
    </r>
    <r>
      <rPr>
        <b/>
        <sz val="11"/>
        <color theme="1"/>
        <rFont val="Arial Narrow"/>
        <family val="2"/>
      </rPr>
      <t xml:space="preserve">G. Proyectos Especiales: </t>
    </r>
    <r>
      <rPr>
        <sz val="11"/>
        <color theme="1"/>
        <rFont val="Arial Narrow"/>
        <family val="2"/>
      </rPr>
      <t xml:space="preserve">NA
</t>
    </r>
    <r>
      <rPr>
        <b/>
        <sz val="11"/>
        <color theme="1"/>
        <rFont val="Arial Narrow"/>
        <family val="2"/>
      </rPr>
      <t xml:space="preserve">GIT. Aseguramiento y Control de la Información: </t>
    </r>
    <r>
      <rPr>
        <sz val="11"/>
        <color theme="1"/>
        <rFont val="Arial Narrow"/>
        <family val="2"/>
      </rPr>
      <t xml:space="preserve">en el segundo trimestre el GIT no recibió funcionarios nuevos
</t>
    </r>
    <r>
      <rPr>
        <b/>
        <sz val="11"/>
        <color theme="1"/>
        <rFont val="Arial Narrow"/>
        <family val="2"/>
      </rPr>
      <t xml:space="preserve">Gerencia Regional Norte: </t>
    </r>
    <r>
      <rPr>
        <sz val="11"/>
        <color theme="1"/>
        <rFont val="Arial Narrow"/>
        <family val="2"/>
      </rPr>
      <t xml:space="preserve">Durante el seguno trimestre se ha socializado la metolodogía de administración y el código de ética y buen gobierno al personal que ingresó. 
</t>
    </r>
    <r>
      <rPr>
        <b/>
        <sz val="11"/>
        <color theme="1"/>
        <rFont val="Arial Narrow"/>
        <family val="2"/>
      </rPr>
      <t>O. Comunicaciones:</t>
    </r>
    <r>
      <rPr>
        <sz val="11"/>
        <color theme="1"/>
        <rFont val="Arial Narrow"/>
        <family val="2"/>
      </rPr>
      <t xml:space="preserve"> En el mes de junio ingresaron 2 abogados profesionales y en agosto uno más ilos cuales recibieron la inducción por parte de la Gerencia de Talento Humano y así mismo recibio el empalme por parte de la jefatura de la oficina de Comunicaciones y Atención al Ciudadano
</t>
    </r>
    <r>
      <rPr>
        <b/>
        <sz val="11"/>
        <color theme="1"/>
        <rFont val="Arial Narrow"/>
        <family val="2"/>
      </rPr>
      <t xml:space="preserve">Oficina de Control Interno: </t>
    </r>
    <r>
      <rPr>
        <sz val="11"/>
        <color theme="1"/>
        <rFont val="Arial Narrow"/>
        <family val="2"/>
      </rPr>
      <t xml:space="preserve">Para el segundo trimestre se encuentra en proceso de contratación de un ingeniero de sistemas. Una vez ingrese se realizará la inducción pertinente.
</t>
    </r>
    <r>
      <rPr>
        <b/>
        <sz val="11"/>
        <color theme="1"/>
        <rFont val="Arial Narrow"/>
        <family val="2"/>
      </rPr>
      <t xml:space="preserve">G. Financiera: </t>
    </r>
    <r>
      <rPr>
        <sz val="11"/>
        <color theme="1"/>
        <rFont val="Arial Narrow"/>
        <family val="2"/>
      </rPr>
      <t>Para los funcionarios y contratistas nuevos se realiza inducciones y capacitaciones por parte de los trabajosdores del área para darles a conocer sus responsabilidades y alcances de las actividades a su cargo, respetando y cumpliendo el código de ética de la empresa.</t>
    </r>
  </si>
  <si>
    <r>
      <rPr>
        <b/>
        <sz val="11"/>
        <color theme="1"/>
        <rFont val="Arial Narrow"/>
        <family val="2"/>
      </rPr>
      <t>GR Sur Occidente</t>
    </r>
    <r>
      <rPr>
        <sz val="11"/>
        <color theme="1"/>
        <rFont val="Arial Narrow"/>
        <family val="2"/>
      </rPr>
      <t xml:space="preserve">
Aplicativo Sigma 2.0, correo electronico
</t>
    </r>
    <r>
      <rPr>
        <b/>
        <sz val="11"/>
        <color theme="1"/>
        <rFont val="Arial Narrow"/>
        <family val="2"/>
      </rPr>
      <t>G. Talento Humano:</t>
    </r>
    <r>
      <rPr>
        <sz val="11"/>
        <color theme="1"/>
        <rFont val="Arial Narrow"/>
        <family val="2"/>
      </rPr>
      <t xml:space="preserve"> Certificado de Inducción en Historia Labora
</t>
    </r>
    <r>
      <rPr>
        <b/>
        <sz val="11"/>
        <color theme="1"/>
        <rFont val="Arial Narrow"/>
        <family val="2"/>
      </rPr>
      <t>O. Asesora de Planeación:</t>
    </r>
    <r>
      <rPr>
        <sz val="11"/>
        <color theme="1"/>
        <rFont val="Arial Narrow"/>
        <family val="2"/>
      </rPr>
      <t xml:space="preserve"> reuniones teamsl
</t>
    </r>
    <r>
      <rPr>
        <b/>
        <sz val="11"/>
        <color theme="1"/>
        <rFont val="Arial Narrow"/>
        <family val="2"/>
      </rPr>
      <t xml:space="preserve">Presidencia: </t>
    </r>
    <r>
      <rPr>
        <sz val="11"/>
        <color theme="1"/>
        <rFont val="Arial Narrow"/>
        <family val="2"/>
      </rPr>
      <t xml:space="preserve">
\\fileserver\publica\55 - Presidencia\SEGUIMIENTO RIESGOS
</t>
    </r>
    <r>
      <rPr>
        <b/>
        <sz val="11"/>
        <color theme="1"/>
        <rFont val="Arial Narrow"/>
        <family val="2"/>
      </rPr>
      <t xml:space="preserve">
GIT. Viáticos</t>
    </r>
    <r>
      <rPr>
        <sz val="11"/>
        <color theme="1"/>
        <rFont val="Arial Narrow"/>
        <family val="2"/>
      </rPr>
      <t xml:space="preserve">:
Planillas de asistencia a inducción por parte de la Gerencia de Talento Humano
</t>
    </r>
    <r>
      <rPr>
        <b/>
        <sz val="11"/>
        <color theme="1"/>
        <rFont val="Arial Narrow"/>
        <family val="2"/>
      </rPr>
      <t>G.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Capacitación TEAMS plataforma ORFEO 18-05-2022 / 29-07-22. Plantilla Listado de asistencia Reuniones internas.
</t>
    </r>
    <r>
      <rPr>
        <b/>
        <sz val="11"/>
        <color theme="1"/>
        <rFont val="Arial Narrow"/>
        <family val="2"/>
      </rPr>
      <t>GBI. Rurales:</t>
    </r>
    <r>
      <rPr>
        <sz val="11"/>
        <color theme="1"/>
        <rFont val="Arial Narrow"/>
        <family val="2"/>
      </rPr>
      <t xml:space="preserve">
* Mesas de trabajo de companeros
* Envio de correos con todos los formatos a tener presente
* Memorandos con asginacion de tareas. 
</t>
    </r>
    <r>
      <rPr>
        <b/>
        <sz val="11"/>
        <color theme="1"/>
        <rFont val="Arial Narrow"/>
        <family val="2"/>
      </rPr>
      <t xml:space="preserve">
GBI. Urbanos:</t>
    </r>
    <r>
      <rPr>
        <sz val="11"/>
        <color theme="1"/>
        <rFont val="Arial Narrow"/>
        <family val="2"/>
      </rPr>
      <t xml:space="preserve"> N/A
</t>
    </r>
    <r>
      <rPr>
        <b/>
        <sz val="11"/>
        <color theme="1"/>
        <rFont val="Arial Narrow"/>
        <family val="2"/>
      </rPr>
      <t xml:space="preserve">GR. Norte: </t>
    </r>
    <r>
      <rPr>
        <sz val="11"/>
        <color theme="1"/>
        <rFont val="Arial Narrow"/>
        <family val="2"/>
      </rPr>
      <t xml:space="preserve">Actividad presencial
</t>
    </r>
    <r>
      <rPr>
        <b/>
        <sz val="11"/>
        <color theme="1"/>
        <rFont val="Arial Narrow"/>
        <family val="2"/>
      </rPr>
      <t>O. Comunicaciones:</t>
    </r>
    <r>
      <rPr>
        <sz val="11"/>
        <color theme="1"/>
        <rFont val="Arial Narrow"/>
        <family val="2"/>
      </rPr>
      <t xml:space="preserve"> https://saesas-my.sharepoint.com/personal/asanchez_saesas_gov_co/_layouts/15/onedrive.aspx?FolderCTID=0x0120006A9C456936A2AC418A9BF82177781D9D&amp;id=%2Fpersonal%2Fasanchez%5Fsaesas%5Fgov%5Fco%2FDocuments%2FBackUp%20%2D%20Ana%20Mar%C3%ADa%20S%C3%A1nchez%20Pi%C3%B1eros%2F2022%2FEntrega%20de%20puesto%20%2D%20Renuncia
</t>
    </r>
    <r>
      <rPr>
        <b/>
        <sz val="11"/>
        <color theme="1"/>
        <rFont val="Arial Narrow"/>
        <family val="2"/>
      </rPr>
      <t>G. Financiera:</t>
    </r>
    <r>
      <rPr>
        <sz val="11"/>
        <color theme="1"/>
        <rFont val="Arial Narrow"/>
        <family val="2"/>
      </rPr>
      <t xml:space="preserve"> No se hubo ingresos de personal, ni nuevas contrataciones, por lo que no se realizaron inducciones durante el segundo trimestre del año</t>
    </r>
  </si>
  <si>
    <t xml:space="preserve">Delegación de evaluación de depositarios provisionales y liquidadores en pocos evaluadores o en los mismos evaluadores </t>
  </si>
  <si>
    <t>El Coordinador del GIT de depositarios provisionales y liquidadores, designará los profesionales idóneos encargados de realizar la evaluación técnica según su competencia, informadolo vía correo electrónico a la Gerencia de Contratos</t>
  </si>
  <si>
    <r>
      <rPr>
        <b/>
        <sz val="11"/>
        <color theme="1"/>
        <rFont val="Arial Narrow"/>
        <family val="2"/>
      </rPr>
      <t xml:space="preserve">GIT. Depositarios: </t>
    </r>
    <r>
      <rPr>
        <sz val="11"/>
        <color theme="1"/>
        <rFont val="Arial Narrow"/>
        <family val="2"/>
      </rPr>
      <t>sin reporte</t>
    </r>
  </si>
  <si>
    <t>Evaluaciones incompletas o sesgadas de los participantes para la inscripción del Registro de Depositarios Provisionales y Liquidadores</t>
  </si>
  <si>
    <t>Evaluación de Requisitos Técnicos y Jurídicos Habilitantes</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</si>
  <si>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</si>
  <si>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Gerencia Sociedades Activas
Gerencia Sociedades en Liquidación
Gerencias de Inmuebles Urbanos
Gerencia de Inmuebles Rurales
Gerencia de Contratos</t>
  </si>
  <si>
    <r>
      <rPr>
        <b/>
        <sz val="11"/>
        <color theme="1"/>
        <rFont val="Arial Narrow"/>
        <family val="2"/>
      </rPr>
      <t>G. Contratos</t>
    </r>
    <r>
      <rPr>
        <sz val="11"/>
        <color theme="1"/>
        <rFont val="Arial Narrow"/>
        <family val="2"/>
      </rPr>
      <t xml:space="preserve">: 
Hasta el momento un abogado de la Gerencia de Contratos ha colaborado con la creación de la Ofc. de cumplimiento, área que será la encargada de realizar estas capacitaciones
</t>
    </r>
    <r>
      <rPr>
        <b/>
        <sz val="11"/>
        <color theme="1"/>
        <rFont val="Arial Narrow"/>
        <family val="2"/>
      </rPr>
      <t>G. Sociedades en Liquidación:</t>
    </r>
    <r>
      <rPr>
        <sz val="11"/>
        <color theme="1"/>
        <rFont val="Arial Narrow"/>
        <family val="2"/>
      </rPr>
      <t xml:space="preserve">
En el segundo trimestre 2022, no hubo convocatorias en la que los funcionarios de la GSL tuviesen participaciòn.
</t>
    </r>
    <r>
      <rPr>
        <b/>
        <sz val="11"/>
        <color theme="1"/>
        <rFont val="Arial Narrow"/>
        <family val="2"/>
      </rPr>
      <t>GBI. Rurales:</t>
    </r>
    <r>
      <rPr>
        <sz val="11"/>
        <color theme="1"/>
        <rFont val="Arial Narrow"/>
        <family val="2"/>
      </rPr>
      <t xml:space="preserve">
* se realiza la  verificacion de la documentacion aportada por el aspirante a depositario que la informacion cumpla con los terminos de referencia tales como, expedicion de RAA, experiencia relacionada con el tema, # de activos administrados, entre otros. 
* Se verifica el numero de activos administrados rurales y urbanos con sus respectivos soportes. 
*Durante el primer trimestre del año 2022, la gerencia participo como equipo evaluador de los requisitos documentales para convocatoria vigente de deposritarios para inmuebles rurales y urbanos, se realizo la evaluacion a 80 postulados para depositarios
</t>
    </r>
    <r>
      <rPr>
        <b/>
        <sz val="11"/>
        <color theme="1"/>
        <rFont val="Arial Narrow"/>
        <family val="2"/>
      </rPr>
      <t>GBI. Urbanos:</t>
    </r>
    <r>
      <rPr>
        <sz val="11"/>
        <color theme="1"/>
        <rFont val="Arial Narrow"/>
        <family val="2"/>
      </rPr>
      <t xml:space="preserve">
Se realiza la validacion de los requisitos tecnicos una vez se ejecuta la convocatoria para conformar el registro de depositarios
</t>
    </r>
    <r>
      <rPr>
        <b/>
        <sz val="11"/>
        <color theme="1"/>
        <rFont val="Arial Narrow"/>
        <family val="2"/>
      </rPr>
      <t xml:space="preserve">G. Sociedades Activas: </t>
    </r>
    <r>
      <rPr>
        <sz val="11"/>
        <color theme="1"/>
        <rFont val="Arial Narrow"/>
        <family val="2"/>
      </rPr>
      <t>En el 2T de 2022 no se realizaron convocatorias de Depositarios Provisionales.</t>
    </r>
  </si>
  <si>
    <r>
      <t xml:space="preserve">
</t>
    </r>
    <r>
      <rPr>
        <b/>
        <sz val="11"/>
        <color theme="1"/>
        <rFont val="Arial Narrow"/>
        <family val="2"/>
      </rPr>
      <t>G. Sociedades en Liquidación:</t>
    </r>
    <r>
      <rPr>
        <sz val="11"/>
        <color theme="1"/>
        <rFont val="Arial Narrow"/>
        <family val="2"/>
      </rPr>
      <t xml:space="preserve">
No Aplica
</t>
    </r>
    <r>
      <rPr>
        <b/>
        <sz val="11"/>
        <color theme="1"/>
        <rFont val="Arial Narrow"/>
        <family val="2"/>
      </rPr>
      <t>GBI. Rurales:</t>
    </r>
    <r>
      <rPr>
        <sz val="11"/>
        <color theme="1"/>
        <rFont val="Arial Narrow"/>
        <family val="2"/>
      </rPr>
      <t xml:space="preserve">
Matriz de seguimiento con los datos del aspirante ( cumple o no cumple) link en la intranet convocatoria 01 2022
</t>
    </r>
    <r>
      <rPr>
        <b/>
        <sz val="11"/>
        <color theme="1"/>
        <rFont val="Arial Narrow"/>
        <family val="2"/>
      </rPr>
      <t xml:space="preserve">
GBI. Urbanos: 
</t>
    </r>
    <r>
      <rPr>
        <sz val="11"/>
        <color theme="1"/>
        <rFont val="Arial Narrow"/>
        <family val="2"/>
      </rPr>
      <t xml:space="preserve">Se consolida por parte del git de  depositarios, mandatarios y liquidadores
</t>
    </r>
    <r>
      <rPr>
        <b/>
        <sz val="11"/>
        <color theme="1"/>
        <rFont val="Arial Narrow"/>
        <family val="2"/>
      </rPr>
      <t>G. Sociedades Activas:</t>
    </r>
    <r>
      <rPr>
        <sz val="11"/>
        <color theme="1"/>
        <rFont val="Arial Narrow"/>
        <family val="2"/>
      </rPr>
      <t xml:space="preserve"> NA</t>
    </r>
  </si>
  <si>
    <r>
      <rPr>
        <b/>
        <sz val="11"/>
        <color theme="1"/>
        <rFont val="Arial Narrow"/>
        <family val="2"/>
      </rPr>
      <t>G. Talento Humano</t>
    </r>
    <r>
      <rPr>
        <sz val="11"/>
        <color theme="1"/>
        <rFont val="Arial Narrow"/>
        <family val="2"/>
      </rPr>
      <t>:  A la firma del contrato laboral al servidor se socializa el Codigo de Etica y Buen Gobierno, firmando la carta de CARTA DE CONOCIMIENTO Y ACEPTACIÓN DEL CODIGO DE ETICA.</t>
    </r>
  </si>
  <si>
    <r>
      <rPr>
        <b/>
        <sz val="11"/>
        <color theme="1"/>
        <rFont val="Arial Narrow"/>
        <family val="2"/>
      </rPr>
      <t>G. Talento Humano</t>
    </r>
    <r>
      <rPr>
        <sz val="11"/>
        <color theme="1"/>
        <rFont val="Arial Narrow"/>
        <family val="2"/>
      </rPr>
      <t>: Carta De Conocimiento y Aceptación del Código de Ética</t>
    </r>
  </si>
  <si>
    <t>Relacionamiento personal o comercial de los participantes con profesionales involucrados en el proceso de evaluación de requisitos en la conformación del Registro de Depositarios Provisionales y Liquidadores</t>
  </si>
  <si>
    <t>Verificación antecedentes de participantes</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</si>
  <si>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</si>
  <si>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r>
      <rPr>
        <b/>
        <sz val="11"/>
        <color theme="1"/>
        <rFont val="Arial Narrow"/>
        <family val="2"/>
      </rPr>
      <t>GIT. Depositarios</t>
    </r>
    <r>
      <rPr>
        <sz val="11"/>
        <color theme="1"/>
        <rFont val="Arial Narrow"/>
        <family val="2"/>
      </rPr>
      <t xml:space="preserve">: No aplica </t>
    </r>
  </si>
  <si>
    <r>
      <rPr>
        <b/>
        <sz val="11"/>
        <color theme="1"/>
        <rFont val="Arial Narrow"/>
        <family val="2"/>
      </rPr>
      <t>GIT. Depositarios</t>
    </r>
    <r>
      <rPr>
        <sz val="11"/>
        <color theme="1"/>
        <rFont val="Arial Narrow"/>
        <family val="2"/>
      </rPr>
      <t xml:space="preserve">: </t>
    </r>
  </si>
  <si>
    <r>
      <rPr>
        <b/>
        <sz val="11"/>
        <color theme="1"/>
        <rFont val="Arial Narrow"/>
        <family val="2"/>
      </rPr>
      <t>G. Comercial:</t>
    </r>
    <r>
      <rPr>
        <sz val="11"/>
        <color theme="1"/>
        <rFont val="Arial Narrow"/>
        <family val="2"/>
      </rPr>
      <t xml:space="preserve"> sin reporte</t>
    </r>
  </si>
  <si>
    <t>No hacer publico la información de los potenciales aspirantes a depositarios provisionales y liquidadores</t>
  </si>
  <si>
    <t>Verificación de observaciones de la Ciudadanía frente a los aspirantes</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</si>
  <si>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</si>
  <si>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r>
      <rPr>
        <b/>
        <sz val="11"/>
        <color theme="1"/>
        <rFont val="Arial Narrow"/>
        <family val="2"/>
      </rPr>
      <t>GIT. Depositarios</t>
    </r>
    <r>
      <rPr>
        <sz val="11"/>
        <color theme="1"/>
        <rFont val="Arial Narrow"/>
        <family val="2"/>
      </rPr>
      <t xml:space="preserve">: 
El proceso de registro de aspirantes para la convocatoria se realiza a través del módulo en SIGMA SAE, </t>
    </r>
  </si>
  <si>
    <r>
      <rPr>
        <b/>
        <sz val="11"/>
        <color theme="1"/>
        <rFont val="Arial Narrow"/>
        <family val="2"/>
      </rPr>
      <t>GIT. Depositarios</t>
    </r>
    <r>
      <rPr>
        <sz val="11"/>
        <color theme="1"/>
        <rFont val="Arial Narrow"/>
        <family val="2"/>
      </rPr>
      <t>:
https://matrixpreprod.saesas.gov.co:4443/evaluaciones</t>
    </r>
  </si>
  <si>
    <t>Decisiones descentralizadas para el registro de depositarios provisionales y liquidadores</t>
  </si>
  <si>
    <t>Verificación de registro de depositarios provisionales y liquidadores en Comité de de Depositarios Provisionales, Mandatarios y Liquidadores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</si>
  <si>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</si>
  <si>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Nuevo Riesgo 3</t>
  </si>
  <si>
    <t>Registro de revisores fiscales</t>
  </si>
  <si>
    <t>favorecer a terceros en el registro de revisores fiscales para la administración de sociedades activas y en liquidación a cargo de SAE</t>
  </si>
  <si>
    <t>No validar de manera completa la información y soportes presentados al momento de recibir las solicitudes de registro de revisores fiscales</t>
  </si>
  <si>
    <t>1) Pérdida de imagen reputacional y credibilidad institucional
2) Implicaciones a nivel penal, disciplinario, fiscal o sancionatorio
3) Administración inadecuada de las sociedades recibidas
4) Demandas de la ciudadanía</t>
  </si>
  <si>
    <t>Control de recepción de solicitudes de registro de revisores fiscales</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</si>
  <si>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</si>
  <si>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P-RR2-194 Registro y Clasificación de Revisores Fiscales</t>
  </si>
  <si>
    <t>Gerencia de Sociedades Activas 
Gerencia de Sociedades en Liquidación</t>
  </si>
  <si>
    <r>
      <rPr>
        <b/>
        <sz val="11"/>
        <color theme="1"/>
        <rFont val="Arial Narrow"/>
        <family val="2"/>
      </rPr>
      <t>G. Sociedades en Liquidación:</t>
    </r>
    <r>
      <rPr>
        <sz val="11"/>
        <color theme="1"/>
        <rFont val="Arial Narrow"/>
        <family val="2"/>
      </rPr>
      <t xml:space="preserve">
En el segundo trimestre 2022, no hubo convocatorias en la que los funcionarios de la GSL tuviesen participaciòn. 
</t>
    </r>
    <r>
      <rPr>
        <b/>
        <sz val="11"/>
        <color theme="1"/>
        <rFont val="Arial Narrow"/>
        <family val="2"/>
      </rPr>
      <t>G. Sociedades Activas:</t>
    </r>
    <r>
      <rPr>
        <sz val="11"/>
        <color theme="1"/>
        <rFont val="Arial Narrow"/>
        <family val="2"/>
      </rPr>
      <t xml:space="preserve"> En el 2T de 2022 no se realizó convocatoria para revisores fiscales.</t>
    </r>
  </si>
  <si>
    <r>
      <rPr>
        <b/>
        <sz val="11"/>
        <color theme="1"/>
        <rFont val="Arial Narrow"/>
        <family val="2"/>
      </rPr>
      <t>G. Sociedades Activas/ Liquidación</t>
    </r>
    <r>
      <rPr>
        <sz val="11"/>
        <color theme="1"/>
        <rFont val="Arial Narrow"/>
        <family val="2"/>
      </rPr>
      <t>: NA</t>
    </r>
  </si>
  <si>
    <r>
      <rPr>
        <b/>
        <sz val="11"/>
        <color theme="1"/>
        <rFont val="Arial Narrow"/>
        <family val="2"/>
      </rPr>
      <t>GR Sur Occidente</t>
    </r>
    <r>
      <rPr>
        <sz val="11"/>
        <color theme="1"/>
        <rFont val="Arial Narrow"/>
        <family val="2"/>
      </rPr>
      <t xml:space="preserve">
Se le asigna a cada depositario un funcionario denominado "padrino" quien realizará la capacitación y el acompañamiento al depositario provisional, y a los contratistas se les realiza un seguimineto constante a los servicios prestados.
</t>
    </r>
    <r>
      <rPr>
        <b/>
        <sz val="11"/>
        <color theme="1"/>
        <rFont val="Arial Narrow"/>
        <family val="2"/>
      </rPr>
      <t>G. Talento Humano:</t>
    </r>
    <r>
      <rPr>
        <sz val="11"/>
        <color theme="1"/>
        <rFont val="Arial Narrow"/>
        <family val="2"/>
      </rPr>
      <t xml:space="preserve"> 
Al ingreso de los servidores de la entidad se reciben la inducción de los servidores. 
</t>
    </r>
    <r>
      <rPr>
        <b/>
        <sz val="11"/>
        <color theme="1"/>
        <rFont val="Arial Narrow"/>
        <family val="2"/>
      </rPr>
      <t xml:space="preserve">
Oficina Asesora de Planeación: 
</t>
    </r>
    <r>
      <rPr>
        <sz val="11"/>
        <color theme="1"/>
        <rFont val="Arial Narrow"/>
        <family val="2"/>
      </rPr>
      <t xml:space="preserve">La OAP capacito a dos contratistas que ingresaron para el proyecto de PRONABI, contextualizandolos del proyecto, sus obligaciones y los productos o entregables esperados
</t>
    </r>
    <r>
      <rPr>
        <b/>
        <sz val="11"/>
        <color theme="1"/>
        <rFont val="Arial Narrow"/>
        <family val="2"/>
      </rPr>
      <t>O. Gestión de la Información:</t>
    </r>
    <r>
      <rPr>
        <sz val="11"/>
        <color theme="1"/>
        <rFont val="Arial Narrow"/>
        <family val="2"/>
      </rPr>
      <t xml:space="preserve">
A corte de junio 2022, se realizarón capacitaciones internas en la OGI de los temas relacionados con la sus obligaciones contractuales o funciones, las limitaciones de su rol y aspectos éticos a tener en cuenta. 
</t>
    </r>
    <r>
      <rPr>
        <b/>
        <sz val="11"/>
        <color theme="1"/>
        <rFont val="Arial Narrow"/>
        <family val="2"/>
      </rPr>
      <t xml:space="preserve">
GIT Servicios Administrativos
</t>
    </r>
    <r>
      <rPr>
        <sz val="11"/>
        <color theme="1"/>
        <rFont val="Arial Narrow"/>
        <family val="2"/>
      </rPr>
      <t xml:space="preserve">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 xml:space="preserve">
Presidencia: 
</t>
    </r>
    <r>
      <rPr>
        <sz val="11"/>
        <color theme="1"/>
        <rFont val="Arial Narrow"/>
        <family val="2"/>
      </rPr>
      <t xml:space="preserve">Cada vez que ingresa un funcionario nuevo al area, se realiza el respectivo proceso de capacitacion de los temas generales y especificos a desempeñar.
</t>
    </r>
    <r>
      <rPr>
        <b/>
        <sz val="11"/>
        <color theme="1"/>
        <rFont val="Arial Narrow"/>
        <family val="2"/>
      </rPr>
      <t xml:space="preserve">
GIT. Viáticos:
</t>
    </r>
    <r>
      <rPr>
        <sz val="11"/>
        <color theme="1"/>
        <rFont val="Arial Narrow"/>
        <family val="2"/>
      </rPr>
      <t xml:space="preserve">Los integrantes del Git de viaticos recibieron la induccion general de la gerencia de talento humano, y se brinda orientación especifica sobre el funcionamiento y obligaciones del cargo.
</t>
    </r>
    <r>
      <rPr>
        <b/>
        <sz val="11"/>
        <color theme="1"/>
        <rFont val="Arial Narrow"/>
        <family val="2"/>
      </rPr>
      <t xml:space="preserve">
G. Técnica:
</t>
    </r>
    <r>
      <rPr>
        <sz val="11"/>
        <color theme="1"/>
        <rFont val="Arial Narrow"/>
        <family val="2"/>
      </rPr>
      <t xml:space="preserve">La Gerencia De Talento Humano se encarga de realizar la inducción en todo lo relacionado con ética, valores, procesos generales, organigrama, Intranet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Cuando se realizan las evaluaciones de desempeño se realiza seguimiento del conocimiento y gestión del funcionario.
</t>
    </r>
    <r>
      <rPr>
        <b/>
        <sz val="11"/>
        <color theme="1"/>
        <rFont val="Arial Narrow"/>
        <family val="2"/>
      </rPr>
      <t>G. Sociedades en Liquidación:</t>
    </r>
    <r>
      <rPr>
        <sz val="11"/>
        <color theme="1"/>
        <rFont val="Arial Narrow"/>
        <family val="2"/>
      </rPr>
      <t xml:space="preserve">
No se ha realizado la convocatoria para revisores fiscales
</t>
    </r>
    <r>
      <rPr>
        <b/>
        <sz val="11"/>
        <color theme="1"/>
        <rFont val="Arial Narrow"/>
        <family val="2"/>
      </rPr>
      <t>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individial de funciones
G. Proyectos Especiales: NA
</t>
    </r>
    <r>
      <rPr>
        <b/>
        <sz val="11"/>
        <color theme="1"/>
        <rFont val="Arial Narrow"/>
        <family val="2"/>
      </rPr>
      <t>G. Sociedades Activas:</t>
    </r>
    <r>
      <rPr>
        <sz val="11"/>
        <color theme="1"/>
        <rFont val="Arial Narrow"/>
        <family val="2"/>
      </rPr>
      <t xml:space="preserve"> En el 2T de 2022 no se realizó convocatoria para revisores fiscales.
</t>
    </r>
    <r>
      <rPr>
        <b/>
        <sz val="11"/>
        <color theme="1"/>
        <rFont val="Arial Narrow"/>
        <family val="2"/>
      </rPr>
      <t>GBI. Rurales:</t>
    </r>
    <r>
      <rPr>
        <sz val="11"/>
        <color theme="1"/>
        <rFont val="Arial Narrow"/>
        <family val="2"/>
      </rPr>
      <t xml:space="preserve">
A los diferentes funcionarios que se han integrado al grupo durante el ano se le ha realizado la respectiva induccion acompamiento capacitacion sobre todos y cada uno de los procesos que realiza la gerencia de rurales , en el caso de los de campo se realiza una comision conjunta que permita adentrarlos en el proceso tal cual se realiza. 
</t>
    </r>
    <r>
      <rPr>
        <b/>
        <sz val="11"/>
        <color theme="1"/>
        <rFont val="Arial Narrow"/>
        <family val="2"/>
      </rPr>
      <t>GBI. Urbanos:</t>
    </r>
    <r>
      <rPr>
        <sz val="11"/>
        <color theme="1"/>
        <rFont val="Arial Narrow"/>
        <family val="2"/>
      </rPr>
      <t xml:space="preserve"> LA GERENCIA DE INMUEBLES NO INTERVIENE EN ESTE PROCESO
</t>
    </r>
    <r>
      <rPr>
        <b/>
        <sz val="11"/>
        <color theme="1"/>
        <rFont val="Arial Narrow"/>
        <family val="2"/>
      </rPr>
      <t>GIT. Aseguramiento y Control de la Información:</t>
    </r>
    <r>
      <rPr>
        <sz val="11"/>
        <color theme="1"/>
        <rFont val="Arial Narrow"/>
        <family val="2"/>
      </rPr>
      <t xml:space="preserve"> en el segundo trimestre el GIT no recibió funcionarios nuevos
</t>
    </r>
    <r>
      <rPr>
        <b/>
        <sz val="11"/>
        <color theme="1"/>
        <rFont val="Arial Narrow"/>
        <family val="2"/>
      </rPr>
      <t xml:space="preserve">Gerencia Regional Norte: </t>
    </r>
    <r>
      <rPr>
        <sz val="11"/>
        <color theme="1"/>
        <rFont val="Arial Narrow"/>
        <family val="2"/>
      </rPr>
      <t xml:space="preserve">Durante el seguno trimestre se ha socializado la metolodogía de administración y el código de ética y buen gobierno al personal que ingresó. 
</t>
    </r>
    <r>
      <rPr>
        <b/>
        <sz val="11"/>
        <color theme="1"/>
        <rFont val="Arial Narrow"/>
        <family val="2"/>
      </rPr>
      <t>O. Comunicaciones:</t>
    </r>
    <r>
      <rPr>
        <sz val="11"/>
        <color theme="1"/>
        <rFont val="Arial Narrow"/>
        <family val="2"/>
      </rPr>
      <t xml:space="preserve"> En el mes de junio ingresaron 2 abogados profesionales y en agosto uno más ilos cuales recibieron la inducción por parte de la Gerencia de Talento Humano y así mismo recibio el empalme por parte de la jefatura de la oficina de Comunicaciones y Atención al Ciudadano
</t>
    </r>
    <r>
      <rPr>
        <b/>
        <sz val="11"/>
        <color theme="1"/>
        <rFont val="Arial Narrow"/>
        <family val="2"/>
      </rPr>
      <t xml:space="preserve">Oficina de Control Interno: </t>
    </r>
    <r>
      <rPr>
        <sz val="11"/>
        <color theme="1"/>
        <rFont val="Arial Narrow"/>
        <family val="2"/>
      </rPr>
      <t xml:space="preserve">Para el segundo trimestre se encuentra en proceso de contratación de un ingeniero de sistemas. Una vez ingrese se realizará la inducción pertinente.
</t>
    </r>
    <r>
      <rPr>
        <b/>
        <sz val="11"/>
        <color theme="1"/>
        <rFont val="Arial Narrow"/>
        <family val="2"/>
      </rPr>
      <t>G. Financiera:</t>
    </r>
    <r>
      <rPr>
        <sz val="11"/>
        <color theme="1"/>
        <rFont val="Arial Narrow"/>
        <family val="2"/>
      </rPr>
      <t xml:space="preserve"> Para los funcionarios y contratistas nuevos se realiza inducciones y capacitaciones por parte de los trabajosdores del área para darles a conocer sus responsabilidades y alcances de las actividades a su cargo, respetando y cumpliendo el código de ética de la empresa.</t>
    </r>
  </si>
  <si>
    <r>
      <rPr>
        <b/>
        <sz val="11"/>
        <color theme="1"/>
        <rFont val="Arial Narrow"/>
        <family val="2"/>
      </rPr>
      <t>GR Sur Occidente</t>
    </r>
    <r>
      <rPr>
        <sz val="11"/>
        <color theme="1"/>
        <rFont val="Arial Narrow"/>
        <family val="2"/>
      </rPr>
      <t xml:space="preserve">
Aplicativo Sigma 2.0, correo electronico
</t>
    </r>
    <r>
      <rPr>
        <b/>
        <sz val="11"/>
        <color theme="1"/>
        <rFont val="Arial Narrow"/>
        <family val="2"/>
      </rPr>
      <t xml:space="preserve">G. Talento Humano: </t>
    </r>
    <r>
      <rPr>
        <sz val="11"/>
        <color theme="1"/>
        <rFont val="Arial Narrow"/>
        <family val="2"/>
      </rPr>
      <t xml:space="preserve"> Certificado de Inducción en Historia Labora
</t>
    </r>
    <r>
      <rPr>
        <b/>
        <sz val="11"/>
        <color theme="1"/>
        <rFont val="Arial Narrow"/>
        <family val="2"/>
      </rPr>
      <t>O. Asesora de Planeación:</t>
    </r>
    <r>
      <rPr>
        <sz val="11"/>
        <color theme="1"/>
        <rFont val="Arial Narrow"/>
        <family val="2"/>
      </rPr>
      <t xml:space="preserve"> reuniones teams
</t>
    </r>
    <r>
      <rPr>
        <b/>
        <sz val="11"/>
        <color theme="1"/>
        <rFont val="Arial Narrow"/>
        <family val="2"/>
      </rPr>
      <t xml:space="preserve">Presidencia: </t>
    </r>
    <r>
      <rPr>
        <sz val="11"/>
        <color theme="1"/>
        <rFont val="Arial Narrow"/>
        <family val="2"/>
      </rPr>
      <t xml:space="preserve">
\\fileserver\publica\55 - Presidencia\SEGUIMIENTO RIESGOS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G.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Capacitación TEAMS plataforma ORFEO 18-05-2022 / 29-07-22. Plantilla Listado de asistencia Reuniones internas.
</t>
    </r>
    <r>
      <rPr>
        <b/>
        <sz val="11"/>
        <color theme="1"/>
        <rFont val="Arial Narrow"/>
        <family val="2"/>
      </rPr>
      <t>GIT Archivo y Correspondencia</t>
    </r>
    <r>
      <rPr>
        <sz val="11"/>
        <color theme="1"/>
        <rFont val="Arial Narrow"/>
        <family val="2"/>
      </rPr>
      <t xml:space="preserve">
Se deja evidencia en la siguiente ruta: \\fileserver\publica\26-Gestion Documental\SAE3\Recuperado 27-04-2020\SAE3\Funciones GITAC\Funciones personal nuevo
</t>
    </r>
    <r>
      <rPr>
        <b/>
        <sz val="11"/>
        <color theme="1"/>
        <rFont val="Arial Narrow"/>
        <family val="2"/>
      </rPr>
      <t xml:space="preserve">
G. Sociedades Activas:</t>
    </r>
    <r>
      <rPr>
        <sz val="11"/>
        <color theme="1"/>
        <rFont val="Arial Narrow"/>
        <family val="2"/>
      </rPr>
      <t xml:space="preserve"> NA
</t>
    </r>
    <r>
      <rPr>
        <b/>
        <sz val="11"/>
        <color theme="1"/>
        <rFont val="Arial Narrow"/>
        <family val="2"/>
      </rPr>
      <t>GBI. Rurales:</t>
    </r>
    <r>
      <rPr>
        <sz val="11"/>
        <color theme="1"/>
        <rFont val="Arial Narrow"/>
        <family val="2"/>
      </rPr>
      <t xml:space="preserve">
* Mesas de trabajo de companeros
* Envio de correos con todos los formatos a tener presente
* Memorandos con asginacion de tareas. 
</t>
    </r>
    <r>
      <rPr>
        <b/>
        <sz val="11"/>
        <color theme="1"/>
        <rFont val="Arial Narrow"/>
        <family val="2"/>
      </rPr>
      <t xml:space="preserve">GR. Norte: </t>
    </r>
    <r>
      <rPr>
        <sz val="11"/>
        <color theme="1"/>
        <rFont val="Arial Narrow"/>
        <family val="2"/>
      </rPr>
      <t xml:space="preserve">Actividad presencial
O. Comunicaciones: https://saesas-my.sharepoint.com/personal/asanchez_saesas_gov_co/_layouts/15/onedrive.aspx?FolderCTID=0x0120006A9C456936A2AC418A9BF82177781D9D&amp;id=%2Fpersonal%2Fasanchez%5Fsaesas%5Fgov%5Fco%2FDocuments%2FBackUp%20%2D%20Ana%20Mar%C3%ADa%20S%C3%A1nchez%20Pi%C3%B1eros%2F2022%2FEntrega%20de%20puesto%20%2D%20Renuncia
</t>
    </r>
    <r>
      <rPr>
        <b/>
        <sz val="11"/>
        <color theme="1"/>
        <rFont val="Arial Narrow"/>
        <family val="2"/>
      </rPr>
      <t>G. Financiera:</t>
    </r>
    <r>
      <rPr>
        <sz val="11"/>
        <color theme="1"/>
        <rFont val="Arial Narrow"/>
        <family val="2"/>
      </rPr>
      <t xml:space="preserve"> No se hubo ingresos de personal, ni nuevas contrataciones, por lo que no se realizaron inducciones durante el segundo trimestre del año</t>
    </r>
  </si>
  <si>
    <t>G. Sociedades Activas: No se materializa el riesgo puesto que en el 2T de 2022 no se realizó convocatoria para revisores fiscales.</t>
  </si>
  <si>
    <t xml:space="preserve">Delegación de evaluación de Revisores Fiscales en pocos evaluadores o en los mismos evaluadores </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</si>
  <si>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</si>
  <si>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r>
      <rPr>
        <b/>
        <sz val="11"/>
        <color theme="1"/>
        <rFont val="Arial Narrow"/>
        <family val="2"/>
      </rPr>
      <t>G. Sociedades en Liquidación:</t>
    </r>
    <r>
      <rPr>
        <sz val="11"/>
        <color theme="1"/>
        <rFont val="Arial Narrow"/>
        <family val="2"/>
      </rPr>
      <t xml:space="preserve">
En el segundo trimestre 2022, no hubo convocatorias en la que los funcionarios de la GSL tuviesen participaciòn.
</t>
    </r>
    <r>
      <rPr>
        <b/>
        <sz val="11"/>
        <color theme="1"/>
        <rFont val="Arial Narrow"/>
        <family val="2"/>
      </rPr>
      <t>G. Sociedades Activas:</t>
    </r>
    <r>
      <rPr>
        <sz val="11"/>
        <color theme="1"/>
        <rFont val="Arial Narrow"/>
        <family val="2"/>
      </rPr>
      <t xml:space="preserve"> En el 2T de 2022 no se realizó convocatoria para revisores fiscales.</t>
    </r>
  </si>
  <si>
    <t>Evaluaciones incompletas o sesgadas de los participantes para la inscripción del Registro de Revisores Fiscales</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</si>
  <si>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</si>
  <si>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r>
      <rPr>
        <b/>
        <sz val="11"/>
        <color theme="1"/>
        <rFont val="Arial Narrow"/>
        <family val="2"/>
      </rPr>
      <t>G. Sociedades en Liquidación:</t>
    </r>
    <r>
      <rPr>
        <sz val="11"/>
        <color theme="1"/>
        <rFont val="Arial Narrow"/>
        <family val="2"/>
      </rPr>
      <t xml:space="preserve">
En el segundo trimestre 2022, no hubo convocatorias en la que los funcionarios de la GSL tuviesen participaciòn.
</t>
    </r>
    <r>
      <rPr>
        <b/>
        <sz val="11"/>
        <color theme="1"/>
        <rFont val="Arial Narrow"/>
        <family val="2"/>
      </rPr>
      <t xml:space="preserve">
G. Sociedades Activas:</t>
    </r>
    <r>
      <rPr>
        <sz val="11"/>
        <color theme="1"/>
        <rFont val="Arial Narrow"/>
        <family val="2"/>
      </rPr>
      <t xml:space="preserve"> En el 2T de 2022 no se realizó convocatoria para revisores fiscales.</t>
    </r>
  </si>
  <si>
    <r>
      <rPr>
        <b/>
        <sz val="11"/>
        <color theme="1"/>
        <rFont val="Arial Narrow"/>
        <family val="2"/>
      </rPr>
      <t>G. Talento Humano</t>
    </r>
    <r>
      <rPr>
        <sz val="11"/>
        <color theme="1"/>
        <rFont val="Arial Narrow"/>
        <family val="2"/>
      </rPr>
      <t>: A la firma del contrato laboral al servidor se socializa el Codigo de Etica y Buen Gobierno, firmando la carta de CARTA DE CONOCIMIENTO Y ACEPTACIÓN DEL CODIGO DE ETICA.</t>
    </r>
  </si>
  <si>
    <t>Relacionamiento personal o comercial de los participantes con profesionales involucrados en el proceso de evaluación de requisitos en la conformación del Registro de Revisores Fiscales</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</si>
  <si>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</si>
  <si>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r>
      <rPr>
        <b/>
        <sz val="11"/>
        <color theme="1"/>
        <rFont val="Arial Narrow"/>
        <family val="2"/>
      </rPr>
      <t>G. Sociedades en Liquidación:</t>
    </r>
    <r>
      <rPr>
        <sz val="11"/>
        <color theme="1"/>
        <rFont val="Arial Narrow"/>
        <family val="2"/>
      </rPr>
      <t xml:space="preserve">
Esta actividad no es realizada por la GSL, esta función recae sobre otras áreas de la SAE
</t>
    </r>
    <r>
      <rPr>
        <b/>
        <sz val="11"/>
        <color theme="1"/>
        <rFont val="Arial Narrow"/>
        <family val="2"/>
      </rPr>
      <t xml:space="preserve">G. Sociedades Activas: </t>
    </r>
    <r>
      <rPr>
        <sz val="11"/>
        <color theme="1"/>
        <rFont val="Arial Narrow"/>
        <family val="2"/>
      </rPr>
      <t>En el 2T de 2022 no se realizó convocatoria para revisores fiscales.</t>
    </r>
  </si>
  <si>
    <t>No hacer publico la información de los potenciales aspirantes a Revisores Fiscales</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</si>
  <si>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</si>
  <si>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r>
      <rPr>
        <b/>
        <sz val="11"/>
        <color theme="1"/>
        <rFont val="Arial Narrow"/>
        <family val="2"/>
      </rPr>
      <t>G. Sociedades en Liquidación:</t>
    </r>
    <r>
      <rPr>
        <sz val="11"/>
        <color theme="1"/>
        <rFont val="Arial Narrow"/>
        <family val="2"/>
      </rPr>
      <t xml:space="preserve">
Esta actividad no es realizada por la GSL, esta función recae sobre otras áreas de la SAE
</t>
    </r>
    <r>
      <rPr>
        <b/>
        <sz val="11"/>
        <color theme="1"/>
        <rFont val="Arial Narrow"/>
        <family val="2"/>
      </rPr>
      <t>G. Sociedades Activas:</t>
    </r>
    <r>
      <rPr>
        <sz val="11"/>
        <color theme="1"/>
        <rFont val="Arial Narrow"/>
        <family val="2"/>
      </rPr>
      <t xml:space="preserve"> En el 2T de 2022 no se realizó convocatoria para revisores fiscales.</t>
    </r>
  </si>
  <si>
    <t>Nuevo Riesgo 4</t>
  </si>
  <si>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</si>
  <si>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</si>
  <si>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</si>
  <si>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de activos</t>
  </si>
  <si>
    <t xml:space="preserve">alterar de manera indebida diagnósticos de activos para direccionar los mecanismos de disposición temporal o definitiva de los bienes </t>
  </si>
  <si>
    <t>Falencias en la revisión de diagnósticos de intervención de inmuebles</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</si>
  <si>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</si>
  <si>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Verificación de informe de diagnóstico de intervención de inmuebles</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</si>
  <si>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</si>
  <si>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P-DP1-042 Procedimiento para el diagnóstico y análisis de bienes inmuebles</t>
  </si>
  <si>
    <r>
      <rPr>
        <b/>
        <sz val="11"/>
        <color theme="1"/>
        <rFont val="Arial Narrow"/>
        <family val="2"/>
      </rPr>
      <t>GR Sur Occidente</t>
    </r>
    <r>
      <rPr>
        <sz val="11"/>
        <color theme="1"/>
        <rFont val="Arial Narrow"/>
        <family val="2"/>
      </rPr>
      <t xml:space="preserve">
El funcionario revisa en el aplicativo que el cargue y el diligenciamento del diagnostico y visita inicial este de manera correcta
</t>
    </r>
    <r>
      <rPr>
        <b/>
        <sz val="11"/>
        <color theme="1"/>
        <rFont val="Arial Narrow"/>
        <family val="2"/>
      </rPr>
      <t>Oficina de Control Interno</t>
    </r>
    <r>
      <rPr>
        <sz val="11"/>
        <color theme="1"/>
        <rFont val="Arial Narrow"/>
        <family val="2"/>
      </rPr>
      <t xml:space="preserve">
Para el segundo trimestre se encuentra en proceso de contratación de un ingeniero de sistemas. Una vez ingrese se realizará la inducción pertinente.
</t>
    </r>
    <r>
      <rPr>
        <b/>
        <sz val="11"/>
        <color theme="1"/>
        <rFont val="Arial Narrow"/>
        <family val="2"/>
      </rPr>
      <t>Gerencia Regional Norte</t>
    </r>
    <r>
      <rPr>
        <sz val="11"/>
        <color theme="1"/>
        <rFont val="Arial Narrow"/>
        <family val="2"/>
      </rPr>
      <t xml:space="preserve">
Durante el segundo trimestre, se comunicaron las funciones a los funcionarios del area. 
</t>
    </r>
    <r>
      <rPr>
        <b/>
        <sz val="11"/>
        <color theme="1"/>
        <rFont val="Arial Narrow"/>
        <family val="2"/>
      </rPr>
      <t>GBI. Rurales:</t>
    </r>
    <r>
      <rPr>
        <sz val="11"/>
        <color theme="1"/>
        <rFont val="Arial Narrow"/>
        <family val="2"/>
      </rPr>
      <t xml:space="preserve">
A los diferentes funcionarios que se han integrado al grupo durante el ano se le ha realizado la respectiva induccion acompamiento capacitacion sobre todos y cada uno de los procesos que realiza la gerencia de rurales , en el caso de los de campo se realiza una comision conjunta que permita adentrarlos en el proceso tal cual se realiza. 
</t>
    </r>
    <r>
      <rPr>
        <b/>
        <sz val="11"/>
        <color theme="1"/>
        <rFont val="Arial Narrow"/>
        <family val="2"/>
      </rPr>
      <t>GR. Centro Oriente:</t>
    </r>
    <r>
      <rPr>
        <sz val="11"/>
        <color theme="1"/>
        <rFont val="Arial Narrow"/>
        <family val="2"/>
      </rPr>
      <t xml:space="preserve">
Se realiza la programacion de entregas de inmuebles a los depositarios mediante acta o resolucion dejando claro al funcionario que cualquier anomalia o indebida actuacion por parte del funcionario en donde se evidencia un favorecimiento u omision sera reportada a la Oficina de Contro interno y a la Gerencia de Talento Humano como falta grave o mala conducta incumpliendo el Codigo de Etica de la entida. 
</t>
    </r>
    <r>
      <rPr>
        <b/>
        <sz val="11"/>
        <color theme="1"/>
        <rFont val="Arial Narrow"/>
        <family val="2"/>
      </rPr>
      <t xml:space="preserve">
</t>
    </r>
  </si>
  <si>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
Gerencia Regional Norte
</t>
    </r>
    <r>
      <rPr>
        <sz val="11"/>
        <color theme="1"/>
        <rFont val="Arial Narrow"/>
        <family val="2"/>
      </rPr>
      <t xml:space="preserve">\\fileserver\publica\45 - Regional Norte\GERENCIA\FUNCIONARIOS REGIONAL NORTE\FUNCIONES COMUNICADAS\2022
</t>
    </r>
    <r>
      <rPr>
        <b/>
        <sz val="11"/>
        <color theme="1"/>
        <rFont val="Arial Narrow"/>
        <family val="2"/>
      </rPr>
      <t>GBI. Rurales:</t>
    </r>
    <r>
      <rPr>
        <sz val="11"/>
        <color theme="1"/>
        <rFont val="Arial Narrow"/>
        <family val="2"/>
      </rPr>
      <t xml:space="preserve">
* Mesas de trabajo de companeros
* Envio de correos con todos los formatos a tener presente
* Memorandos con asginacion de tareas.
</t>
    </r>
    <r>
      <rPr>
        <b/>
        <sz val="11"/>
        <color theme="1"/>
        <rFont val="Arial Narrow"/>
        <family val="2"/>
      </rPr>
      <t>GR. Centro Oriente:</t>
    </r>
    <r>
      <rPr>
        <sz val="11"/>
        <color theme="1"/>
        <rFont val="Arial Narrow"/>
        <family val="2"/>
      </rPr>
      <t xml:space="preserve">
Reuniones semanales con en cronograma de entregas mediante el aplicativo Teams, Correo electronico enviado y grupo de Whatssap creado para entregas. </t>
    </r>
  </si>
  <si>
    <r>
      <rPr>
        <b/>
        <sz val="11"/>
        <color theme="1"/>
        <rFont val="Arial Narrow"/>
        <family val="2"/>
      </rPr>
      <t>GR Sur Occidente</t>
    </r>
    <r>
      <rPr>
        <sz val="11"/>
        <color theme="1"/>
        <rFont val="Arial Narrow"/>
        <family val="2"/>
      </rPr>
      <t xml:space="preserve">
Se le asigna a cada depositario un funcionario denominado "padrino" quien realizará la capacitación y el acompañamiento al depositario provisional, y a los contratistas se les realiza un seguimineto constante a los servicios prestados.
</t>
    </r>
    <r>
      <rPr>
        <b/>
        <sz val="11"/>
        <color theme="1"/>
        <rFont val="Arial Narrow"/>
        <family val="2"/>
      </rPr>
      <t>G. Talento Humano:</t>
    </r>
    <r>
      <rPr>
        <sz val="11"/>
        <color theme="1"/>
        <rFont val="Arial Narrow"/>
        <family val="2"/>
      </rPr>
      <t xml:space="preserve"> Al ingreso de los servidores de la entidad se reciben la inducción de los servidores. 
</t>
    </r>
    <r>
      <rPr>
        <b/>
        <sz val="11"/>
        <color theme="1"/>
        <rFont val="Arial Narrow"/>
        <family val="2"/>
      </rPr>
      <t xml:space="preserve">
Oficina Asesora de Planeación:
</t>
    </r>
    <r>
      <rPr>
        <sz val="11"/>
        <color theme="1"/>
        <rFont val="Arial Narrow"/>
        <family val="2"/>
      </rPr>
      <t xml:space="preserve"> La OAP capacito a dos contratistas que ingresaron para el proyecto de PRONABI, contextualizandolos del proyecto, sus obligaciones y los productos o entregables esperados
</t>
    </r>
    <r>
      <rPr>
        <b/>
        <sz val="11"/>
        <color theme="1"/>
        <rFont val="Arial Narrow"/>
        <family val="2"/>
      </rPr>
      <t>O. Gestión de la Información:</t>
    </r>
    <r>
      <rPr>
        <sz val="11"/>
        <color theme="1"/>
        <rFont val="Arial Narrow"/>
        <family val="2"/>
      </rPr>
      <t xml:space="preserve">
A corte de junio 2022, se realizarón capacitaciones internas en la OGI de los temas relacionados con la sus obligaciones contractuales o funciones, las limitaciones de su rol y aspectos éticos a tener en cuenta. 
</t>
    </r>
    <r>
      <rPr>
        <b/>
        <sz val="11"/>
        <color theme="1"/>
        <rFont val="Arial Narrow"/>
        <family val="2"/>
      </rPr>
      <t xml:space="preserve">
Presidencia: 
</t>
    </r>
    <r>
      <rPr>
        <sz val="11"/>
        <color theme="1"/>
        <rFont val="Arial Narrow"/>
        <family val="2"/>
      </rPr>
      <t xml:space="preserve">Cada vez que ingresa un funcionario nuevo al area, se realiza el respectivo proceso de capacitacion de los temas generales y especificos a desempeñar.
</t>
    </r>
    <r>
      <rPr>
        <b/>
        <sz val="11"/>
        <color theme="1"/>
        <rFont val="Arial Narrow"/>
        <family val="2"/>
      </rPr>
      <t>GIT. Viáticos:</t>
    </r>
    <r>
      <rPr>
        <sz val="11"/>
        <color theme="1"/>
        <rFont val="Arial Narrow"/>
        <family val="2"/>
      </rPr>
      <t xml:space="preserve">
Los integrantes del Git de viaticos recibieron la induccion general de la gerencia de talento humano, y se brinda orientación especifica sobre el funcionamiento y obligaciones del cargo.
</t>
    </r>
    <r>
      <rPr>
        <b/>
        <sz val="11"/>
        <color theme="1"/>
        <rFont val="Arial Narrow"/>
        <family val="2"/>
      </rPr>
      <t>G. Técnica:</t>
    </r>
    <r>
      <rPr>
        <sz val="11"/>
        <color theme="1"/>
        <rFont val="Arial Narrow"/>
        <family val="2"/>
      </rPr>
      <t xml:space="preserve">
La Gerencia De Talento Humano se encarga de realizar la inducción en todo lo relacionado con ética, valores, procesos generales, organigrama, Intranet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Cuando se realizan las evaluaciones de desempeño se realiza seguimiento del conocimiento y gestión del funcionario.
</t>
    </r>
    <r>
      <rPr>
        <b/>
        <sz val="11"/>
        <color theme="1"/>
        <rFont val="Arial Narrow"/>
        <family val="2"/>
      </rPr>
      <t>G. Sociedades en Liquidación:</t>
    </r>
    <r>
      <rPr>
        <sz val="11"/>
        <color theme="1"/>
        <rFont val="Arial Narrow"/>
        <family val="2"/>
      </rPr>
      <t xml:space="preserve">
Se remiten cartilla informativa para el correcto uso de los aplicativos por parte del liquidador
</t>
    </r>
    <r>
      <rPr>
        <b/>
        <sz val="11"/>
        <color theme="1"/>
        <rFont val="Arial Narrow"/>
        <family val="2"/>
      </rPr>
      <t xml:space="preserve">GBI. Urbanos: </t>
    </r>
    <r>
      <rPr>
        <sz val="11"/>
        <color theme="1"/>
        <rFont val="Arial Narrow"/>
        <family val="2"/>
      </rPr>
      <t xml:space="preserve">
La gerencia de inmuebles no interviene en este proceso
</t>
    </r>
    <r>
      <rPr>
        <b/>
        <sz val="11"/>
        <color theme="1"/>
        <rFont val="Arial Narrow"/>
        <family val="2"/>
      </rPr>
      <t>GR. Centro Oriente:</t>
    </r>
    <r>
      <rPr>
        <sz val="11"/>
        <color theme="1"/>
        <rFont val="Arial Narrow"/>
        <family val="2"/>
      </rPr>
      <t xml:space="preserve">
Se realiza seguimiento y monitoreo a los funcionarios asignados para realizar la entrega de inmuebles.
</t>
    </r>
    <r>
      <rPr>
        <b/>
        <sz val="11"/>
        <color theme="1"/>
        <rFont val="Arial Narrow"/>
        <family val="2"/>
      </rPr>
      <t>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individial de funciones
</t>
    </r>
    <r>
      <rPr>
        <b/>
        <sz val="11"/>
        <color theme="1"/>
        <rFont val="Arial Narrow"/>
        <family val="2"/>
      </rPr>
      <t xml:space="preserve">G. Proyectos Especiales: </t>
    </r>
    <r>
      <rPr>
        <sz val="11"/>
        <color theme="1"/>
        <rFont val="Arial Narrow"/>
        <family val="2"/>
      </rPr>
      <t xml:space="preserve">NA
</t>
    </r>
    <r>
      <rPr>
        <b/>
        <sz val="11"/>
        <color theme="1"/>
        <rFont val="Arial Narrow"/>
        <family val="2"/>
      </rPr>
      <t>G. Sociedades Activas</t>
    </r>
    <r>
      <rPr>
        <sz val="11"/>
        <color theme="1"/>
        <rFont val="Arial Narrow"/>
        <family val="2"/>
      </rPr>
      <t xml:space="preserve">: En el 2T la Gerencia recibe 7 diagnòsticos iniciales por parte de los Depositarios Provisionales los cuales son revisados por el personal tècnico, sin embargo, en ocasiones no es posible contar con la documentación completa y cuando es necesario se requiere alcance a los radicados.
</t>
    </r>
    <r>
      <rPr>
        <b/>
        <sz val="11"/>
        <color theme="1"/>
        <rFont val="Arial Narrow"/>
        <family val="2"/>
      </rPr>
      <t>GBI. Rurales:</t>
    </r>
    <r>
      <rPr>
        <sz val="11"/>
        <color theme="1"/>
        <rFont val="Arial Narrow"/>
        <family val="2"/>
      </rPr>
      <t xml:space="preserve">
A los diferentes funcionarios que se han integrado al grupo durante el ano se le ha realizado la respectiva induccion acompamiento capacitacion sobre todos y cada uno de los procesos que realiza la gerencia de rurales , en el caso de los de campo se realiza una comision conjunta que permita adentrarlos en el proceso tal cual se realiza. 
</t>
    </r>
    <r>
      <rPr>
        <b/>
        <sz val="11"/>
        <color theme="1"/>
        <rFont val="Arial Narrow"/>
        <family val="2"/>
      </rPr>
      <t xml:space="preserve">GIT Servicios administrativos: </t>
    </r>
    <r>
      <rPr>
        <sz val="11"/>
        <color theme="1"/>
        <rFont val="Arial Narrow"/>
        <family val="2"/>
      </rPr>
      <t xml:space="preserve">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GIT. Aseguramiento y Control de la Información:</t>
    </r>
    <r>
      <rPr>
        <sz val="11"/>
        <color theme="1"/>
        <rFont val="Arial Narrow"/>
        <family val="2"/>
      </rPr>
      <t xml:space="preserve"> en el segundo trimestre el GIT no recibió funcionarios nuevos
</t>
    </r>
    <r>
      <rPr>
        <b/>
        <sz val="11"/>
        <color theme="1"/>
        <rFont val="Arial Narrow"/>
        <family val="2"/>
      </rPr>
      <t xml:space="preserve">Gerencia Regional Norte: </t>
    </r>
    <r>
      <rPr>
        <sz val="11"/>
        <color theme="1"/>
        <rFont val="Arial Narrow"/>
        <family val="2"/>
      </rPr>
      <t xml:space="preserve">Durante el seguno trimestre se ha socializado la metolodogía de administración y el código de ética y buen gobierno al personal que ingresó. 
</t>
    </r>
    <r>
      <rPr>
        <b/>
        <sz val="11"/>
        <color theme="1"/>
        <rFont val="Arial Narrow"/>
        <family val="2"/>
      </rPr>
      <t>O. Comunicaciones:</t>
    </r>
    <r>
      <rPr>
        <sz val="11"/>
        <color theme="1"/>
        <rFont val="Arial Narrow"/>
        <family val="2"/>
      </rPr>
      <t xml:space="preserve"> En el mes de junio ingresaron 2 abogados profesionales y en agosto uno más ilos cuales recibieron la inducción por parte de la Gerencia de Talento Humano y así mismo recibio el empalme por parte de la jefatura de la oficina de Comunicaciones y Atención al Ciudadano
</t>
    </r>
    <r>
      <rPr>
        <b/>
        <sz val="11"/>
        <color theme="1"/>
        <rFont val="Arial Narrow"/>
        <family val="2"/>
      </rPr>
      <t xml:space="preserve">Oficina de Control Interno: </t>
    </r>
    <r>
      <rPr>
        <sz val="11"/>
        <color theme="1"/>
        <rFont val="Arial Narrow"/>
        <family val="2"/>
      </rPr>
      <t xml:space="preserve">Para el segundo trimestre se encuentra en proceso de contratación de un ingeniero de sistemas. Una vez ingrese se realizará la inducción pertinente.
</t>
    </r>
    <r>
      <rPr>
        <b/>
        <sz val="11"/>
        <color theme="1"/>
        <rFont val="Arial Narrow"/>
        <family val="2"/>
      </rPr>
      <t xml:space="preserve">G. Financiera: </t>
    </r>
    <r>
      <rPr>
        <sz val="11"/>
        <color theme="1"/>
        <rFont val="Arial Narrow"/>
        <family val="2"/>
      </rPr>
      <t>Para los funcionarios y contratistas nuevos se realiza inducciones y capacitaciones por parte de los trabajosdores del área para darles a conocer sus responsabilidades y alcances de las actividades a su cargo, respetando y cumpliendo el código de ética de la empresa.</t>
    </r>
  </si>
  <si>
    <r>
      <rPr>
        <b/>
        <sz val="11"/>
        <color theme="1"/>
        <rFont val="Arial Narrow"/>
        <family val="2"/>
      </rPr>
      <t>GR Sur Occidente</t>
    </r>
    <r>
      <rPr>
        <sz val="11"/>
        <color theme="1"/>
        <rFont val="Arial Narrow"/>
        <family val="2"/>
      </rPr>
      <t xml:space="preserve">
Aplicativo Sigma 2.0, correo electronico
</t>
    </r>
    <r>
      <rPr>
        <b/>
        <sz val="11"/>
        <color theme="1"/>
        <rFont val="Arial Narrow"/>
        <family val="2"/>
      </rPr>
      <t>G. Talento Humano:</t>
    </r>
    <r>
      <rPr>
        <sz val="11"/>
        <color theme="1"/>
        <rFont val="Arial Narrow"/>
        <family val="2"/>
      </rPr>
      <t xml:space="preserve"> Certificado de Inducción en Historia Laboral
</t>
    </r>
    <r>
      <rPr>
        <b/>
        <sz val="11"/>
        <color theme="1"/>
        <rFont val="Arial Narrow"/>
        <family val="2"/>
      </rPr>
      <t xml:space="preserve">
O. Asesora de Planeación:</t>
    </r>
    <r>
      <rPr>
        <sz val="11"/>
        <color theme="1"/>
        <rFont val="Arial Narrow"/>
        <family val="2"/>
      </rPr>
      <t xml:space="preserve"> reuniones teams
</t>
    </r>
    <r>
      <rPr>
        <b/>
        <sz val="11"/>
        <color theme="1"/>
        <rFont val="Arial Narrow"/>
        <family val="2"/>
      </rPr>
      <t xml:space="preserve">Presidencia: </t>
    </r>
    <r>
      <rPr>
        <sz val="11"/>
        <color theme="1"/>
        <rFont val="Arial Narrow"/>
        <family val="2"/>
      </rPr>
      <t xml:space="preserve">
\\fileserver\publica\55 - Presidencia\SEGUIMIENTO RIESGOS
</t>
    </r>
    <r>
      <rPr>
        <b/>
        <sz val="11"/>
        <color theme="1"/>
        <rFont val="Arial Narrow"/>
        <family val="2"/>
      </rPr>
      <t xml:space="preserve">
GIT. Viáticos:
</t>
    </r>
    <r>
      <rPr>
        <sz val="11"/>
        <color theme="1"/>
        <rFont val="Arial Narrow"/>
        <family val="2"/>
      </rPr>
      <t xml:space="preserve">Planillas de asistencia a inducción por parte de la Gerencia de Talento Humano
</t>
    </r>
    <r>
      <rPr>
        <b/>
        <sz val="11"/>
        <color theme="1"/>
        <rFont val="Arial Narrow"/>
        <family val="2"/>
      </rPr>
      <t>G.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Capacitación TEAMS plataforma ORFEO 18-05-2022 / 29-07-22. Plantilla Listado de asistencia Reuniones internas.
</t>
    </r>
    <r>
      <rPr>
        <b/>
        <sz val="11"/>
        <color theme="1"/>
        <rFont val="Arial Narrow"/>
        <family val="2"/>
      </rPr>
      <t>G. Sociedades en Liquidación:</t>
    </r>
    <r>
      <rPr>
        <sz val="11"/>
        <color theme="1"/>
        <rFont val="Arial Narrow"/>
        <family val="2"/>
      </rPr>
      <t xml:space="preserve">
Radicados en Zeus con envio de cartillas
</t>
    </r>
    <r>
      <rPr>
        <b/>
        <sz val="11"/>
        <color theme="1"/>
        <rFont val="Arial Narrow"/>
        <family val="2"/>
      </rPr>
      <t>GBI. Urbanos:</t>
    </r>
    <r>
      <rPr>
        <sz val="11"/>
        <color theme="1"/>
        <rFont val="Arial Narrow"/>
        <family val="2"/>
      </rPr>
      <t xml:space="preserve"> N/A
</t>
    </r>
    <r>
      <rPr>
        <b/>
        <sz val="11"/>
        <color theme="1"/>
        <rFont val="Arial Narrow"/>
        <family val="2"/>
      </rPr>
      <t>GR. Centro Oriente:</t>
    </r>
    <r>
      <rPr>
        <sz val="11"/>
        <color theme="1"/>
        <rFont val="Arial Narrow"/>
        <family val="2"/>
      </rPr>
      <t xml:space="preserve">
Aplicativo Teams y Correo electronico enviado con las politicas y procedimientos de la entidad.
</t>
    </r>
    <r>
      <rPr>
        <b/>
        <sz val="11"/>
        <color theme="1"/>
        <rFont val="Arial Narrow"/>
        <family val="2"/>
      </rPr>
      <t>GIT Archivo y Correspondencia</t>
    </r>
    <r>
      <rPr>
        <sz val="11"/>
        <color theme="1"/>
        <rFont val="Arial Narrow"/>
        <family val="2"/>
      </rPr>
      <t xml:space="preserve">
Se deja evidencia en la siguiente ruta: \\fileserver\publica\26-Gestion Documental\SAE3\Recuperado 27-04-2020\SAE3\Funciones GITAC\Funciones personal nuevo
</t>
    </r>
    <r>
      <rPr>
        <b/>
        <sz val="11"/>
        <color theme="1"/>
        <rFont val="Arial Narrow"/>
        <family val="2"/>
      </rPr>
      <t>G. Sociedades Activas:</t>
    </r>
    <r>
      <rPr>
        <sz val="11"/>
        <color theme="1"/>
        <rFont val="Arial Narrow"/>
        <family val="2"/>
      </rPr>
      <t xml:space="preserve"> Consolidado diagnosticos iniciales.
</t>
    </r>
    <r>
      <rPr>
        <b/>
        <sz val="11"/>
        <color theme="1"/>
        <rFont val="Arial Narrow"/>
        <family val="2"/>
      </rPr>
      <t>GBI. Rurales:</t>
    </r>
    <r>
      <rPr>
        <sz val="11"/>
        <color theme="1"/>
        <rFont val="Arial Narrow"/>
        <family val="2"/>
      </rPr>
      <t xml:space="preserve">
* Mesas de trabajo de companeros
* Envio de correos con todos los formatos a tener presente
* Memorandos con asginacion de tareas.
</t>
    </r>
    <r>
      <rPr>
        <b/>
        <sz val="11"/>
        <color theme="1"/>
        <rFont val="Arial Narrow"/>
        <family val="2"/>
      </rPr>
      <t xml:space="preserve">GR. Norte: </t>
    </r>
    <r>
      <rPr>
        <sz val="11"/>
        <color theme="1"/>
        <rFont val="Arial Narrow"/>
        <family val="2"/>
      </rPr>
      <t xml:space="preserve">Actividad presencial
O. Comunicaciones: https://saesas-my.sharepoint.com/personal/asanchez_saesas_gov_co/_layouts/15/onedrive.aspx?FolderCTID=0x0120006A9C456936A2AC418A9BF82177781D9D&amp;id=%2Fpersonal%2Fasanchez%5Fsaesas%5Fgov%5Fco%2FDocuments%2FBackUp%20%2D%20Ana%20Mar%C3%ADa%20S%C3%A1nchez%20Pi%C3%B1eros%2F2022%2FEntrega%20de%20puesto%20%2D%20Renuncia
</t>
    </r>
    <r>
      <rPr>
        <b/>
        <sz val="11"/>
        <color theme="1"/>
        <rFont val="Arial Narrow"/>
        <family val="2"/>
      </rPr>
      <t>G. Financiera:</t>
    </r>
    <r>
      <rPr>
        <sz val="11"/>
        <color theme="1"/>
        <rFont val="Arial Narrow"/>
        <family val="2"/>
      </rPr>
      <t xml:space="preserve"> No se hubo ingresos de personal, ni nuevas contrataciones, por lo que no se realizaron inducciones durante el segundo trimestre del año</t>
    </r>
  </si>
  <si>
    <r>
      <rPr>
        <b/>
        <sz val="11"/>
        <color theme="1"/>
        <rFont val="Arial Narrow"/>
        <family val="2"/>
      </rPr>
      <t>G. Talento Humano:</t>
    </r>
    <r>
      <rPr>
        <sz val="11"/>
        <color theme="1"/>
        <rFont val="Arial Narrow"/>
        <family val="2"/>
      </rPr>
      <t xml:space="preserve">
No se ha materilizado el riesgo
</t>
    </r>
    <r>
      <rPr>
        <b/>
        <sz val="11"/>
        <color theme="1"/>
        <rFont val="Arial Narrow"/>
        <family val="2"/>
      </rPr>
      <t>G. Sociedades Activas:</t>
    </r>
    <r>
      <rPr>
        <sz val="11"/>
        <color theme="1"/>
        <rFont val="Arial Narrow"/>
        <family val="2"/>
      </rPr>
      <t xml:space="preserve"> No se materializa el riesgo toda vez que se ha dado cumplimiento a los lineamientos del procedimiento.
</t>
    </r>
    <r>
      <rPr>
        <b/>
        <sz val="11"/>
        <color theme="1"/>
        <rFont val="Arial Narrow"/>
        <family val="2"/>
      </rPr>
      <t>GR. Centro Oriente:</t>
    </r>
    <r>
      <rPr>
        <sz val="11"/>
        <color theme="1"/>
        <rFont val="Arial Narrow"/>
        <family val="2"/>
      </rPr>
      <t xml:space="preserve"> Durante el segundo trimestre 
no se materializo el riesgo de corrupcion en la Gerencia Regional.
</t>
    </r>
    <r>
      <rPr>
        <b/>
        <sz val="11"/>
        <color theme="1"/>
        <rFont val="Arial Narrow"/>
        <family val="2"/>
      </rPr>
      <t xml:space="preserve">GR. Norte: </t>
    </r>
    <r>
      <rPr>
        <sz val="11"/>
        <color theme="1"/>
        <rFont val="Arial Narrow"/>
        <family val="2"/>
      </rPr>
      <t xml:space="preserve">Riesgo no materializado
</t>
    </r>
    <r>
      <rPr>
        <b/>
        <sz val="11"/>
        <color theme="1"/>
        <rFont val="Arial Narrow"/>
        <family val="2"/>
      </rPr>
      <t>GR Sur Occidente:</t>
    </r>
    <r>
      <rPr>
        <sz val="11"/>
        <color theme="1"/>
        <rFont val="Arial Narrow"/>
        <family val="2"/>
      </rPr>
      <t xml:space="preserve"> No se ha materilizado el riesgo</t>
    </r>
  </si>
  <si>
    <t>Falencias en la revisión de diagnósticos y planes de intervención de sociedades</t>
  </si>
  <si>
    <t>Verificación de informe de diagnóstico de intervención de sociedades</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</si>
  <si>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</si>
  <si>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P-DP1-038 Procedimiento de diagnóstico inicial de intervención de sociedades</t>
  </si>
  <si>
    <r>
      <rPr>
        <b/>
        <sz val="11"/>
        <color theme="1"/>
        <rFont val="Arial Narrow"/>
        <family val="2"/>
      </rPr>
      <t>G. Sociedades en Liquidación</t>
    </r>
    <r>
      <rPr>
        <sz val="11"/>
        <color theme="1"/>
        <rFont val="Arial Narrow"/>
        <family val="2"/>
      </rPr>
      <t xml:space="preserve">:
Una vez la GSL recibe el Diagnóstico inicial de intervención de sociedades, revisa que todo se encuentre completo (Check List) y posteriormente realiza un analisis de la informaciòn.
</t>
    </r>
    <r>
      <rPr>
        <b/>
        <sz val="11"/>
        <color theme="1"/>
        <rFont val="Arial Narrow"/>
        <family val="2"/>
      </rPr>
      <t xml:space="preserve">G. Sociedades Activas: </t>
    </r>
    <r>
      <rPr>
        <sz val="11"/>
        <color theme="1"/>
        <rFont val="Arial Narrow"/>
        <family val="2"/>
      </rPr>
      <t>En el 2T la Gerencia recibe 7 diagnòsticos iniciales por parte de los Depositarios Provisionales los cuales son revisados por el personal tècnico, sin embargo, en ocasiones no es posible contar con la documentación completa y cuando es necesario se requiere alcance a los radicados.</t>
    </r>
  </si>
  <si>
    <r>
      <rPr>
        <b/>
        <sz val="11"/>
        <color theme="1"/>
        <rFont val="Arial Narrow"/>
        <family val="2"/>
      </rPr>
      <t>G. Sociedades en Liquidación:</t>
    </r>
    <r>
      <rPr>
        <sz val="11"/>
        <color theme="1"/>
        <rFont val="Arial Narrow"/>
        <family val="2"/>
      </rPr>
      <t xml:space="preserve">
Informe Diagnóstico inicial de intervención de sociedades. 
</t>
    </r>
    <r>
      <rPr>
        <b/>
        <sz val="11"/>
        <color theme="1"/>
        <rFont val="Arial Narrow"/>
        <family val="2"/>
      </rPr>
      <t xml:space="preserve">G. Sociedades Activas: </t>
    </r>
    <r>
      <rPr>
        <sz val="11"/>
        <color theme="1"/>
        <rFont val="Arial Narrow"/>
        <family val="2"/>
      </rPr>
      <t>Consolidado diagnosticos iniciales.</t>
    </r>
  </si>
  <si>
    <t>Nuevo Riesgo 5</t>
  </si>
  <si>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</si>
  <si>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</si>
  <si>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Registro de Bancas de Inversión</t>
  </si>
  <si>
    <t>favorecer el registro e inscripción de bancas de inversión sin el cumplimiento de los requisitos exigibles.</t>
  </si>
  <si>
    <t>Debilidades en los controles de recepción de solicitudes de registro de los participantes</t>
  </si>
  <si>
    <t>1) Pérdida de imagen reputacional y credibilidad institucional
2) Implicaciones a nivel penal, disciplinario, fiscal o sancionatorio
3) Procesos de valoración o inversión mal efectuados
4) Demandas de la ciudadanía
5) Pérdida de recursos económicos</t>
  </si>
  <si>
    <t>Control de recepción de solicitudes de registro de bancas de inversión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</si>
  <si>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</si>
  <si>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P-DP2-205 Procedimiento Selección bancas de inversión</t>
  </si>
  <si>
    <t>Gerencia Técnica</t>
  </si>
  <si>
    <r>
      <rPr>
        <b/>
        <sz val="11"/>
        <color theme="1"/>
        <rFont val="Arial Narrow"/>
        <family val="2"/>
      </rPr>
      <t>G. Técnica:</t>
    </r>
    <r>
      <rPr>
        <sz val="11"/>
        <color theme="1"/>
        <rFont val="Arial Narrow"/>
        <family val="2"/>
      </rPr>
      <t xml:space="preserve">
Se realizo la revisión de los documentos remitidos por las Bancas De Inversión validando que cumplan con los requisitos publicados en los términos de referencia de la convocatoria pública. Se realiza la evaluación Técnica.
</t>
    </r>
  </si>
  <si>
    <r>
      <rPr>
        <b/>
        <sz val="11"/>
        <color theme="1"/>
        <rFont val="Arial Narrow"/>
        <family val="2"/>
      </rPr>
      <t>G. Técnica:</t>
    </r>
    <r>
      <rPr>
        <sz val="11"/>
        <color theme="1"/>
        <rFont val="Arial Narrow"/>
        <family val="2"/>
      </rPr>
      <t xml:space="preserve">
\\fileserver.saesas.gov.co\publica\7 - Coordinación Técnica\AREA TECNICA\FUNCIONARIOS\NJIMENEZ\1. VALORACIÓN DE SOCIEDADES\2. ACTUALIZACIÓN BANCAS DE INVERSIÓN\0.1 EVALUACIÓN TECNICA
MEMORANDO CI2022-005045</t>
    </r>
  </si>
  <si>
    <r>
      <rPr>
        <b/>
        <sz val="11"/>
        <color theme="1"/>
        <rFont val="Arial Narrow"/>
        <family val="2"/>
      </rPr>
      <t>GR Sur Occidente</t>
    </r>
    <r>
      <rPr>
        <sz val="11"/>
        <color theme="1"/>
        <rFont val="Arial Narrow"/>
        <family val="2"/>
      </rPr>
      <t xml:space="preserve">
Se le asigna a cada depositario un funcionario denominado "padrino" quien realizará la capacitación y el acompañamiento al depositario provisional, y a los contratistas se les realiza un seguimineto constante a los servicios prestados.
</t>
    </r>
    <r>
      <rPr>
        <b/>
        <sz val="11"/>
        <color theme="1"/>
        <rFont val="Arial Narrow"/>
        <family val="2"/>
      </rPr>
      <t xml:space="preserve">
G. Talento Humano:
</t>
    </r>
    <r>
      <rPr>
        <sz val="11"/>
        <color theme="1"/>
        <rFont val="Arial Narrow"/>
        <family val="2"/>
      </rPr>
      <t xml:space="preserve"> Al ingreso de los servidores de la entidad se reciben la inducción de los servidores. 
</t>
    </r>
    <r>
      <rPr>
        <b/>
        <sz val="11"/>
        <color theme="1"/>
        <rFont val="Arial Narrow"/>
        <family val="2"/>
      </rPr>
      <t xml:space="preserve">
Oficina Asesora de Planeación: 
</t>
    </r>
    <r>
      <rPr>
        <sz val="11"/>
        <color theme="1"/>
        <rFont val="Arial Narrow"/>
        <family val="2"/>
      </rPr>
      <t xml:space="preserve">La OAP capacito a dos contratistas que ingresaron para el proyecto de PRONABI, contextualizandolos del proyecto, sus obligaciones y los productos o entregables esperados
</t>
    </r>
    <r>
      <rPr>
        <b/>
        <sz val="11"/>
        <color theme="1"/>
        <rFont val="Arial Narrow"/>
        <family val="2"/>
      </rPr>
      <t>O. Gestión de la Información:</t>
    </r>
    <r>
      <rPr>
        <sz val="11"/>
        <color theme="1"/>
        <rFont val="Arial Narrow"/>
        <family val="2"/>
      </rPr>
      <t xml:space="preserve">
A corte de junio 2022, se realizarón capacitaciones internas en la OGI de los temas relacionados con la sus obligaciones contractuales o funciones, las limitaciones de su rol y aspectos éticos a tener en cuenta. 
</t>
    </r>
    <r>
      <rPr>
        <b/>
        <sz val="11"/>
        <color theme="1"/>
        <rFont val="Arial Narrow"/>
        <family val="2"/>
      </rPr>
      <t>GIT Servicios Administrativos</t>
    </r>
    <r>
      <rPr>
        <sz val="11"/>
        <color theme="1"/>
        <rFont val="Arial Narrow"/>
        <family val="2"/>
      </rPr>
      <t xml:space="preserve">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 xml:space="preserve">Presidencia: </t>
    </r>
    <r>
      <rPr>
        <sz val="11"/>
        <color theme="1"/>
        <rFont val="Arial Narrow"/>
        <family val="2"/>
      </rPr>
      <t xml:space="preserve">
Cada vez que ingresa un funcionario nuevo al area, se realiza el respectivo proceso de capacitacion de los temas generales y especificos a desempeñar.
</t>
    </r>
    <r>
      <rPr>
        <b/>
        <sz val="11"/>
        <color theme="1"/>
        <rFont val="Arial Narrow"/>
        <family val="2"/>
      </rPr>
      <t>GIT. Viáticos:</t>
    </r>
    <r>
      <rPr>
        <sz val="11"/>
        <color theme="1"/>
        <rFont val="Arial Narrow"/>
        <family val="2"/>
      </rPr>
      <t xml:space="preserve">
Los integrantes del Git de viaticos recibieron la induccion general de la gerencia de talento humano, y se brinda orientación especifica sobre el funcionamiento y obligaciones del cargo.
</t>
    </r>
    <r>
      <rPr>
        <b/>
        <sz val="11"/>
        <color theme="1"/>
        <rFont val="Arial Narrow"/>
        <family val="2"/>
      </rPr>
      <t>G. Técnica:</t>
    </r>
    <r>
      <rPr>
        <sz val="11"/>
        <color theme="1"/>
        <rFont val="Arial Narrow"/>
        <family val="2"/>
      </rPr>
      <t xml:space="preserve">
La Gerencia De Talento Humano se encarga de realizar la inducción en todo lo relacionado con ética, valores, procesos generales, organigrama, Intranet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Cuando se realizan las evaluaciones de desempeño se realiza seguimiento del conocimiento y gestión del funcionario.
</t>
    </r>
    <r>
      <rPr>
        <b/>
        <sz val="11"/>
        <color theme="1"/>
        <rFont val="Arial Narrow"/>
        <family val="2"/>
      </rPr>
      <t>GBI. Rurales:</t>
    </r>
    <r>
      <rPr>
        <sz val="11"/>
        <color theme="1"/>
        <rFont val="Arial Narrow"/>
        <family val="2"/>
      </rPr>
      <t xml:space="preserve">
A los diferentes funcionarios que se han integrado al grupo durante el ano se le ha realizado la respectiva induccion acompamiento capacitacion sobre todos y cada uno de los procesos que realiza la gerencia de rurales , en el caso de los de campo se realiza una comision conjunta que permita adentrarlos en el proceso tal cual se realiza.
</t>
    </r>
    <r>
      <rPr>
        <b/>
        <sz val="11"/>
        <color theme="1"/>
        <rFont val="Arial Narrow"/>
        <family val="2"/>
      </rPr>
      <t xml:space="preserve">GBI. Urbanos: </t>
    </r>
    <r>
      <rPr>
        <sz val="11"/>
        <color theme="1"/>
        <rFont val="Arial Narrow"/>
        <family val="2"/>
      </rPr>
      <t xml:space="preserve">
La gerencia de inmuebles no interviene en este proceso 
</t>
    </r>
    <r>
      <rPr>
        <b/>
        <sz val="11"/>
        <color theme="1"/>
        <rFont val="Arial Narrow"/>
        <family val="2"/>
      </rPr>
      <t>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individial de funciones
</t>
    </r>
    <r>
      <rPr>
        <b/>
        <sz val="11"/>
        <color theme="1"/>
        <rFont val="Arial Narrow"/>
        <family val="2"/>
      </rPr>
      <t xml:space="preserve">G. Proyectos Especiales: </t>
    </r>
    <r>
      <rPr>
        <sz val="11"/>
        <color theme="1"/>
        <rFont val="Arial Narrow"/>
        <family val="2"/>
      </rPr>
      <t xml:space="preserve">NA
</t>
    </r>
    <r>
      <rPr>
        <b/>
        <sz val="11"/>
        <color theme="1"/>
        <rFont val="Arial Narrow"/>
        <family val="2"/>
      </rPr>
      <t xml:space="preserve">
G. Sociedades Activas:</t>
    </r>
    <r>
      <rPr>
        <sz val="11"/>
        <color theme="1"/>
        <rFont val="Arial Narrow"/>
        <family val="2"/>
      </rPr>
      <t xml:space="preserve"> La Gerencia de Sociedades Activas no maneja el tema de bancas de inversión.
</t>
    </r>
    <r>
      <rPr>
        <b/>
        <sz val="11"/>
        <color theme="1"/>
        <rFont val="Arial Narrow"/>
        <family val="2"/>
      </rPr>
      <t>GIT. Aseguramiento y Control de la Información:</t>
    </r>
    <r>
      <rPr>
        <sz val="11"/>
        <color theme="1"/>
        <rFont val="Arial Narrow"/>
        <family val="2"/>
      </rPr>
      <t xml:space="preserve"> en el segundo trimestre el GIT no recibió funcionarios nuevos
</t>
    </r>
    <r>
      <rPr>
        <b/>
        <sz val="11"/>
        <color theme="1"/>
        <rFont val="Arial Narrow"/>
        <family val="2"/>
      </rPr>
      <t>Gerencia Regional Norte</t>
    </r>
    <r>
      <rPr>
        <sz val="11"/>
        <color theme="1"/>
        <rFont val="Arial Narrow"/>
        <family val="2"/>
      </rPr>
      <t xml:space="preserve">: Durante el seguno trimestre se ha socializado la metolodogía de administración y el código de ética y buen gobierno al personal que ingresó. 
</t>
    </r>
    <r>
      <rPr>
        <b/>
        <sz val="11"/>
        <color theme="1"/>
        <rFont val="Arial Narrow"/>
        <family val="2"/>
      </rPr>
      <t xml:space="preserve">O. Comunicaciones: </t>
    </r>
    <r>
      <rPr>
        <sz val="11"/>
        <color theme="1"/>
        <rFont val="Arial Narrow"/>
        <family val="2"/>
      </rPr>
      <t xml:space="preserve">En el mes de junio ingresaron 2 abogados profesionales y en agosto uno más ilos cuales recibieron la inducción por parte de la Gerencia de Talento Humano y así mismo recibio el empalme por parte de la jefatura de la oficina de Comunicaciones y Atención al Ciudadano
</t>
    </r>
    <r>
      <rPr>
        <b/>
        <sz val="11"/>
        <color theme="1"/>
        <rFont val="Arial Narrow"/>
        <family val="2"/>
      </rPr>
      <t xml:space="preserve">Oficina de Control Interno: </t>
    </r>
    <r>
      <rPr>
        <sz val="11"/>
        <color theme="1"/>
        <rFont val="Arial Narrow"/>
        <family val="2"/>
      </rPr>
      <t xml:space="preserve">Para el segundo trimestre se encuentra en proceso de contratación de un ingeniero de sistemas. Una vez ingrese se realizará la inducción pertinente.
</t>
    </r>
    <r>
      <rPr>
        <b/>
        <sz val="11"/>
        <color theme="1"/>
        <rFont val="Arial Narrow"/>
        <family val="2"/>
      </rPr>
      <t>G. Financiera:</t>
    </r>
    <r>
      <rPr>
        <sz val="11"/>
        <color theme="1"/>
        <rFont val="Arial Narrow"/>
        <family val="2"/>
      </rPr>
      <t xml:space="preserve"> Para los funcionarios y contratistas nuevos se realiza inducciones y capacitaciones por parte de los trabajosdores del área para darles a conocer sus responsabilidades y alcances de las actividades a su cargo, respetando y cumpliendo el código de ética de la empresa.</t>
    </r>
  </si>
  <si>
    <r>
      <rPr>
        <b/>
        <sz val="11"/>
        <color theme="1"/>
        <rFont val="Arial Narrow"/>
        <family val="2"/>
      </rPr>
      <t>GR Sur Occidente</t>
    </r>
    <r>
      <rPr>
        <sz val="11"/>
        <color theme="1"/>
        <rFont val="Arial Narrow"/>
        <family val="2"/>
      </rPr>
      <t xml:space="preserve">
Aplicativo Sigma 2.0, correo electronico
</t>
    </r>
    <r>
      <rPr>
        <b/>
        <sz val="11"/>
        <color theme="1"/>
        <rFont val="Arial Narrow"/>
        <family val="2"/>
      </rPr>
      <t>G. Talento Humano:</t>
    </r>
    <r>
      <rPr>
        <sz val="11"/>
        <color theme="1"/>
        <rFont val="Arial Narrow"/>
        <family val="2"/>
      </rPr>
      <t xml:space="preserve"> Certificado de Inducción en Historia Laboral
</t>
    </r>
    <r>
      <rPr>
        <b/>
        <sz val="11"/>
        <color theme="1"/>
        <rFont val="Arial Narrow"/>
        <family val="2"/>
      </rPr>
      <t>O. Asesora de Planeación:</t>
    </r>
    <r>
      <rPr>
        <sz val="11"/>
        <color theme="1"/>
        <rFont val="Arial Narrow"/>
        <family val="2"/>
      </rPr>
      <t xml:space="preserve"> reuniones teams
</t>
    </r>
    <r>
      <rPr>
        <b/>
        <sz val="11"/>
        <color theme="1"/>
        <rFont val="Arial Narrow"/>
        <family val="2"/>
      </rPr>
      <t xml:space="preserve">Presidencia: </t>
    </r>
    <r>
      <rPr>
        <sz val="11"/>
        <color theme="1"/>
        <rFont val="Arial Narrow"/>
        <family val="2"/>
      </rPr>
      <t xml:space="preserve">
\\fileserver\publica\55 - Presidencia\SEGUIMIENTO RIESGOS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G.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Capacitación TEAMS plataforma ORFEO 18-05-2022 / 29-07-22. Plantilla Listado de asistencia Reuniones internas.
</t>
    </r>
    <r>
      <rPr>
        <b/>
        <sz val="11"/>
        <color theme="1"/>
        <rFont val="Arial Narrow"/>
        <family val="2"/>
      </rPr>
      <t>GBI. Rurales:</t>
    </r>
    <r>
      <rPr>
        <sz val="11"/>
        <color theme="1"/>
        <rFont val="Arial Narrow"/>
        <family val="2"/>
      </rPr>
      <t xml:space="preserve">
* Mesas de trabajo de companeros
* Envio de correos con todos los formatos a tener presente
* Memorandos con asginacion de tareas. 
</t>
    </r>
    <r>
      <rPr>
        <b/>
        <sz val="11"/>
        <color theme="1"/>
        <rFont val="Arial Narrow"/>
        <family val="2"/>
      </rPr>
      <t>GBI. Urbanos: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Se deja evidencia en la siguiente ruta: \\fileserver\publica\26-Gestion Documental\SAE3\Recuperado 27-04-2020\SAE3\Funciones GITAC\Funciones personal nuevo
</t>
    </r>
    <r>
      <rPr>
        <b/>
        <sz val="11"/>
        <color theme="1"/>
        <rFont val="Arial Narrow"/>
        <family val="2"/>
      </rPr>
      <t xml:space="preserve">G. Sociedades Activas: </t>
    </r>
    <r>
      <rPr>
        <sz val="11"/>
        <color theme="1"/>
        <rFont val="Arial Narrow"/>
        <family val="2"/>
      </rPr>
      <t xml:space="preserve">NA
O. Comunicaciones: https://saesas-my.sharepoint.com/personal/asanchez_saesas_gov_co/_layouts/15/onedrive.aspx?FolderCTID=0x0120006A9C456936A2AC418A9BF82177781D9D&amp;id=%2Fpersonal%2Fasanchez%5Fsaesas%5Fgov%5Fco%2FDocuments%2FBackUp%20%2D%20Ana%20Mar%C3%ADa%20S%C3%A1nchez%20Pi%C3%B1eros%2F2022%2FEntrega%20de%20puesto%20%2D%20Renuncia
</t>
    </r>
    <r>
      <rPr>
        <b/>
        <sz val="11"/>
        <color theme="1"/>
        <rFont val="Arial Narrow"/>
        <family val="2"/>
      </rPr>
      <t xml:space="preserve">G. Financiera: </t>
    </r>
    <r>
      <rPr>
        <sz val="11"/>
        <color theme="1"/>
        <rFont val="Arial Narrow"/>
        <family val="2"/>
      </rPr>
      <t>No se hubo ingresos de personal, ni nuevas contrataciones, por lo que no se realizaron inducciones durante el segundo trimestre del año</t>
    </r>
  </si>
  <si>
    <r>
      <rPr>
        <b/>
        <sz val="11"/>
        <color theme="1"/>
        <rFont val="Arial Narrow"/>
        <family val="2"/>
      </rPr>
      <t xml:space="preserve">G. Técnica: </t>
    </r>
    <r>
      <rPr>
        <sz val="11"/>
        <color theme="1"/>
        <rFont val="Arial Narrow"/>
        <family val="2"/>
      </rPr>
      <t xml:space="preserve">
Desde la Gerencia Técnica durante el primer trimestre del 2022 se realizó la revisión de todos los documentos solicitados en la convocatoria Pública y remitidos por las Bancas de Inversión interesadas, las cuales  deben cumplir con el 100% de la información solicitada. Los documentos se comparan con lo solicitado en la convocatoria. Se realiza diligenciamiento de formato en Excel con lo requerido y lo remitido por las Bancas de Inversión. Esta información puede verificar en las evidencias soportadas.</t>
    </r>
  </si>
  <si>
    <r>
      <rPr>
        <b/>
        <sz val="11"/>
        <color theme="1"/>
        <rFont val="Arial Narrow"/>
        <family val="2"/>
      </rPr>
      <t>G. Técnica:</t>
    </r>
    <r>
      <rPr>
        <sz val="11"/>
        <color theme="1"/>
        <rFont val="Arial Narrow"/>
        <family val="2"/>
      </rPr>
      <t xml:space="preserve"> 
\\fileserver.saesas.gov.co\publica\7 - Coordinación Técnica\AREA TECNICA\FUNCIONARIOS\NJIMENEZ\1. VALORACIÓN DE SOCIEDADES\2. ACTUALIZACIÓN BANCAS DE INVERSIÓN\0.1 EVALUACIÓN TECNICA
MEMORANDO CI2022-005045</t>
    </r>
  </si>
  <si>
    <t>Evaluaciones incompletas o sesgadas de los participantes para la inscripción del Registro de Bancas de Inversión</t>
  </si>
  <si>
    <t>Verificación de cumplimiento de requisitos por parte de las bancas de inversión</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</si>
  <si>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</si>
  <si>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r>
      <rPr>
        <b/>
        <sz val="11"/>
        <color theme="1"/>
        <rFont val="Arial Narrow"/>
        <family val="2"/>
      </rPr>
      <t>G. Técnica</t>
    </r>
    <r>
      <rPr>
        <sz val="11"/>
        <color theme="1"/>
        <rFont val="Arial Narrow"/>
        <family val="2"/>
      </rPr>
      <t xml:space="preserve">:
Se realizo la revisión de los documentos remitidos por las Bancas De Inversión validando que cumplan con los requisitos publicados en los términos de referencia de la convocatoria pública. Se realiza la evaluación Técnica. </t>
    </r>
  </si>
  <si>
    <r>
      <rPr>
        <b/>
        <sz val="11"/>
        <color theme="1"/>
        <rFont val="Arial Narrow"/>
        <family val="2"/>
      </rPr>
      <t>G. Técnica</t>
    </r>
    <r>
      <rPr>
        <sz val="11"/>
        <color theme="1"/>
        <rFont val="Arial Narrow"/>
        <family val="2"/>
      </rPr>
      <t>:
\\fileserver.saesas.gov.co\publica\7 - Coordinación Técnica\AREA TECNICA\FUNCIONARIOS\NJIMENEZ\1. VALORACIÓN DE SOCIEDADES\2. ACTUALIZACIÓN BANCAS DE INVERSIÓN\0.1 EVALUACIÓN TECNICA
MEMORANDO CI2022-005045</t>
    </r>
  </si>
  <si>
    <t>Nuevo Riesgo 6</t>
  </si>
  <si>
    <t xml:space="preserve">Fraude externo </t>
  </si>
  <si>
    <t>Avalúos</t>
  </si>
  <si>
    <t>alterar la valoración de los avalúos de los bienes administrados por SAE.</t>
  </si>
  <si>
    <t>Relacionamiento personal o comercial con firmas de valoración registradas en la base existente conformada por convocatoria pública</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</si>
  <si>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</si>
  <si>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Verificación de cumplimiento de requisitos por parte de las bancas de inversión o avaluadores</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</si>
  <si>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</si>
  <si>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P-DP2-047 Procedimiento Avalúo de Bienes Inmuebles
P-DP2-205 Procedimiento Selección bancas de inversión</t>
  </si>
  <si>
    <t>Gerencia Técnica
Gerencia de Sociedades Activas 
Gerencia de Sociedades en Liquidación</t>
  </si>
  <si>
    <r>
      <rPr>
        <b/>
        <sz val="11"/>
        <color theme="1"/>
        <rFont val="Arial Narrow"/>
        <family val="2"/>
      </rPr>
      <t>G. Sociedades en Liquidación:</t>
    </r>
    <r>
      <rPr>
        <sz val="11"/>
        <color theme="1"/>
        <rFont val="Arial Narrow"/>
        <family val="2"/>
      </rPr>
      <t xml:space="preserve">
Las firmas avaluadoras seleccionadas para realizar todo tipo de valoración de activos en la GSL son seleccionados por la Gerencias Técnica.
</t>
    </r>
    <r>
      <rPr>
        <b/>
        <sz val="11"/>
        <color theme="1"/>
        <rFont val="Arial Narrow"/>
        <family val="2"/>
      </rPr>
      <t xml:space="preserve">G. Sociedades Activas: </t>
    </r>
    <r>
      <rPr>
        <sz val="11"/>
        <color theme="1"/>
        <rFont val="Arial Narrow"/>
        <family val="2"/>
      </rPr>
      <t xml:space="preserve">Las firmas avaluadoras seleccionadas para realizar todo tipo de valoración de activos de la Gerencia Sociedades Activas son seleccionados por la Gerencia Técnica
</t>
    </r>
    <r>
      <rPr>
        <b/>
        <sz val="11"/>
        <color theme="1"/>
        <rFont val="Arial Narrow"/>
        <family val="2"/>
      </rPr>
      <t>G. Técnica:</t>
    </r>
    <r>
      <rPr>
        <sz val="11"/>
        <color theme="1"/>
        <rFont val="Arial Narrow"/>
        <family val="2"/>
      </rPr>
      <t xml:space="preserve">
Se realizo la revisión de los documentos remitidos por las Bancas De Inversión validando que cumplan con los requisitos publicados en los términos de referencia de la convocatoria pública. Se realiza la evaluación Técnica. 
Durante el primer semestre del año 2022 se han remitido las siguientes sociedades a valoración cumpliendo con el procedimiento P-DP2-205 Selección bancas de inversión.
Sociedad Inversiones Rodriguez Fuentes LTDA – Valoración realizada por Ernst &amp; Young SAS 
PSTC – Productos y Sellantes Técnicos de Colombia SA - Crowe GCA S.A.S.</t>
    </r>
  </si>
  <si>
    <r>
      <rPr>
        <b/>
        <sz val="11"/>
        <color theme="1"/>
        <rFont val="Arial Narrow"/>
        <family val="2"/>
      </rPr>
      <t>G. Sociedades en Liquidación:</t>
    </r>
    <r>
      <rPr>
        <sz val="11"/>
        <color theme="1"/>
        <rFont val="Arial Narrow"/>
        <family val="2"/>
      </rPr>
      <t xml:space="preserve">
No Aplica
</t>
    </r>
    <r>
      <rPr>
        <b/>
        <sz val="11"/>
        <color theme="1"/>
        <rFont val="Arial Narrow"/>
        <family val="2"/>
      </rPr>
      <t>G. Sociedades Activas:</t>
    </r>
    <r>
      <rPr>
        <sz val="11"/>
        <color theme="1"/>
        <rFont val="Arial Narrow"/>
        <family val="2"/>
      </rPr>
      <t xml:space="preserve"> NA
</t>
    </r>
    <r>
      <rPr>
        <b/>
        <sz val="11"/>
        <color theme="1"/>
        <rFont val="Arial Narrow"/>
        <family val="2"/>
      </rPr>
      <t>G. Técnica:</t>
    </r>
    <r>
      <rPr>
        <sz val="11"/>
        <color theme="1"/>
        <rFont val="Arial Narrow"/>
        <family val="2"/>
      </rPr>
      <t xml:space="preserve">
\\fileserver.saesas.gov.co\publica\7 - Coordinación Técnica\AREA TECNICA\FUNCIONARIOS\NJIMENEZ\1. VALORACIÓN DE SOCIEDADES\2. ACTUALIZACIÓN BANCAS DE INVERSIÓN\0.1 EVALUACIÓN TECNICA
\\fileserver.saesas.gov.co\publica\7 - Coordinación Técnica\AREA TECNICA\FUNCIONARIOS\NJIMENEZ\1. VALORACIÓN DE SOCIEDADES\4. VALORACIÓN BANCAS DE INVERSIÓN\Inversiones Rodriguez Fuentes
\\fileserver.saesas.gov.co\publica\7 - Coordinación Técnica\AREA TECNICA\FUNCIONARIOS\ATELLEZA\VALORACION DE SOCIEDADES\REVISION DE PROCESOS BANCAS DE INVERSION\COTIZACIONES PSTC
MEMORANDO CI2022-005045</t>
    </r>
  </si>
  <si>
    <r>
      <rPr>
        <b/>
        <sz val="11"/>
        <color theme="1"/>
        <rFont val="Arial Narrow"/>
        <family val="2"/>
      </rPr>
      <t xml:space="preserve">G. Técnica: </t>
    </r>
    <r>
      <rPr>
        <sz val="11"/>
        <color theme="1"/>
        <rFont val="Arial Narrow"/>
        <family val="2"/>
      </rPr>
      <t xml:space="preserve">
La Gerencia técnica lleva un control de los avalúos realizados tanto por las firmas, como internamente y se asigna una persona quien lidera el grupo de avalúos quien verifica los procesos. Adicionalmente el Gerente técnico lleva control y realiza reuniones periódicas con el fin de verificar procedimientos e indicadores de gestión.</t>
    </r>
  </si>
  <si>
    <t>G. Técnica: 
Correos electrónicos
Aplicativo Matrrix
\\fileserver.saesas.gov.co\publica\7 - Coordinación Técnica\AREA TECNICA\FUNCIONARIOS\IGUZMAN\FACTURAS
\\fileserver.saesas.gov.co\publica\7 - Coordinación Técnica\AREA TECNICA\FUNCIONARIOS\LIRODRIGUEZ\FACTURACION</t>
  </si>
  <si>
    <t>Información érronea registrada de forma voluntaria en el informe de diagnóstico, plan de intervención e información de las sociedades a cargo de SAE, como insumo para la valoración de sociedades</t>
  </si>
  <si>
    <r>
      <rPr>
        <b/>
        <sz val="11"/>
        <color theme="1"/>
        <rFont val="Arial Narrow"/>
        <family val="2"/>
      </rPr>
      <t>G. Sociedades en Liquidación:</t>
    </r>
    <r>
      <rPr>
        <sz val="11"/>
        <color theme="1"/>
        <rFont val="Arial Narrow"/>
        <family val="2"/>
      </rPr>
      <t xml:space="preserve">
Una vez la GSL recibe el Diagnóstico inicial de intervención de sociedades, revisa que todo se encuentre completo (Check List) y posteriormente realiza un analisis de la informaciòn
</t>
    </r>
    <r>
      <rPr>
        <b/>
        <sz val="11"/>
        <color theme="1"/>
        <rFont val="Arial Narrow"/>
        <family val="2"/>
      </rPr>
      <t>G. Sociedades Activas:</t>
    </r>
    <r>
      <rPr>
        <sz val="11"/>
        <color theme="1"/>
        <rFont val="Arial Narrow"/>
        <family val="2"/>
      </rPr>
      <t xml:space="preserve"> En el 2T la Gerencia recibe 7 diagnòsticos iniciales por parte de los Depositarios Provisionales los cuales son revisados por el personal tècnico, sin embargo, en ocasiones no es posible contar con la documentación completa y cuando es necesario se requiere alcance a los radicados.</t>
    </r>
  </si>
  <si>
    <r>
      <rPr>
        <b/>
        <sz val="11"/>
        <color theme="1"/>
        <rFont val="Arial Narrow"/>
        <family val="2"/>
      </rPr>
      <t>GR Sur Occidente</t>
    </r>
    <r>
      <rPr>
        <sz val="11"/>
        <color theme="1"/>
        <rFont val="Arial Narrow"/>
        <family val="2"/>
      </rPr>
      <t xml:space="preserve">
Se le asigna a cada depositario un funcionario denominado "padrino" quien realizará la capacitación y el acompañamiento al depositario provisional, y a los contratistas se les realiza un seguimineto constante a los servicios prestados.
</t>
    </r>
    <r>
      <rPr>
        <b/>
        <sz val="11"/>
        <color theme="1"/>
        <rFont val="Arial Narrow"/>
        <family val="2"/>
      </rPr>
      <t xml:space="preserve">
G. Talento Humano:</t>
    </r>
    <r>
      <rPr>
        <sz val="11"/>
        <color theme="1"/>
        <rFont val="Arial Narrow"/>
        <family val="2"/>
      </rPr>
      <t xml:space="preserve"> Al ingreso de los servidores de la entidad se reciben la inducción de los servidores. 
</t>
    </r>
    <r>
      <rPr>
        <b/>
        <sz val="11"/>
        <color theme="1"/>
        <rFont val="Arial Narrow"/>
        <family val="2"/>
      </rPr>
      <t xml:space="preserve">
Oficina Asesora de Planeación: 
</t>
    </r>
    <r>
      <rPr>
        <sz val="11"/>
        <color theme="1"/>
        <rFont val="Arial Narrow"/>
        <family val="2"/>
      </rPr>
      <t xml:space="preserve">La OAP capacito a dos contratistas que ingresaron para el proyecto de PRONABI, contextualizandolos del proyecto, sus obligaciones y los productos o entregables esperados
</t>
    </r>
    <r>
      <rPr>
        <b/>
        <sz val="11"/>
        <color theme="1"/>
        <rFont val="Arial Narrow"/>
        <family val="2"/>
      </rPr>
      <t>GIT Servicios Administrativos</t>
    </r>
    <r>
      <rPr>
        <sz val="11"/>
        <color theme="1"/>
        <rFont val="Arial Narrow"/>
        <family val="2"/>
      </rPr>
      <t xml:space="preserve">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 xml:space="preserve">Presidencia: </t>
    </r>
    <r>
      <rPr>
        <sz val="11"/>
        <color theme="1"/>
        <rFont val="Arial Narrow"/>
        <family val="2"/>
      </rPr>
      <t xml:space="preserve">
Cada vez que ingresa un funcionario nuevo al area, se realiza el respectivo proceso de capacitacion de los temas generales y especificos a desempeñar.
</t>
    </r>
    <r>
      <rPr>
        <b/>
        <sz val="11"/>
        <color theme="1"/>
        <rFont val="Arial Narrow"/>
        <family val="2"/>
      </rPr>
      <t>GIT. Viáticos:</t>
    </r>
    <r>
      <rPr>
        <sz val="11"/>
        <color theme="1"/>
        <rFont val="Arial Narrow"/>
        <family val="2"/>
      </rPr>
      <t xml:space="preserve">
Los integrantes del Git de viaticos recibieron la induccion general de la gerencia de talento humano, y se brinda orientación especifica sobre el funcionamiento y obligaciones del cargo.
</t>
    </r>
    <r>
      <rPr>
        <b/>
        <sz val="11"/>
        <color theme="1"/>
        <rFont val="Arial Narrow"/>
        <family val="2"/>
      </rPr>
      <t>G. Sociedades en Liquidación:</t>
    </r>
    <r>
      <rPr>
        <sz val="11"/>
        <color theme="1"/>
        <rFont val="Arial Narrow"/>
        <family val="2"/>
      </rPr>
      <t xml:space="preserve">
Se remiten cartilla informativa en las que se indican como se deben realizar las presentaciones de los Infomes de Gestiòn y los EEFF
</t>
    </r>
    <r>
      <rPr>
        <b/>
        <sz val="11"/>
        <color theme="1"/>
        <rFont val="Arial Narrow"/>
        <family val="2"/>
      </rPr>
      <t>GBI. Rurales:</t>
    </r>
    <r>
      <rPr>
        <sz val="11"/>
        <color theme="1"/>
        <rFont val="Arial Narrow"/>
        <family val="2"/>
      </rPr>
      <t xml:space="preserve">
A los diferentes funcionarios que se han integrado al grupo durante el ano se le ha realizado la respectiva induccion acompamiento capacitacion sobre todos y cada uno de los procesos que realiza la gerencia de rurales , en el caso de los de campo se realiza una comision conjunta que permita adentrarlos en el proceso tal cual se realiza. 
</t>
    </r>
    <r>
      <rPr>
        <b/>
        <sz val="11"/>
        <color theme="1"/>
        <rFont val="Arial Narrow"/>
        <family val="2"/>
      </rPr>
      <t xml:space="preserve">GBI. Urbanos: </t>
    </r>
    <r>
      <rPr>
        <sz val="11"/>
        <color theme="1"/>
        <rFont val="Arial Narrow"/>
        <family val="2"/>
      </rPr>
      <t xml:space="preserve">
La gerencia de inmuebles no interviene en este proceso
</t>
    </r>
    <r>
      <rPr>
        <b/>
        <sz val="11"/>
        <color theme="1"/>
        <rFont val="Arial Narrow"/>
        <family val="2"/>
      </rPr>
      <t>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individial de funciones
</t>
    </r>
    <r>
      <rPr>
        <b/>
        <sz val="11"/>
        <color theme="1"/>
        <rFont val="Arial Narrow"/>
        <family val="2"/>
      </rPr>
      <t>G. Proyectos Especiales:</t>
    </r>
    <r>
      <rPr>
        <sz val="11"/>
        <color theme="1"/>
        <rFont val="Arial Narrow"/>
        <family val="2"/>
      </rPr>
      <t xml:space="preserve"> NA
</t>
    </r>
    <r>
      <rPr>
        <b/>
        <sz val="11"/>
        <color theme="1"/>
        <rFont val="Arial Narrow"/>
        <family val="2"/>
      </rPr>
      <t>G. Sociedades Activas:</t>
    </r>
    <r>
      <rPr>
        <sz val="11"/>
        <color theme="1"/>
        <rFont val="Arial Narrow"/>
        <family val="2"/>
      </rPr>
      <t xml:space="preserve"> En el 2T la Gerencia recibe 7 diagnòsticos iniciales por parte de los Depositarios Provisionales los cuales son revisados por el personal tècnico, sin embargo, en ocasiones no es posible contar con la documentación completa y cuando es necesario se requiere alcance a los radicados.
</t>
    </r>
    <r>
      <rPr>
        <b/>
        <sz val="11"/>
        <color theme="1"/>
        <rFont val="Arial Narrow"/>
        <family val="2"/>
      </rPr>
      <t>G. Técnica:</t>
    </r>
    <r>
      <rPr>
        <sz val="11"/>
        <color theme="1"/>
        <rFont val="Arial Narrow"/>
        <family val="2"/>
      </rPr>
      <t xml:space="preserve">
La Gerencia De Talento Humano se encarga de realizar la inducción en todo lo relacionado con ética, valores, procesos generales, organigrama, Intranet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Cuando se realizan las evaluaciones de desempeño se realiza seguimiento del conocimiento y gestión del funcionario.
</t>
    </r>
    <r>
      <rPr>
        <b/>
        <sz val="11"/>
        <color theme="1"/>
        <rFont val="Arial Narrow"/>
        <family val="2"/>
      </rPr>
      <t>GIT. Aseguramiento y Control de la Información:</t>
    </r>
    <r>
      <rPr>
        <sz val="11"/>
        <color theme="1"/>
        <rFont val="Arial Narrow"/>
        <family val="2"/>
      </rPr>
      <t xml:space="preserve"> en el segundo trimestre el GIT no recibió funcionarios nuevos
</t>
    </r>
    <r>
      <rPr>
        <b/>
        <sz val="11"/>
        <color theme="1"/>
        <rFont val="Arial Narrow"/>
        <family val="2"/>
      </rPr>
      <t>Gerencia Regional Norte: D</t>
    </r>
    <r>
      <rPr>
        <sz val="11"/>
        <color theme="1"/>
        <rFont val="Arial Narrow"/>
        <family val="2"/>
      </rPr>
      <t xml:space="preserve">urante el seguno trimestre se ha socializado la metolodogía de administración y el código de ética y buen gobierno al personal que ingresó. 
</t>
    </r>
    <r>
      <rPr>
        <b/>
        <sz val="11"/>
        <color theme="1"/>
        <rFont val="Arial Narrow"/>
        <family val="2"/>
      </rPr>
      <t>O. Comunicaciones:</t>
    </r>
    <r>
      <rPr>
        <sz val="11"/>
        <color theme="1"/>
        <rFont val="Arial Narrow"/>
        <family val="2"/>
      </rPr>
      <t xml:space="preserve"> En el mes de junio ingresaron 2 abogados profesionales y en agosto uno más ilos cuales recibieron la inducción por parte de la Gerencia de Talento Humano y así mismo recibio el empalme por parte de la jefatura de la oficina de Comunicaciones y Atención al Ciudadano
</t>
    </r>
    <r>
      <rPr>
        <b/>
        <sz val="11"/>
        <color theme="1"/>
        <rFont val="Arial Narrow"/>
        <family val="2"/>
      </rPr>
      <t>Oficina de Control Interno:</t>
    </r>
    <r>
      <rPr>
        <sz val="11"/>
        <color theme="1"/>
        <rFont val="Arial Narrow"/>
        <family val="2"/>
      </rPr>
      <t xml:space="preserve"> Para el segundo trimestre se encuentra en proceso de contratación de un ingeniero de sistemas. Una vez ingrese se realizará la inducción pertinente.
</t>
    </r>
    <r>
      <rPr>
        <b/>
        <sz val="11"/>
        <color theme="1"/>
        <rFont val="Arial Narrow"/>
        <family val="2"/>
      </rPr>
      <t xml:space="preserve">G. Financiera: </t>
    </r>
    <r>
      <rPr>
        <sz val="11"/>
        <color theme="1"/>
        <rFont val="Arial Narrow"/>
        <family val="2"/>
      </rPr>
      <t>Para los funcionarios y contratistas nuevos se realiza inducciones y capacitaciones por parte de los trabajosdores del área para darles a conocer sus responsabilidades y alcances de las actividades a su cargo, respetando y cumpliendo el código de ética de la empresa.</t>
    </r>
  </si>
  <si>
    <r>
      <rPr>
        <b/>
        <sz val="11"/>
        <color theme="1"/>
        <rFont val="Arial Narrow"/>
        <family val="2"/>
      </rPr>
      <t>GR Sur Occidente</t>
    </r>
    <r>
      <rPr>
        <sz val="11"/>
        <color theme="1"/>
        <rFont val="Arial Narrow"/>
        <family val="2"/>
      </rPr>
      <t xml:space="preserve">
Aplicativo Sigma 2.0, correo electronico
</t>
    </r>
    <r>
      <rPr>
        <b/>
        <sz val="11"/>
        <color theme="1"/>
        <rFont val="Arial Narrow"/>
        <family val="2"/>
      </rPr>
      <t>G. Talento Humano:</t>
    </r>
    <r>
      <rPr>
        <sz val="11"/>
        <color theme="1"/>
        <rFont val="Arial Narrow"/>
        <family val="2"/>
      </rPr>
      <t xml:space="preserve"> Certificado de Inducción en Historia Laboral
</t>
    </r>
    <r>
      <rPr>
        <b/>
        <sz val="11"/>
        <color theme="1"/>
        <rFont val="Arial Narrow"/>
        <family val="2"/>
      </rPr>
      <t xml:space="preserve">
O. Asesora de Planeación:</t>
    </r>
    <r>
      <rPr>
        <sz val="11"/>
        <color theme="1"/>
        <rFont val="Arial Narrow"/>
        <family val="2"/>
      </rPr>
      <t xml:space="preserve"> reuniones teams
</t>
    </r>
    <r>
      <rPr>
        <b/>
        <sz val="11"/>
        <color theme="1"/>
        <rFont val="Arial Narrow"/>
        <family val="2"/>
      </rPr>
      <t xml:space="preserve">
Presidencia: 
</t>
    </r>
    <r>
      <rPr>
        <sz val="11"/>
        <color theme="1"/>
        <rFont val="Arial Narrow"/>
        <family val="2"/>
      </rPr>
      <t xml:space="preserve">\\fileserver\publica\55 - Presidencia\SEGUIMIENTO RIESGOS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GBI. Rurales:</t>
    </r>
    <r>
      <rPr>
        <sz val="11"/>
        <color theme="1"/>
        <rFont val="Arial Narrow"/>
        <family val="2"/>
      </rPr>
      <t xml:space="preserve">
* Mesas de trabajo de companeros
* Envio de correos con todos los formatos a tener presente
* Memorandos con asginacion de tareas.
</t>
    </r>
    <r>
      <rPr>
        <b/>
        <sz val="11"/>
        <color theme="1"/>
        <rFont val="Arial Narrow"/>
        <family val="2"/>
      </rPr>
      <t>GBI. Urbanos:</t>
    </r>
    <r>
      <rPr>
        <sz val="11"/>
        <color theme="1"/>
        <rFont val="Arial Narrow"/>
        <family val="2"/>
      </rPr>
      <t xml:space="preserve"> N/A
</t>
    </r>
    <r>
      <rPr>
        <b/>
        <sz val="11"/>
        <color theme="1"/>
        <rFont val="Arial Narrow"/>
        <family val="2"/>
      </rPr>
      <t>GIT Archivo y Correspondencia</t>
    </r>
    <r>
      <rPr>
        <sz val="11"/>
        <color theme="1"/>
        <rFont val="Arial Narrow"/>
        <family val="2"/>
      </rPr>
      <t xml:space="preserve">
Se deja evidencia en la siguiente ruta: \\fileserver\publica\26-Gestion Documental\SAE3\Recuperado 27-04-2020\SAE3\Funciones GITAC\Funciones personal nuevo
</t>
    </r>
    <r>
      <rPr>
        <b/>
        <sz val="11"/>
        <color theme="1"/>
        <rFont val="Arial Narrow"/>
        <family val="2"/>
      </rPr>
      <t>G. Sociedades Activas:</t>
    </r>
    <r>
      <rPr>
        <sz val="11"/>
        <color theme="1"/>
        <rFont val="Arial Narrow"/>
        <family val="2"/>
      </rPr>
      <t xml:space="preserve"> Consolidado diagnosticos iniciales.
</t>
    </r>
    <r>
      <rPr>
        <b/>
        <sz val="11"/>
        <color theme="1"/>
        <rFont val="Arial Narrow"/>
        <family val="2"/>
      </rPr>
      <t>G.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Capacitación TEAMS plataforma ORFEO 18-05-2022 / 29-07-22. Plantilla Listado de asistencia Reuniones internas
</t>
    </r>
    <r>
      <rPr>
        <b/>
        <sz val="11"/>
        <color theme="1"/>
        <rFont val="Arial Narrow"/>
        <family val="2"/>
      </rPr>
      <t xml:space="preserve">GR. Norte: </t>
    </r>
    <r>
      <rPr>
        <sz val="11"/>
        <color theme="1"/>
        <rFont val="Arial Narrow"/>
        <family val="2"/>
      </rPr>
      <t xml:space="preserve">Actividad presencial
O. Comunicaciones: https://saesas-my.sharepoint.com/personal/asanchez_saesas_gov_co/_layouts/15/onedrive.aspx?FolderCTID=0x0120006A9C456936A2AC418A9BF82177781D9D&amp;id=%2Fpersonal%2Fasanchez%5Fsaesas%5Fgov%5Fco%2FDocuments%2FBackUp%20%2D%20Ana%20Mar%C3%ADa%20S%C3%A1nchez%20Pi%C3%B1eros%2F2022%2FEntrega%20de%20puesto%20%2D%20Renuncia
</t>
    </r>
    <r>
      <rPr>
        <b/>
        <sz val="11"/>
        <color theme="1"/>
        <rFont val="Arial Narrow"/>
        <family val="2"/>
      </rPr>
      <t>G. Financiera:</t>
    </r>
    <r>
      <rPr>
        <sz val="11"/>
        <color theme="1"/>
        <rFont val="Arial Narrow"/>
        <family val="2"/>
      </rPr>
      <t xml:space="preserve"> No se hubo ingresos de personal, ni nuevas contrataciones, por lo que no se realizaron inducciones durante el segundo trimestre del año</t>
    </r>
  </si>
  <si>
    <t>Información érronea registrada de forma voluntaria en las visitas de avalúos que pueden alterar la valoración de bienes</t>
  </si>
  <si>
    <t>Supervisión de avalúos en sitio</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</si>
  <si>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</si>
  <si>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P-DP2-047 Procedimiento Avalúo de Bienes Inmuebles</t>
  </si>
  <si>
    <t>Gerencias Regionales
Gerencia de Bienes Muebles</t>
  </si>
  <si>
    <r>
      <rPr>
        <b/>
        <sz val="11"/>
        <color theme="1"/>
        <rFont val="Arial Narrow"/>
        <family val="2"/>
      </rPr>
      <t>GR Sur Occidente</t>
    </r>
    <r>
      <rPr>
        <sz val="11"/>
        <color theme="1"/>
        <rFont val="Arial Narrow"/>
        <family val="2"/>
      </rPr>
      <t xml:space="preserve">
A solicitud de la gerencia técnica se programa los funcionarios reuqerido para realizar los acompañmientos a los avaluos que corresponda
</t>
    </r>
    <r>
      <rPr>
        <b/>
        <sz val="11"/>
        <color theme="1"/>
        <rFont val="Arial Narrow"/>
        <family val="2"/>
      </rPr>
      <t xml:space="preserve">GB. Muebles: </t>
    </r>
    <r>
      <rPr>
        <sz val="11"/>
        <color theme="1"/>
        <rFont val="Arial Narrow"/>
        <family val="2"/>
      </rPr>
      <t xml:space="preserve">
Se implemento para los contratos que implican pago y como prerrequisito para gestionar el mismo, remitir por parte del supervisor de apoyo los soportes junto con el informe de supervision, el cual es verificado y aprobado por el profesional de pagos de la Gerencia y remitido para su inmediata publicacion en la pagina web de la Sociedad. 
</t>
    </r>
    <r>
      <rPr>
        <b/>
        <sz val="11"/>
        <color theme="1"/>
        <rFont val="Arial Narrow"/>
        <family val="2"/>
      </rPr>
      <t>Gerencia Regional Norte</t>
    </r>
    <r>
      <rPr>
        <sz val="11"/>
        <color theme="1"/>
        <rFont val="Arial Narrow"/>
        <family val="2"/>
      </rPr>
      <t xml:space="preserve">
Durante el segundo trimestre, la funcionaria designada como apoyo a la supervisión del contrato de logística y el profesional de paoyo a la supervision del contrato ROM hicieron seguimiento a las gestiones adelantadas por el contratista, verificando el cumpliento de sus obligaciones de cara al pliego de condiciones. 
</t>
    </r>
  </si>
  <si>
    <r>
      <rPr>
        <b/>
        <sz val="11"/>
        <color theme="1"/>
        <rFont val="Arial Narrow"/>
        <family val="2"/>
      </rPr>
      <t>GR Sur Occidente</t>
    </r>
    <r>
      <rPr>
        <sz val="11"/>
        <color theme="1"/>
        <rFont val="Arial Narrow"/>
        <family val="2"/>
      </rPr>
      <t xml:space="preserve">
Correo electronico.
</t>
    </r>
    <r>
      <rPr>
        <b/>
        <sz val="11"/>
        <color theme="1"/>
        <rFont val="Arial Narrow"/>
        <family val="2"/>
      </rPr>
      <t xml:space="preserve">GB. Muebles: </t>
    </r>
    <r>
      <rPr>
        <sz val="11"/>
        <color theme="1"/>
        <rFont val="Arial Narrow"/>
        <family val="2"/>
      </rPr>
      <t xml:space="preserve">
Los informes de supervision publicados al dia en la pagina web.
</t>
    </r>
    <r>
      <rPr>
        <b/>
        <sz val="11"/>
        <color theme="1"/>
        <rFont val="Arial Narrow"/>
        <family val="2"/>
      </rPr>
      <t>Gerencia Regional Norte:</t>
    </r>
    <r>
      <rPr>
        <sz val="11"/>
        <color theme="1"/>
        <rFont val="Arial Narrow"/>
        <family val="2"/>
      </rPr>
      <t xml:space="preserve"> \\fileserver\publica\45 - Regional Norte\COORDINACION OPERATIVA\17.CONTRATO LOGISTICA             \\fileserver\publica\45 - Regional Norte\COORDINACION COMERCIAL\ROM\CONTRATO 037-2022</t>
    </r>
  </si>
  <si>
    <r>
      <rPr>
        <b/>
        <sz val="11"/>
        <color theme="1"/>
        <rFont val="Arial Narrow"/>
        <family val="2"/>
      </rPr>
      <t>G. Contratos</t>
    </r>
    <r>
      <rPr>
        <sz val="11"/>
        <color theme="1"/>
        <rFont val="Arial Narrow"/>
        <family val="2"/>
      </rPr>
      <t>: sin reporte</t>
    </r>
  </si>
  <si>
    <t>Falencias en la revisión de informes técnicos de valoración o avalúos emitidos por terceros</t>
  </si>
  <si>
    <t>Verificación de informes técnicos de valoración o avalúos</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</si>
  <si>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</si>
  <si>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P-DP2-047 Procedimiento Avalúo de Bienes Inmuebles
P-DP2-041 Procedimiento de valoración comercial de sociedades</t>
  </si>
  <si>
    <r>
      <rPr>
        <b/>
        <sz val="11"/>
        <color theme="1"/>
        <rFont val="Arial Narrow"/>
        <family val="2"/>
      </rPr>
      <t>G. Sociedades en Liquidación:</t>
    </r>
    <r>
      <rPr>
        <sz val="11"/>
        <color theme="1"/>
        <rFont val="Arial Narrow"/>
        <family val="2"/>
      </rPr>
      <t xml:space="preserve">
Todos los avaluos remitidos a la GSL son enviados a la Gerencia Técnica para su revisión y aprobación.
</t>
    </r>
    <r>
      <rPr>
        <b/>
        <sz val="11"/>
        <color theme="1"/>
        <rFont val="Arial Narrow"/>
        <family val="2"/>
      </rPr>
      <t>G. Sociedades Activas:</t>
    </r>
    <r>
      <rPr>
        <sz val="11"/>
        <color theme="1"/>
        <rFont val="Arial Narrow"/>
        <family val="2"/>
      </rPr>
      <t xml:space="preserve"> Todos los avaluos remitidos a las Gerencia de Sociedades Activas son enviados a la Gerencia Técnica para su revisión y aprobación.
</t>
    </r>
    <r>
      <rPr>
        <b/>
        <sz val="11"/>
        <color theme="1"/>
        <rFont val="Arial Narrow"/>
        <family val="2"/>
      </rPr>
      <t>G. Técnica:</t>
    </r>
    <r>
      <rPr>
        <sz val="11"/>
        <color theme="1"/>
        <rFont val="Arial Narrow"/>
        <family val="2"/>
      </rPr>
      <t xml:space="preserve">
La revisión del grupo de Avalúos de la Gerencia Técnica realiza los informes valuatorios, en cuanto ajustes, observaciones y modificaciones, estas observaciones se realizan por correo electrónico directamente con el funcionario encargado. En cuanto a la aprobación y el registro de se realiza por correo electrónico, con la factura de pago, y en el reporte del aplicativo matrix.
Estado de seguimiento en curso ya que se realiza durante todo el año.</t>
    </r>
  </si>
  <si>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G. Sociedades Activas: </t>
    </r>
    <r>
      <rPr>
        <sz val="11"/>
        <color theme="1"/>
        <rFont val="Arial Narrow"/>
        <family val="2"/>
      </rPr>
      <t xml:space="preserve">NA
</t>
    </r>
    <r>
      <rPr>
        <b/>
        <sz val="11"/>
        <color theme="1"/>
        <rFont val="Arial Narrow"/>
        <family val="2"/>
      </rPr>
      <t>G. Técnica:</t>
    </r>
    <r>
      <rPr>
        <sz val="11"/>
        <color theme="1"/>
        <rFont val="Arial Narrow"/>
        <family val="2"/>
      </rPr>
      <t xml:space="preserve">
Correos electrónicos
Aplicativo Matrrix
\\fileserver.saesas.gov.co\publica\7 - Coordinación Técnica\AREA TECNICA\FUNCIONARIOS\IGUZMAN\FACTURAS
\\fileserver.saesas.gov.co\publica\7 - Coordinación Técnica\AREA TECNICA\FUNCIONARIOS\LIRODRIGUEZ\FACTURACION</t>
    </r>
  </si>
  <si>
    <t>Debilidades en los controles de registro de información de valoración en el aplicativo respectivo</t>
  </si>
  <si>
    <t>Verificación de registro de valoración en sistema de información</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</si>
  <si>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</si>
  <si>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r>
      <rPr>
        <b/>
        <sz val="11"/>
        <color theme="1"/>
        <rFont val="Arial Narrow"/>
        <family val="2"/>
      </rPr>
      <t>G. Sociedades en Liquidación:</t>
    </r>
    <r>
      <rPr>
        <sz val="11"/>
        <color theme="1"/>
        <rFont val="Arial Narrow"/>
        <family val="2"/>
      </rPr>
      <t xml:space="preserve">
El registro de valoraciòn la regista la Gerencia Tècnica.
</t>
    </r>
    <r>
      <rPr>
        <b/>
        <sz val="11"/>
        <color theme="1"/>
        <rFont val="Arial Narrow"/>
        <family val="2"/>
      </rPr>
      <t xml:space="preserve">G. Sociedades Activas: </t>
    </r>
    <r>
      <rPr>
        <sz val="11"/>
        <color theme="1"/>
        <rFont val="Arial Narrow"/>
        <family val="2"/>
      </rPr>
      <t xml:space="preserve">Las actividades de registro e información de valoración en el aplicativo y a su vez la verificación del informe técnico y/o avaluo es competencia de la Gerencia Técnica.
</t>
    </r>
    <r>
      <rPr>
        <b/>
        <sz val="11"/>
        <color theme="1"/>
        <rFont val="Arial Narrow"/>
        <family val="2"/>
      </rPr>
      <t>G. Técnica:</t>
    </r>
    <r>
      <rPr>
        <sz val="11"/>
        <color theme="1"/>
        <rFont val="Arial Narrow"/>
        <family val="2"/>
      </rPr>
      <t xml:space="preserve">
Actualmente quien realiza el cargue de los avalúos comerciales al aplicativo son las firmas avaluadoras externas, la aprobación del avaluó comercial y catastral es realizada por parte del equipo avaluador de la Gerencia Técnica, el cual revisa y valida que la información cargada sea lo correcta y con el objetivo de minimizar errores de digitación, adicionalmente se realiza un seguimiento con el reporte de avalúos de comerciales enviado por la Gerencia Comercial. Estado de seguimiento en curso ya que se realiza durante todo el año.</t>
    </r>
  </si>
  <si>
    <r>
      <rPr>
        <b/>
        <sz val="11"/>
        <color theme="1"/>
        <rFont val="Arial Narrow"/>
        <family val="2"/>
      </rPr>
      <t>G. Sociedades en Liquidación:</t>
    </r>
    <r>
      <rPr>
        <sz val="11"/>
        <color theme="1"/>
        <rFont val="Arial Narrow"/>
        <family val="2"/>
      </rPr>
      <t xml:space="preserve">
No Aplica
</t>
    </r>
    <r>
      <rPr>
        <b/>
        <sz val="11"/>
        <color theme="1"/>
        <rFont val="Arial Narrow"/>
        <family val="2"/>
      </rPr>
      <t xml:space="preserve">G. Sociedades Activas: </t>
    </r>
    <r>
      <rPr>
        <sz val="11"/>
        <color theme="1"/>
        <rFont val="Arial Narrow"/>
        <family val="2"/>
      </rPr>
      <t xml:space="preserve">NA
</t>
    </r>
    <r>
      <rPr>
        <b/>
        <sz val="11"/>
        <color theme="1"/>
        <rFont val="Arial Narrow"/>
        <family val="2"/>
      </rPr>
      <t>G. Técnica:</t>
    </r>
    <r>
      <rPr>
        <sz val="11"/>
        <color theme="1"/>
        <rFont val="Arial Narrow"/>
        <family val="2"/>
      </rPr>
      <t xml:space="preserve">
Correos electrónicos
Aplicativo Matrrix</t>
    </r>
  </si>
  <si>
    <t>Nuevo Riesgo 7</t>
  </si>
  <si>
    <t>Estimados de Renta</t>
  </si>
  <si>
    <t>alterar la valoración de los estimados de renta de los bienes inmuebles administrados por SAE.</t>
  </si>
  <si>
    <t>Asignación de personal no idoneo para la valoración de estimados de renta</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</si>
  <si>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</si>
  <si>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Validación de Idoneidad de profesionales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</si>
  <si>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</si>
  <si>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P-DP2-046 Procedimiento  de Estimados de Renta para Bienes Inmuebles Urbanos y Rurales</t>
  </si>
  <si>
    <t>Gerencias Regionales
Gerencia Técnica</t>
  </si>
  <si>
    <r>
      <rPr>
        <b/>
        <sz val="11"/>
        <color theme="1"/>
        <rFont val="Arial Narrow"/>
        <family val="2"/>
      </rPr>
      <t>GR Sur Occidente</t>
    </r>
    <r>
      <rPr>
        <sz val="11"/>
        <color theme="1"/>
        <rFont val="Arial Narrow"/>
        <family val="2"/>
      </rPr>
      <t xml:space="preserve">
La regional cuenta con los profesionales idoneos avalados con RAA par la elaboración de estiamdos de renta.
</t>
    </r>
    <r>
      <rPr>
        <b/>
        <sz val="11"/>
        <color theme="1"/>
        <rFont val="Arial Narrow"/>
        <family val="2"/>
      </rPr>
      <t>Gerencia Regional Norte</t>
    </r>
    <r>
      <rPr>
        <sz val="11"/>
        <color theme="1"/>
        <rFont val="Arial Narrow"/>
        <family val="2"/>
      </rPr>
      <t xml:space="preserve">
Durante el segundo trimestre, se comunicaron las funciones a los funcionarios del area. 
</t>
    </r>
    <r>
      <rPr>
        <b/>
        <sz val="11"/>
        <color theme="1"/>
        <rFont val="Arial Narrow"/>
        <family val="2"/>
      </rPr>
      <t>G. Técnica:</t>
    </r>
    <r>
      <rPr>
        <sz val="11"/>
        <color theme="1"/>
        <rFont val="Arial Narrow"/>
        <family val="2"/>
      </rPr>
      <t xml:space="preserve">
En la carpeta publica de Gerencia Técnica se encuentran las actualizaciones de los Registro Abierto de Avaluadores (RAA) de los funcionarios relacionados a este proceso.</t>
    </r>
  </si>
  <si>
    <r>
      <rPr>
        <b/>
        <sz val="11"/>
        <color theme="1"/>
        <rFont val="Arial Narrow"/>
        <family val="2"/>
      </rPr>
      <t>GR Sur Occidente</t>
    </r>
    <r>
      <rPr>
        <sz val="11"/>
        <color theme="1"/>
        <rFont val="Arial Narrow"/>
        <family val="2"/>
      </rPr>
      <t xml:space="preserve">
Estimado de renta firmado y aprobado.
</t>
    </r>
    <r>
      <rPr>
        <b/>
        <sz val="11"/>
        <color theme="1"/>
        <rFont val="Arial Narrow"/>
        <family val="2"/>
      </rPr>
      <t>Gerencia Regional Norte</t>
    </r>
    <r>
      <rPr>
        <sz val="11"/>
        <color theme="1"/>
        <rFont val="Arial Narrow"/>
        <family val="2"/>
      </rPr>
      <t xml:space="preserve">
\\fileserver\publica\45 - Regional Norte\GERENCIA\FUNCIONARIOS REGIONAL NORTE\FUNCIONES COMUNICADAS\2022
</t>
    </r>
    <r>
      <rPr>
        <b/>
        <sz val="11"/>
        <color theme="1"/>
        <rFont val="Arial Narrow"/>
        <family val="2"/>
      </rPr>
      <t>G. Técnica:</t>
    </r>
    <r>
      <rPr>
        <sz val="11"/>
        <color theme="1"/>
        <rFont val="Arial Narrow"/>
        <family val="2"/>
      </rPr>
      <t xml:space="preserve">
\\fileserver\publica\7 - Coordinación Técnica\AREA TECNICA\FUNCIONARIOS\RAA </t>
    </r>
  </si>
  <si>
    <r>
      <rPr>
        <b/>
        <sz val="11"/>
        <color theme="1"/>
        <rFont val="Arial Narrow"/>
        <family val="2"/>
      </rPr>
      <t xml:space="preserve">G. Técnica: </t>
    </r>
    <r>
      <rPr>
        <sz val="11"/>
        <color theme="1"/>
        <rFont val="Arial Narrow"/>
        <family val="2"/>
      </rPr>
      <t xml:space="preserve">
Durante el primer trimestre no se materializa ningún riesgo ya que se siguen los procedimientos y las metodologías Estimados de Renta, adicionalmente para llegar a la aprobación del Gerente técnico se realizan varios filtros, procesos y comités ya que el resultado no depende de una sola persona.
</t>
    </r>
    <r>
      <rPr>
        <b/>
        <sz val="11"/>
        <color theme="1"/>
        <rFont val="Arial Narrow"/>
        <family val="2"/>
      </rPr>
      <t>GR. Norte:</t>
    </r>
    <r>
      <rPr>
        <sz val="11"/>
        <color theme="1"/>
        <rFont val="Arial Narrow"/>
        <family val="2"/>
      </rPr>
      <t xml:space="preserve"> Riesgo no materializado
</t>
    </r>
    <r>
      <rPr>
        <b/>
        <sz val="11"/>
        <color theme="1"/>
        <rFont val="Arial Narrow"/>
        <family val="2"/>
      </rPr>
      <t xml:space="preserve">
GR Sur Occidente:</t>
    </r>
    <r>
      <rPr>
        <sz val="11"/>
        <color theme="1"/>
        <rFont val="Arial Narrow"/>
        <family val="2"/>
      </rPr>
      <t>No se ha materilizado el riesgo</t>
    </r>
  </si>
  <si>
    <r>
      <rPr>
        <b/>
        <sz val="11"/>
        <color theme="1"/>
        <rFont val="Arial Narrow"/>
        <family val="2"/>
      </rPr>
      <t>G. Técnica</t>
    </r>
    <r>
      <rPr>
        <sz val="11"/>
        <color theme="1"/>
        <rFont val="Arial Narrow"/>
        <family val="2"/>
      </rPr>
      <t>: 
\\fileserver.saesas.gov.co\publica\7 - Coordinación Técnica\AREA TECNICA\FUNCIONARIOS\DCORREA\1.RESPUESTAS ESTIMADOS DE RENTA\2022
\\fileserver.saesas.gov.co\publica\7 - Coordinación Técnica\AREA TECNICA\FUNCIONARIOS\DCORREA\2.BITACORA
\\fileserver.saesas.gov.co\publica\7 - Coordinación Técnica\AREA TECNICA\ESTIMADOS DE RENTA TECNICA - COMERCIAL - REGIONALES</t>
    </r>
  </si>
  <si>
    <t>Falencias en los controles de estimación de renta de bienes inmuebles</t>
  </si>
  <si>
    <t>Revisión estimados de renta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</si>
  <si>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</si>
  <si>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r>
      <rPr>
        <b/>
        <sz val="11"/>
        <color theme="1"/>
        <rFont val="Arial Narrow"/>
        <family val="2"/>
      </rPr>
      <t>GR Sur Occidente</t>
    </r>
    <r>
      <rPr>
        <sz val="11"/>
        <color theme="1"/>
        <rFont val="Arial Narrow"/>
        <family val="2"/>
      </rPr>
      <t xml:space="preserve">
La regional cuenta con los profesionales idoneos avalados con RAA par la elaboración de estiamdos de renta, posterior revision de la gerencia que correspónda según las atribuciones y montos del estimado.
</t>
    </r>
    <r>
      <rPr>
        <b/>
        <sz val="11"/>
        <color theme="1"/>
        <rFont val="Arial Narrow"/>
        <family val="2"/>
      </rPr>
      <t xml:space="preserve">
Gerencia Regional Norte
</t>
    </r>
    <r>
      <rPr>
        <sz val="11"/>
        <color theme="1"/>
        <rFont val="Arial Narrow"/>
        <family val="2"/>
      </rPr>
      <t xml:space="preserve">Durante el segundo trimestre, se comunicaron las funciones a los funcionarios del area. 
</t>
    </r>
    <r>
      <rPr>
        <b/>
        <sz val="11"/>
        <color theme="1"/>
        <rFont val="Arial Narrow"/>
        <family val="2"/>
      </rPr>
      <t>GR. Centro Oriente:</t>
    </r>
    <r>
      <rPr>
        <sz val="11"/>
        <color theme="1"/>
        <rFont val="Arial Narrow"/>
        <family val="2"/>
      </rPr>
      <t xml:space="preserve">
Se realiza la programacion de estimados de renta mensuales mediante la asignacion de los ingenieros catastrales segun las solicitudes allegadas por los funcionarios de Sae y los depositarios provisionales para la operacion en campo, despues mediante comite regional se realiza la revision de cada uno de los estimados de renta dejando claro al funcionario que cualquier anomalia o indebida actuacion de manipulacion de cifras en donde se evidencia un favorecimiento o mala conducta no sera aprobado y sera reportada a la Oficina de Contro interno y a la Gerencia de Talento Humano como falta grave o mala conducta incumpliendo el Codigo de Etica de la entida.
</t>
    </r>
    <r>
      <rPr>
        <b/>
        <sz val="11"/>
        <color theme="1"/>
        <rFont val="Arial Narrow"/>
        <family val="2"/>
      </rPr>
      <t>G. Técnica:</t>
    </r>
    <r>
      <rPr>
        <sz val="11"/>
        <color theme="1"/>
        <rFont val="Arial Narrow"/>
        <family val="2"/>
      </rPr>
      <t xml:space="preserve">
Teniendo en cuenta que los estimados de renta pueden ser realizados por las gerencias regionales o depositarios el procedimiento de estimados de renta indica que los estimados urbanos cuyo valor determinado sea superior a $2'000.000 debe ser aprobado por la Gerencia técnica y los inferiores por las Gerencias Regionales.
Así las cosas, las aprobaciones realizadas por esta gerencia se remiten mediante memorando por el sistema de información documental de la entidad y los datos del bien valorado respecto a sus condiciones físicas y económicas se albergan en bases de datos año a año, los documentos soporte del estimado se deja en carpetas en un repositorio en la carpeta compartida donde pueden ser consultados. Estado de seguimiento en curso ya que se realiza durante todo el año. </t>
    </r>
  </si>
  <si>
    <r>
      <rPr>
        <b/>
        <sz val="11"/>
        <color theme="1"/>
        <rFont val="Arial Narrow"/>
        <family val="2"/>
      </rPr>
      <t>GR Sur Occidente</t>
    </r>
    <r>
      <rPr>
        <sz val="11"/>
        <color theme="1"/>
        <rFont val="Arial Narrow"/>
        <family val="2"/>
      </rPr>
      <t xml:space="preserve">
Estimado de renta firmado y aprobado.
</t>
    </r>
    <r>
      <rPr>
        <b/>
        <sz val="11"/>
        <color theme="1"/>
        <rFont val="Arial Narrow"/>
        <family val="2"/>
      </rPr>
      <t>Gerencia Regional Norte</t>
    </r>
    <r>
      <rPr>
        <sz val="11"/>
        <color theme="1"/>
        <rFont val="Arial Narrow"/>
        <family val="2"/>
      </rPr>
      <t xml:space="preserve">
Durante el segundo trimestre, se comunicaron las funciones a los funcionarios del area. 
</t>
    </r>
    <r>
      <rPr>
        <b/>
        <sz val="11"/>
        <color theme="1"/>
        <rFont val="Arial Narrow"/>
        <family val="2"/>
      </rPr>
      <t>GR. Centro Oriente:</t>
    </r>
    <r>
      <rPr>
        <sz val="11"/>
        <color theme="1"/>
        <rFont val="Arial Narrow"/>
        <family val="2"/>
      </rPr>
      <t xml:space="preserve">
Reuniones semanales con el cronograma de estimados de renta mediante el aplicativo Teams, Correo electronico enviado y grupo de Whatssap creado para ER con los ingenieros catastrales.
</t>
    </r>
    <r>
      <rPr>
        <b/>
        <sz val="11"/>
        <color theme="1"/>
        <rFont val="Arial Narrow"/>
        <family val="2"/>
      </rPr>
      <t>G. Técnica:</t>
    </r>
    <r>
      <rPr>
        <sz val="11"/>
        <color theme="1"/>
        <rFont val="Arial Narrow"/>
        <family val="2"/>
      </rPr>
      <t xml:space="preserve">
\\fileserver.saesas.gov.co\publica\7 - Coordinación Técnica\AREA TECNICA\FUNCIONARIOS\DCORREA\1.RESPUESTAS ESTIMADOS DE RENTA\2022
\\fileserver.saesas.gov.co\publica\7 - Coordinación Técnica\AREA TECNICA\FUNCIONARIOS\DCORREA\2.BITACORA
\\fileserver.saesas.gov.co\publica\7 - Coordinación Técnica\AREA TECNICA\ESTIMADOS DE RENTA TECNICA - COMERCIAL - REGIONALES</t>
    </r>
  </si>
  <si>
    <r>
      <rPr>
        <b/>
        <sz val="11"/>
        <color theme="1"/>
        <rFont val="Arial Narrow"/>
        <family val="2"/>
      </rPr>
      <t>GR Sur Occidente:</t>
    </r>
    <r>
      <rPr>
        <sz val="11"/>
        <color theme="1"/>
        <rFont val="Arial Narrow"/>
        <family val="2"/>
      </rPr>
      <t xml:space="preserve">
Los funcionarios que elaboran los estimados de renta se encuentran avalados por RAA
</t>
    </r>
    <r>
      <rPr>
        <b/>
        <sz val="11"/>
        <color theme="1"/>
        <rFont val="Arial Narrow"/>
        <family val="2"/>
      </rPr>
      <t xml:space="preserve">
G. Talento Humano:</t>
    </r>
    <r>
      <rPr>
        <sz val="11"/>
        <color theme="1"/>
        <rFont val="Arial Narrow"/>
        <family val="2"/>
      </rPr>
      <t xml:space="preserve"> Al ingreso de los servidores de la entidad se reciben la inducción de los servidores. 
</t>
    </r>
    <r>
      <rPr>
        <b/>
        <sz val="11"/>
        <color theme="1"/>
        <rFont val="Arial Narrow"/>
        <family val="2"/>
      </rPr>
      <t xml:space="preserve">Oficina Asesora de Planeación:
</t>
    </r>
    <r>
      <rPr>
        <sz val="11"/>
        <color theme="1"/>
        <rFont val="Arial Narrow"/>
        <family val="2"/>
      </rPr>
      <t xml:space="preserve"> La OAP capacito a dos contratistas que ingresaron para el proyecto de PRONABI, contextualizandolos del proyecto, sus obligaciones y los productos o entregables esperados
</t>
    </r>
    <r>
      <rPr>
        <b/>
        <sz val="11"/>
        <color theme="1"/>
        <rFont val="Arial Narrow"/>
        <family val="2"/>
      </rPr>
      <t>Oficina de Control Interno</t>
    </r>
    <r>
      <rPr>
        <sz val="11"/>
        <color theme="1"/>
        <rFont val="Arial Narrow"/>
        <family val="2"/>
      </rPr>
      <t xml:space="preserve">
Para el segundo trimestre se encuentra en proceso de contratación de un ingeniero de sistemas. Una vez ingrese se realizará la inducción pertinente.
</t>
    </r>
    <r>
      <rPr>
        <b/>
        <sz val="11"/>
        <color theme="1"/>
        <rFont val="Arial Narrow"/>
        <family val="2"/>
      </rPr>
      <t>GIT Servicios Administrativos</t>
    </r>
    <r>
      <rPr>
        <sz val="11"/>
        <color theme="1"/>
        <rFont val="Arial Narrow"/>
        <family val="2"/>
      </rPr>
      <t xml:space="preserve">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 xml:space="preserve">Presidencia: </t>
    </r>
    <r>
      <rPr>
        <sz val="11"/>
        <color theme="1"/>
        <rFont val="Arial Narrow"/>
        <family val="2"/>
      </rPr>
      <t xml:space="preserve">
Cada vez que ingresa un funcionario nuevo al area, se realiza el respectivo proceso de capacitacion de los temas generales y especificos a desempeñar
</t>
    </r>
    <r>
      <rPr>
        <b/>
        <sz val="11"/>
        <color theme="1"/>
        <rFont val="Arial Narrow"/>
        <family val="2"/>
      </rPr>
      <t xml:space="preserve">
GIT. Viáticos:
</t>
    </r>
    <r>
      <rPr>
        <sz val="11"/>
        <color theme="1"/>
        <rFont val="Arial Narrow"/>
        <family val="2"/>
      </rPr>
      <t xml:space="preserve">Los integrantes del Git de viaticos recibieron la induccion general de la gerencia de talento humano, y se brinda orientación especifica sobre el funcionamiento y obligaciones del cargo.
</t>
    </r>
    <r>
      <rPr>
        <b/>
        <sz val="11"/>
        <color theme="1"/>
        <rFont val="Arial Narrow"/>
        <family val="2"/>
      </rPr>
      <t>G. Técnica:</t>
    </r>
    <r>
      <rPr>
        <sz val="11"/>
        <color theme="1"/>
        <rFont val="Arial Narrow"/>
        <family val="2"/>
      </rPr>
      <t xml:space="preserve">
La Gerencia De Talento Humano se encarga de realizar la inducción en todo lo relacionado con ética, valores, procesos generales, organigrama, Intranet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Cuando se realizan las evaluaciones de desempeño se realiza seguimiento del conocimiento y gestión del funcionario.
</t>
    </r>
    <r>
      <rPr>
        <b/>
        <sz val="11"/>
        <color theme="1"/>
        <rFont val="Arial Narrow"/>
        <family val="2"/>
      </rPr>
      <t xml:space="preserve">
G. Sociedades en Liquidación:
</t>
    </r>
    <r>
      <rPr>
        <sz val="11"/>
        <color theme="1"/>
        <rFont val="Arial Narrow"/>
        <family val="2"/>
      </rPr>
      <t xml:space="preserve">Los estimados de renta recibidos por la Gerencia Tènica y/o las Regionales, es recibida y enviada a los liquidadores para pronunciamiento.
</t>
    </r>
    <r>
      <rPr>
        <b/>
        <sz val="11"/>
        <color theme="1"/>
        <rFont val="Arial Narrow"/>
        <family val="2"/>
      </rPr>
      <t>GBI. Rurales:</t>
    </r>
    <r>
      <rPr>
        <sz val="11"/>
        <color theme="1"/>
        <rFont val="Arial Narrow"/>
        <family val="2"/>
      </rPr>
      <t xml:space="preserve">
A los diferentes funcionarios que se han integrado al grupo durante el ano se le ha realizado la respectiva induccion acompamiento capacitacion sobre todos y cada uno de los procesos que realiza la gerencia de rurales , en el caso de los de campo se realiza una comision conjunta que permita adentrarlos en el proceso tal cual se realiza. 
</t>
    </r>
    <r>
      <rPr>
        <b/>
        <sz val="11"/>
        <color theme="1"/>
        <rFont val="Arial Narrow"/>
        <family val="2"/>
      </rPr>
      <t xml:space="preserve">GBI. Urbanos: </t>
    </r>
    <r>
      <rPr>
        <sz val="11"/>
        <color theme="1"/>
        <rFont val="Arial Narrow"/>
        <family val="2"/>
      </rPr>
      <t xml:space="preserve">
La gerencia de inmuebles no interviene en este proceso
</t>
    </r>
    <r>
      <rPr>
        <b/>
        <sz val="11"/>
        <color theme="1"/>
        <rFont val="Arial Narrow"/>
        <family val="2"/>
      </rPr>
      <t>GR. Centro Oriente:</t>
    </r>
    <r>
      <rPr>
        <sz val="11"/>
        <color theme="1"/>
        <rFont val="Arial Narrow"/>
        <family val="2"/>
      </rPr>
      <t xml:space="preserve">
Se realiza seguimiento y monitoreo a los funcionarios asignados para realizar estimados de renta. 
</t>
    </r>
    <r>
      <rPr>
        <b/>
        <sz val="11"/>
        <color theme="1"/>
        <rFont val="Arial Narrow"/>
        <family val="2"/>
      </rPr>
      <t xml:space="preserve">
GIT Archivo y Correspondencia
</t>
    </r>
    <r>
      <rPr>
        <sz val="11"/>
        <color theme="1"/>
        <rFont val="Arial Narrow"/>
        <family val="2"/>
      </rPr>
      <t xml:space="preserve">Se notifica a los funcionarios nuevos del Git de Archivo y Correspondencia las funciones las cuales debe desempeñar en su cargo mediante la comunicación individial de funciones
</t>
    </r>
    <r>
      <rPr>
        <b/>
        <sz val="11"/>
        <color theme="1"/>
        <rFont val="Arial Narrow"/>
        <family val="2"/>
      </rPr>
      <t xml:space="preserve">G. Proyectos Especiales: </t>
    </r>
    <r>
      <rPr>
        <sz val="11"/>
        <color theme="1"/>
        <rFont val="Arial Narrow"/>
        <family val="2"/>
      </rPr>
      <t xml:space="preserve">NA
</t>
    </r>
    <r>
      <rPr>
        <b/>
        <sz val="11"/>
        <color theme="1"/>
        <rFont val="Arial Narrow"/>
        <family val="2"/>
      </rPr>
      <t>G. Sociedades Activas:</t>
    </r>
    <r>
      <rPr>
        <sz val="11"/>
        <color theme="1"/>
        <rFont val="Arial Narrow"/>
        <family val="2"/>
      </rPr>
      <t xml:space="preserve"> El proceso de estimados de renta lo lleva a cabo la Gerencia Técnica, la Gerencia de Sociedades Activas realiza las solicitudes a esta área.
</t>
    </r>
    <r>
      <rPr>
        <b/>
        <sz val="11"/>
        <color theme="1"/>
        <rFont val="Arial Narrow"/>
        <family val="2"/>
      </rPr>
      <t>GIT. Aseguramiento y Control de la Información:</t>
    </r>
    <r>
      <rPr>
        <sz val="11"/>
        <color theme="1"/>
        <rFont val="Arial Narrow"/>
        <family val="2"/>
      </rPr>
      <t xml:space="preserve"> en el segundo trimestre el GIT no recibió funcionarios nuevos
</t>
    </r>
    <r>
      <rPr>
        <b/>
        <sz val="11"/>
        <color theme="1"/>
        <rFont val="Arial Narrow"/>
        <family val="2"/>
      </rPr>
      <t xml:space="preserve">
Gerencia Regional Norte:</t>
    </r>
    <r>
      <rPr>
        <sz val="11"/>
        <color theme="1"/>
        <rFont val="Arial Narrow"/>
        <family val="2"/>
      </rPr>
      <t xml:space="preserve"> Durante el seguno trimestre se ha socializado la metolodogía de administración y el código de ética y buen gobierno al personal que ingresó. 
</t>
    </r>
    <r>
      <rPr>
        <b/>
        <sz val="11"/>
        <color theme="1"/>
        <rFont val="Arial Narrow"/>
        <family val="2"/>
      </rPr>
      <t>O. Comunicaciones:</t>
    </r>
    <r>
      <rPr>
        <sz val="11"/>
        <color theme="1"/>
        <rFont val="Arial Narrow"/>
        <family val="2"/>
      </rPr>
      <t xml:space="preserve"> En el mes de junio ingresaron 2 abogados profesionales y en agosto uno más ilos cuales recibieron la inducción por parte de la Gerencia de Talento Humano y así mismo recibio el empalme por parte de la jefatura de la oficina de Comunicaciones y Atención al Ciudadano
</t>
    </r>
    <r>
      <rPr>
        <b/>
        <sz val="11"/>
        <color theme="1"/>
        <rFont val="Arial Narrow"/>
        <family val="2"/>
      </rPr>
      <t xml:space="preserve">G. Financiera: </t>
    </r>
    <r>
      <rPr>
        <sz val="11"/>
        <color theme="1"/>
        <rFont val="Arial Narrow"/>
        <family val="2"/>
      </rPr>
      <t>Para los funcionarios y contratistas nuevos se realiza inducciones y capacitaciones por parte de los trabajosdores del área para darles a conocer sus responsabilidades y alcances de las actividades a su cargo, respetando y cumpliendo el código de ética de la empresa.</t>
    </r>
  </si>
  <si>
    <r>
      <t xml:space="preserve">Estimado de renta firmado y aprobado y certificación RAA
</t>
    </r>
    <r>
      <rPr>
        <b/>
        <sz val="11"/>
        <color theme="1"/>
        <rFont val="Arial Narrow"/>
        <family val="2"/>
      </rPr>
      <t xml:space="preserve">
G. Talento Humano:</t>
    </r>
    <r>
      <rPr>
        <sz val="11"/>
        <color theme="1"/>
        <rFont val="Arial Narrow"/>
        <family val="2"/>
      </rPr>
      <t xml:space="preserve"> Certificado de Inducción en Historia Laboral
</t>
    </r>
    <r>
      <rPr>
        <b/>
        <sz val="11"/>
        <color theme="1"/>
        <rFont val="Arial Narrow"/>
        <family val="2"/>
      </rPr>
      <t>O. Asesora de Planeación:</t>
    </r>
    <r>
      <rPr>
        <sz val="11"/>
        <color theme="1"/>
        <rFont val="Arial Narrow"/>
        <family val="2"/>
      </rPr>
      <t xml:space="preserve"> reuniones teams
</t>
    </r>
    <r>
      <rPr>
        <b/>
        <sz val="11"/>
        <color theme="1"/>
        <rFont val="Arial Narrow"/>
        <family val="2"/>
      </rPr>
      <t xml:space="preserve">
Presidencia: 
</t>
    </r>
    <r>
      <rPr>
        <sz val="11"/>
        <color theme="1"/>
        <rFont val="Arial Narrow"/>
        <family val="2"/>
      </rPr>
      <t xml:space="preserve">\\fileserver\publica\55 - Presidencia\SEGUIMIENTO RIESGOS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G.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Capacitación TEAMS plataforma ORFEO 18-05-2022 / 29-07-22. Plantilla Listado de asistencia Reuniones internas
</t>
    </r>
    <r>
      <rPr>
        <b/>
        <sz val="11"/>
        <color theme="1"/>
        <rFont val="Arial Narrow"/>
        <family val="2"/>
      </rPr>
      <t>G. Sociedades en Liquidación:</t>
    </r>
    <r>
      <rPr>
        <sz val="11"/>
        <color theme="1"/>
        <rFont val="Arial Narrow"/>
        <family val="2"/>
      </rPr>
      <t xml:space="preserve">
Oficio con radicado Zeus
</t>
    </r>
    <r>
      <rPr>
        <b/>
        <sz val="11"/>
        <color theme="1"/>
        <rFont val="Arial Narrow"/>
        <family val="2"/>
      </rPr>
      <t>GBI. Rurales:</t>
    </r>
    <r>
      <rPr>
        <sz val="11"/>
        <color theme="1"/>
        <rFont val="Arial Narrow"/>
        <family val="2"/>
      </rPr>
      <t xml:space="preserve">
* Mesas de trabajo de companeros
* Envio de correos con todos los formatos a tener presente
* Memorandos con asginacion de tareas. 
</t>
    </r>
    <r>
      <rPr>
        <b/>
        <sz val="11"/>
        <color theme="1"/>
        <rFont val="Arial Narrow"/>
        <family val="2"/>
      </rPr>
      <t>GBI. Urbanos:</t>
    </r>
    <r>
      <rPr>
        <sz val="11"/>
        <color theme="1"/>
        <rFont val="Arial Narrow"/>
        <family val="2"/>
      </rPr>
      <t xml:space="preserve"> N/A
</t>
    </r>
    <r>
      <rPr>
        <b/>
        <sz val="11"/>
        <color theme="1"/>
        <rFont val="Arial Narrow"/>
        <family val="2"/>
      </rPr>
      <t>GR. Centro Oriente:</t>
    </r>
    <r>
      <rPr>
        <sz val="11"/>
        <color theme="1"/>
        <rFont val="Arial Narrow"/>
        <family val="2"/>
      </rPr>
      <t xml:space="preserve">
Reuniones semanales con el cronograma de estimados de renta mediante el aplicativo Teams, Correo electronico enviado y grupo de Whatssap creado para ER con los ingenieros catastrales.
</t>
    </r>
    <r>
      <rPr>
        <b/>
        <sz val="11"/>
        <color theme="1"/>
        <rFont val="Arial Narrow"/>
        <family val="2"/>
      </rPr>
      <t>GIT Archivo y Correspondencia</t>
    </r>
    <r>
      <rPr>
        <sz val="11"/>
        <color theme="1"/>
        <rFont val="Arial Narrow"/>
        <family val="2"/>
      </rPr>
      <t xml:space="preserve">
Se deja evidencia en la siguiente ruta: \\fileserver\publica\26-Gestion Documental\SAE3\Recuperado 27-04-2020\SAE3\Funciones GITAC\Funciones personal nuevo
</t>
    </r>
    <r>
      <rPr>
        <b/>
        <sz val="11"/>
        <color theme="1"/>
        <rFont val="Arial Narrow"/>
        <family val="2"/>
      </rPr>
      <t xml:space="preserve">GR. Norte: </t>
    </r>
    <r>
      <rPr>
        <sz val="11"/>
        <color theme="1"/>
        <rFont val="Arial Narrow"/>
        <family val="2"/>
      </rPr>
      <t xml:space="preserve">Actividad presencial
O. Comunicaciones: https://saesas-my.sharepoint.com/personal/asanchez_saesas_gov_co/_layouts/15/onedrive.aspx?FolderCTID=0x0120006A9C456936A2AC418A9BF82177781D9D&amp;id=%2Fpersonal%2Fasanchez%5Fsaesas%5Fgov%5Fco%2FDocuments%2FBackUp%20%2D%20Ana%20Mar%C3%ADa%20S%C3%A1nchez%20Pi%C3%B1eros%2F2022%2FEntrega%20de%20puesto%20%2D%20Renuncia
</t>
    </r>
    <r>
      <rPr>
        <b/>
        <sz val="11"/>
        <color theme="1"/>
        <rFont val="Arial Narrow"/>
        <family val="2"/>
      </rPr>
      <t>G. Financiera:</t>
    </r>
    <r>
      <rPr>
        <sz val="11"/>
        <color theme="1"/>
        <rFont val="Arial Narrow"/>
        <family val="2"/>
      </rPr>
      <t xml:space="preserve"> No se hubo ingresos de personal, ni nuevas contrataciones, por lo que no se realizaron inducciones durante el segundo trimestre del año</t>
    </r>
  </si>
  <si>
    <t>Nuevo Riesgo 8</t>
  </si>
  <si>
    <t>Disposición_Final</t>
  </si>
  <si>
    <t>Enajenación Temprana</t>
  </si>
  <si>
    <t>enajenar de manera temprana un bien sin el cumplimiento de los requisitos exigibles.</t>
  </si>
  <si>
    <t>Debilidad en controles jurídicos para la enajenación temprana de bienes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</si>
  <si>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</si>
  <si>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Viabilidad Jurídica de Enajenación Temprana</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</si>
  <si>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</si>
  <si>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P-DP2-134 Procedimiento para la enajenación temprana de bienes
P-DP2-175 Procedimiento Enajenación Temprana de Bienes Muebles
P-DP2-183 Procedimiento Enajenación Temprana de Sociedades Activas</t>
  </si>
  <si>
    <r>
      <t xml:space="preserve">GR Sur Occidente; </t>
    </r>
    <r>
      <rPr>
        <sz val="11"/>
        <color theme="1"/>
        <rFont val="Arial Narrow"/>
        <family val="2"/>
      </rPr>
      <t>No se ha materilizado el riesgo</t>
    </r>
    <r>
      <rPr>
        <b/>
        <sz val="11"/>
        <color theme="1"/>
        <rFont val="Arial Narrow"/>
        <family val="2"/>
      </rPr>
      <t xml:space="preserve">
G. Sociedades Activas: </t>
    </r>
    <r>
      <rPr>
        <sz val="11"/>
        <color theme="1"/>
        <rFont val="Arial Narrow"/>
        <family val="2"/>
      </rPr>
      <t xml:space="preserve">No se materializa el riesgo puesto que el proceso de estimados de renta lo lleva a cabo la Gerencia Técnica, la Gerencia de Sociedades Activas realiza las solicitudes a esta área.
</t>
    </r>
    <r>
      <rPr>
        <b/>
        <sz val="11"/>
        <color theme="1"/>
        <rFont val="Arial Narrow"/>
        <family val="2"/>
      </rPr>
      <t xml:space="preserve">
GR. Norte: </t>
    </r>
    <r>
      <rPr>
        <sz val="11"/>
        <color theme="1"/>
        <rFont val="Arial Narrow"/>
        <family val="2"/>
      </rPr>
      <t>Riesgo no materializado</t>
    </r>
  </si>
  <si>
    <t>Debilidades en la revisión de fichas de enajenación temprana de inmuebles</t>
  </si>
  <si>
    <t>Revisión Fichas de Enajenación Temprana de Inmuebles</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</si>
  <si>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</si>
  <si>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P-DP2-134 Procedimiento para la enajenación temprana de bienes</t>
  </si>
  <si>
    <t>Gerencia de Bienes Inmuebles</t>
  </si>
  <si>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theme="1"/>
        <rFont val="Arial Narrow"/>
        <family val="2"/>
      </rPr>
      <t>GBI. Urbanos:</t>
    </r>
    <r>
      <rPr>
        <sz val="11"/>
        <color theme="1"/>
        <rFont val="Arial Narrow"/>
        <family val="2"/>
      </rPr>
      <t xml:space="preserve">
Se esta realizando por parte de la gerencia la validación del inventario con apoyo de la vicepresidencia de bienes muebles e inmuebles</t>
    </r>
  </si>
  <si>
    <r>
      <rPr>
        <b/>
        <sz val="11"/>
        <color theme="1"/>
        <rFont val="Arial Narrow"/>
        <family val="2"/>
      </rPr>
      <t>GBI. Rurales:</t>
    </r>
    <r>
      <rPr>
        <sz val="11"/>
        <color theme="1"/>
        <rFont val="Arial Narrow"/>
        <family val="2"/>
      </rPr>
      <t xml:space="preserve">
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 xml:space="preserve">
GBI. Urbanos: 
</t>
    </r>
    <r>
      <rPr>
        <sz val="11"/>
        <color theme="1"/>
        <rFont val="Arial Narrow"/>
        <family val="2"/>
      </rPr>
      <t xml:space="preserve">Cuadro control
</t>
    </r>
  </si>
  <si>
    <t>* Debilidades en la revisión de fichas de enajenación temprana de muebles</t>
  </si>
  <si>
    <t>Revisión Fichas de Enajenación Temprana de Muebles</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</si>
  <si>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</si>
  <si>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P-DP2-175 Procedimiento Enajenación Temprana de Bienes Muebles</t>
  </si>
  <si>
    <t>Vicepresidencia de Bienes Muebles e Inmuebles</t>
  </si>
  <si>
    <r>
      <rPr>
        <b/>
        <sz val="11"/>
        <color theme="1"/>
        <rFont val="Arial Narrow"/>
        <family val="2"/>
      </rPr>
      <t>GB. Muebles</t>
    </r>
    <r>
      <rPr>
        <sz val="11"/>
        <color theme="1"/>
        <rFont val="Arial Narrow"/>
        <family val="2"/>
      </rPr>
      <t xml:space="preserve">: 
Todos los bienes que cumplen con los parametros de enajenación temprana, y que se presentan a comité de enajenaciones se realiza la fichas establecidas que contienen la causal por la cual se presentan a comité de enajenación.
</t>
    </r>
    <r>
      <rPr>
        <b/>
        <sz val="11"/>
        <color theme="1"/>
        <rFont val="Arial Narrow"/>
        <family val="2"/>
      </rPr>
      <t>GBI. Rurales:</t>
    </r>
    <r>
      <rPr>
        <sz val="11"/>
        <color theme="1"/>
        <rFont val="Arial Narrow"/>
        <family val="2"/>
      </rPr>
      <t xml:space="preserve">
La Gerencia de Bienes inmuebles rurales no particpa en fichas de enajenacion para bienes muebles. 
</t>
    </r>
    <r>
      <rPr>
        <b/>
        <sz val="11"/>
        <color theme="1"/>
        <rFont val="Arial Narrow"/>
        <family val="2"/>
      </rPr>
      <t>GBI. Urbanos:</t>
    </r>
    <r>
      <rPr>
        <sz val="11"/>
        <color theme="1"/>
        <rFont val="Arial Narrow"/>
        <family val="2"/>
      </rPr>
      <t xml:space="preserve">
Se realiza la validación conforme el lineamiento dispuesto en el procedimiento y conforme la demanda de espectativa de negocios
</t>
    </r>
    <r>
      <rPr>
        <b/>
        <sz val="11"/>
        <color theme="1"/>
        <rFont val="Arial Narrow"/>
        <family val="2"/>
      </rPr>
      <t>G. Técnica:</t>
    </r>
    <r>
      <rPr>
        <sz val="11"/>
        <color theme="1"/>
        <rFont val="Arial Narrow"/>
        <family val="2"/>
      </rPr>
      <t xml:space="preserve">
Proceso realizado por la Gerencia de Bienes Muebles.</t>
    </r>
  </si>
  <si>
    <r>
      <rPr>
        <b/>
        <sz val="11"/>
        <color theme="1"/>
        <rFont val="Arial Narrow"/>
        <family val="2"/>
      </rPr>
      <t>GB. Muebles</t>
    </r>
    <r>
      <rPr>
        <sz val="11"/>
        <color theme="1"/>
        <rFont val="Arial Narrow"/>
        <family val="2"/>
      </rPr>
      <t xml:space="preserve">: 
Las fichas y soportes de todos los bienes presentados a comites quedan adjuntos a las actas de los comites presentados.
</t>
    </r>
    <r>
      <rPr>
        <b/>
        <sz val="11"/>
        <color theme="1"/>
        <rFont val="Arial Narrow"/>
        <family val="2"/>
      </rPr>
      <t xml:space="preserve">GBI. Urbanos: </t>
    </r>
    <r>
      <rPr>
        <sz val="11"/>
        <color theme="1"/>
        <rFont val="Arial Narrow"/>
        <family val="2"/>
      </rPr>
      <t xml:space="preserve">
Cuadro control
</t>
    </r>
    <r>
      <rPr>
        <b/>
        <sz val="11"/>
        <color theme="1"/>
        <rFont val="Arial Narrow"/>
        <family val="2"/>
      </rPr>
      <t>G. Técnica:</t>
    </r>
    <r>
      <rPr>
        <sz val="11"/>
        <color theme="1"/>
        <rFont val="Arial Narrow"/>
        <family val="2"/>
      </rPr>
      <t xml:space="preserve">
N/A</t>
    </r>
  </si>
  <si>
    <t>* Debilidades en la revisión de fichas de enajenación temprana de sociedades</t>
  </si>
  <si>
    <t>Revisión Fichas de Enajenación Temprana de Sociedades</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</si>
  <si>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</si>
  <si>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P-DP2-183 Procedimiento Enajenación Temprana de Sociedades Activas</t>
  </si>
  <si>
    <t>Vicepresidencia de Sociedades</t>
  </si>
  <si>
    <r>
      <rPr>
        <b/>
        <sz val="11"/>
        <color theme="1"/>
        <rFont val="Arial Narrow"/>
        <family val="2"/>
      </rPr>
      <t>G. Sociedades en Liquidación:</t>
    </r>
    <r>
      <rPr>
        <sz val="11"/>
        <color theme="1"/>
        <rFont val="Arial Narrow"/>
        <family val="2"/>
      </rPr>
      <t xml:space="preserve">
La GSL designò a un (1) funcionario que es el encargado de realizar las fichas para comité técnico. Gerente GSL aprueba las fichas
</t>
    </r>
    <r>
      <rPr>
        <b/>
        <sz val="11"/>
        <color theme="1"/>
        <rFont val="Arial Narrow"/>
        <family val="2"/>
      </rPr>
      <t xml:space="preserve">G. Sociedades Activas: </t>
    </r>
    <r>
      <rPr>
        <sz val="11"/>
        <color theme="1"/>
        <rFont val="Arial Narrow"/>
        <family val="2"/>
      </rPr>
      <t>En el 2T del año 2022, la Gerencia asigna un funcionario para verificar los bienes con condición potencial de enajenación temprana presentando 3 casos a comité técnico y 1 a comité externo, verificando que se de cumplimiento al procedimiento de enajenación temprana.</t>
    </r>
  </si>
  <si>
    <r>
      <rPr>
        <b/>
        <sz val="11"/>
        <color theme="1"/>
        <rFont val="Arial Narrow"/>
        <family val="2"/>
      </rPr>
      <t>G. Sociedades en Liquidación:</t>
    </r>
    <r>
      <rPr>
        <sz val="11"/>
        <color theme="1"/>
        <rFont val="Arial Narrow"/>
        <family val="2"/>
      </rPr>
      <t xml:space="preserve">
Se registra toda actividad en un archivo Excel manejado por el profesional encargado de esta actividad
</t>
    </r>
    <r>
      <rPr>
        <b/>
        <sz val="11"/>
        <color theme="1"/>
        <rFont val="Arial Narrow"/>
        <family val="2"/>
      </rPr>
      <t>G. Sociedades Activas:</t>
    </r>
    <r>
      <rPr>
        <sz val="11"/>
        <color theme="1"/>
        <rFont val="Arial Narrow"/>
        <family val="2"/>
      </rPr>
      <t xml:space="preserve"> Presentaciones comités y fichas de enajenación temprana</t>
    </r>
  </si>
  <si>
    <t xml:space="preserve"> Valores no éticos y morales de funcionarios que realizan  o revisan las fichas técnicas de enajenación temprana</t>
  </si>
  <si>
    <t>Verificación de viabilidad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</si>
  <si>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</si>
  <si>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Gerencias Regionales
Gerencia de Bienes Muebles
Gerencia de Sociedades Activas
Gerencia de Sociedades en Liquidación</t>
  </si>
  <si>
    <r>
      <rPr>
        <b/>
        <sz val="11"/>
        <color theme="1"/>
        <rFont val="Arial Narrow"/>
        <family val="2"/>
      </rPr>
      <t>GR Sur Occidente</t>
    </r>
    <r>
      <rPr>
        <sz val="11"/>
        <color theme="1"/>
        <rFont val="Arial Narrow"/>
        <family val="2"/>
      </rPr>
      <t xml:space="preserve">
La regional realiza las fichas que se solicita desde la dirección general para ser presentadas a comité.
</t>
    </r>
    <r>
      <rPr>
        <b/>
        <sz val="11"/>
        <color theme="1"/>
        <rFont val="Arial Narrow"/>
        <family val="2"/>
      </rPr>
      <t xml:space="preserve">GB. Muebles: </t>
    </r>
    <r>
      <rPr>
        <sz val="11"/>
        <color theme="1"/>
        <rFont val="Arial Narrow"/>
        <family val="2"/>
      </rPr>
      <t xml:space="preserve">
Para la presentacion de los bienes a comité tecnico debe adjuntarse y relacionarse en la presentacion el soporte documental que sustenta la viabilidad juridica otorgada a los bienes como requisito exigido para su presentación al citado comite.
</t>
    </r>
    <r>
      <rPr>
        <b/>
        <sz val="11"/>
        <color theme="1"/>
        <rFont val="Arial Narrow"/>
        <family val="2"/>
      </rPr>
      <t xml:space="preserve">
Gerencia Regional Norte
</t>
    </r>
    <r>
      <rPr>
        <sz val="11"/>
        <color theme="1"/>
        <rFont val="Arial Narrow"/>
        <family val="2"/>
      </rPr>
      <t xml:space="preserve">Durante el segundo trimestre, la Técncico II de apoyo elaboró y remitió las finchas para presentación de inmuebles que se encause en causales de enajenación temprana para su presentación al comité interno correspondiente. 
</t>
    </r>
    <r>
      <rPr>
        <b/>
        <sz val="11"/>
        <color theme="1"/>
        <rFont val="Arial Narrow"/>
        <family val="2"/>
      </rPr>
      <t>G. Sociedades en Liquidación:</t>
    </r>
    <r>
      <rPr>
        <sz val="11"/>
        <color theme="1"/>
        <rFont val="Arial Narrow"/>
        <family val="2"/>
      </rPr>
      <t xml:space="preserve">
La GSL ha presentado a Comitè Tècnico durante el segundo trimestre 2022, cuarenta y ocho (48) inmuebles y dos (2) sociedades.
</t>
    </r>
    <r>
      <rPr>
        <b/>
        <sz val="11"/>
        <color theme="1"/>
        <rFont val="Arial Narrow"/>
        <family val="2"/>
      </rPr>
      <t>G. Sociedades Activas:</t>
    </r>
    <r>
      <rPr>
        <sz val="11"/>
        <color theme="1"/>
        <rFont val="Arial Narrow"/>
        <family val="2"/>
      </rPr>
      <t xml:space="preserve"> En el 2T del año 2022, la Gerencia asigna un funcionario para verificar los bienes con condición potencial de enajenación temprana presentando 3 casos a comité técnico y 1 a comité externo, verificando que se de cumplimiento al procedimiento de enajenación temprana.</t>
    </r>
  </si>
  <si>
    <r>
      <rPr>
        <b/>
        <sz val="11"/>
        <color theme="1"/>
        <rFont val="Arial Narrow"/>
        <family val="2"/>
      </rPr>
      <t>GR Sur Occidente</t>
    </r>
    <r>
      <rPr>
        <sz val="11"/>
        <color theme="1"/>
        <rFont val="Arial Narrow"/>
        <family val="2"/>
      </rPr>
      <t xml:space="preserve">
Correo electronico.
</t>
    </r>
    <r>
      <rPr>
        <b/>
        <sz val="11"/>
        <color theme="1"/>
        <rFont val="Arial Narrow"/>
        <family val="2"/>
      </rPr>
      <t>GB. Muebles:</t>
    </r>
    <r>
      <rPr>
        <sz val="11"/>
        <color theme="1"/>
        <rFont val="Arial Narrow"/>
        <family val="2"/>
      </rPr>
      <t xml:space="preserve">
El radicado de viabilidad juridica otorgado por la Vicepresidencia juridica.
</t>
    </r>
    <r>
      <rPr>
        <b/>
        <sz val="11"/>
        <color theme="1"/>
        <rFont val="Arial Narrow"/>
        <family val="2"/>
      </rPr>
      <t>Gerencia Regional Norte</t>
    </r>
    <r>
      <rPr>
        <sz val="11"/>
        <color theme="1"/>
        <rFont val="Arial Narrow"/>
        <family val="2"/>
      </rPr>
      <t xml:space="preserve">
\\fileserver\publica\45 - Regional Norte\COORDINACION COMERCIAL\ENAJENACION TEMPRANA\FICHAS
</t>
    </r>
    <r>
      <rPr>
        <b/>
        <sz val="11"/>
        <color theme="1"/>
        <rFont val="Arial Narrow"/>
        <family val="2"/>
      </rPr>
      <t xml:space="preserve">
G. Sociedades en Liquidación:
</t>
    </r>
    <r>
      <rPr>
        <sz val="11"/>
        <color theme="1"/>
        <rFont val="Arial Narrow"/>
        <family val="2"/>
      </rPr>
      <t xml:space="preserve">\\fileserver\publica\67 - Enajenacion Temprana\COMITE ENAJENACION
</t>
    </r>
    <r>
      <rPr>
        <b/>
        <sz val="11"/>
        <color theme="1"/>
        <rFont val="Arial Narrow"/>
        <family val="2"/>
      </rPr>
      <t>G. Sociedades Activas:</t>
    </r>
    <r>
      <rPr>
        <sz val="11"/>
        <color theme="1"/>
        <rFont val="Arial Narrow"/>
        <family val="2"/>
      </rPr>
      <t xml:space="preserve"> Presentaciones comités y fichas de enajenación temprana
</t>
    </r>
  </si>
  <si>
    <t>* Presiones externas por terceros para influenciar el proceso de enajenación temprana de activos</t>
  </si>
  <si>
    <t>Verificación de viabilidad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</si>
  <si>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</si>
  <si>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Vicepresidencia de Bienes Muebles e Inmuebles
Vicepresidencia de Sociedades</t>
  </si>
  <si>
    <r>
      <rPr>
        <b/>
        <sz val="11"/>
        <color theme="1"/>
        <rFont val="Arial Narrow"/>
        <family val="2"/>
      </rPr>
      <t>GB. Muebles</t>
    </r>
    <r>
      <rPr>
        <sz val="11"/>
        <color theme="1"/>
        <rFont val="Arial Narrow"/>
        <family val="2"/>
      </rPr>
      <t xml:space="preserve">: 
Los bienes objeto de presentacion a comité de enajenación temprana  se remiten a la vicepresidencia juridica para que indiquen donde se suben todos los soportes para revision de requisitos o solicitudes adicionales por parte de los miembros del comité de enajenaciones para su posterior presentacion
</t>
    </r>
    <r>
      <rPr>
        <b/>
        <sz val="11"/>
        <color theme="1"/>
        <rFont val="Arial Narrow"/>
        <family val="2"/>
      </rPr>
      <t>G. Sociedades en Liquidación:</t>
    </r>
    <r>
      <rPr>
        <sz val="11"/>
        <color theme="1"/>
        <rFont val="Arial Narrow"/>
        <family val="2"/>
      </rPr>
      <t xml:space="preserve">
La GSL designò a un (1) funcionario que es el encargado de realizar las fichas; sin embargo, quien presentta al Comitè Externo es la Gerente de Sociedades en Liquidaciòn.
</t>
    </r>
    <r>
      <rPr>
        <b/>
        <sz val="11"/>
        <color theme="1"/>
        <rFont val="Arial Narrow"/>
        <family val="2"/>
      </rPr>
      <t>GBI. Rurales:</t>
    </r>
    <r>
      <rPr>
        <sz val="11"/>
        <color theme="1"/>
        <rFont val="Arial Narrow"/>
        <family val="2"/>
      </rPr>
      <t xml:space="preserve">
La Gerencia de Bienes inmuebles rurales no particpa en fichas de enajenacion para bienes muebles. 
</t>
    </r>
    <r>
      <rPr>
        <b/>
        <sz val="11"/>
        <color theme="1"/>
        <rFont val="Arial Narrow"/>
        <family val="2"/>
      </rPr>
      <t>GBI. Urbanos:</t>
    </r>
    <r>
      <rPr>
        <sz val="11"/>
        <color theme="1"/>
        <rFont val="Arial Narrow"/>
        <family val="2"/>
      </rPr>
      <t xml:space="preserve">
Se realiza el analisis de cumplimeinto de los requisitos para ser llevado a enajenación conforme lo dispuesto en el procedimiento aunado al filtro realizado por el comité tecnico para su aprobación 
</t>
    </r>
    <r>
      <rPr>
        <b/>
        <sz val="11"/>
        <color theme="1"/>
        <rFont val="Arial Narrow"/>
        <family val="2"/>
      </rPr>
      <t>G. Sociedades Activas:</t>
    </r>
    <r>
      <rPr>
        <sz val="11"/>
        <color theme="1"/>
        <rFont val="Arial Narrow"/>
        <family val="2"/>
      </rPr>
      <t xml:space="preserve"> En el 2T del año 2022, la Gerencia asigna un funcionario para verificar los bienes con condición potencial de enajenación temprana presentando 3 casos a comité técnico y 1 a comité externo, verificando que se de cumplimiento al procedimiento de enajenación temprana.
</t>
    </r>
    <r>
      <rPr>
        <b/>
        <sz val="11"/>
        <color theme="1"/>
        <rFont val="Arial Narrow"/>
        <family val="2"/>
      </rPr>
      <t>G. Técnica:</t>
    </r>
    <r>
      <rPr>
        <sz val="11"/>
        <color theme="1"/>
        <rFont val="Arial Narrow"/>
        <family val="2"/>
      </rPr>
      <t xml:space="preserve">
Proceso realizado por la Gerencia de Bienes Muebles.</t>
    </r>
  </si>
  <si>
    <r>
      <rPr>
        <b/>
        <sz val="11"/>
        <color theme="1"/>
        <rFont val="Arial Narrow"/>
        <family val="2"/>
      </rPr>
      <t>GB. Muebles</t>
    </r>
    <r>
      <rPr>
        <sz val="11"/>
        <color theme="1"/>
        <rFont val="Arial Narrow"/>
        <family val="2"/>
      </rPr>
      <t xml:space="preserve">: 
Acta de comité de enajenaciones y acto administrativo donde se relacionan los bienes aprobados para enejenacion temprana.
</t>
    </r>
    <r>
      <rPr>
        <b/>
        <sz val="11"/>
        <color theme="1"/>
        <rFont val="Arial Narrow"/>
        <family val="2"/>
      </rPr>
      <t xml:space="preserve">Gerencia de Sociedades en liquidacion: 
</t>
    </r>
    <r>
      <rPr>
        <sz val="11"/>
        <color theme="1"/>
        <rFont val="Arial Narrow"/>
        <family val="2"/>
      </rPr>
      <t xml:space="preserve">Actas de comitè las cuales tiene la Vicepresidencia Juridica. Resoluciones.
</t>
    </r>
    <r>
      <rPr>
        <b/>
        <sz val="11"/>
        <color theme="1"/>
        <rFont val="Arial Narrow"/>
        <family val="2"/>
      </rPr>
      <t xml:space="preserve">GBI. Urbanos: </t>
    </r>
    <r>
      <rPr>
        <sz val="11"/>
        <color theme="1"/>
        <rFont val="Arial Narrow"/>
        <family val="2"/>
      </rPr>
      <t xml:space="preserve">
Cuadro control
</t>
    </r>
    <r>
      <rPr>
        <b/>
        <sz val="11"/>
        <color theme="1"/>
        <rFont val="Arial Narrow"/>
        <family val="2"/>
      </rPr>
      <t>G. Sociedades Activas:</t>
    </r>
    <r>
      <rPr>
        <sz val="11"/>
        <color theme="1"/>
        <rFont val="Arial Narrow"/>
        <family val="2"/>
      </rPr>
      <t xml:space="preserve"> Presentaciones comités y fichas de enajenación temprana</t>
    </r>
  </si>
  <si>
    <t>Nuevo Riesgo 9</t>
  </si>
  <si>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</si>
  <si>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</si>
  <si>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Asignación de activos para su administración temporal</t>
  </si>
  <si>
    <t>asignar un bien para su disposición o administración temporal sin el cumplimiento de los requisitos de ley.</t>
  </si>
  <si>
    <t>Exceso de discrecionalidad en el servidor público a cargo del procedimiento de asignación de depositarios provisionales y/o liquidadores</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</si>
  <si>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</si>
  <si>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Validación de Solicitudes de Asignación de Depositarios Provisionales y/o Liquidadores</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</si>
  <si>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</si>
  <si>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P-RR2-056 Procedimiento Asignación de Activos a Depositarios y Liquidadores</t>
  </si>
  <si>
    <t>GIT Depositarios Provisionales y Liquidadores</t>
  </si>
  <si>
    <r>
      <rPr>
        <b/>
        <sz val="11"/>
        <color theme="1"/>
        <rFont val="Arial Narrow"/>
        <family val="2"/>
      </rPr>
      <t>GIT. Depositarios</t>
    </r>
    <r>
      <rPr>
        <sz val="11"/>
        <color theme="1"/>
        <rFont val="Arial Narrow"/>
        <family val="2"/>
      </rPr>
      <t xml:space="preserve">: la capacitación no esta a cargo del Git depositarios  </t>
    </r>
  </si>
  <si>
    <r>
      <t xml:space="preserve">GR Sur Occidente: </t>
    </r>
    <r>
      <rPr>
        <sz val="11"/>
        <color theme="1"/>
        <rFont val="Arial Narrow"/>
        <family val="2"/>
      </rPr>
      <t>No se ha materilizado el riesgo</t>
    </r>
    <r>
      <rPr>
        <b/>
        <sz val="11"/>
        <color theme="1"/>
        <rFont val="Arial Narrow"/>
        <family val="2"/>
      </rPr>
      <t xml:space="preserve">
GR. Norte</t>
    </r>
    <r>
      <rPr>
        <sz val="11"/>
        <color theme="1"/>
        <rFont val="Arial Narrow"/>
        <family val="2"/>
      </rPr>
      <t>: Riesgo no materializado</t>
    </r>
  </si>
  <si>
    <t>Falta de mecanismos de control en la asignación de custodios y/o conserjes cuando el activo lo requiera según su nivel de riesgo</t>
  </si>
  <si>
    <t>Verificación de nivel de riesgo de activos para asignación de conserjes o custodios</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</si>
  <si>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</si>
  <si>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P-DP2-199 Procedimiento para establecer un custodio o conserje</t>
  </si>
  <si>
    <r>
      <rPr>
        <b/>
        <sz val="11"/>
        <color theme="1"/>
        <rFont val="Arial Narrow"/>
        <family val="2"/>
      </rPr>
      <t>GR Sur Occidente</t>
    </r>
    <r>
      <rPr>
        <sz val="11"/>
        <color theme="1"/>
        <rFont val="Arial Narrow"/>
        <family val="2"/>
      </rPr>
      <t xml:space="preserve">
Se realiza visita de inspección para validar el estado de ocupación y generar un reporte de seguridad del activo, asi determinar la viabilidad de un conserje o cutodio.</t>
    </r>
  </si>
  <si>
    <r>
      <rPr>
        <b/>
        <sz val="11"/>
        <color theme="1"/>
        <rFont val="Arial Narrow"/>
        <family val="2"/>
      </rPr>
      <t>GR Sur Occidente</t>
    </r>
    <r>
      <rPr>
        <sz val="11"/>
        <color theme="1"/>
        <rFont val="Arial Narrow"/>
        <family val="2"/>
      </rPr>
      <t xml:space="preserve">
Sigma 2.0
</t>
    </r>
    <r>
      <rPr>
        <b/>
        <sz val="11"/>
        <color theme="1"/>
        <rFont val="Arial Narrow"/>
        <family val="2"/>
      </rPr>
      <t xml:space="preserve">
</t>
    </r>
  </si>
  <si>
    <r>
      <rPr>
        <b/>
        <sz val="11"/>
        <color theme="1"/>
        <rFont val="Arial Narrow"/>
        <family val="2"/>
      </rPr>
      <t>G. Talento Humano</t>
    </r>
    <r>
      <rPr>
        <sz val="11"/>
        <color theme="1"/>
        <rFont val="Arial Narrow"/>
        <family val="2"/>
      </rPr>
      <t xml:space="preserve">: A la firma del contrato laboral al servidor se socializa el Codigo de Etica y Buen Gobierno, firmando la carta de CARTA DE CONOCIMIENTO Y ACEPTACIÓN DEL CODIGO DE ETICA.
</t>
    </r>
    <r>
      <rPr>
        <b/>
        <sz val="11"/>
        <color theme="1"/>
        <rFont val="Arial Narrow"/>
        <family val="2"/>
      </rPr>
      <t>Gerencia Regional Norte</t>
    </r>
    <r>
      <rPr>
        <sz val="11"/>
        <color theme="1"/>
        <rFont val="Arial Narrow"/>
        <family val="2"/>
      </rPr>
      <t xml:space="preserve">
Durante el segundo trimestre, se comunicaron las funciones a los funcionarios del area. 
</t>
    </r>
  </si>
  <si>
    <r>
      <rPr>
        <b/>
        <sz val="11"/>
        <color theme="1"/>
        <rFont val="Arial Narrow"/>
        <family val="2"/>
      </rPr>
      <t>G. Talento Humano</t>
    </r>
    <r>
      <rPr>
        <sz val="11"/>
        <color theme="1"/>
        <rFont val="Arial Narrow"/>
        <family val="2"/>
      </rPr>
      <t xml:space="preserve">: Carta De Conocimiento y Aceptación del Código de Ética
</t>
    </r>
    <r>
      <rPr>
        <b/>
        <sz val="11"/>
        <color theme="1"/>
        <rFont val="Arial Narrow"/>
        <family val="2"/>
      </rPr>
      <t>Gerencia Regional Norte</t>
    </r>
    <r>
      <rPr>
        <sz val="11"/>
        <color theme="1"/>
        <rFont val="Arial Narrow"/>
        <family val="2"/>
      </rPr>
      <t xml:space="preserve">
\\fileserver\publica\45 - Regional Norte\GERENCIA\FUNCIONARIOS REGIONAL NORTE\FUNCIONES COMUNICADAS\2022</t>
    </r>
  </si>
  <si>
    <t>Facilitación en la entrega de información falsa por parte de arrendatarios</t>
  </si>
  <si>
    <t>Verificación Solicitudes de Arrendamiento</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</si>
  <si>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</si>
  <si>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P-DT1-017 Procedimiento de Promoción y Negociación de Bienes Inmuebles</t>
  </si>
  <si>
    <r>
      <rPr>
        <b/>
        <sz val="11"/>
        <color theme="1"/>
        <rFont val="Arial Narrow"/>
        <family val="2"/>
      </rPr>
      <t>GR Sur Occidente</t>
    </r>
    <r>
      <rPr>
        <sz val="11"/>
        <color theme="1"/>
        <rFont val="Arial Narrow"/>
        <family val="2"/>
      </rPr>
      <t xml:space="preserve">
El funcionario realizas las consultas legales y adjunta a las presentaciones de comité para su aprobación
</t>
    </r>
    <r>
      <rPr>
        <b/>
        <sz val="11"/>
        <color theme="1"/>
        <rFont val="Arial Narrow"/>
        <family val="2"/>
      </rPr>
      <t xml:space="preserve">
GR. Centro Oriente:
</t>
    </r>
    <r>
      <rPr>
        <sz val="11"/>
        <color theme="1"/>
        <rFont val="Arial Narrow"/>
        <family val="2"/>
      </rPr>
      <t xml:space="preserve">Se realiza las capacitaciones y reuniones semanales con el grupo comercial encargado de presentar los contratos de arrendamiento para aprobacion y generar productibidad en los inmuebles administrados dejando claro el estricto cumplimiento de los requisitos para realizar el proceso de arrendamiento, despues mediante comite regional se realiza la revision de la documentacion y la ficha de cada contrato revisando la veracidad de los documentos presentados para la aprobacion segun la Metodologia dejando claro al funcionario que cualquier anomalia o indebida actuacion de manipulacion de requisitos en donde se evidencia un favorecimiento o mala conducta no sera aprobado y sera reportada a la Oficina de Contro interno y a la Gerencia de Talento Humano como falta grave o mala conducta incumpliendo el Codigo de Etica de la entida.
</t>
    </r>
  </si>
  <si>
    <r>
      <rPr>
        <b/>
        <sz val="11"/>
        <color theme="1"/>
        <rFont val="Arial Narrow"/>
        <family val="2"/>
      </rPr>
      <t>GR Sur Occidente</t>
    </r>
    <r>
      <rPr>
        <sz val="11"/>
        <color theme="1"/>
        <rFont val="Arial Narrow"/>
        <family val="2"/>
      </rPr>
      <t xml:space="preserve">
Actas de comité
</t>
    </r>
    <r>
      <rPr>
        <b/>
        <sz val="11"/>
        <color theme="1"/>
        <rFont val="Arial Narrow"/>
        <family val="2"/>
      </rPr>
      <t>GR. Centro Oriente:</t>
    </r>
    <r>
      <rPr>
        <sz val="11"/>
        <color theme="1"/>
        <rFont val="Arial Narrow"/>
        <family val="2"/>
      </rPr>
      <t xml:space="preserve">
Reuniones semanales con el cronograma de contratos el aplicativo Teams, Correo electronico enviado y grupo de Whatssap creado para la gestion comercial con los funcionaros de la coordinacion comercial. </t>
    </r>
  </si>
  <si>
    <r>
      <rPr>
        <b/>
        <sz val="11"/>
        <color theme="1"/>
        <rFont val="Arial Narrow"/>
        <family val="2"/>
      </rPr>
      <t>GR Sur Occidente</t>
    </r>
    <r>
      <rPr>
        <sz val="11"/>
        <color theme="1"/>
        <rFont val="Arial Narrow"/>
        <family val="2"/>
      </rPr>
      <t xml:space="preserve">
Los funcionarios comerciales realizan el proceso de arrendamiento de los activos de acuerdo al procediemiento, el cual es socializado constantemente y sus modificaciones.
</t>
    </r>
    <r>
      <rPr>
        <b/>
        <sz val="11"/>
        <color theme="1"/>
        <rFont val="Arial Narrow"/>
        <family val="2"/>
      </rPr>
      <t>G. Talento Humano:</t>
    </r>
    <r>
      <rPr>
        <sz val="11"/>
        <color theme="1"/>
        <rFont val="Arial Narrow"/>
        <family val="2"/>
      </rPr>
      <t xml:space="preserve"> Al ingreso de los servidores de la entidad se reciben la inducción de los servidores. 
</t>
    </r>
    <r>
      <rPr>
        <b/>
        <sz val="11"/>
        <color theme="1"/>
        <rFont val="Arial Narrow"/>
        <family val="2"/>
      </rPr>
      <t>Oficina Asesora de Planeación:</t>
    </r>
    <r>
      <rPr>
        <sz val="11"/>
        <color theme="1"/>
        <rFont val="Arial Narrow"/>
        <family val="2"/>
      </rPr>
      <t xml:space="preserve"> 
La OAP capacito a dos contratistas que ingresaron para el proyecto de PRONABI, contextualizandolos del proyecto, sus obligaciones y los productos o entregables esperados
</t>
    </r>
    <r>
      <rPr>
        <b/>
        <sz val="11"/>
        <color theme="1"/>
        <rFont val="Arial Narrow"/>
        <family val="2"/>
      </rPr>
      <t>O. Gestión de la Información:</t>
    </r>
    <r>
      <rPr>
        <sz val="11"/>
        <color theme="1"/>
        <rFont val="Arial Narrow"/>
        <family val="2"/>
      </rPr>
      <t xml:space="preserve">
A corte de junio 2022, se firmó contrato con INDRA  el 28 de junio 2022, fabrica de software.
</t>
    </r>
    <r>
      <rPr>
        <b/>
        <sz val="11"/>
        <color theme="1"/>
        <rFont val="Arial Narrow"/>
        <family val="2"/>
      </rPr>
      <t>Oficina de Control Interno</t>
    </r>
    <r>
      <rPr>
        <sz val="11"/>
        <color theme="1"/>
        <rFont val="Arial Narrow"/>
        <family val="2"/>
      </rPr>
      <t xml:space="preserve">
Para el segundo trimestre se encuentra en proceso de contratación de un ingeniero de sistemas. Una vez ingrese se realizará la inducción pertinente.
</t>
    </r>
    <r>
      <rPr>
        <b/>
        <sz val="11"/>
        <color theme="1"/>
        <rFont val="Arial Narrow"/>
        <family val="2"/>
      </rPr>
      <t xml:space="preserve">
GIT Servicios Administrativos
</t>
    </r>
    <r>
      <rPr>
        <sz val="11"/>
        <color theme="1"/>
        <rFont val="Arial Narrow"/>
        <family val="2"/>
      </rPr>
      <t xml:space="preserve">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 xml:space="preserve">Presidencia: </t>
    </r>
    <r>
      <rPr>
        <sz val="11"/>
        <color theme="1"/>
        <rFont val="Arial Narrow"/>
        <family val="2"/>
      </rPr>
      <t xml:space="preserve">
Cada vez que ingresa un funcionario nuevo al area, se realiza el respectivo proceso de capacitacion de los temas generales y especificos a desempeñar
</t>
    </r>
    <r>
      <rPr>
        <b/>
        <sz val="11"/>
        <color theme="1"/>
        <rFont val="Arial Narrow"/>
        <family val="2"/>
      </rPr>
      <t xml:space="preserve">
GIT. Viáticos:
</t>
    </r>
    <r>
      <rPr>
        <sz val="11"/>
        <color theme="1"/>
        <rFont val="Arial Narrow"/>
        <family val="2"/>
      </rPr>
      <t xml:space="preserve">Los integrantes del Git de viaticos recibieron la induccion general de la gerencia de talento humano, y se brinda orientación especifica sobre el funcionamiento y obligaciones del cargo.
</t>
    </r>
    <r>
      <rPr>
        <b/>
        <sz val="11"/>
        <color theme="1"/>
        <rFont val="Arial Narrow"/>
        <family val="2"/>
      </rPr>
      <t>G. Técnica:</t>
    </r>
    <r>
      <rPr>
        <sz val="11"/>
        <color theme="1"/>
        <rFont val="Arial Narrow"/>
        <family val="2"/>
      </rPr>
      <t xml:space="preserve">
La Gerencia De Talento Humano se encarga de realizar la inducción en todo lo relacionado con ética, valores, procesos generales, organigrama, Intranet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Cuando se realizan las evaluaciones de desempeño se realiza seguimiento del conocimiento y gestión del funcionario.
</t>
    </r>
    <r>
      <rPr>
        <b/>
        <sz val="11"/>
        <color theme="1"/>
        <rFont val="Arial Narrow"/>
        <family val="2"/>
      </rPr>
      <t>GBI. Rurales:</t>
    </r>
    <r>
      <rPr>
        <sz val="11"/>
        <color theme="1"/>
        <rFont val="Arial Narrow"/>
        <family val="2"/>
      </rPr>
      <t xml:space="preserve">
A los diferentes funcionarios que se han integrado al grupo durante el ano se le ha realizado la respectiva induccion acompamiento capacitacion sobre todos y cada uno de los procesos que realiza la gerencia de rurales , en el caso de los de campo se realiza una comision conjunta que permita adentrarlos en el proceso tal cual se realiza. 
</t>
    </r>
    <r>
      <rPr>
        <b/>
        <sz val="11"/>
        <color theme="1"/>
        <rFont val="Arial Narrow"/>
        <family val="2"/>
      </rPr>
      <t xml:space="preserve">
GR. Centro Oriente:
</t>
    </r>
    <r>
      <rPr>
        <sz val="11"/>
        <color theme="1"/>
        <rFont val="Arial Narrow"/>
        <family val="2"/>
      </rPr>
      <t xml:space="preserve">Se realiza seguimiento, monitoreo, comités regional y central a los funcionarios encargados de realizar contratos de arrendamiento, transaccion y legalizacion.
</t>
    </r>
    <r>
      <rPr>
        <b/>
        <sz val="11"/>
        <color theme="1"/>
        <rFont val="Arial Narrow"/>
        <family val="2"/>
      </rPr>
      <t>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individial de funciones
</t>
    </r>
    <r>
      <rPr>
        <b/>
        <sz val="11"/>
        <color theme="1"/>
        <rFont val="Arial Narrow"/>
        <family val="2"/>
      </rPr>
      <t>G. Proyectos Especiales:</t>
    </r>
    <r>
      <rPr>
        <sz val="11"/>
        <color theme="1"/>
        <rFont val="Arial Narrow"/>
        <family val="2"/>
      </rPr>
      <t xml:space="preserve"> NA
</t>
    </r>
    <r>
      <rPr>
        <b/>
        <sz val="11"/>
        <color theme="1"/>
        <rFont val="Arial Narrow"/>
        <family val="2"/>
      </rPr>
      <t>G. Sociedades Activas:</t>
    </r>
    <r>
      <rPr>
        <sz val="11"/>
        <color theme="1"/>
        <rFont val="Arial Narrow"/>
        <family val="2"/>
      </rPr>
      <t xml:space="preserve"> Los procesos de arrendamientos los manejan directamente los Depositarios y/o regionales.
</t>
    </r>
    <r>
      <rPr>
        <b/>
        <sz val="11"/>
        <color theme="1"/>
        <rFont val="Arial Narrow"/>
        <family val="2"/>
      </rPr>
      <t xml:space="preserve">GBI. Urbanos: </t>
    </r>
    <r>
      <rPr>
        <sz val="11"/>
        <color theme="1"/>
        <rFont val="Arial Narrow"/>
        <family val="2"/>
      </rPr>
      <t xml:space="preserve">La Gerencia de Inmuebles no interviene en este proceso
</t>
    </r>
    <r>
      <rPr>
        <b/>
        <sz val="11"/>
        <color theme="1"/>
        <rFont val="Arial Narrow"/>
        <family val="2"/>
      </rPr>
      <t>GIT. Aseguramiento y Control de la Información:</t>
    </r>
    <r>
      <rPr>
        <sz val="11"/>
        <color theme="1"/>
        <rFont val="Arial Narrow"/>
        <family val="2"/>
      </rPr>
      <t xml:space="preserve"> en el segundo trimestre el GIT no recibió funcionarios nuevos
</t>
    </r>
    <r>
      <rPr>
        <b/>
        <sz val="11"/>
        <color theme="1"/>
        <rFont val="Arial Narrow"/>
        <family val="2"/>
      </rPr>
      <t xml:space="preserve">Gerencia Regional Norte: </t>
    </r>
    <r>
      <rPr>
        <sz val="11"/>
        <color theme="1"/>
        <rFont val="Arial Narrow"/>
        <family val="2"/>
      </rPr>
      <t xml:space="preserve">Durante el seguno trimestre se ha socializado la metolodogía de administración y el código de ética y buen gobierno al personal que ingresó. 
</t>
    </r>
    <r>
      <rPr>
        <b/>
        <sz val="11"/>
        <color theme="1"/>
        <rFont val="Arial Narrow"/>
        <family val="2"/>
      </rPr>
      <t xml:space="preserve">O. Comunicaciones: </t>
    </r>
    <r>
      <rPr>
        <sz val="11"/>
        <color theme="1"/>
        <rFont val="Arial Narrow"/>
        <family val="2"/>
      </rPr>
      <t xml:space="preserve">En el mes de junio ingresaron 2 abogados profesionales y en agosto uno más ilos cuales recibieron la inducción por parte de la Gerencia de Talento Humano y así mismo recibio el empalme por parte de la jefatura de la oficina de Comunicaciones y Atención al Ciudadano
</t>
    </r>
    <r>
      <rPr>
        <b/>
        <sz val="11"/>
        <color theme="1"/>
        <rFont val="Arial Narrow"/>
        <family val="2"/>
      </rPr>
      <t>G. Financiera:</t>
    </r>
    <r>
      <rPr>
        <sz val="11"/>
        <color theme="1"/>
        <rFont val="Arial Narrow"/>
        <family val="2"/>
      </rPr>
      <t xml:space="preserve"> Para los funcionarios y contratistas nuevos se realiza inducciones y capacitaciones por parte de los trabajosdores del área para darles a conocer sus responsabilidades y alcances de las actividades a su cargo, respetando y cumpliendo el código de ética de la empresa.</t>
    </r>
  </si>
  <si>
    <r>
      <rPr>
        <b/>
        <sz val="11"/>
        <color theme="1"/>
        <rFont val="Arial Narrow"/>
        <family val="2"/>
      </rPr>
      <t>GR Sur Occidente</t>
    </r>
    <r>
      <rPr>
        <sz val="11"/>
        <color theme="1"/>
        <rFont val="Arial Narrow"/>
        <family val="2"/>
      </rPr>
      <t xml:space="preserve">
Arquitectura SAE, reuniones de socialización con las actas de asistencia.
</t>
    </r>
    <r>
      <rPr>
        <b/>
        <sz val="11"/>
        <color theme="1"/>
        <rFont val="Arial Narrow"/>
        <family val="2"/>
      </rPr>
      <t>G. Talento Humano:</t>
    </r>
    <r>
      <rPr>
        <sz val="11"/>
        <color theme="1"/>
        <rFont val="Arial Narrow"/>
        <family val="2"/>
      </rPr>
      <t xml:space="preserve"> Certificado de Inducción en Historia Laboral
</t>
    </r>
    <r>
      <rPr>
        <b/>
        <sz val="11"/>
        <color theme="1"/>
        <rFont val="Arial Narrow"/>
        <family val="2"/>
      </rPr>
      <t>O. Asesora de Planeación:</t>
    </r>
    <r>
      <rPr>
        <sz val="11"/>
        <color theme="1"/>
        <rFont val="Arial Narrow"/>
        <family val="2"/>
      </rPr>
      <t xml:space="preserve"> reuniones teams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 xml:space="preserve">Presidencia: </t>
    </r>
    <r>
      <rPr>
        <sz val="11"/>
        <color theme="1"/>
        <rFont val="Arial Narrow"/>
        <family val="2"/>
      </rPr>
      <t xml:space="preserve">
\\fileserver\publica\55 - Presidencia\SEGUIMIENTO RIESGOS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G.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Capacitación TEAMS plataforma ORFEO 18-05-2022 / 29-07-22. Plantilla Listado de asistencia Reuniones internas.
</t>
    </r>
    <r>
      <rPr>
        <b/>
        <sz val="11"/>
        <color theme="1"/>
        <rFont val="Arial Narrow"/>
        <family val="2"/>
      </rPr>
      <t>GBI. Rurales:</t>
    </r>
    <r>
      <rPr>
        <sz val="11"/>
        <color theme="1"/>
        <rFont val="Arial Narrow"/>
        <family val="2"/>
      </rPr>
      <t xml:space="preserve">
* Mesas de trabajo de companeros
* Envio de correos con todos los formatos a tener presente
* Memorandos con asginacion de tareas
</t>
    </r>
    <r>
      <rPr>
        <b/>
        <sz val="11"/>
        <color theme="1"/>
        <rFont val="Arial Narrow"/>
        <family val="2"/>
      </rPr>
      <t>GR. Centro Oriente:</t>
    </r>
    <r>
      <rPr>
        <sz val="11"/>
        <color theme="1"/>
        <rFont val="Arial Narrow"/>
        <family val="2"/>
      </rPr>
      <t xml:space="preserve">
Reuniones semanales con el cronograma de contratos el aplicativo Teams, Correo electronico enviado y grupo de Whatssap creado para la gestion comercial con los funcionaros de la coordinacion comercial.
</t>
    </r>
    <r>
      <rPr>
        <b/>
        <sz val="11"/>
        <color theme="1"/>
        <rFont val="Arial Narrow"/>
        <family val="2"/>
      </rPr>
      <t>GIT Archivo y Correspondencia</t>
    </r>
    <r>
      <rPr>
        <sz val="11"/>
        <color theme="1"/>
        <rFont val="Arial Narrow"/>
        <family val="2"/>
      </rPr>
      <t xml:space="preserve">
Se deja evidencia en la siguiente ruta: \\fileserver\publica\26-Gestion Documental\SAE3\Recuperado 27-04-2020\SAE3\Funciones GITAC\Funciones personal nuevo
</t>
    </r>
    <r>
      <rPr>
        <b/>
        <sz val="11"/>
        <color theme="1"/>
        <rFont val="Arial Narrow"/>
        <family val="2"/>
      </rPr>
      <t>G. Sociedades Activas:</t>
    </r>
    <r>
      <rPr>
        <sz val="11"/>
        <color theme="1"/>
        <rFont val="Arial Narrow"/>
        <family val="2"/>
      </rPr>
      <t xml:space="preserve"> NA
</t>
    </r>
    <r>
      <rPr>
        <b/>
        <sz val="11"/>
        <color theme="1"/>
        <rFont val="Arial Narrow"/>
        <family val="2"/>
      </rPr>
      <t xml:space="preserve">GR. Norte: </t>
    </r>
    <r>
      <rPr>
        <sz val="11"/>
        <color theme="1"/>
        <rFont val="Arial Narrow"/>
        <family val="2"/>
      </rPr>
      <t xml:space="preserve">Actividad presencial. \\fileserver\publica\45 - Regional Norte\GERENCIA\FUNCIONARIOS REGIONAL NORTE\FUNCIONES COMUNICADAS\2022Gerencia Regional Norte
\\fileserver\publica\45 - Regional Norte\GERENCIA\FUNCIONARIOS REGIONAL NORTE\FUNCIONES COMUNICADAS\2022
</t>
    </r>
    <r>
      <rPr>
        <b/>
        <sz val="11"/>
        <color theme="1"/>
        <rFont val="Arial Narrow"/>
        <family val="2"/>
      </rPr>
      <t>O. Comunicaciones:</t>
    </r>
    <r>
      <rPr>
        <sz val="11"/>
        <color theme="1"/>
        <rFont val="Arial Narrow"/>
        <family val="2"/>
      </rPr>
      <t xml:space="preserve"> https://saesas-my.sharepoint.com/personal/asanchez_saesas_gov_co/_layouts/15/onedrive.aspx?FolderCTID=0x0120006A9C456936A2AC418A9BF82177781D9D&amp;id=%2Fpersonal%2Fasanchez%5Fsaesas%5Fgov%5Fco%2FDocuments%2FBackUp%20%2D%20Ana%20Mar%C3%ADa%20S%C3%A1nchez%20Pi%C3%B1eros%2F2022%2FEntrega%20de%20puesto%20%2D%20Renuncia
</t>
    </r>
    <r>
      <rPr>
        <b/>
        <sz val="11"/>
        <color theme="1"/>
        <rFont val="Arial Narrow"/>
        <family val="2"/>
      </rPr>
      <t>G. Financiera:</t>
    </r>
    <r>
      <rPr>
        <sz val="11"/>
        <color theme="1"/>
        <rFont val="Arial Narrow"/>
        <family val="2"/>
      </rPr>
      <t xml:space="preserve"> No se hubo ingresos de personal, ni nuevas contrataciones, por lo que no se realizaron inducciones durante el segundo trimestre del año</t>
    </r>
  </si>
  <si>
    <t xml:space="preserve">Contacto con arrendatarios más allá de la relación profesional </t>
  </si>
  <si>
    <t>Verificación de Fichas de Negocio de arrendamiento</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</si>
  <si>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</si>
  <si>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r>
      <rPr>
        <b/>
        <sz val="11"/>
        <color theme="1"/>
        <rFont val="Arial Narrow"/>
        <family val="2"/>
      </rPr>
      <t>GR Sur Occidente</t>
    </r>
    <r>
      <rPr>
        <sz val="11"/>
        <color theme="1"/>
        <rFont val="Arial Narrow"/>
        <family val="2"/>
      </rPr>
      <t xml:space="preserve">
El funcionario presenta los negocios a comité de acuerdo con las plantillas exigidas por la gerencia comercial.
</t>
    </r>
    <r>
      <rPr>
        <b/>
        <sz val="11"/>
        <color theme="1"/>
        <rFont val="Arial Narrow"/>
        <family val="2"/>
      </rPr>
      <t>Gerencia Regional Norte</t>
    </r>
    <r>
      <rPr>
        <sz val="11"/>
        <color theme="1"/>
        <rFont val="Arial Narrow"/>
        <family val="2"/>
      </rPr>
      <t xml:space="preserve">
Durante el segundo trimestre, se comunicaron las funciones a los funcionarios del area. </t>
    </r>
  </si>
  <si>
    <r>
      <rPr>
        <b/>
        <sz val="11"/>
        <color theme="1"/>
        <rFont val="Arial Narrow"/>
        <family val="2"/>
      </rPr>
      <t>GR Sur Occidente</t>
    </r>
    <r>
      <rPr>
        <sz val="11"/>
        <color theme="1"/>
        <rFont val="Arial Narrow"/>
        <family val="2"/>
      </rPr>
      <t xml:space="preserve">
Actas de comité
</t>
    </r>
    <r>
      <rPr>
        <b/>
        <sz val="11"/>
        <color theme="1"/>
        <rFont val="Arial Narrow"/>
        <family val="2"/>
      </rPr>
      <t>Gerencia Regional Norte</t>
    </r>
    <r>
      <rPr>
        <sz val="11"/>
        <color theme="1"/>
        <rFont val="Arial Narrow"/>
        <family val="2"/>
      </rPr>
      <t xml:space="preserve">
\\fileserver\publica\45 - Regional Norte\GERENCIA\FUNCIONARIOS REGIONAL NORTE\FUNCIONES COMUNICADAS\2022</t>
    </r>
  </si>
  <si>
    <t>Relacionamiento personal cercano con actores institucionales que solicitan la asignación de activos bajo la modalidad de destinación provisional</t>
  </si>
  <si>
    <t>Verificación de Solicitudes de Destinación Provisional a entidades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</si>
  <si>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</si>
  <si>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P-DT4-101 Procedimiento Destinación Provisional de Bienes</t>
  </si>
  <si>
    <t>Gerencia de Bienes Inmuebles
Gerencia de Bienes Muebles</t>
  </si>
  <si>
    <r>
      <rPr>
        <b/>
        <sz val="11"/>
        <color theme="1"/>
        <rFont val="Arial Narrow"/>
        <family val="2"/>
      </rPr>
      <t>GB. Muebles</t>
    </r>
    <r>
      <rPr>
        <sz val="11"/>
        <color theme="1"/>
        <rFont val="Arial Narrow"/>
        <family val="2"/>
      </rPr>
      <t xml:space="preserve">:
Los  vehiculos sujetos a destinacion provisional se presentan de acuerdo a los lineamientos establecidos en el procedimiento de destinaciones provisional y presentados al comité  de depositarios, mandatarios y liquidadores.
</t>
    </r>
    <r>
      <rPr>
        <b/>
        <sz val="11"/>
        <color theme="1"/>
        <rFont val="Arial Narrow"/>
        <family val="2"/>
      </rPr>
      <t xml:space="preserve">
GBI. Rurales:
</t>
    </r>
    <r>
      <rPr>
        <sz val="11"/>
        <color theme="1"/>
        <rFont val="Arial Narrow"/>
        <family val="2"/>
      </rPr>
      <t xml:space="preserve">*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theme="1"/>
        <rFont val="Arial Narrow"/>
        <family val="2"/>
      </rPr>
      <t xml:space="preserve">GBI. Urbanos: </t>
    </r>
    <r>
      <rPr>
        <sz val="11"/>
        <color theme="1"/>
        <rFont val="Arial Narrow"/>
        <family val="2"/>
      </rPr>
      <t xml:space="preserve">
Seguimiento a los destinatarios se realiza conforme lo dispuesto en el procedimiento
</t>
    </r>
  </si>
  <si>
    <r>
      <rPr>
        <b/>
        <sz val="11"/>
        <color theme="1"/>
        <rFont val="Arial Narrow"/>
        <family val="2"/>
      </rPr>
      <t>GB. Muebles</t>
    </r>
    <r>
      <rPr>
        <sz val="11"/>
        <color theme="1"/>
        <rFont val="Arial Narrow"/>
        <family val="2"/>
      </rPr>
      <t xml:space="preserve">: 
Acta de asprobacion del comité de depositarios, mandatarios y liquidadores y acto administrativo donde seindica las caracteristicas del biendestinado y el beneficiario de la destinación provisional.
</t>
    </r>
    <r>
      <rPr>
        <b/>
        <sz val="11"/>
        <color theme="1"/>
        <rFont val="Arial Narrow"/>
        <family val="2"/>
      </rPr>
      <t xml:space="preserve">
GBI. Rurales:
</t>
    </r>
    <r>
      <rPr>
        <sz val="11"/>
        <color theme="1"/>
        <rFont val="Arial Narrow"/>
        <family val="2"/>
      </rPr>
      <t xml:space="preserve">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 xml:space="preserve">
GBI. Urbanos: 
</t>
    </r>
    <r>
      <rPr>
        <sz val="11"/>
        <color theme="1"/>
        <rFont val="Arial Narrow"/>
        <family val="2"/>
      </rPr>
      <t xml:space="preserve">Cuadro control
</t>
    </r>
  </si>
  <si>
    <t>Nuevo Riesgo 11</t>
  </si>
  <si>
    <t>Lavado de Activos y Financiamiento Terrorismo</t>
  </si>
  <si>
    <t>Comercialización de activos</t>
  </si>
  <si>
    <t>Generar recursos económicos y/o reducir gastos de operación, a partir de la comercialización, chatarrización, monetización de divisas y liquidación de los activos</t>
  </si>
  <si>
    <t>facilitar el lavado de activos y/o financiamiento a grupos terroristas o de operación ilegal con la comercialización de activos administrados por la SAE</t>
  </si>
  <si>
    <t>No conocer los potenciales compradores con los que se realizarán los acuerdos comerciales de compra de activos</t>
  </si>
  <si>
    <t>1) Pérdida de imagen reputacional y credibilidad institucional
2) Favorecimiento del Sistema de Valor del Narcotráfico
3) Implicaciones a nivel penal, disciplinario, fiscal o sancionatorio
4) Demandas de la ciudadanía</t>
  </si>
  <si>
    <t>Verificación de antecedentes del cliente</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</si>
  <si>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</si>
  <si>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Protocolo Ventas CISA-SAE</t>
  </si>
  <si>
    <r>
      <rPr>
        <b/>
        <sz val="11"/>
        <color theme="1"/>
        <rFont val="Arial Narrow"/>
        <family val="2"/>
      </rPr>
      <t>G. Comercial:</t>
    </r>
    <r>
      <rPr>
        <sz val="11"/>
        <color theme="1"/>
        <rFont val="Arial Narrow"/>
        <family val="2"/>
      </rPr>
      <t xml:space="preserve">
Si bien toda la etapa de conocimiento del cliente para la aprobación de las respectivas ofertas de compraventa de bienes inmuebles es adelantada de principio a fin por CISA, la misma no es objeto de verificaciones por parte de la Gerencia Comercial, ni los datos son suministrados por el operador comercial porque de ordinario hacen referencia a datos sensibles de tráfico restringido.</t>
    </r>
  </si>
  <si>
    <r>
      <rPr>
        <b/>
        <sz val="11"/>
        <color theme="1"/>
        <rFont val="Arial Narrow"/>
        <family val="2"/>
      </rPr>
      <t>G. Comercial:</t>
    </r>
    <r>
      <rPr>
        <sz val="11"/>
        <color theme="1"/>
        <rFont val="Arial Narrow"/>
        <family val="2"/>
      </rPr>
      <t xml:space="preserve">
No evidenciable de manera tangible. El control se ejerce de manera implícita en la etapa precontractual de conocimeinto del cliente agotada por el operador comercial.</t>
    </r>
  </si>
  <si>
    <r>
      <rPr>
        <b/>
        <sz val="11"/>
        <color theme="1"/>
        <rFont val="Arial Narrow"/>
        <family val="2"/>
      </rPr>
      <t>G. Comercial</t>
    </r>
    <r>
      <rPr>
        <sz val="11"/>
        <color theme="1"/>
        <rFont val="Arial Narrow"/>
        <family val="2"/>
      </rPr>
      <t>: NA</t>
    </r>
  </si>
  <si>
    <r>
      <rPr>
        <b/>
        <sz val="11"/>
        <color theme="1"/>
        <rFont val="Arial Narrow"/>
        <family val="2"/>
      </rPr>
      <t xml:space="preserve">G. Comercial: </t>
    </r>
    <r>
      <rPr>
        <sz val="11"/>
        <color theme="1"/>
        <rFont val="Arial Narrow"/>
        <family val="2"/>
      </rPr>
      <t>no se reportó materialización de riesgo</t>
    </r>
  </si>
  <si>
    <t>Alterar información del origen de los recursos de los compradores con el que harán el pago de los bienes</t>
  </si>
  <si>
    <t>Verificación de origen de recursos del potencial comprador</t>
  </si>
  <si>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</si>
  <si>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r>
      <rPr>
        <b/>
        <sz val="11"/>
        <color theme="1"/>
        <rFont val="Arial Narrow"/>
        <family val="2"/>
      </rPr>
      <t>G. Comercial:</t>
    </r>
    <r>
      <rPr>
        <sz val="11"/>
        <color theme="1"/>
        <rFont val="Arial Narrow"/>
        <family val="2"/>
      </rPr>
      <t xml:space="preserve">
Los formatos o declaraciones de origen de los recursos previstos en la Ley 190 de 1995 son requeridos como anexo necesario para la aprobación de todas las ofertas por parte de CISA.</t>
    </r>
  </si>
  <si>
    <r>
      <rPr>
        <b/>
        <sz val="11"/>
        <color theme="1"/>
        <rFont val="Arial Narrow"/>
        <family val="2"/>
      </rPr>
      <t>G. Comercial:</t>
    </r>
    <r>
      <rPr>
        <sz val="11"/>
        <color theme="1"/>
        <rFont val="Arial Narrow"/>
        <family val="2"/>
      </rPr>
      <t xml:space="preserve"> NA</t>
    </r>
  </si>
  <si>
    <t>Relacionamiento personal o comercial de los participantes con profesionales involucrados en el proceso de comercialización de activos</t>
  </si>
  <si>
    <t>Verificación de Conflictos de Interés del Cliente</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</si>
  <si>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</si>
  <si>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r>
      <rPr>
        <b/>
        <sz val="11"/>
        <color theme="1"/>
        <rFont val="Arial Narrow"/>
        <family val="2"/>
      </rPr>
      <t>G. Comercial:</t>
    </r>
    <r>
      <rPr>
        <sz val="11"/>
        <color theme="1"/>
        <rFont val="Arial Narrow"/>
        <family val="2"/>
      </rPr>
      <t xml:space="preserve">
La operación de consulta de inhabilidades e incompatibilidades para la contratación con SAE a cargo del operador comercial es un servicio consumido en un 70% de manera directa por CISA a través de los aplicadtivos dispuestos para tal fin. El 30% obedece a consultas que exceden la capacidad del operador y se efectúan por parte de la Gerencia Comercial.</t>
    </r>
  </si>
  <si>
    <t xml:space="preserve">Debilidades en la detección de operaciones sospechosas de corrupción </t>
  </si>
  <si>
    <t>Nuevo Riesgo 12</t>
  </si>
  <si>
    <t>Entrega física de activos</t>
  </si>
  <si>
    <t>realizar entregas físicas de bienes sin el cumplimiento de los requisitos en los procesos de disposición final</t>
  </si>
  <si>
    <t>Debilidades en los controles de entrega física de activos a compradores, contratistas de disposición final, entidades públicas, o afectados</t>
  </si>
  <si>
    <t>Verificación de identicación de persona que recibe el bien</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</si>
  <si>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</si>
  <si>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P-DF2-107 Procedimiento de Entrega de Activos</t>
  </si>
  <si>
    <t>Gerencia de Bienes Inmuebles Urbanos
Gerencia de Bienes Inmuebles Rurales
Gerente de Bienes Muebles
Gerente de Sociedades Activas
Gerente de Sociedades en Liquidación</t>
  </si>
  <si>
    <r>
      <rPr>
        <b/>
        <sz val="11"/>
        <color theme="1"/>
        <rFont val="Arial Narrow"/>
        <family val="2"/>
      </rPr>
      <t>GB. Muebles</t>
    </r>
    <r>
      <rPr>
        <sz val="11"/>
        <color theme="1"/>
        <rFont val="Arial Narrow"/>
        <family val="2"/>
      </rPr>
      <t xml:space="preserve">: 
Cumplir con lo establecido en los procedimientos de disposicion final especialmente en comercializacion de bienes muebles relacionado con la consulta de antecedentes Fiscales  y disciplinarios y de consanguinidad en el Area de Talento Humano de SAE
</t>
    </r>
    <r>
      <rPr>
        <b/>
        <sz val="11"/>
        <color theme="1"/>
        <rFont val="Arial Narrow"/>
        <family val="2"/>
      </rPr>
      <t xml:space="preserve">
GBI. Rurales</t>
    </r>
    <r>
      <rPr>
        <sz val="11"/>
        <color theme="1"/>
        <rFont val="Arial Narrow"/>
        <family val="2"/>
      </rPr>
      <t xml:space="preserve">:La Gerencia de Bienes inmuebles no realiza entrega fisica de inmuebles 
</t>
    </r>
    <r>
      <rPr>
        <b/>
        <sz val="11"/>
        <color theme="1"/>
        <rFont val="Arial Narrow"/>
        <family val="2"/>
      </rPr>
      <t xml:space="preserve">GBI. Urbanos: </t>
    </r>
    <r>
      <rPr>
        <sz val="11"/>
        <color theme="1"/>
        <rFont val="Arial Narrow"/>
        <family val="2"/>
      </rPr>
      <t xml:space="preserve">
Las entregas materiales se realizan a traves de las regionales, la gerencia de inmuebels realiza la validación tecnica y avances de entrega
</t>
    </r>
    <r>
      <rPr>
        <b/>
        <sz val="11"/>
        <color theme="1"/>
        <rFont val="Arial Narrow"/>
        <family val="2"/>
      </rPr>
      <t xml:space="preserve">G. Sociedades Activas: </t>
    </r>
    <r>
      <rPr>
        <sz val="11"/>
        <color theme="1"/>
        <rFont val="Arial Narrow"/>
        <family val="2"/>
      </rPr>
      <t xml:space="preserve">La Gerencia de Sociedades Activas solicita el apoyo de entregas de activos a las diferentes regionales verificando que haya una resolución de nombramiento y acta de posesión. En el 2T de 2022 se realizan 44 entregas a los respectivos Depositarios Provisionales. </t>
    </r>
  </si>
  <si>
    <r>
      <rPr>
        <b/>
        <sz val="11"/>
        <color theme="1"/>
        <rFont val="Arial Narrow"/>
        <family val="2"/>
      </rPr>
      <t>GB. Muebles</t>
    </r>
    <r>
      <rPr>
        <sz val="11"/>
        <color theme="1"/>
        <rFont val="Arial Narrow"/>
        <family val="2"/>
      </rPr>
      <t xml:space="preserve">: 
Los soportes de estas consultas se guardan en los soportes documentales de disposicion final de cada activo.
</t>
    </r>
    <r>
      <rPr>
        <b/>
        <sz val="11"/>
        <color theme="1"/>
        <rFont val="Arial Narrow"/>
        <family val="2"/>
      </rPr>
      <t xml:space="preserve">GBI. Urbanos: </t>
    </r>
    <r>
      <rPr>
        <sz val="11"/>
        <color theme="1"/>
        <rFont val="Arial Narrow"/>
        <family val="2"/>
      </rPr>
      <t xml:space="preserve">
Cuadro control
</t>
    </r>
    <r>
      <rPr>
        <b/>
        <sz val="11"/>
        <color theme="1"/>
        <rFont val="Arial Narrow"/>
        <family val="2"/>
      </rPr>
      <t xml:space="preserve">G. Sociedades Activas: </t>
    </r>
    <r>
      <rPr>
        <sz val="11"/>
        <color theme="1"/>
        <rFont val="Arial Narrow"/>
        <family val="2"/>
      </rPr>
      <t>Consolidado entregas realizadas</t>
    </r>
  </si>
  <si>
    <r>
      <rPr>
        <b/>
        <sz val="11"/>
        <color theme="1"/>
        <rFont val="Arial Narrow"/>
        <family val="2"/>
      </rPr>
      <t xml:space="preserve">G. Comercial: </t>
    </r>
    <r>
      <rPr>
        <sz val="11"/>
        <color theme="1"/>
        <rFont val="Arial Narrow"/>
        <family val="2"/>
      </rPr>
      <t>sin reporte</t>
    </r>
  </si>
  <si>
    <r>
      <rPr>
        <b/>
        <sz val="11"/>
        <color theme="1"/>
        <rFont val="Arial Narrow"/>
        <family val="2"/>
      </rPr>
      <t xml:space="preserve">GR Sur Occidente: </t>
    </r>
    <r>
      <rPr>
        <sz val="11"/>
        <color theme="1"/>
        <rFont val="Arial Narrow"/>
        <family val="2"/>
      </rPr>
      <t xml:space="preserve">No se ha materilizado el riesgo
</t>
    </r>
    <r>
      <rPr>
        <b/>
        <sz val="11"/>
        <color theme="1"/>
        <rFont val="Arial Narrow"/>
        <family val="2"/>
      </rPr>
      <t>G. Sociedades Activas:</t>
    </r>
    <r>
      <rPr>
        <sz val="11"/>
        <color theme="1"/>
        <rFont val="Arial Narrow"/>
        <family val="2"/>
      </rPr>
      <t xml:space="preserve"> No se materializa el riesgo puesto que se llevan a cabo las entregas físicas de los activos dando cumplimiento al procedimiento.
</t>
    </r>
    <r>
      <rPr>
        <b/>
        <sz val="11"/>
        <color theme="1"/>
        <rFont val="Arial Narrow"/>
        <family val="2"/>
      </rPr>
      <t>GR. Norte:</t>
    </r>
    <r>
      <rPr>
        <sz val="11"/>
        <color theme="1"/>
        <rFont val="Arial Narrow"/>
        <family val="2"/>
      </rPr>
      <t xml:space="preserve"> Riesgo no materializado</t>
    </r>
  </si>
  <si>
    <t>Nuevo Riesgo 10</t>
  </si>
  <si>
    <t>Otras modalidades de disposición final</t>
  </si>
  <si>
    <t>Garantizar la adecuada disposición final de los activos de acuerdo con las características de los mismos</t>
  </si>
  <si>
    <t>Donaciones</t>
  </si>
  <si>
    <t>transferir el dominio de bienes a entidades públicas a titulo de donación sin el cumplimiento de los requisitos exigidos.</t>
  </si>
  <si>
    <t>Debilidad en controles jurídicos para la donación de activos entre entidades públicas</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</si>
  <si>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</si>
  <si>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Viabilidad Jurídica de Donaciones</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</si>
  <si>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</si>
  <si>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P-DF2-176 Procedimiento Donación entre Entidades Públicas</t>
  </si>
  <si>
    <r>
      <t xml:space="preserve">GR. Sur Occidente: </t>
    </r>
    <r>
      <rPr>
        <sz val="11"/>
        <color theme="1"/>
        <rFont val="Arial Narrow"/>
        <family val="2"/>
      </rPr>
      <t>No se ha materilizado el riesgo</t>
    </r>
    <r>
      <rPr>
        <b/>
        <sz val="11"/>
        <color theme="1"/>
        <rFont val="Arial Narrow"/>
        <family val="2"/>
      </rPr>
      <t xml:space="preserve">
G. Sociedades Activas: </t>
    </r>
    <r>
      <rPr>
        <sz val="11"/>
        <color theme="1"/>
        <rFont val="Arial Narrow"/>
        <family val="2"/>
      </rPr>
      <t xml:space="preserve">No se materializa el riesgo puesto que en el 2T de 2022 la Gerencia de Sociedades Activas no realiza donaciones a entidades públicas.
</t>
    </r>
    <r>
      <rPr>
        <b/>
        <sz val="11"/>
        <color theme="1"/>
        <rFont val="Arial Narrow"/>
        <family val="2"/>
      </rPr>
      <t xml:space="preserve">GR. Norte: </t>
    </r>
    <r>
      <rPr>
        <sz val="11"/>
        <color theme="1"/>
        <rFont val="Arial Narrow"/>
        <family val="2"/>
      </rPr>
      <t>Riesgo no materializado</t>
    </r>
  </si>
  <si>
    <t>Falencias en los controles técnicos para la donación de activos entre entidades públicas</t>
  </si>
  <si>
    <t>Viabilidad Técnica de Donaciones</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</si>
  <si>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</si>
  <si>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r>
      <rPr>
        <b/>
        <sz val="11"/>
        <color theme="1"/>
        <rFont val="Arial Narrow"/>
        <family val="2"/>
      </rPr>
      <t>G. Técnica</t>
    </r>
    <r>
      <rPr>
        <sz val="11"/>
        <color theme="1"/>
        <rFont val="Arial Narrow"/>
        <family val="2"/>
      </rPr>
      <t>:
Cuando se recibe una solicitud para donación de un bien inmueble por parte de una entidad pública, el funcionario delegado de la Gerencia Técnica se encarga de emitir la viabilidad técnica con base en la justificación de la donación, el estado legal del inmueble, determinación de que no tenga un alto potencial de venta, especificaciones técnicas con respecto al análisis del alistamiento físico catastral y la normatividad urbanística, y que cuente con un avalúo comercial vigente.  De acuerdo con estos criterios, mediante concepto técnico se concluye si el bien inmueble objeto de la solicitud es o no es viable técnicamente para el proyecto de donación.
Durante el primer trimestre del año 2022 se han realizado la viabilidad técnica con base a la justificación de la donación los siguientes predios:
1 Predio Hacienda Nápoles – 3 Predios Posada Alemana</t>
    </r>
  </si>
  <si>
    <r>
      <rPr>
        <b/>
        <sz val="11"/>
        <color theme="1"/>
        <rFont val="Arial Narrow"/>
        <family val="2"/>
      </rPr>
      <t>G. Técnica</t>
    </r>
    <r>
      <rPr>
        <sz val="11"/>
        <color theme="1"/>
        <rFont val="Arial Narrow"/>
        <family val="2"/>
      </rPr>
      <t>:
\\fileserver\publica\7 - Coordinación Técnica\AREA TECNICA\DESTINACIONES DEFINITIVAS Y DONACIONES</t>
    </r>
  </si>
  <si>
    <t>Intereses particulares en proyectos de donación presentadas por entidades públicas</t>
  </si>
  <si>
    <t>Verificación de Viabilidad de Proyectos Sociales</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</si>
  <si>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</si>
  <si>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t>Gerencia de Bienes Inmuebles Urbanos
Gerencia de Bienes Inmuebles Rurales
Gerente de Bienes Muebles
Gerente de Sociedades Activas</t>
  </si>
  <si>
    <r>
      <rPr>
        <b/>
        <sz val="11"/>
        <color theme="1"/>
        <rFont val="Arial Narrow"/>
        <family val="2"/>
      </rPr>
      <t>GB. Muebles</t>
    </r>
    <r>
      <rPr>
        <sz val="11"/>
        <color theme="1"/>
        <rFont val="Arial Narrow"/>
        <family val="2"/>
      </rPr>
      <t xml:space="preserve">: 
Cumplir con lo establecido en el procedimiento de donacion a Entidades Publicas
</t>
    </r>
    <r>
      <rPr>
        <b/>
        <sz val="11"/>
        <color theme="1"/>
        <rFont val="Arial Narrow"/>
        <family val="2"/>
      </rPr>
      <t>G. Sociedades en Liquidación:</t>
    </r>
    <r>
      <rPr>
        <sz val="11"/>
        <color theme="1"/>
        <rFont val="Arial Narrow"/>
        <family val="2"/>
      </rPr>
      <t xml:space="preserve">
Las viabilidades de proyecto social las verifica la gerencia de talento humano.
</t>
    </r>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theme="1"/>
        <rFont val="Arial Narrow"/>
        <family val="2"/>
      </rPr>
      <t xml:space="preserve">GBI. Urbanos: </t>
    </r>
    <r>
      <rPr>
        <sz val="11"/>
        <color theme="1"/>
        <rFont val="Arial Narrow"/>
        <family val="2"/>
      </rPr>
      <t xml:space="preserve">
Se atienden de acuerdo a la demanda y al cumplimiento de los requisitos establecidos en la ley y noramativa dispuesta, asi como en el procedimiento, no obstante en el trimestre no se han materializado solicitudes.
</t>
    </r>
    <r>
      <rPr>
        <b/>
        <sz val="11"/>
        <color theme="1"/>
        <rFont val="Arial Narrow"/>
        <family val="2"/>
      </rPr>
      <t xml:space="preserve">G. Sociedades Activas: </t>
    </r>
    <r>
      <rPr>
        <sz val="11"/>
        <color theme="1"/>
        <rFont val="Arial Narrow"/>
        <family val="2"/>
      </rPr>
      <t>En el 2T de 2022 la Gerencia de Sociedades Activas no realiza donaciones a entidades públicas.</t>
    </r>
  </si>
  <si>
    <r>
      <rPr>
        <b/>
        <sz val="11"/>
        <color theme="1"/>
        <rFont val="Arial Narrow"/>
        <family val="2"/>
      </rPr>
      <t>GB. Muebles</t>
    </r>
    <r>
      <rPr>
        <sz val="11"/>
        <color theme="1"/>
        <rFont val="Arial Narrow"/>
        <family val="2"/>
      </rPr>
      <t xml:space="preserve">:
Viabilidad juridica de la solicitud de donacion, acto administrativo de donacion.
</t>
    </r>
    <r>
      <rPr>
        <b/>
        <sz val="11"/>
        <color theme="1"/>
        <rFont val="Arial Narrow"/>
        <family val="2"/>
      </rPr>
      <t>G. Sociedades en Liquidación:</t>
    </r>
    <r>
      <rPr>
        <sz val="11"/>
        <color theme="1"/>
        <rFont val="Arial Narrow"/>
        <family val="2"/>
      </rPr>
      <t xml:space="preserve">
N/A
</t>
    </r>
    <r>
      <rPr>
        <b/>
        <sz val="11"/>
        <color theme="1"/>
        <rFont val="Arial Narrow"/>
        <family val="2"/>
      </rPr>
      <t xml:space="preserve">
GBI. Rurales:
</t>
    </r>
    <r>
      <rPr>
        <sz val="11"/>
        <color theme="1"/>
        <rFont val="Arial Narrow"/>
        <family val="2"/>
      </rPr>
      <t xml:space="preserve">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 xml:space="preserve">GBI. Urbanos: </t>
    </r>
    <r>
      <rPr>
        <sz val="11"/>
        <color theme="1"/>
        <rFont val="Arial Narrow"/>
        <family val="2"/>
      </rPr>
      <t xml:space="preserve">
Cuadro control
</t>
    </r>
    <r>
      <rPr>
        <b/>
        <sz val="11"/>
        <color theme="1"/>
        <rFont val="Arial Narrow"/>
        <family val="2"/>
      </rPr>
      <t>G. Sociedades Activas:</t>
    </r>
    <r>
      <rPr>
        <sz val="11"/>
        <color theme="1"/>
        <rFont val="Arial Narrow"/>
        <family val="2"/>
      </rPr>
      <t xml:space="preserve"> NA</t>
    </r>
  </si>
  <si>
    <r>
      <rPr>
        <b/>
        <sz val="11"/>
        <color theme="1"/>
        <rFont val="Arial Narrow"/>
        <family val="2"/>
      </rPr>
      <t>GR Sur Occidente</t>
    </r>
    <r>
      <rPr>
        <sz val="11"/>
        <color theme="1"/>
        <rFont val="Arial Narrow"/>
        <family val="2"/>
      </rPr>
      <t xml:space="preserve">
La regional realiza este proceso de acuerdo con lo que solicite la dirección general
</t>
    </r>
    <r>
      <rPr>
        <b/>
        <sz val="11"/>
        <color theme="1"/>
        <rFont val="Arial Narrow"/>
        <family val="2"/>
      </rPr>
      <t xml:space="preserve">
G. Talento Humano</t>
    </r>
    <r>
      <rPr>
        <sz val="11"/>
        <color theme="1"/>
        <rFont val="Arial Narrow"/>
        <family val="2"/>
      </rPr>
      <t xml:space="preserve">: Al ingreso de los servidores de la entidad se reciben la inducción de los servidores. 
</t>
    </r>
    <r>
      <rPr>
        <b/>
        <sz val="11"/>
        <color theme="1"/>
        <rFont val="Arial Narrow"/>
        <family val="2"/>
      </rPr>
      <t xml:space="preserve">Oficina Asesora de Planeación: </t>
    </r>
    <r>
      <rPr>
        <sz val="11"/>
        <color theme="1"/>
        <rFont val="Arial Narrow"/>
        <family val="2"/>
      </rPr>
      <t xml:space="preserve">
La OAP capacito a dos contratistas que ingresaron para el proyecto de PRONABI, contextualizandolos del proyecto, sus obligaciones y los productos o entregables esperados
</t>
    </r>
    <r>
      <rPr>
        <b/>
        <sz val="11"/>
        <color theme="1"/>
        <rFont val="Arial Narrow"/>
        <family val="2"/>
      </rPr>
      <t>O. Gestión de la Información:</t>
    </r>
    <r>
      <rPr>
        <sz val="11"/>
        <color theme="1"/>
        <rFont val="Arial Narrow"/>
        <family val="2"/>
      </rPr>
      <t xml:space="preserve">
A corte de junio 2022, se realizarón capacitaciones internas en la OGI de los temas relacionados con la sus obligaciones contractuales o funciones, las limitaciones de su rol y aspectos éticos a tener en cuenta. 
</t>
    </r>
    <r>
      <rPr>
        <b/>
        <sz val="11"/>
        <color theme="1"/>
        <rFont val="Arial Narrow"/>
        <family val="2"/>
      </rPr>
      <t xml:space="preserve">
Oficina de Control Interno
</t>
    </r>
    <r>
      <rPr>
        <sz val="11"/>
        <color theme="1"/>
        <rFont val="Arial Narrow"/>
        <family val="2"/>
      </rPr>
      <t xml:space="preserve">Para el segundo trimestre se encuentra en proceso de contratación de un ingeniero de sistemas. Una vez ingrese se realizará la inducción pertinente.
</t>
    </r>
    <r>
      <rPr>
        <b/>
        <sz val="11"/>
        <color theme="1"/>
        <rFont val="Arial Narrow"/>
        <family val="2"/>
      </rPr>
      <t>GIT Servicios Administrativos</t>
    </r>
    <r>
      <rPr>
        <sz val="11"/>
        <color theme="1"/>
        <rFont val="Arial Narrow"/>
        <family val="2"/>
      </rPr>
      <t xml:space="preserve">
Cada uno de los funcionarios del área tiene establecidas sus actividades y funciones, las cuales previamente han sido acordadas y retroalimentadas según el Comunicado Individual de funciones. Para el ingreso nuevo de personal nuevo se desarrolló una socialización de los procedimientos ejecutados y de las principales responsabilidades del área, se dio instrucción de revisar la arquitectura de la SAE y analizar el Código de ética y buen gobierno.
En cuanto a los contratistas nuevos dentro de las obligaciones que se enmarcan en el proceso contractual, se establece el  conocer y acatar el cumplimiento del código de ética y buen gobierno que ha implementado la SAE, e igualmente cumplir con la normatividad interna y legal  de la SAE.
</t>
    </r>
    <r>
      <rPr>
        <b/>
        <sz val="11"/>
        <color theme="1"/>
        <rFont val="Arial Narrow"/>
        <family val="2"/>
      </rPr>
      <t xml:space="preserve">Presidencia: </t>
    </r>
    <r>
      <rPr>
        <sz val="11"/>
        <color theme="1"/>
        <rFont val="Arial Narrow"/>
        <family val="2"/>
      </rPr>
      <t xml:space="preserve">
Cada vez que ingresa un funcionario nuevo al area, se realiza el respectivo proceso de capacitacion de los temas generales y especificos a desempeñar
</t>
    </r>
    <r>
      <rPr>
        <b/>
        <sz val="11"/>
        <color theme="1"/>
        <rFont val="Arial Narrow"/>
        <family val="2"/>
      </rPr>
      <t>GIT. Viáticos:</t>
    </r>
    <r>
      <rPr>
        <sz val="11"/>
        <color theme="1"/>
        <rFont val="Arial Narrow"/>
        <family val="2"/>
      </rPr>
      <t xml:space="preserve">
Los integrantes del Git de viaticos recibieron la induccion general de la gerencia de talento humano, y se brinda orientación especifica sobre el funcionamiento y obligaciones del cargo.
</t>
    </r>
    <r>
      <rPr>
        <b/>
        <sz val="11"/>
        <color theme="1"/>
        <rFont val="Arial Narrow"/>
        <family val="2"/>
      </rPr>
      <t>G. Técnica:</t>
    </r>
    <r>
      <rPr>
        <sz val="11"/>
        <color theme="1"/>
        <rFont val="Arial Narrow"/>
        <family val="2"/>
      </rPr>
      <t xml:space="preserve">
La Gerencia De Talento Humano se encarga de realizar la inducción en todo lo relacionado con ética, valores, procesos generales, organigrama, Intranet de SAE.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Cuando se realizan las evaluaciones de desempeño se realiza seguimiento del conocimiento y gestión del funcionario.
</t>
    </r>
    <r>
      <rPr>
        <b/>
        <sz val="11"/>
        <color theme="1"/>
        <rFont val="Arial Narrow"/>
        <family val="2"/>
      </rPr>
      <t>GBI. Rurales:</t>
    </r>
    <r>
      <rPr>
        <sz val="11"/>
        <color theme="1"/>
        <rFont val="Arial Narrow"/>
        <family val="2"/>
      </rPr>
      <t xml:space="preserve">
A los diferentes funcionarios que se han integrado al grupo durante el ano se le ha realizado la respectiva induccion acompamiento capacitacion sobre todos y cada uno de los procesos que realiza la gerencia de rurales , en el caso de los de campo se realiza una comision conjunta que permita adentrarlos en el proceso tal cual se realiza. 
</t>
    </r>
    <r>
      <rPr>
        <b/>
        <sz val="11"/>
        <color theme="1"/>
        <rFont val="Arial Narrow"/>
        <family val="2"/>
      </rPr>
      <t>GIT Archivo y Correspondencia</t>
    </r>
    <r>
      <rPr>
        <sz val="11"/>
        <color theme="1"/>
        <rFont val="Arial Narrow"/>
        <family val="2"/>
      </rPr>
      <t xml:space="preserve">
Se notifica a los funcionarios nuevos del Git de Archivo y Correspondencia las funciones las cuales debe desempeñar en su cargo mediante la comunicación individial de funciones
</t>
    </r>
    <r>
      <rPr>
        <b/>
        <sz val="11"/>
        <color theme="1"/>
        <rFont val="Arial Narrow"/>
        <family val="2"/>
      </rPr>
      <t>G. Proyectos Especiales:</t>
    </r>
    <r>
      <rPr>
        <sz val="11"/>
        <color theme="1"/>
        <rFont val="Arial Narrow"/>
        <family val="2"/>
      </rPr>
      <t xml:space="preserve"> NA
</t>
    </r>
    <r>
      <rPr>
        <b/>
        <sz val="11"/>
        <color theme="1"/>
        <rFont val="Arial Narrow"/>
        <family val="2"/>
      </rPr>
      <t>G. Sociedades Activas:</t>
    </r>
    <r>
      <rPr>
        <sz val="11"/>
        <color theme="1"/>
        <rFont val="Arial Narrow"/>
        <family val="2"/>
      </rPr>
      <t xml:space="preserve"> En el 2T de 2022 la Gerencia de Sociedades Activas no realiza donaciones a entidades públicas.
</t>
    </r>
    <r>
      <rPr>
        <b/>
        <sz val="11"/>
        <color theme="1"/>
        <rFont val="Arial Narrow"/>
        <family val="2"/>
      </rPr>
      <t>GBI. Urbanos:</t>
    </r>
    <r>
      <rPr>
        <sz val="11"/>
        <color theme="1"/>
        <rFont val="Arial Narrow"/>
        <family val="2"/>
      </rPr>
      <t xml:space="preserve"> cuadro de control
</t>
    </r>
    <r>
      <rPr>
        <b/>
        <sz val="11"/>
        <color theme="1"/>
        <rFont val="Arial Narrow"/>
        <family val="2"/>
      </rPr>
      <t xml:space="preserve">
GIT. Aseguramiento y Control de la Información</t>
    </r>
    <r>
      <rPr>
        <sz val="11"/>
        <color theme="1"/>
        <rFont val="Arial Narrow"/>
        <family val="2"/>
      </rPr>
      <t xml:space="preserve">: en el segundo trimestre el GIT no recibió funcionarios nuevos
</t>
    </r>
    <r>
      <rPr>
        <b/>
        <sz val="11"/>
        <color theme="1"/>
        <rFont val="Arial Narrow"/>
        <family val="2"/>
      </rPr>
      <t xml:space="preserve">Gerencia Regional Norte: </t>
    </r>
    <r>
      <rPr>
        <sz val="11"/>
        <color theme="1"/>
        <rFont val="Arial Narrow"/>
        <family val="2"/>
      </rPr>
      <t xml:space="preserve">Durante el seguno trimestre se ha socializado la metolodogía de administración y el código de ética y buen gobierno al personal que ingresó. 
</t>
    </r>
    <r>
      <rPr>
        <b/>
        <sz val="11"/>
        <color theme="1"/>
        <rFont val="Arial Narrow"/>
        <family val="2"/>
      </rPr>
      <t>O. Comunicaciones:</t>
    </r>
    <r>
      <rPr>
        <sz val="11"/>
        <color theme="1"/>
        <rFont val="Arial Narrow"/>
        <family val="2"/>
      </rPr>
      <t xml:space="preserve"> En el mes de junio ingresaron 2 abogados profesionales y en agosto uno más ilos cuales recibieron la inducción por parte de la Gerencia de Talento Humano y así mismo recibio el empalme por parte de la jefatura de la oficina de Comunicaciones y Atención al Ciudadano
</t>
    </r>
    <r>
      <rPr>
        <b/>
        <sz val="11"/>
        <color theme="1"/>
        <rFont val="Arial Narrow"/>
        <family val="2"/>
      </rPr>
      <t xml:space="preserve">G. Financiera: </t>
    </r>
    <r>
      <rPr>
        <sz val="11"/>
        <color theme="1"/>
        <rFont val="Arial Narrow"/>
        <family val="2"/>
      </rPr>
      <t>Para los funcionarios y contratistas nuevos se realiza inducciones y capacitaciones por parte de los trabajosdores del área para darles a conocer sus responsabilidades y alcances de las actividades a su cargo, respetando y cumpliendo el código de ética de la empresa.</t>
    </r>
  </si>
  <si>
    <r>
      <rPr>
        <b/>
        <sz val="11"/>
        <color theme="1"/>
        <rFont val="Arial Narrow"/>
        <family val="2"/>
      </rPr>
      <t>GR Sur Occidente</t>
    </r>
    <r>
      <rPr>
        <sz val="11"/>
        <color theme="1"/>
        <rFont val="Arial Narrow"/>
        <family val="2"/>
      </rPr>
      <t xml:space="preserve">
Correo electronico, aplicativo Zeus
</t>
    </r>
    <r>
      <rPr>
        <b/>
        <sz val="11"/>
        <color theme="1"/>
        <rFont val="Arial Narrow"/>
        <family val="2"/>
      </rPr>
      <t>G. Talento Humano:</t>
    </r>
    <r>
      <rPr>
        <sz val="11"/>
        <color theme="1"/>
        <rFont val="Arial Narrow"/>
        <family val="2"/>
      </rPr>
      <t xml:space="preserve"> Certificado de Inducción en Historia Labora
</t>
    </r>
    <r>
      <rPr>
        <b/>
        <sz val="11"/>
        <color theme="1"/>
        <rFont val="Arial Narrow"/>
        <family val="2"/>
      </rPr>
      <t>O. Asesora de Planeación:</t>
    </r>
    <r>
      <rPr>
        <sz val="11"/>
        <color theme="1"/>
        <rFont val="Arial Narrow"/>
        <family val="2"/>
      </rPr>
      <t xml:space="preserve"> reuniones teams
</t>
    </r>
    <r>
      <rPr>
        <b/>
        <sz val="11"/>
        <color theme="1"/>
        <rFont val="Arial Narrow"/>
        <family val="2"/>
      </rPr>
      <t xml:space="preserve">Presidencia: </t>
    </r>
    <r>
      <rPr>
        <sz val="11"/>
        <color theme="1"/>
        <rFont val="Arial Narrow"/>
        <family val="2"/>
      </rPr>
      <t xml:space="preserve">
\\fileserver\publica\55 - Presidencia\SEGUIMIENTO RIESGOS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G. Técnica:</t>
    </r>
    <r>
      <rPr>
        <sz val="11"/>
        <color theme="1"/>
        <rFont val="Arial Narrow"/>
        <family val="2"/>
      </rPr>
      <t xml:space="preserve">
Evaluaciones de desempeño. F-GT1-268, Capacitaciones presenciales y por plataforma Teams, Listado de asistencia realizado por Gerencia del Talento Humano en las capacitaciones de Inducción. Capacitación TEAMS plataforma ORFEO 18-05-2022 / 29-07-22. Plantilla Listado de asistencia Reuniones internas.
</t>
    </r>
    <r>
      <rPr>
        <b/>
        <sz val="11"/>
        <color theme="1"/>
        <rFont val="Arial Narrow"/>
        <family val="2"/>
      </rPr>
      <t>GBI. Rurales:</t>
    </r>
    <r>
      <rPr>
        <sz val="11"/>
        <color theme="1"/>
        <rFont val="Arial Narrow"/>
        <family val="2"/>
      </rPr>
      <t xml:space="preserve">
* Mesas de trabajo de companeros
* Envio de correos con todos los formatos a tener presente
* Memorandos con asginacion de tareas. 
</t>
    </r>
    <r>
      <rPr>
        <b/>
        <sz val="11"/>
        <color theme="1"/>
        <rFont val="Arial Narrow"/>
        <family val="2"/>
      </rPr>
      <t>GIT Archivo y Correspondencia</t>
    </r>
    <r>
      <rPr>
        <sz val="11"/>
        <color theme="1"/>
        <rFont val="Arial Narrow"/>
        <family val="2"/>
      </rPr>
      <t xml:space="preserve">
Se deja evidencia en la siguiente ruta: \\fileserver\publica\26-Gestion Documental\SAE3\Recuperado 27-04-2020\SAE3\Funciones GITAC\Funciones personal nuevo
</t>
    </r>
    <r>
      <rPr>
        <b/>
        <sz val="11"/>
        <color theme="1"/>
        <rFont val="Arial Narrow"/>
        <family val="2"/>
      </rPr>
      <t xml:space="preserve">GBI. Urbanos: </t>
    </r>
    <r>
      <rPr>
        <sz val="11"/>
        <color theme="1"/>
        <rFont val="Arial Narrow"/>
        <family val="2"/>
      </rPr>
      <t xml:space="preserve">cuadro de control
</t>
    </r>
    <r>
      <rPr>
        <b/>
        <sz val="11"/>
        <color theme="1"/>
        <rFont val="Arial Narrow"/>
        <family val="2"/>
      </rPr>
      <t xml:space="preserve">GR. Norte: </t>
    </r>
    <r>
      <rPr>
        <sz val="11"/>
        <color theme="1"/>
        <rFont val="Arial Narrow"/>
        <family val="2"/>
      </rPr>
      <t xml:space="preserve">Actividad presencial
O. Comunicaciones: https://saesas-my.sharepoint.com/personal/asanchez_saesas_gov_co/_layouts/15/onedrive.aspx?FolderCTID=0x0120006A9C456936A2AC418A9BF82177781D9D&amp;id=%2Fpersonal%2Fasanchez%5Fsaesas%5Fgov%5Fco%2FDocuments%2FBackUp%20%2D%20Ana%20Mar%C3%ADa%20S%C3%A1nchez%20Pi%C3%B1eros%2F2022%2FEntrega%20de%20puesto%20%2D%20Renuncia
</t>
    </r>
    <r>
      <rPr>
        <b/>
        <sz val="11"/>
        <color theme="1"/>
        <rFont val="Arial Narrow"/>
        <family val="2"/>
      </rPr>
      <t>G. Financiera:</t>
    </r>
    <r>
      <rPr>
        <sz val="11"/>
        <color theme="1"/>
        <rFont val="Arial Narrow"/>
        <family val="2"/>
      </rPr>
      <t xml:space="preserve"> No se hubo ingresos de personal, ni nuevas contrataciones, por lo que no se realizaron inducciones durante el segundo trimestre del año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</si>
</sst>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rgb="FF000000"/>
      <name val="Calibri"/>
      <family val="2"/>
      <charset val="1"/>
    </font>
    <font>
      <sz val="11"/>
      <color theme="1"/>
      <name val="Calibri"/>
      <family val="2"/>
      <scheme val="minor"/>
    </font>
    <font>
      <sz val="11"/>
      <color theme="1"/>
      <name val="Arial Narrow"/>
      <family val="2"/>
    </font>
    <font>
      <b/>
      <sz val="22"/>
      <color theme="1"/>
      <name val="Arial Narrow"/>
      <family val="2"/>
    </font>
    <font>
      <b/>
      <sz val="30"/>
      <color theme="1"/>
      <name val="Arial Narrow"/>
      <family val="2"/>
    </font>
    <font>
      <sz val="11"/>
      <color theme="1"/>
      <name val="AriaL"/>
      <family val="2"/>
    </font>
    <font>
      <b/>
      <sz val="20"/>
      <color theme="0"/>
      <name val="Arial"/>
      <family val="2"/>
    </font>
    <font>
      <b/>
      <sz val="20"/>
      <color rgb="FFFFFFFF"/>
      <name val="Calibri"/>
      <family val="2"/>
    </font>
    <font>
      <b/>
      <sz val="20"/>
      <color theme="0"/>
      <name val="Calibri"/>
      <family val="2"/>
    </font>
    <font>
      <b/>
      <sz val="11"/>
      <color theme="1"/>
      <name val="Arial"/>
      <family val="2"/>
    </font>
    <font>
      <b/>
      <sz val="11"/>
      <color theme="0"/>
      <name val="AriaL"/>
      <family val="2"/>
    </font>
    <font>
      <b/>
      <sz val="10"/>
      <color rgb="FF000000"/>
      <name val="Arial"/>
      <family val="2"/>
    </font>
    <font>
      <b/>
      <sz val="10"/>
      <color theme="1"/>
      <name val="Arial"/>
      <family val="2"/>
    </font>
    <font>
      <b/>
      <sz val="9"/>
      <color theme="1"/>
      <name val="Arial"/>
      <family val="2"/>
    </font>
    <font>
      <sz val="8"/>
      <color theme="1"/>
      <name val="Arial Narrow"/>
      <family val="2"/>
    </font>
    <font>
      <sz val="11"/>
      <name val="Arial Narrow"/>
      <family val="2"/>
    </font>
    <font>
      <b/>
      <sz val="11"/>
      <color theme="1"/>
      <name val="Arial Narrow"/>
      <family val="2"/>
    </font>
    <font>
      <sz val="10"/>
      <color theme="1"/>
      <name val="Arial Narrow"/>
      <family val="2"/>
    </font>
    <font>
      <sz val="10"/>
      <color theme="1"/>
      <name val="AriaL"/>
      <family val="2"/>
    </font>
    <font>
      <i/>
      <sz val="10"/>
      <color theme="1"/>
      <name val="Franklin Gothic Book"/>
      <family val="2"/>
    </font>
    <font>
      <sz val="10"/>
      <color theme="1"/>
      <name val="Franklin Gothic Book"/>
      <family val="2"/>
    </font>
    <font>
      <b/>
      <sz val="8"/>
      <color theme="1"/>
      <name val="Arial"/>
      <family val="2"/>
    </font>
    <font>
      <sz val="8"/>
      <color theme="1"/>
      <name val="Arial"/>
      <family val="2"/>
    </font>
    <font>
      <b/>
      <sz val="10"/>
      <color rgb="FF000000"/>
      <name val="Arial"/>
      <family val="34"/>
    </font>
    <font>
      <sz val="10"/>
      <color rgb="FF000000"/>
      <name val="Arial"/>
      <family val="34"/>
    </font>
    <font>
      <b/>
      <sz val="10"/>
      <color rgb="FF000000"/>
      <name val="Tahoma"/>
      <family val="2"/>
    </font>
    <font>
      <sz val="10"/>
      <color rgb="FF000000"/>
      <name val="Tahoma"/>
      <family val="2"/>
    </font>
    <font>
      <b/>
      <sz val="10"/>
      <color rgb="FF000000"/>
      <name val="Tahoma"/>
      <family val="34"/>
    </font>
    <font>
      <sz val="10"/>
      <color rgb="FF000000"/>
      <name val="Calibri"/>
      <family val="2"/>
    </font>
    <font>
      <sz val="10"/>
      <color rgb="FF000000"/>
      <name val="Tahoma"/>
      <family val="34"/>
    </font>
  </fonts>
  <fills count="23">
    <fill>
      <patternFill patternType="none"/>
    </fill>
    <fill>
      <patternFill patternType="gray125"/>
    </fill>
    <fill>
      <patternFill patternType="solid">
        <fgColor theme="0"/>
        <bgColor indexed="64"/>
      </patternFill>
    </fill>
    <fill>
      <patternFill patternType="solid">
        <fgColor theme="8" tint="-0.499984740745262"/>
        <bgColor indexed="64"/>
      </patternFill>
    </fill>
    <fill>
      <patternFill patternType="solid">
        <fgColor theme="6" tint="-0.499984740745262"/>
        <bgColor rgb="FF000000"/>
      </patternFill>
    </fill>
    <fill>
      <patternFill patternType="solid">
        <fgColor theme="3" tint="-0.499984740745262"/>
        <bgColor indexed="64"/>
      </patternFill>
    </fill>
    <fill>
      <patternFill patternType="solid">
        <fgColor theme="7" tint="-0.249977111117893"/>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2" tint="-0.49998474074526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s>
  <borders count="11">
    <border>
      <left/>
      <right/>
      <top/>
      <bottom/>
      <diagonal/>
    </border>
    <border>
      <left style="hair">
        <color auto="1"/>
      </left>
      <right/>
      <top style="hair">
        <color auto="1"/>
      </top>
      <bottom style="hair">
        <color auto="1"/>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indexed="64"/>
      </left>
      <right/>
      <top/>
      <bottom style="hair">
        <color indexed="64"/>
      </bottom>
      <diagonal/>
    </border>
    <border>
      <left/>
      <right/>
      <top/>
      <bottom style="hair">
        <color indexed="64"/>
      </bottom>
      <diagonal/>
    </border>
    <border>
      <left/>
      <right style="hair">
        <color auto="1"/>
      </right>
      <top/>
      <bottom style="hair">
        <color auto="1"/>
      </bottom>
      <diagonal/>
    </border>
    <border>
      <left style="hair">
        <color auto="1"/>
      </left>
      <right style="hair">
        <color auto="1"/>
      </right>
      <top/>
      <bottom style="hair">
        <color auto="1"/>
      </bottom>
      <diagonal/>
    </border>
    <border>
      <left style="hair">
        <color indexed="64"/>
      </left>
      <right style="hair">
        <color indexed="64"/>
      </right>
      <top/>
      <bottom/>
      <diagonal/>
    </border>
  </borders>
  <cellStyleXfs count="3">
    <xf numFmtId="0" fontId="0" fillId="0" borderId="0"/>
    <xf numFmtId="0" fontId="1" fillId="0" borderId="0"/>
    <xf numFmtId="9" fontId="1" fillId="0" borderId="0" applyFont="0" applyFill="0" applyBorder="0" applyAlignment="0" applyProtection="0"/>
  </cellStyleXfs>
  <cellXfs count="227">
    <xf numFmtId="0" fontId="0" fillId="0" borderId="0" xfId="0"/>
    <xf numFmtId="0" fontId="2" fillId="2" borderId="0" xfId="1" applyFont="1" applyFill="1"/>
    <xf numFmtId="0" fontId="3" fillId="2" borderId="0" xfId="1" applyFont="1" applyFill="1" applyAlignment="1">
      <alignment vertical="center"/>
    </xf>
    <xf numFmtId="0" fontId="3" fillId="2" borderId="0" xfId="1" applyFont="1" applyFill="1" applyAlignment="1">
      <alignment vertical="center" wrapText="1"/>
    </xf>
    <xf numFmtId="0" fontId="2" fillId="2" borderId="0" xfId="1" applyFont="1" applyFill="1" applyAlignment="1">
      <alignment wrapText="1"/>
    </xf>
    <xf numFmtId="49" fontId="3" fillId="2" borderId="0" xfId="1" applyNumberFormat="1" applyFont="1" applyFill="1" applyAlignment="1">
      <alignment vertical="center"/>
    </xf>
    <xf numFmtId="49" fontId="4" fillId="2" borderId="0" xfId="1" applyNumberFormat="1" applyFont="1" applyFill="1" applyAlignment="1">
      <alignment vertical="center"/>
    </xf>
    <xf numFmtId="49" fontId="2" fillId="2" borderId="0" xfId="1" applyNumberFormat="1" applyFont="1" applyFill="1" applyAlignment="1">
      <alignment horizontal="center" vertical="center"/>
    </xf>
    <xf numFmtId="0" fontId="2" fillId="2" borderId="0" xfId="1" applyFont="1" applyFill="1" applyAlignment="1">
      <alignment horizontal="center" vertical="center"/>
    </xf>
    <xf numFmtId="0" fontId="2" fillId="2" borderId="0" xfId="1" applyFont="1" applyFill="1" applyAlignment="1">
      <alignment vertical="center"/>
    </xf>
    <xf numFmtId="0" fontId="5" fillId="2" borderId="0" xfId="1" applyFont="1" applyFill="1"/>
    <xf numFmtId="0" fontId="10" fillId="11" borderId="4" xfId="1" applyFont="1" applyFill="1" applyBorder="1" applyAlignment="1">
      <alignment horizontal="center" vertical="center" wrapText="1"/>
    </xf>
    <xf numFmtId="0" fontId="9" fillId="12" borderId="3" xfId="1" applyFont="1" applyFill="1" applyBorder="1" applyAlignment="1">
      <alignment vertical="center"/>
    </xf>
    <xf numFmtId="0" fontId="9" fillId="16" borderId="9" xfId="1" applyFont="1" applyFill="1" applyBorder="1" applyAlignment="1">
      <alignment horizontal="center" vertical="center" textRotation="90" wrapText="1"/>
    </xf>
    <xf numFmtId="0" fontId="9" fillId="16" borderId="10" xfId="1" applyFont="1" applyFill="1" applyBorder="1" applyAlignment="1">
      <alignment vertical="center" textRotation="90" wrapText="1"/>
    </xf>
    <xf numFmtId="0" fontId="13" fillId="17" borderId="5" xfId="1" applyFont="1" applyFill="1" applyBorder="1" applyAlignment="1">
      <alignment horizontal="center" vertical="center" textRotation="90" wrapText="1"/>
    </xf>
    <xf numFmtId="0" fontId="13" fillId="17" borderId="4" xfId="1" applyFont="1" applyFill="1" applyBorder="1" applyAlignment="1">
      <alignment horizontal="center" vertical="center" textRotation="90" wrapText="1"/>
    </xf>
    <xf numFmtId="0" fontId="13" fillId="17" borderId="4" xfId="1" applyFont="1" applyFill="1" applyBorder="1" applyAlignment="1">
      <alignment horizontal="center" vertical="center" textRotation="90"/>
    </xf>
    <xf numFmtId="0" fontId="9" fillId="2" borderId="0" xfId="1" applyFont="1" applyFill="1" applyAlignment="1">
      <alignment horizontal="center" vertical="center"/>
    </xf>
    <xf numFmtId="0" fontId="2" fillId="0" borderId="4" xfId="1" applyFont="1" applyBorder="1" applyAlignment="1" applyProtection="1">
      <alignment horizontal="center" vertical="center" textRotation="90"/>
      <protection locked="0"/>
    </xf>
    <xf numFmtId="0" fontId="2" fillId="0" borderId="4" xfId="1" applyFont="1" applyBorder="1" applyAlignment="1" applyProtection="1">
      <alignment horizontal="center" vertical="center" wrapText="1"/>
      <protection locked="0"/>
    </xf>
    <xf numFmtId="0" fontId="2" fillId="20" borderId="4" xfId="1" applyFont="1" applyFill="1" applyBorder="1" applyAlignment="1" applyProtection="1">
      <alignment horizontal="center" vertical="center" wrapText="1"/>
      <protection hidden="1"/>
    </xf>
    <xf numFmtId="0" fontId="2" fillId="0" borderId="4" xfId="1" applyFont="1" applyBorder="1" applyAlignment="1" applyProtection="1">
      <alignment horizontal="left" vertical="center" wrapText="1"/>
      <protection locked="0"/>
    </xf>
    <xf numFmtId="0" fontId="17" fillId="0" borderId="4" xfId="1" applyFont="1" applyBorder="1" applyAlignment="1" applyProtection="1">
      <alignment horizontal="justify" vertical="center" wrapText="1"/>
      <protection locked="0"/>
    </xf>
    <xf numFmtId="0" fontId="2" fillId="0" borderId="3" xfId="1" applyFont="1" applyBorder="1" applyAlignment="1" applyProtection="1">
      <alignment horizontal="center" vertical="center" textRotation="90"/>
      <protection locked="0"/>
    </xf>
    <xf numFmtId="0" fontId="2" fillId="0" borderId="4" xfId="1" applyFont="1" applyBorder="1" applyAlignment="1" applyProtection="1">
      <alignment horizontal="center" vertical="center" textRotation="90" wrapText="1"/>
      <protection locked="0"/>
    </xf>
    <xf numFmtId="0" fontId="2" fillId="20" borderId="4" xfId="1" applyFont="1" applyFill="1" applyBorder="1" applyAlignment="1" applyProtection="1">
      <alignment horizontal="center" vertical="center" textRotation="90"/>
      <protection hidden="1"/>
    </xf>
    <xf numFmtId="1" fontId="2" fillId="20" borderId="4" xfId="1" applyNumberFormat="1" applyFont="1" applyFill="1" applyBorder="1" applyAlignment="1" applyProtection="1">
      <alignment horizontal="center" vertical="center" textRotation="90"/>
      <protection hidden="1"/>
    </xf>
    <xf numFmtId="0" fontId="2" fillId="20" borderId="1" xfId="1" applyFont="1" applyFill="1" applyBorder="1" applyAlignment="1" applyProtection="1">
      <alignment horizontal="center" vertical="center"/>
      <protection hidden="1"/>
    </xf>
    <xf numFmtId="0" fontId="5" fillId="2" borderId="4" xfId="1" applyFont="1" applyFill="1" applyBorder="1" applyAlignment="1" applyProtection="1">
      <alignment horizontal="left" vertical="center" wrapText="1"/>
      <protection locked="0"/>
    </xf>
    <xf numFmtId="0" fontId="5" fillId="0" borderId="4" xfId="1" applyFont="1" applyBorder="1" applyAlignment="1" applyProtection="1">
      <alignment vertical="center" wrapText="1"/>
      <protection locked="0"/>
    </xf>
    <xf numFmtId="0" fontId="5" fillId="2" borderId="4" xfId="1" applyFont="1" applyFill="1" applyBorder="1" applyAlignment="1" applyProtection="1">
      <alignment vertical="center" wrapText="1"/>
      <protection locked="0"/>
    </xf>
    <xf numFmtId="14" fontId="5" fillId="2" borderId="4" xfId="1" applyNumberFormat="1" applyFont="1" applyFill="1" applyBorder="1" applyAlignment="1" applyProtection="1">
      <alignment horizontal="center" vertical="center" wrapText="1"/>
      <protection locked="0"/>
    </xf>
    <xf numFmtId="14" fontId="5" fillId="2" borderId="4" xfId="1" applyNumberFormat="1" applyFont="1" applyFill="1" applyBorder="1" applyAlignment="1" applyProtection="1">
      <alignment vertical="center" wrapText="1"/>
      <protection locked="0"/>
    </xf>
    <xf numFmtId="0" fontId="2" fillId="2" borderId="4" xfId="0" applyFont="1" applyFill="1" applyBorder="1" applyAlignment="1" applyProtection="1">
      <alignment vertical="center" wrapText="1"/>
      <protection locked="0"/>
    </xf>
    <xf numFmtId="0" fontId="2" fillId="2" borderId="4" xfId="1" applyFont="1" applyFill="1" applyBorder="1" applyAlignment="1" applyProtection="1">
      <alignment horizontal="left" vertical="top" wrapText="1"/>
      <protection locked="0"/>
    </xf>
    <xf numFmtId="0" fontId="16" fillId="2" borderId="4" xfId="1" applyFont="1" applyFill="1" applyBorder="1" applyAlignment="1" applyProtection="1">
      <alignment horizontal="left" vertical="top" wrapText="1"/>
      <protection locked="0"/>
    </xf>
    <xf numFmtId="0" fontId="2" fillId="20" borderId="4" xfId="1" applyFont="1" applyFill="1" applyBorder="1" applyAlignment="1" applyProtection="1">
      <alignment horizontal="center" vertical="center"/>
      <protection hidden="1"/>
    </xf>
    <xf numFmtId="0" fontId="5" fillId="2" borderId="4" xfId="1" applyFont="1" applyFill="1" applyBorder="1" applyAlignment="1" applyProtection="1">
      <alignment horizontal="center" vertical="center" wrapText="1"/>
      <protection locked="0"/>
    </xf>
    <xf numFmtId="0" fontId="2" fillId="2" borderId="4" xfId="0" applyFont="1" applyFill="1" applyBorder="1" applyAlignment="1" applyProtection="1">
      <alignment horizontal="left" vertical="top" wrapText="1"/>
      <protection locked="0"/>
    </xf>
    <xf numFmtId="0" fontId="2" fillId="2" borderId="4" xfId="1" applyFont="1" applyFill="1" applyBorder="1" applyAlignment="1" applyProtection="1">
      <alignment vertical="center" wrapText="1"/>
      <protection locked="0"/>
    </xf>
    <xf numFmtId="0" fontId="2" fillId="2" borderId="4" xfId="1" applyFont="1" applyFill="1" applyBorder="1" applyAlignment="1" applyProtection="1">
      <alignment horizontal="center" vertical="center" wrapText="1"/>
      <protection locked="0"/>
    </xf>
    <xf numFmtId="0" fontId="17" fillId="0" borderId="4" xfId="1" applyFont="1" applyBorder="1" applyAlignment="1" applyProtection="1">
      <alignment horizontal="center" vertical="center" wrapText="1"/>
      <protection locked="0"/>
    </xf>
    <xf numFmtId="0" fontId="2" fillId="22" borderId="4" xfId="1" applyFont="1" applyFill="1" applyBorder="1" applyAlignment="1" applyProtection="1">
      <alignment horizontal="center" vertical="center" wrapText="1"/>
      <protection locked="0"/>
    </xf>
    <xf numFmtId="0" fontId="5" fillId="0" borderId="4" xfId="1" applyFont="1" applyBorder="1" applyAlignment="1" applyProtection="1">
      <alignment horizontal="left" vertical="center" wrapText="1"/>
      <protection locked="0"/>
    </xf>
    <xf numFmtId="14" fontId="5" fillId="0" borderId="4" xfId="1" applyNumberFormat="1" applyFont="1" applyBorder="1" applyAlignment="1" applyProtection="1">
      <alignment horizontal="center" vertical="center" wrapText="1"/>
      <protection locked="0"/>
    </xf>
    <xf numFmtId="9" fontId="5" fillId="0" borderId="4" xfId="2" applyFont="1" applyFill="1" applyBorder="1" applyAlignment="1" applyProtection="1">
      <alignment vertical="center" wrapText="1"/>
      <protection locked="0"/>
    </xf>
    <xf numFmtId="0" fontId="5" fillId="0" borderId="4" xfId="1" applyFont="1" applyBorder="1" applyAlignment="1" applyProtection="1">
      <alignment horizontal="center" vertical="center" wrapText="1"/>
      <protection locked="0"/>
    </xf>
    <xf numFmtId="0" fontId="2" fillId="2" borderId="4" xfId="1" applyFont="1" applyFill="1" applyBorder="1" applyAlignment="1" applyProtection="1">
      <alignment horizontal="justify" vertical="center" wrapText="1"/>
      <protection locked="0"/>
    </xf>
    <xf numFmtId="0" fontId="2" fillId="0" borderId="4" xfId="1" applyFont="1" applyBorder="1" applyAlignment="1" applyProtection="1">
      <alignment horizontal="justify" vertical="center" wrapText="1"/>
      <protection locked="0"/>
    </xf>
    <xf numFmtId="14" fontId="2" fillId="2" borderId="4" xfId="1" applyNumberFormat="1" applyFont="1" applyFill="1" applyBorder="1" applyAlignment="1" applyProtection="1">
      <alignment horizontal="center" vertical="center" wrapText="1"/>
      <protection locked="0"/>
    </xf>
    <xf numFmtId="0" fontId="2" fillId="2" borderId="4" xfId="1" applyFont="1" applyFill="1" applyBorder="1" applyAlignment="1" applyProtection="1">
      <alignment horizontal="center" vertical="top" wrapText="1"/>
      <protection locked="0"/>
    </xf>
    <xf numFmtId="9" fontId="5" fillId="2" borderId="4" xfId="2" applyFont="1" applyFill="1" applyBorder="1" applyAlignment="1" applyProtection="1">
      <alignment horizontal="left" vertical="center" wrapText="1"/>
      <protection locked="0"/>
    </xf>
    <xf numFmtId="9" fontId="5" fillId="2" borderId="4" xfId="2" applyFont="1" applyFill="1" applyBorder="1" applyAlignment="1" applyProtection="1">
      <alignment vertical="center" wrapText="1"/>
      <protection locked="0"/>
    </xf>
    <xf numFmtId="14" fontId="5" fillId="2" borderId="4" xfId="2" applyNumberFormat="1" applyFont="1" applyFill="1" applyBorder="1" applyAlignment="1" applyProtection="1">
      <alignment horizontal="center" vertical="center" wrapText="1"/>
      <protection locked="0"/>
    </xf>
    <xf numFmtId="0" fontId="5" fillId="2" borderId="4" xfId="2" applyNumberFormat="1" applyFont="1" applyFill="1" applyBorder="1" applyAlignment="1" applyProtection="1">
      <alignment horizontal="center" vertical="center" wrapText="1"/>
      <protection locked="0"/>
    </xf>
    <xf numFmtId="9" fontId="5" fillId="0" borderId="4" xfId="2" applyFont="1" applyBorder="1" applyAlignment="1" applyProtection="1">
      <alignment horizontal="left" vertical="center" wrapText="1"/>
      <protection locked="0"/>
    </xf>
    <xf numFmtId="0" fontId="5" fillId="0" borderId="4" xfId="2" applyNumberFormat="1" applyFont="1" applyBorder="1" applyAlignment="1" applyProtection="1">
      <alignment vertical="center" wrapText="1"/>
      <protection locked="0"/>
    </xf>
    <xf numFmtId="14" fontId="5" fillId="0" borderId="4" xfId="2" applyNumberFormat="1" applyFont="1" applyBorder="1" applyAlignment="1" applyProtection="1">
      <alignment horizontal="center" vertical="center" wrapText="1"/>
      <protection locked="0"/>
    </xf>
    <xf numFmtId="14" fontId="2" fillId="2" borderId="4" xfId="1" applyNumberFormat="1" applyFont="1" applyFill="1" applyBorder="1" applyAlignment="1" applyProtection="1">
      <alignment horizontal="left" vertical="center" wrapText="1"/>
      <protection locked="0"/>
    </xf>
    <xf numFmtId="0" fontId="2" fillId="21" borderId="4" xfId="1"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top" wrapText="1"/>
      <protection locked="0"/>
    </xf>
    <xf numFmtId="0" fontId="2" fillId="2" borderId="4" xfId="0" applyFont="1" applyFill="1" applyBorder="1" applyAlignment="1" applyProtection="1">
      <alignment horizontal="left" vertical="center" wrapText="1"/>
      <protection locked="0"/>
    </xf>
    <xf numFmtId="9" fontId="5" fillId="0" borderId="4" xfId="2" applyFont="1" applyFill="1" applyBorder="1" applyAlignment="1">
      <alignment horizontal="left" vertical="center" wrapText="1"/>
    </xf>
    <xf numFmtId="9" fontId="5" fillId="0" borderId="4" xfId="2" applyFont="1" applyFill="1" applyBorder="1" applyAlignment="1">
      <alignment vertical="center" wrapText="1"/>
    </xf>
    <xf numFmtId="14" fontId="5" fillId="0" borderId="4" xfId="2" applyNumberFormat="1" applyFont="1" applyFill="1" applyBorder="1" applyAlignment="1">
      <alignment horizontal="center" vertical="center" wrapText="1"/>
    </xf>
    <xf numFmtId="0" fontId="2" fillId="2" borderId="4" xfId="1" applyFont="1" applyFill="1" applyBorder="1" applyAlignment="1" applyProtection="1">
      <alignment horizontal="justify" vertical="top" wrapText="1"/>
      <protection locked="0"/>
    </xf>
    <xf numFmtId="0" fontId="2" fillId="0" borderId="4" xfId="1" applyFont="1" applyBorder="1" applyAlignment="1" applyProtection="1">
      <alignment horizontal="justify" vertical="top" wrapText="1"/>
      <protection locked="0"/>
    </xf>
    <xf numFmtId="0" fontId="2" fillId="2" borderId="4" xfId="1" applyFont="1" applyFill="1" applyBorder="1" applyAlignment="1" applyProtection="1">
      <alignment horizontal="left" vertical="center" wrapText="1"/>
      <protection locked="0"/>
    </xf>
    <xf numFmtId="14" fontId="2" fillId="2" borderId="4" xfId="1" applyNumberFormat="1" applyFont="1" applyFill="1" applyBorder="1" applyAlignment="1" applyProtection="1">
      <alignment vertical="center" wrapText="1"/>
      <protection locked="0"/>
    </xf>
    <xf numFmtId="49" fontId="4" fillId="2" borderId="0" xfId="1" applyNumberFormat="1" applyFont="1" applyFill="1" applyAlignment="1">
      <alignment horizontal="center" vertical="center"/>
    </xf>
    <xf numFmtId="0" fontId="6" fillId="3" borderId="1" xfId="1" applyFont="1" applyFill="1" applyBorder="1" applyAlignment="1">
      <alignment horizontal="center" vertical="center"/>
    </xf>
    <xf numFmtId="0" fontId="6" fillId="3" borderId="2" xfId="1" applyFont="1" applyFill="1" applyBorder="1" applyAlignment="1">
      <alignment horizontal="center" vertical="center"/>
    </xf>
    <xf numFmtId="0" fontId="6" fillId="3" borderId="3" xfId="1" applyFont="1" applyFill="1" applyBorder="1" applyAlignment="1">
      <alignment horizontal="center" vertical="center"/>
    </xf>
    <xf numFmtId="0" fontId="7" fillId="4" borderId="4" xfId="1" applyFont="1" applyFill="1" applyBorder="1" applyAlignment="1">
      <alignment horizontal="center" vertical="center"/>
    </xf>
    <xf numFmtId="0" fontId="8" fillId="5" borderId="4" xfId="1" applyFont="1" applyFill="1" applyBorder="1" applyAlignment="1">
      <alignment horizontal="center" vertical="center"/>
    </xf>
    <xf numFmtId="0" fontId="8" fillId="5" borderId="5" xfId="1" applyFont="1" applyFill="1" applyBorder="1" applyAlignment="1">
      <alignment horizontal="center" vertical="center"/>
    </xf>
    <xf numFmtId="0" fontId="8" fillId="6" borderId="1" xfId="1" applyFont="1" applyFill="1" applyBorder="1" applyAlignment="1">
      <alignment horizontal="center" vertical="center"/>
    </xf>
    <xf numFmtId="0" fontId="8" fillId="6" borderId="2" xfId="1" applyFont="1" applyFill="1" applyBorder="1" applyAlignment="1">
      <alignment horizontal="center" vertical="center"/>
    </xf>
    <xf numFmtId="0" fontId="8" fillId="6" borderId="3" xfId="1" applyFont="1" applyFill="1" applyBorder="1" applyAlignment="1">
      <alignment horizontal="center" vertical="center"/>
    </xf>
    <xf numFmtId="0" fontId="8" fillId="7" borderId="4" xfId="1" applyFont="1" applyFill="1" applyBorder="1" applyAlignment="1">
      <alignment horizontal="center" vertical="center" wrapText="1"/>
    </xf>
    <xf numFmtId="0" fontId="9" fillId="12" borderId="4" xfId="1" applyFont="1" applyFill="1" applyBorder="1" applyAlignment="1">
      <alignment horizontal="center" vertical="center"/>
    </xf>
    <xf numFmtId="0" fontId="11" fillId="14" borderId="4" xfId="1" applyFont="1" applyFill="1" applyBorder="1" applyAlignment="1">
      <alignment horizontal="center" vertical="center" textRotation="90"/>
    </xf>
    <xf numFmtId="0" fontId="11" fillId="14" borderId="4" xfId="1" applyFont="1" applyFill="1" applyBorder="1" applyAlignment="1">
      <alignment horizontal="center" vertical="center" textRotation="90" wrapText="1"/>
    </xf>
    <xf numFmtId="0" fontId="11" fillId="14" borderId="1" xfId="1" applyFont="1" applyFill="1" applyBorder="1" applyAlignment="1">
      <alignment horizontal="center" vertical="center" textRotation="90"/>
    </xf>
    <xf numFmtId="0" fontId="8" fillId="8" borderId="6" xfId="1" applyFont="1" applyFill="1" applyBorder="1" applyAlignment="1">
      <alignment horizontal="center" vertical="center"/>
    </xf>
    <xf numFmtId="0" fontId="8" fillId="8" borderId="7" xfId="1" applyFont="1" applyFill="1" applyBorder="1" applyAlignment="1">
      <alignment horizontal="center" vertical="center"/>
    </xf>
    <xf numFmtId="0" fontId="8" fillId="2" borderId="7" xfId="1" applyFont="1" applyFill="1" applyBorder="1" applyAlignment="1">
      <alignment horizontal="center" vertical="center"/>
    </xf>
    <xf numFmtId="0" fontId="8" fillId="2" borderId="8" xfId="1" applyFont="1" applyFill="1" applyBorder="1" applyAlignment="1">
      <alignment horizontal="center" vertical="center"/>
    </xf>
    <xf numFmtId="49" fontId="9" fillId="9" borderId="1" xfId="1" applyNumberFormat="1" applyFont="1" applyFill="1" applyBorder="1" applyAlignment="1">
      <alignment horizontal="center" vertical="center" wrapText="1"/>
    </xf>
    <xf numFmtId="49" fontId="9" fillId="9" borderId="2" xfId="1" applyNumberFormat="1" applyFont="1" applyFill="1" applyBorder="1" applyAlignment="1">
      <alignment horizontal="center" vertical="center" wrapText="1"/>
    </xf>
    <xf numFmtId="49" fontId="9" fillId="9" borderId="3" xfId="1" applyNumberFormat="1" applyFont="1" applyFill="1" applyBorder="1" applyAlignment="1">
      <alignment horizontal="center" vertical="center" wrapText="1"/>
    </xf>
    <xf numFmtId="0" fontId="9" fillId="9" borderId="1" xfId="1" applyFont="1" applyFill="1" applyBorder="1" applyAlignment="1">
      <alignment horizontal="center" vertical="center" wrapText="1"/>
    </xf>
    <xf numFmtId="0" fontId="9" fillId="9" borderId="3" xfId="1" applyFont="1" applyFill="1" applyBorder="1" applyAlignment="1">
      <alignment horizontal="center" vertical="center" wrapText="1"/>
    </xf>
    <xf numFmtId="0" fontId="9" fillId="9" borderId="1" xfId="1" applyFont="1" applyFill="1" applyBorder="1" applyAlignment="1">
      <alignment horizontal="center" vertical="center"/>
    </xf>
    <xf numFmtId="0" fontId="9" fillId="9" borderId="2" xfId="1" applyFont="1" applyFill="1" applyBorder="1" applyAlignment="1">
      <alignment horizontal="center" vertical="center"/>
    </xf>
    <xf numFmtId="0" fontId="9" fillId="9" borderId="3" xfId="1" applyFont="1" applyFill="1" applyBorder="1" applyAlignment="1">
      <alignment horizontal="center" vertical="center"/>
    </xf>
    <xf numFmtId="0" fontId="9" fillId="10" borderId="1" xfId="1" applyFont="1" applyFill="1" applyBorder="1" applyAlignment="1">
      <alignment horizontal="center" vertical="center" wrapText="1"/>
    </xf>
    <xf numFmtId="0" fontId="9" fillId="10" borderId="2" xfId="1" applyFont="1" applyFill="1" applyBorder="1" applyAlignment="1">
      <alignment horizontal="center" vertical="center" wrapText="1"/>
    </xf>
    <xf numFmtId="0" fontId="9" fillId="10" borderId="3" xfId="1" applyFont="1" applyFill="1" applyBorder="1" applyAlignment="1">
      <alignment horizontal="center" vertical="center" wrapText="1"/>
    </xf>
    <xf numFmtId="0" fontId="9" fillId="10" borderId="1" xfId="1" applyFont="1" applyFill="1" applyBorder="1" applyAlignment="1">
      <alignment horizontal="center" vertical="center"/>
    </xf>
    <xf numFmtId="0" fontId="9" fillId="10" borderId="2" xfId="1" applyFont="1" applyFill="1" applyBorder="1" applyAlignment="1">
      <alignment horizontal="center" vertical="center"/>
    </xf>
    <xf numFmtId="0" fontId="9" fillId="10" borderId="3" xfId="1" applyFont="1" applyFill="1" applyBorder="1" applyAlignment="1">
      <alignment horizontal="center" vertical="center"/>
    </xf>
    <xf numFmtId="0" fontId="10" fillId="11" borderId="1" xfId="1" applyFont="1" applyFill="1" applyBorder="1" applyAlignment="1">
      <alignment horizontal="center" vertical="center"/>
    </xf>
    <xf numFmtId="0" fontId="10" fillId="11" borderId="2" xfId="1" applyFont="1" applyFill="1" applyBorder="1" applyAlignment="1">
      <alignment horizontal="center" vertical="center"/>
    </xf>
    <xf numFmtId="0" fontId="10" fillId="11" borderId="3" xfId="1" applyFont="1" applyFill="1" applyBorder="1" applyAlignment="1">
      <alignment horizontal="center" vertical="center"/>
    </xf>
    <xf numFmtId="0" fontId="10" fillId="11" borderId="4" xfId="1" applyFont="1" applyFill="1" applyBorder="1" applyAlignment="1">
      <alignment horizontal="center" vertical="center"/>
    </xf>
    <xf numFmtId="0" fontId="9" fillId="14" borderId="4" xfId="1" applyFont="1" applyFill="1" applyBorder="1" applyAlignment="1">
      <alignment horizontal="center" vertical="center" wrapText="1"/>
    </xf>
    <xf numFmtId="0" fontId="9" fillId="14" borderId="4" xfId="1" applyFont="1" applyFill="1" applyBorder="1" applyAlignment="1">
      <alignment horizontal="center" vertical="center" textRotation="90" wrapText="1"/>
    </xf>
    <xf numFmtId="0" fontId="9" fillId="15" borderId="4" xfId="1" applyFont="1" applyFill="1" applyBorder="1" applyAlignment="1">
      <alignment horizontal="center" vertical="center" wrapText="1"/>
    </xf>
    <xf numFmtId="0" fontId="10" fillId="13" borderId="1" xfId="1" applyFont="1" applyFill="1" applyBorder="1" applyAlignment="1">
      <alignment horizontal="center" vertical="center"/>
    </xf>
    <xf numFmtId="0" fontId="10" fillId="13" borderId="2" xfId="1" applyFont="1" applyFill="1" applyBorder="1" applyAlignment="1">
      <alignment horizontal="center" vertical="center"/>
    </xf>
    <xf numFmtId="0" fontId="10" fillId="2" borderId="2" xfId="1" applyFont="1" applyFill="1" applyBorder="1" applyAlignment="1">
      <alignment horizontal="center" vertical="center"/>
    </xf>
    <xf numFmtId="0" fontId="10" fillId="2" borderId="3" xfId="1" applyFont="1" applyFill="1" applyBorder="1" applyAlignment="1">
      <alignment horizontal="center" vertical="center"/>
    </xf>
    <xf numFmtId="0" fontId="10" fillId="13" borderId="1" xfId="1" applyFont="1" applyFill="1" applyBorder="1" applyAlignment="1">
      <alignment horizontal="center" vertical="center" wrapText="1"/>
    </xf>
    <xf numFmtId="0" fontId="10" fillId="13" borderId="2" xfId="1" applyFont="1" applyFill="1" applyBorder="1" applyAlignment="1">
      <alignment horizontal="center" vertical="center" wrapText="1"/>
    </xf>
    <xf numFmtId="0" fontId="10" fillId="2" borderId="2" xfId="1" applyFont="1" applyFill="1" applyBorder="1" applyAlignment="1">
      <alignment horizontal="center" vertical="center" wrapText="1"/>
    </xf>
    <xf numFmtId="0" fontId="10" fillId="2" borderId="3" xfId="1" applyFont="1" applyFill="1" applyBorder="1" applyAlignment="1">
      <alignment horizontal="center" vertical="center" wrapText="1"/>
    </xf>
    <xf numFmtId="0" fontId="10" fillId="13" borderId="4" xfId="1" applyFont="1" applyFill="1" applyBorder="1" applyAlignment="1">
      <alignment horizontal="center" vertical="center" wrapText="1"/>
    </xf>
    <xf numFmtId="0" fontId="10" fillId="2" borderId="4" xfId="1" applyFont="1" applyFill="1" applyBorder="1" applyAlignment="1">
      <alignment horizontal="center" vertical="center" wrapText="1"/>
    </xf>
    <xf numFmtId="0" fontId="9" fillId="17" borderId="4" xfId="1" applyFont="1" applyFill="1" applyBorder="1" applyAlignment="1">
      <alignment horizontal="center" vertical="center" wrapText="1"/>
    </xf>
    <xf numFmtId="0" fontId="9" fillId="17" borderId="4" xfId="1" applyFont="1" applyFill="1" applyBorder="1" applyAlignment="1">
      <alignment horizontal="center" vertical="center" textRotation="90" wrapText="1"/>
    </xf>
    <xf numFmtId="0" fontId="9" fillId="16" borderId="1" xfId="1" applyFont="1" applyFill="1" applyBorder="1" applyAlignment="1">
      <alignment horizontal="center" vertical="center" wrapText="1"/>
    </xf>
    <xf numFmtId="0" fontId="9" fillId="16" borderId="3" xfId="1" applyFont="1" applyFill="1" applyBorder="1" applyAlignment="1">
      <alignment horizontal="center" vertical="center" wrapText="1"/>
    </xf>
    <xf numFmtId="0" fontId="9" fillId="15" borderId="4" xfId="1" applyFont="1" applyFill="1" applyBorder="1" applyAlignment="1">
      <alignment horizontal="center" vertical="center"/>
    </xf>
    <xf numFmtId="0" fontId="9" fillId="18" borderId="4" xfId="1" applyFont="1" applyFill="1" applyBorder="1" applyAlignment="1">
      <alignment horizontal="center" vertical="center" textRotation="90" wrapText="1"/>
    </xf>
    <xf numFmtId="0" fontId="9" fillId="18" borderId="5" xfId="1" applyFont="1" applyFill="1" applyBorder="1" applyAlignment="1">
      <alignment horizontal="center" vertical="center" textRotation="90" wrapText="1"/>
    </xf>
    <xf numFmtId="0" fontId="9" fillId="18" borderId="9" xfId="1" applyFont="1" applyFill="1" applyBorder="1" applyAlignment="1">
      <alignment horizontal="center" vertical="center" textRotation="90" wrapText="1"/>
    </xf>
    <xf numFmtId="0" fontId="9" fillId="18" borderId="4" xfId="1" applyFont="1" applyFill="1" applyBorder="1" applyAlignment="1">
      <alignment horizontal="center" vertical="center" wrapText="1"/>
    </xf>
    <xf numFmtId="0" fontId="9" fillId="18" borderId="5" xfId="1" applyFont="1" applyFill="1" applyBorder="1" applyAlignment="1">
      <alignment horizontal="center" vertical="center" wrapText="1"/>
    </xf>
    <xf numFmtId="0" fontId="9" fillId="18" borderId="9" xfId="1" applyFont="1" applyFill="1" applyBorder="1" applyAlignment="1">
      <alignment horizontal="center" vertical="center" wrapText="1"/>
    </xf>
    <xf numFmtId="0" fontId="9" fillId="17" borderId="1" xfId="1" applyFont="1" applyFill="1" applyBorder="1" applyAlignment="1">
      <alignment horizontal="center" vertical="center" wrapText="1"/>
    </xf>
    <xf numFmtId="0" fontId="9" fillId="17" borderId="2" xfId="1" applyFont="1" applyFill="1" applyBorder="1" applyAlignment="1">
      <alignment horizontal="center" vertical="center" wrapText="1"/>
    </xf>
    <xf numFmtId="0" fontId="9" fillId="17" borderId="3" xfId="1" applyFont="1" applyFill="1" applyBorder="1" applyAlignment="1">
      <alignment horizontal="center" vertical="center" wrapText="1"/>
    </xf>
    <xf numFmtId="0" fontId="12" fillId="17" borderId="5" xfId="1" applyFont="1" applyFill="1" applyBorder="1" applyAlignment="1">
      <alignment horizontal="center" vertical="center" textRotation="90" wrapText="1"/>
    </xf>
    <xf numFmtId="0" fontId="12" fillId="17" borderId="9" xfId="1" applyFont="1" applyFill="1" applyBorder="1" applyAlignment="1">
      <alignment horizontal="center" vertical="center" textRotation="90" wrapText="1"/>
    </xf>
    <xf numFmtId="0" fontId="9" fillId="17" borderId="9" xfId="1" applyFont="1" applyFill="1" applyBorder="1" applyAlignment="1">
      <alignment horizontal="center" vertical="center" textRotation="90" wrapText="1"/>
    </xf>
    <xf numFmtId="0" fontId="9" fillId="19" borderId="4" xfId="1" applyFont="1" applyFill="1" applyBorder="1" applyAlignment="1">
      <alignment horizontal="center" vertical="center" wrapText="1"/>
    </xf>
    <xf numFmtId="0" fontId="9" fillId="19" borderId="5" xfId="1" applyFont="1" applyFill="1" applyBorder="1" applyAlignment="1">
      <alignment horizontal="center" vertical="center" textRotation="90" wrapText="1"/>
    </xf>
    <xf numFmtId="0" fontId="9" fillId="19" borderId="9" xfId="1" applyFont="1" applyFill="1" applyBorder="1" applyAlignment="1">
      <alignment horizontal="center" vertical="center" textRotation="90" wrapText="1"/>
    </xf>
    <xf numFmtId="0" fontId="9" fillId="19" borderId="4" xfId="1" applyFont="1" applyFill="1" applyBorder="1" applyAlignment="1">
      <alignment horizontal="center" vertical="center" textRotation="90" wrapText="1"/>
    </xf>
    <xf numFmtId="0" fontId="2" fillId="0" borderId="1" xfId="1" applyFont="1" applyBorder="1" applyAlignment="1">
      <alignment horizontal="center" vertical="center"/>
    </xf>
    <xf numFmtId="0" fontId="2" fillId="2" borderId="4" xfId="1" applyFont="1" applyFill="1" applyBorder="1" applyAlignment="1">
      <alignment horizontal="center" vertical="center"/>
    </xf>
    <xf numFmtId="0" fontId="2" fillId="2" borderId="4" xfId="1" applyFont="1" applyFill="1" applyBorder="1" applyAlignment="1" applyProtection="1">
      <alignment horizontal="center" vertical="center" textRotation="90" wrapText="1"/>
      <protection locked="0"/>
    </xf>
    <xf numFmtId="0" fontId="2" fillId="2" borderId="4" xfId="1" applyFont="1" applyFill="1" applyBorder="1" applyAlignment="1">
      <alignment horizontal="center" vertical="center" textRotation="90"/>
    </xf>
    <xf numFmtId="0" fontId="14" fillId="0" borderId="4" xfId="1" applyFont="1" applyBorder="1" applyAlignment="1" applyProtection="1">
      <alignment horizontal="center" vertical="center" wrapText="1"/>
      <protection locked="0"/>
    </xf>
    <xf numFmtId="0" fontId="2" fillId="0" borderId="4" xfId="1" applyFont="1" applyBorder="1" applyAlignment="1" applyProtection="1">
      <alignment horizontal="center" vertical="center" textRotation="90"/>
      <protection locked="0"/>
    </xf>
    <xf numFmtId="0" fontId="15" fillId="20" borderId="4" xfId="1" applyFont="1" applyFill="1" applyBorder="1" applyAlignment="1" applyProtection="1">
      <alignment horizontal="left" vertical="center" wrapText="1"/>
      <protection hidden="1"/>
    </xf>
    <xf numFmtId="0" fontId="2" fillId="20" borderId="5" xfId="1" applyFont="1" applyFill="1" applyBorder="1" applyAlignment="1" applyProtection="1">
      <alignment horizontal="center" vertical="center" wrapText="1"/>
      <protection hidden="1"/>
    </xf>
    <xf numFmtId="0" fontId="2" fillId="20" borderId="10" xfId="1" applyFont="1" applyFill="1" applyBorder="1" applyAlignment="1" applyProtection="1">
      <alignment horizontal="center" vertical="center" wrapText="1"/>
      <protection hidden="1"/>
    </xf>
    <xf numFmtId="0" fontId="2" fillId="20" borderId="9" xfId="1" applyFont="1" applyFill="1" applyBorder="1" applyAlignment="1" applyProtection="1">
      <alignment horizontal="center" vertical="center" wrapText="1"/>
      <protection hidden="1"/>
    </xf>
    <xf numFmtId="9" fontId="2" fillId="0" borderId="4" xfId="1" applyNumberFormat="1" applyFont="1" applyBorder="1" applyAlignment="1" applyProtection="1">
      <alignment horizontal="center" vertical="center" wrapText="1"/>
      <protection locked="0"/>
    </xf>
    <xf numFmtId="0" fontId="16" fillId="0" borderId="4" xfId="1" applyFont="1" applyBorder="1" applyAlignment="1" applyProtection="1">
      <alignment horizontal="center" vertical="center" wrapText="1"/>
      <protection hidden="1"/>
    </xf>
    <xf numFmtId="0" fontId="2" fillId="20" borderId="4" xfId="1" applyFont="1" applyFill="1" applyBorder="1" applyAlignment="1" applyProtection="1">
      <alignment horizontal="center" vertical="center" wrapText="1"/>
      <protection hidden="1"/>
    </xf>
    <xf numFmtId="0" fontId="16" fillId="0" borderId="4" xfId="1" applyFont="1" applyBorder="1" applyAlignment="1" applyProtection="1">
      <alignment horizontal="center" vertical="center"/>
      <protection hidden="1"/>
    </xf>
    <xf numFmtId="0" fontId="2" fillId="20" borderId="5" xfId="1" applyFont="1" applyFill="1" applyBorder="1" applyAlignment="1" applyProtection="1">
      <alignment horizontal="center" vertical="center" textRotation="90"/>
      <protection hidden="1"/>
    </xf>
    <xf numFmtId="0" fontId="2" fillId="20" borderId="10" xfId="1" applyFont="1" applyFill="1" applyBorder="1" applyAlignment="1" applyProtection="1">
      <alignment horizontal="center" vertical="center" textRotation="90"/>
      <protection hidden="1"/>
    </xf>
    <xf numFmtId="0" fontId="2" fillId="20" borderId="9" xfId="1" applyFont="1" applyFill="1" applyBorder="1" applyAlignment="1" applyProtection="1">
      <alignment horizontal="center" vertical="center" textRotation="90"/>
      <protection hidden="1"/>
    </xf>
    <xf numFmtId="0" fontId="2" fillId="0" borderId="4" xfId="1" applyFont="1" applyBorder="1" applyAlignment="1" applyProtection="1">
      <alignment horizontal="center" vertical="center" wrapText="1"/>
      <protection locked="0"/>
    </xf>
    <xf numFmtId="0" fontId="2" fillId="0" borderId="5" xfId="1" applyFont="1" applyBorder="1" applyAlignment="1" applyProtection="1">
      <alignment horizontal="left" vertical="center" wrapText="1"/>
      <protection locked="0"/>
    </xf>
    <xf numFmtId="0" fontId="2" fillId="0" borderId="10" xfId="1" applyFont="1" applyBorder="1" applyAlignment="1" applyProtection="1">
      <alignment horizontal="left" vertical="center"/>
      <protection locked="0"/>
    </xf>
    <xf numFmtId="0" fontId="2" fillId="0" borderId="9" xfId="1" applyFont="1" applyBorder="1" applyAlignment="1" applyProtection="1">
      <alignment horizontal="left" vertical="center"/>
      <protection locked="0"/>
    </xf>
    <xf numFmtId="0" fontId="16" fillId="20" borderId="4" xfId="1" applyFont="1" applyFill="1" applyBorder="1" applyAlignment="1" applyProtection="1">
      <alignment horizontal="center" vertical="center" wrapText="1"/>
      <protection hidden="1"/>
    </xf>
    <xf numFmtId="0" fontId="2" fillId="0" borderId="5" xfId="1" applyFont="1" applyBorder="1" applyAlignment="1" applyProtection="1">
      <alignment horizontal="center" vertical="center" wrapText="1"/>
      <protection hidden="1"/>
    </xf>
    <xf numFmtId="0" fontId="2" fillId="0" borderId="10" xfId="1" applyFont="1" applyBorder="1" applyAlignment="1" applyProtection="1">
      <alignment horizontal="center" vertical="center" wrapText="1"/>
      <protection hidden="1"/>
    </xf>
    <xf numFmtId="0" fontId="2" fillId="0" borderId="9" xfId="1" applyFont="1" applyBorder="1" applyAlignment="1" applyProtection="1">
      <alignment horizontal="center" vertical="center" wrapText="1"/>
      <protection hidden="1"/>
    </xf>
    <xf numFmtId="14" fontId="18" fillId="0" borderId="5" xfId="1" applyNumberFormat="1" applyFont="1" applyBorder="1" applyAlignment="1" applyProtection="1">
      <alignment horizontal="left" vertical="center" wrapText="1"/>
      <protection locked="0"/>
    </xf>
    <xf numFmtId="14" fontId="18" fillId="0" borderId="10" xfId="1" applyNumberFormat="1" applyFont="1" applyBorder="1" applyAlignment="1" applyProtection="1">
      <alignment horizontal="left" vertical="center" wrapText="1"/>
      <protection locked="0"/>
    </xf>
    <xf numFmtId="14" fontId="18" fillId="0" borderId="9" xfId="1" applyNumberFormat="1" applyFont="1" applyBorder="1" applyAlignment="1" applyProtection="1">
      <alignment horizontal="left" vertical="center" wrapText="1"/>
      <protection locked="0"/>
    </xf>
    <xf numFmtId="0" fontId="2" fillId="2" borderId="5" xfId="1" applyFont="1" applyFill="1" applyBorder="1" applyAlignment="1" applyProtection="1">
      <alignment horizontal="center" vertical="center" wrapText="1"/>
      <protection locked="0"/>
    </xf>
    <xf numFmtId="0" fontId="2" fillId="21" borderId="10" xfId="1" applyFont="1" applyFill="1" applyBorder="1" applyAlignment="1" applyProtection="1">
      <alignment horizontal="center" vertical="center" wrapText="1"/>
      <protection locked="0"/>
    </xf>
    <xf numFmtId="0" fontId="2" fillId="2" borderId="10" xfId="1" applyFont="1" applyFill="1" applyBorder="1" applyAlignment="1" applyProtection="1">
      <alignment horizontal="center" vertical="center" wrapText="1"/>
      <protection locked="0"/>
    </xf>
    <xf numFmtId="0" fontId="2" fillId="2" borderId="9" xfId="1" applyFont="1" applyFill="1" applyBorder="1" applyAlignment="1" applyProtection="1">
      <alignment horizontal="center" vertical="center" wrapText="1"/>
      <protection locked="0"/>
    </xf>
    <xf numFmtId="0" fontId="2" fillId="2" borderId="10" xfId="1" applyFont="1" applyFill="1" applyBorder="1" applyAlignment="1" applyProtection="1">
      <alignment horizontal="center" vertical="center"/>
      <protection locked="0"/>
    </xf>
    <xf numFmtId="0" fontId="2" fillId="2" borderId="9" xfId="1" applyFont="1" applyFill="1" applyBorder="1" applyAlignment="1" applyProtection="1">
      <alignment horizontal="center" vertical="center"/>
      <protection locked="0"/>
    </xf>
    <xf numFmtId="9" fontId="2" fillId="20" borderId="5" xfId="1" applyNumberFormat="1" applyFont="1" applyFill="1" applyBorder="1" applyAlignment="1" applyProtection="1">
      <alignment horizontal="center" vertical="center" textRotation="90"/>
      <protection hidden="1"/>
    </xf>
    <xf numFmtId="9" fontId="2" fillId="20" borderId="10" xfId="1" applyNumberFormat="1" applyFont="1" applyFill="1" applyBorder="1" applyAlignment="1" applyProtection="1">
      <alignment horizontal="center" vertical="center" textRotation="90"/>
      <protection hidden="1"/>
    </xf>
    <xf numFmtId="9" fontId="2" fillId="20" borderId="9" xfId="1" applyNumberFormat="1" applyFont="1" applyFill="1" applyBorder="1" applyAlignment="1" applyProtection="1">
      <alignment horizontal="center" vertical="center" textRotation="90"/>
      <protection hidden="1"/>
    </xf>
    <xf numFmtId="9" fontId="2" fillId="0" borderId="5" xfId="1" applyNumberFormat="1" applyFont="1" applyBorder="1" applyAlignment="1" applyProtection="1">
      <alignment horizontal="center" vertical="center" textRotation="90"/>
      <protection locked="0"/>
    </xf>
    <xf numFmtId="9" fontId="2" fillId="0" borderId="10" xfId="1" applyNumberFormat="1" applyFont="1" applyBorder="1" applyAlignment="1" applyProtection="1">
      <alignment horizontal="center" vertical="center" textRotation="90"/>
      <protection locked="0"/>
    </xf>
    <xf numFmtId="9" fontId="2" fillId="0" borderId="9" xfId="1" applyNumberFormat="1" applyFont="1" applyBorder="1" applyAlignment="1" applyProtection="1">
      <alignment horizontal="center" vertical="center" textRotation="90"/>
      <protection locked="0"/>
    </xf>
    <xf numFmtId="1" fontId="2" fillId="20" borderId="5" xfId="2" applyNumberFormat="1" applyFont="1" applyFill="1" applyBorder="1" applyAlignment="1" applyProtection="1">
      <alignment horizontal="center" vertical="center"/>
      <protection hidden="1"/>
    </xf>
    <xf numFmtId="1" fontId="2" fillId="20" borderId="10" xfId="2" applyNumberFormat="1" applyFont="1" applyFill="1" applyBorder="1" applyAlignment="1" applyProtection="1">
      <alignment horizontal="center" vertical="center"/>
      <protection hidden="1"/>
    </xf>
    <xf numFmtId="1" fontId="2" fillId="20" borderId="9" xfId="2" applyNumberFormat="1" applyFont="1" applyFill="1" applyBorder="1" applyAlignment="1" applyProtection="1">
      <alignment horizontal="center" vertical="center"/>
      <protection hidden="1"/>
    </xf>
    <xf numFmtId="0" fontId="16" fillId="0" borderId="4" xfId="1" applyFont="1" applyBorder="1" applyAlignment="1" applyProtection="1">
      <alignment horizontal="center" vertical="center" textRotation="90" wrapText="1"/>
      <protection hidden="1"/>
    </xf>
    <xf numFmtId="0" fontId="16" fillId="0" borderId="4" xfId="1" applyFont="1" applyBorder="1" applyAlignment="1" applyProtection="1">
      <alignment horizontal="center" vertical="center" textRotation="90"/>
      <protection hidden="1"/>
    </xf>
    <xf numFmtId="0" fontId="2" fillId="2" borderId="0" xfId="1" applyFont="1" applyFill="1" applyAlignment="1">
      <alignment horizontal="center" vertical="center"/>
    </xf>
    <xf numFmtId="0" fontId="14" fillId="0" borderId="5" xfId="1" applyFont="1" applyBorder="1" applyAlignment="1" applyProtection="1">
      <alignment horizontal="center" vertical="center" wrapText="1"/>
      <protection locked="0"/>
    </xf>
    <xf numFmtId="0" fontId="14" fillId="0" borderId="10" xfId="1" applyFont="1" applyBorder="1" applyAlignment="1" applyProtection="1">
      <alignment horizontal="center" vertical="center" wrapText="1"/>
      <protection locked="0"/>
    </xf>
    <xf numFmtId="0" fontId="14" fillId="0" borderId="9" xfId="1" applyFont="1" applyBorder="1" applyAlignment="1" applyProtection="1">
      <alignment horizontal="center" vertical="center" wrapText="1"/>
      <protection locked="0"/>
    </xf>
    <xf numFmtId="0" fontId="2" fillId="0" borderId="5" xfId="1" applyFont="1" applyBorder="1" applyAlignment="1" applyProtection="1">
      <alignment horizontal="center" vertical="center" textRotation="90"/>
      <protection locked="0"/>
    </xf>
    <xf numFmtId="0" fontId="2" fillId="0" borderId="10" xfId="1" applyFont="1" applyBorder="1" applyAlignment="1" applyProtection="1">
      <alignment horizontal="center" vertical="center" textRotation="90"/>
      <protection locked="0"/>
    </xf>
    <xf numFmtId="0" fontId="2" fillId="0" borderId="9" xfId="1" applyFont="1" applyBorder="1" applyAlignment="1" applyProtection="1">
      <alignment horizontal="center" vertical="center" textRotation="90"/>
      <protection locked="0"/>
    </xf>
    <xf numFmtId="0" fontId="2" fillId="2" borderId="5" xfId="1" applyFont="1" applyFill="1" applyBorder="1" applyAlignment="1" applyProtection="1">
      <alignment horizontal="center" vertical="center"/>
      <protection locked="0"/>
    </xf>
    <xf numFmtId="0" fontId="2" fillId="22" borderId="5" xfId="1" applyFont="1" applyFill="1" applyBorder="1" applyAlignment="1" applyProtection="1">
      <alignment horizontal="center" vertical="center" wrapText="1"/>
      <protection locked="0"/>
    </xf>
    <xf numFmtId="0" fontId="2" fillId="22" borderId="10" xfId="1" applyFont="1" applyFill="1" applyBorder="1" applyAlignment="1" applyProtection="1">
      <alignment horizontal="center" vertical="center" wrapText="1"/>
      <protection locked="0"/>
    </xf>
    <xf numFmtId="0" fontId="2" fillId="22" borderId="9" xfId="1" applyFont="1" applyFill="1" applyBorder="1" applyAlignment="1" applyProtection="1">
      <alignment horizontal="center" vertical="center" wrapText="1"/>
      <protection locked="0"/>
    </xf>
    <xf numFmtId="0" fontId="2" fillId="2" borderId="5" xfId="1" applyFont="1" applyFill="1" applyBorder="1" applyAlignment="1" applyProtection="1">
      <alignment horizontal="left" vertical="center" wrapText="1"/>
      <protection locked="0"/>
    </xf>
    <xf numFmtId="0" fontId="2" fillId="22" borderId="10" xfId="1" applyFont="1" applyFill="1" applyBorder="1" applyAlignment="1" applyProtection="1">
      <alignment horizontal="left" vertical="center" wrapText="1"/>
      <protection locked="0"/>
    </xf>
    <xf numFmtId="0" fontId="2" fillId="22" borderId="9" xfId="1" applyFont="1" applyFill="1" applyBorder="1" applyAlignment="1" applyProtection="1">
      <alignment horizontal="left" vertical="center" wrapText="1"/>
      <protection locked="0"/>
    </xf>
    <xf numFmtId="0" fontId="16" fillId="2" borderId="5" xfId="1" applyFont="1" applyFill="1" applyBorder="1" applyAlignment="1" applyProtection="1">
      <alignment horizontal="center" vertical="center" wrapText="1"/>
      <protection locked="0"/>
    </xf>
    <xf numFmtId="0" fontId="2" fillId="22" borderId="10" xfId="1" applyFont="1" applyFill="1" applyBorder="1" applyAlignment="1" applyProtection="1">
      <alignment horizontal="center" vertical="center"/>
      <protection locked="0"/>
    </xf>
    <xf numFmtId="0" fontId="2" fillId="22" borderId="9" xfId="1" applyFont="1" applyFill="1" applyBorder="1" applyAlignment="1" applyProtection="1">
      <alignment horizontal="center" vertical="center"/>
      <protection locked="0"/>
    </xf>
    <xf numFmtId="0" fontId="2" fillId="0" borderId="1" xfId="1" applyFont="1" applyBorder="1" applyAlignment="1">
      <alignment horizontal="center" vertical="center" textRotation="90"/>
    </xf>
    <xf numFmtId="0" fontId="2" fillId="2" borderId="10" xfId="1" applyFont="1" applyFill="1" applyBorder="1" applyAlignment="1" applyProtection="1">
      <alignment horizontal="left" vertical="center" wrapText="1"/>
      <protection locked="0"/>
    </xf>
    <xf numFmtId="0" fontId="2" fillId="21" borderId="5" xfId="1" applyFont="1" applyFill="1" applyBorder="1" applyAlignment="1" applyProtection="1">
      <alignment horizontal="center" vertical="center" wrapText="1"/>
      <protection locked="0"/>
    </xf>
    <xf numFmtId="0" fontId="2" fillId="2" borderId="0" xfId="1" applyFont="1" applyFill="1" applyAlignment="1">
      <alignment horizontal="center" vertical="center" textRotation="90"/>
    </xf>
    <xf numFmtId="0" fontId="2" fillId="2" borderId="10" xfId="1" applyFont="1" applyFill="1" applyBorder="1" applyAlignment="1" applyProtection="1">
      <alignment horizontal="left" vertical="center"/>
      <protection locked="0"/>
    </xf>
    <xf numFmtId="0" fontId="2" fillId="2" borderId="9" xfId="1" applyFont="1" applyFill="1" applyBorder="1" applyAlignment="1" applyProtection="1">
      <alignment horizontal="left" vertical="center"/>
      <protection locked="0"/>
    </xf>
    <xf numFmtId="0" fontId="2" fillId="22" borderId="5" xfId="1" applyFont="1" applyFill="1" applyBorder="1" applyAlignment="1" applyProtection="1">
      <alignment horizontal="left" vertical="center" wrapText="1"/>
      <protection locked="0"/>
    </xf>
    <xf numFmtId="0" fontId="2" fillId="0" borderId="5" xfId="1" applyFont="1" applyBorder="1" applyAlignment="1" applyProtection="1">
      <alignment horizontal="center" vertical="center" textRotation="90" wrapText="1"/>
      <protection locked="0"/>
    </xf>
    <xf numFmtId="0" fontId="2" fillId="0" borderId="10" xfId="1" applyFont="1" applyBorder="1" applyAlignment="1" applyProtection="1">
      <alignment horizontal="center" vertical="center" textRotation="90" wrapText="1"/>
      <protection locked="0"/>
    </xf>
    <xf numFmtId="0" fontId="2" fillId="0" borderId="9" xfId="1" applyFont="1" applyBorder="1" applyAlignment="1" applyProtection="1">
      <alignment horizontal="center" vertical="center" textRotation="90" wrapText="1"/>
      <protection locked="0"/>
    </xf>
    <xf numFmtId="0" fontId="2" fillId="2" borderId="4" xfId="1" applyFont="1" applyFill="1" applyBorder="1" applyAlignment="1" applyProtection="1">
      <alignment horizontal="center" vertical="center" textRotation="90"/>
      <protection locked="0"/>
    </xf>
    <xf numFmtId="0" fontId="2" fillId="2" borderId="5" xfId="1" applyFont="1" applyFill="1" applyBorder="1" applyAlignment="1" applyProtection="1">
      <alignment horizontal="center" vertical="center" textRotation="90" wrapText="1"/>
      <protection locked="0"/>
    </xf>
    <xf numFmtId="0" fontId="2" fillId="2" borderId="10" xfId="1" applyFont="1" applyFill="1" applyBorder="1" applyAlignment="1" applyProtection="1">
      <alignment horizontal="center" vertical="center" textRotation="90" wrapText="1"/>
      <protection locked="0"/>
    </xf>
    <xf numFmtId="0" fontId="2" fillId="2" borderId="9" xfId="1" applyFont="1" applyFill="1" applyBorder="1" applyAlignment="1" applyProtection="1">
      <alignment horizontal="center" vertical="center" textRotation="90" wrapText="1"/>
      <protection locked="0"/>
    </xf>
    <xf numFmtId="14" fontId="2" fillId="0" borderId="5" xfId="1" applyNumberFormat="1" applyFont="1" applyBorder="1" applyAlignment="1" applyProtection="1">
      <alignment horizontal="center" vertical="top" wrapText="1"/>
      <protection locked="0"/>
    </xf>
    <xf numFmtId="14" fontId="2" fillId="0" borderId="10" xfId="1" applyNumberFormat="1" applyFont="1" applyBorder="1" applyAlignment="1" applyProtection="1">
      <alignment horizontal="center" vertical="top" wrapText="1"/>
      <protection locked="0"/>
    </xf>
    <xf numFmtId="14" fontId="2" fillId="0" borderId="9" xfId="1" applyNumberFormat="1" applyFont="1" applyBorder="1" applyAlignment="1" applyProtection="1">
      <alignment horizontal="center" vertical="top" wrapText="1"/>
      <protection locked="0"/>
    </xf>
    <xf numFmtId="0" fontId="16" fillId="0" borderId="5" xfId="1" applyFont="1" applyBorder="1" applyAlignment="1" applyProtection="1">
      <alignment horizontal="center" vertical="center"/>
      <protection locked="0"/>
    </xf>
    <xf numFmtId="0" fontId="16" fillId="0" borderId="10" xfId="1" applyFont="1" applyBorder="1" applyAlignment="1" applyProtection="1">
      <alignment horizontal="center" vertical="center"/>
      <protection locked="0"/>
    </xf>
    <xf numFmtId="0" fontId="16" fillId="0" borderId="9" xfId="1" applyFont="1" applyBorder="1" applyAlignment="1" applyProtection="1">
      <alignment horizontal="center" vertical="center"/>
      <protection locked="0"/>
    </xf>
    <xf numFmtId="0" fontId="2" fillId="2" borderId="4" xfId="1" applyFont="1" applyFill="1" applyBorder="1" applyAlignment="1" applyProtection="1">
      <alignment horizontal="center" vertical="center"/>
      <protection locked="0"/>
    </xf>
    <xf numFmtId="0" fontId="2" fillId="20" borderId="4" xfId="1" applyFont="1" applyFill="1" applyBorder="1" applyAlignment="1" applyProtection="1">
      <alignment horizontal="center" vertical="center" textRotation="90"/>
      <protection hidden="1"/>
    </xf>
    <xf numFmtId="0" fontId="2" fillId="2" borderId="4" xfId="1" applyFont="1" applyFill="1" applyBorder="1" applyAlignment="1" applyProtection="1">
      <alignment horizontal="center" vertical="center" wrapText="1"/>
      <protection locked="0"/>
    </xf>
    <xf numFmtId="9" fontId="2" fillId="0" borderId="4" xfId="1" applyNumberFormat="1" applyFont="1" applyBorder="1" applyAlignment="1" applyProtection="1">
      <alignment horizontal="center" vertical="center" textRotation="90"/>
      <protection locked="0"/>
    </xf>
  </cellXfs>
  <cellStyles count="3">
    <cellStyle name="Normal" xfId="0" builtinId="0"/>
    <cellStyle name="Normal 2 2" xfId="1" xr:uid="{A62303F6-DA32-486F-8FF7-AEAB3C22639B}"/>
    <cellStyle name="Porcentaje 2" xfId="2" xr:uid="{2C5C5B18-0C55-40B7-B6BD-4EFD477BC94C}"/>
  </cellStyles>
  <dxfs count="319">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sharedStrings" Target="sharedStrings.xml"/><Relationship Id="rId5" Type="http://schemas.openxmlformats.org/officeDocument/2006/relationships/externalLink" Target="externalLinks/externalLink4.xml"/><Relationship Id="rId10"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342900</xdr:colOff>
      <xdr:row>1</xdr:row>
      <xdr:rowOff>144288</xdr:rowOff>
    </xdr:from>
    <xdr:to>
      <xdr:col>8</xdr:col>
      <xdr:colOff>317668</xdr:colOff>
      <xdr:row>3</xdr:row>
      <xdr:rowOff>196932</xdr:rowOff>
    </xdr:to>
    <xdr:pic>
      <xdr:nvPicPr>
        <xdr:cNvPr id="2" name="Picture 1">
          <a:extLst>
            <a:ext uri="{FF2B5EF4-FFF2-40B4-BE49-F238E27FC236}">
              <a16:creationId xmlns:a16="http://schemas.microsoft.com/office/drawing/2014/main" id="{F111C884-D466-4615-B0F1-C857DF0A599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9075" y="353838"/>
          <a:ext cx="1317793" cy="624144"/>
        </a:xfrm>
        <a:prstGeom prst="rect">
          <a:avLst/>
        </a:prstGeom>
      </xdr:spPr>
    </xdr:pic>
    <xdr:clientData/>
  </xdr:twoCellAnchor>
  <xdr:twoCellAnchor>
    <xdr:from>
      <xdr:col>8</xdr:col>
      <xdr:colOff>779822</xdr:colOff>
      <xdr:row>3</xdr:row>
      <xdr:rowOff>212378</xdr:rowOff>
    </xdr:from>
    <xdr:to>
      <xdr:col>17</xdr:col>
      <xdr:colOff>419100</xdr:colOff>
      <xdr:row>3</xdr:row>
      <xdr:rowOff>212378</xdr:rowOff>
    </xdr:to>
    <xdr:cxnSp macro="">
      <xdr:nvCxnSpPr>
        <xdr:cNvPr id="3" name="Straight Connector 2">
          <a:extLst>
            <a:ext uri="{FF2B5EF4-FFF2-40B4-BE49-F238E27FC236}">
              <a16:creationId xmlns:a16="http://schemas.microsoft.com/office/drawing/2014/main" id="{C7CC4D47-FAB2-4210-A14A-0A0E08A62C05}"/>
            </a:ext>
          </a:extLst>
        </xdr:cNvPr>
        <xdr:cNvCxnSpPr/>
      </xdr:nvCxnSpPr>
      <xdr:spPr>
        <a:xfrm flipV="1">
          <a:off x="1999022" y="993428"/>
          <a:ext cx="5192353"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20Riesgos/2022/01_Formulacion_Actualizaciones/Matriz_Riesgos_Corrupcion_2022_V1.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20Riesgos/2022/01_Formulacion_Actualizaciones/Versi&#243;n%202/Matriz_Riesgos_Operacionales_2022_v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ileserver\publica\Users\adriana\Desktop\SAE\05_Riesgos\2021\00_Documentacion\Formato_Riesgos_Corrupcion\Formato_Matriz_Riesgos_Corrupcion_20211013_V2b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ileserver\publica\Users\adriana\Desktop\SAE\05_Riesgos\2021\01_Formulacion_Actualizaciones\Documentos_trabajo\Riesgos_v1\Mapa_Riesgos_Corrupcion_202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20Riesgos/2022/01_Formulacion_Actualizaciones/Matriz_Riesgos_Operacionales_2022_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refreshError="1"/>
      <sheetData sheetId="2"/>
      <sheetData sheetId="3">
        <row r="20">
          <cell r="D20" t="str">
            <v xml:space="preserve">   El evento puede ocurrir solo en circunstancias excepcionales (poco comunes o anormales)</v>
          </cell>
          <cell r="E20" t="str">
            <v xml:space="preserve">   El evento puede ocurrir en algún momento</v>
          </cell>
          <cell r="F20" t="str">
            <v xml:space="preserve">   El evento podrá ocurrir en algún momento</v>
          </cell>
          <cell r="G20" t="str">
            <v xml:space="preserve">   Es viable que el evento ocurra en la mayoría de las circunstancias</v>
          </cell>
          <cell r="H20" t="str">
            <v xml:space="preserve">   Se espera que el evento ocurra en la mayoría de las circunstancias</v>
          </cell>
          <cell r="J20" t="str">
            <v xml:space="preserve">   No se ha presentado en los últimos 5 años</v>
          </cell>
          <cell r="K20" t="str">
            <v xml:space="preserve">   Al menos 1 vez en los últimos 5 años</v>
          </cell>
          <cell r="L20" t="str">
            <v xml:space="preserve">   Al menos 1 vez en los últimos 2 años</v>
          </cell>
          <cell r="M20" t="str">
            <v xml:space="preserve">   Al menos 1 vez en el último año</v>
          </cell>
          <cell r="N20" t="str">
            <v xml:space="preserve">   Más de 1 vez al año</v>
          </cell>
        </row>
      </sheetData>
      <sheetData sheetId="4">
        <row r="10">
          <cell r="F10" t="str">
            <v>De una (1) a cinco (5) respuestas afirmativas. Genera medianas consecuencias sobre la entidad</v>
          </cell>
          <cell r="G10" t="str">
            <v>De seis (6) a once (11) respuestas afirmativas. Genera altas consecuencias sobre la entidad</v>
          </cell>
          <cell r="H10" t="str">
            <v>De doce (12) a diecinueve (19) respuestas afirmativas. Genera consecuencias desastrosas para la entidad</v>
          </cell>
        </row>
      </sheetData>
      <sheetData sheetId="5">
        <row r="56">
          <cell r="B56" t="str">
            <v>Concatenado</v>
          </cell>
          <cell r="C56" t="str">
            <v>Numero</v>
          </cell>
          <cell r="D56" t="str">
            <v>Rango de Calificación del Diseño</v>
          </cell>
          <cell r="E56" t="str">
            <v>El control se ejecuta de manera consistente por los responsables. (EJECUCIÓN)</v>
          </cell>
          <cell r="F56" t="str">
            <v>Control Definitivo</v>
          </cell>
          <cell r="G56" t="str">
            <v>Puntaje de Solidez del Control</v>
          </cell>
        </row>
        <row r="57">
          <cell r="B57" t="str">
            <v>FuerteFuerte</v>
          </cell>
          <cell r="C57">
            <v>1</v>
          </cell>
          <cell r="D57" t="str">
            <v>Fuerte</v>
          </cell>
          <cell r="E57" t="str">
            <v>Fuerte</v>
          </cell>
          <cell r="F57" t="str">
            <v>Fuerte</v>
          </cell>
          <cell r="G57">
            <v>100</v>
          </cell>
        </row>
        <row r="58">
          <cell r="B58" t="str">
            <v>FuerteModerado</v>
          </cell>
          <cell r="C58">
            <v>2</v>
          </cell>
          <cell r="D58" t="str">
            <v>Fuerte</v>
          </cell>
          <cell r="E58" t="str">
            <v>Moderado</v>
          </cell>
          <cell r="F58" t="str">
            <v>Moderado</v>
          </cell>
          <cell r="G58">
            <v>50</v>
          </cell>
        </row>
        <row r="59">
          <cell r="B59" t="str">
            <v>FuerteDébil</v>
          </cell>
          <cell r="C59">
            <v>3</v>
          </cell>
          <cell r="D59" t="str">
            <v>Fuerte</v>
          </cell>
          <cell r="E59" t="str">
            <v>Débil</v>
          </cell>
          <cell r="F59" t="str">
            <v>Débil</v>
          </cell>
          <cell r="G59">
            <v>0</v>
          </cell>
        </row>
        <row r="60">
          <cell r="B60" t="str">
            <v>Moderadofuerte</v>
          </cell>
          <cell r="C60">
            <v>4</v>
          </cell>
          <cell r="D60" t="str">
            <v>Moderado</v>
          </cell>
          <cell r="E60" t="str">
            <v>fuerte</v>
          </cell>
          <cell r="F60" t="str">
            <v>Moderado</v>
          </cell>
          <cell r="G60">
            <v>50</v>
          </cell>
        </row>
        <row r="61">
          <cell r="B61" t="str">
            <v>ModeradoModerado</v>
          </cell>
          <cell r="C61">
            <v>5</v>
          </cell>
          <cell r="D61" t="str">
            <v>Moderado</v>
          </cell>
          <cell r="E61" t="str">
            <v>Moderado</v>
          </cell>
          <cell r="F61" t="str">
            <v>Moderado</v>
          </cell>
          <cell r="G61">
            <v>50</v>
          </cell>
        </row>
        <row r="62">
          <cell r="B62" t="str">
            <v>ModeradoDébil</v>
          </cell>
          <cell r="C62">
            <v>6</v>
          </cell>
          <cell r="D62" t="str">
            <v>Moderado</v>
          </cell>
          <cell r="E62" t="str">
            <v>Débil</v>
          </cell>
          <cell r="F62" t="str">
            <v>Débil</v>
          </cell>
          <cell r="G62">
            <v>0</v>
          </cell>
        </row>
        <row r="63">
          <cell r="B63" t="str">
            <v>DébilFuerte</v>
          </cell>
          <cell r="C63">
            <v>7</v>
          </cell>
          <cell r="D63" t="str">
            <v>Débil</v>
          </cell>
          <cell r="E63" t="str">
            <v>Fuerte</v>
          </cell>
          <cell r="F63" t="str">
            <v>Débil</v>
          </cell>
          <cell r="G63">
            <v>0</v>
          </cell>
        </row>
        <row r="64">
          <cell r="B64" t="str">
            <v>DébilModerado</v>
          </cell>
          <cell r="C64">
            <v>8</v>
          </cell>
          <cell r="D64" t="str">
            <v>Débil</v>
          </cell>
          <cell r="E64" t="str">
            <v>Moderado</v>
          </cell>
          <cell r="F64" t="str">
            <v>Débil</v>
          </cell>
          <cell r="G64">
            <v>0</v>
          </cell>
        </row>
        <row r="65">
          <cell r="B65" t="str">
            <v>DébilDébil</v>
          </cell>
          <cell r="C65">
            <v>9</v>
          </cell>
          <cell r="D65" t="str">
            <v>Débil</v>
          </cell>
          <cell r="E65" t="str">
            <v>Débil</v>
          </cell>
          <cell r="F65" t="str">
            <v>Débil</v>
          </cell>
          <cell r="G65">
            <v>0</v>
          </cell>
        </row>
        <row r="77">
          <cell r="B77" t="str">
            <v>Concatenar</v>
          </cell>
          <cell r="C77" t="str">
            <v>Solidez del conjunto de los controles.</v>
          </cell>
          <cell r="D77" t="str">
            <v>Controles ayudan a disminuir la probabilidad</v>
          </cell>
          <cell r="E77" t="str">
            <v># Columnas en la matriz de riesgo que se desplaza en el eje de la probabilidad</v>
          </cell>
        </row>
        <row r="78">
          <cell r="B78" t="str">
            <v>FuerteDirectamente</v>
          </cell>
          <cell r="C78" t="str">
            <v>Fuerte</v>
          </cell>
          <cell r="D78" t="str">
            <v>Directamente</v>
          </cell>
          <cell r="E78">
            <v>2</v>
          </cell>
        </row>
        <row r="79">
          <cell r="B79" t="str">
            <v>FuerteNo disminuye</v>
          </cell>
          <cell r="C79" t="str">
            <v>Fuerte</v>
          </cell>
          <cell r="D79" t="str">
            <v>No disminuye</v>
          </cell>
          <cell r="E79">
            <v>0</v>
          </cell>
        </row>
        <row r="80">
          <cell r="B80" t="str">
            <v>ModeradoDirectamente</v>
          </cell>
          <cell r="C80" t="str">
            <v>Moderado</v>
          </cell>
          <cell r="D80" t="str">
            <v>Directamente</v>
          </cell>
          <cell r="E80">
            <v>1</v>
          </cell>
        </row>
        <row r="81">
          <cell r="B81" t="str">
            <v>ModeradoNo disminuye</v>
          </cell>
          <cell r="C81" t="str">
            <v>Moderado</v>
          </cell>
          <cell r="D81" t="str">
            <v>No disminuye</v>
          </cell>
          <cell r="E81">
            <v>0</v>
          </cell>
        </row>
        <row r="82">
          <cell r="B82" t="str">
            <v>DébilDirectamente</v>
          </cell>
          <cell r="C82" t="str">
            <v>Débil</v>
          </cell>
          <cell r="D82" t="str">
            <v>Directamente</v>
          </cell>
          <cell r="E82">
            <v>0</v>
          </cell>
        </row>
        <row r="83">
          <cell r="B83" t="str">
            <v>DébilNo disminuye</v>
          </cell>
          <cell r="C83" t="str">
            <v>Débil</v>
          </cell>
          <cell r="D83" t="str">
            <v>No disminuye</v>
          </cell>
          <cell r="E83">
            <v>0</v>
          </cell>
        </row>
      </sheetData>
      <sheetData sheetId="6">
        <row r="8">
          <cell r="B8" t="str">
            <v>RIESGO DE CORRUPCIÓN</v>
          </cell>
          <cell r="D8" t="str">
            <v>CRITERIOS DE CALIFICACIÓN</v>
          </cell>
        </row>
        <row r="9">
          <cell r="A9" t="str">
            <v>No</v>
          </cell>
          <cell r="B9" t="str">
            <v>No.</v>
          </cell>
          <cell r="C9" t="str">
            <v>Riesgo</v>
          </cell>
          <cell r="D9" t="str">
            <v>1. ¿Afecta al grupo de funcionarios del proceso?</v>
          </cell>
          <cell r="E9" t="str">
            <v>2. ¿Afecta el cumplimiento de metas y objetivos de la dependencia?</v>
          </cell>
          <cell r="F9" t="str">
            <v>3. ¿Afecta el cumplimiento de misión de la Entidad?</v>
          </cell>
          <cell r="G9" t="str">
            <v>4. ¿Afecta el cumplimiento de la misión del sector al que pertenece la Entidad?</v>
          </cell>
          <cell r="H9" t="str">
            <v>5. ¿Genera pérdida de confianza de la Entidad, afectando su reputación?</v>
          </cell>
          <cell r="I9" t="str">
            <v>6. ¿Genera pérdida de recursos económicos?</v>
          </cell>
          <cell r="J9" t="str">
            <v>7. ¿Afecta la generación de los productos o la prestación de servicios?</v>
          </cell>
          <cell r="K9" t="str">
            <v>8. ¿Da lugar al detrimento de calidad de vida de la comunidad por la pérdida del bien o servicios o los recursos públicos?</v>
          </cell>
          <cell r="L9" t="str">
            <v>9. ¿Genera pérdida de información de la Entidad?</v>
          </cell>
          <cell r="M9" t="str">
            <v>10. ¿Genera intervención de los órganos de control, de la Fiscalía, u otro ente?</v>
          </cell>
          <cell r="N9" t="str">
            <v>11. ¿Da lugar a procesos sancionatorios?</v>
          </cell>
          <cell r="O9" t="str">
            <v>12. ¿Da lugar a procesos disciplinarios?</v>
          </cell>
          <cell r="P9" t="str">
            <v>13. ¿Da lugar a procesos fiscales?</v>
          </cell>
          <cell r="Q9" t="str">
            <v>14. ¿Da lugar a procesos penales?</v>
          </cell>
          <cell r="R9" t="str">
            <v>15. ¿Genera pérdida de credibilidad del sector?</v>
          </cell>
          <cell r="S9" t="str">
            <v>16. ¿Ocasiona lesiones físicas o pérdida de vidas humanas?</v>
          </cell>
          <cell r="T9" t="str">
            <v>17. ¿Afecta la imagen regional?</v>
          </cell>
          <cell r="U9" t="str">
            <v>18. ¿Afecta la imagen nacional?</v>
          </cell>
          <cell r="V9" t="str">
            <v>19. ¿Genera daño ambiental?</v>
          </cell>
          <cell r="W9" t="str">
            <v>Total</v>
          </cell>
        </row>
        <row r="10">
          <cell r="A10" t="str">
            <v>Corrupción1</v>
          </cell>
          <cell r="B10">
            <v>1</v>
          </cell>
          <cell r="C10" t="str">
            <v>Posibilidad de recibir o solicitar cualquier dádiva o beneficio a nombre propio o de terceros, con el fin de usar indebidamente influencias o poder derivadas del ejercicio del cargo o de las funciones desempeñadas</v>
          </cell>
          <cell r="D10" t="str">
            <v>SI</v>
          </cell>
          <cell r="E10" t="str">
            <v>SI</v>
          </cell>
          <cell r="F10" t="str">
            <v>SI</v>
          </cell>
          <cell r="G10" t="str">
            <v>NO</v>
          </cell>
          <cell r="H10" t="str">
            <v>SI</v>
          </cell>
          <cell r="I10" t="str">
            <v>SI</v>
          </cell>
          <cell r="J10" t="str">
            <v>SI</v>
          </cell>
          <cell r="K10" t="str">
            <v>NO</v>
          </cell>
          <cell r="L10" t="str">
            <v>NO</v>
          </cell>
          <cell r="M10" t="str">
            <v>SI</v>
          </cell>
          <cell r="N10" t="str">
            <v>SI</v>
          </cell>
          <cell r="O10" t="str">
            <v>SI</v>
          </cell>
          <cell r="P10" t="str">
            <v>SI</v>
          </cell>
          <cell r="Q10" t="str">
            <v>SI</v>
          </cell>
          <cell r="R10" t="str">
            <v>SI</v>
          </cell>
          <cell r="S10" t="str">
            <v>NO</v>
          </cell>
          <cell r="T10" t="str">
            <v>SI</v>
          </cell>
          <cell r="U10" t="str">
            <v>SI</v>
          </cell>
          <cell r="V10" t="str">
            <v>NO</v>
          </cell>
          <cell r="W10">
            <v>14</v>
          </cell>
        </row>
        <row r="11">
          <cell r="A11" t="str">
            <v>Corrupción2</v>
          </cell>
          <cell r="B11">
            <v>3</v>
          </cell>
          <cell r="C11" t="str">
            <v>Posibilidad de recibir o solicitar cualquier dádiva o beneficio a nombre propio o de terceros, con el fin de dar y/o recibir favores o un trato especial a clientes, amigos o conocidos (Amiguismo y clientelismo).</v>
          </cell>
          <cell r="D11" t="str">
            <v>SI</v>
          </cell>
          <cell r="E11" t="str">
            <v>SI</v>
          </cell>
          <cell r="F11" t="str">
            <v>SI</v>
          </cell>
          <cell r="G11" t="str">
            <v>NO</v>
          </cell>
          <cell r="H11" t="str">
            <v>SI</v>
          </cell>
          <cell r="I11" t="str">
            <v>SI</v>
          </cell>
          <cell r="J11" t="str">
            <v>SI</v>
          </cell>
          <cell r="K11" t="str">
            <v>NO</v>
          </cell>
          <cell r="L11" t="str">
            <v>SI</v>
          </cell>
          <cell r="M11" t="str">
            <v>SI</v>
          </cell>
          <cell r="N11" t="str">
            <v>SI</v>
          </cell>
          <cell r="O11" t="str">
            <v>SI</v>
          </cell>
          <cell r="P11" t="str">
            <v>SI</v>
          </cell>
          <cell r="Q11" t="str">
            <v>SI</v>
          </cell>
          <cell r="R11" t="str">
            <v>SI</v>
          </cell>
          <cell r="S11" t="str">
            <v>NO</v>
          </cell>
          <cell r="T11" t="str">
            <v>SI</v>
          </cell>
          <cell r="U11" t="str">
            <v>SI</v>
          </cell>
          <cell r="V11" t="str">
            <v>NO</v>
          </cell>
          <cell r="W11">
            <v>15</v>
          </cell>
        </row>
        <row r="12">
          <cell r="A12" t="str">
            <v>Corrupción3</v>
          </cell>
          <cell r="B12">
            <v>6</v>
          </cell>
          <cell r="C12" t="str">
            <v>Posibilidad de recibir o solicitar cualquier dádiva o beneficio a nombre propio o de terceros, con el fin de celebrar contratos innecesarios, con incumplimiento de requisitos, o con violación al régimen legal o a lo dispuesto en normas constitucionales</v>
          </cell>
          <cell r="D12" t="str">
            <v>SI</v>
          </cell>
          <cell r="E12" t="str">
            <v>SI</v>
          </cell>
          <cell r="F12" t="str">
            <v>SI</v>
          </cell>
          <cell r="G12" t="str">
            <v>NO</v>
          </cell>
          <cell r="H12" t="str">
            <v>SI</v>
          </cell>
          <cell r="I12" t="str">
            <v>SI</v>
          </cell>
          <cell r="J12" t="str">
            <v>SI</v>
          </cell>
          <cell r="K12" t="str">
            <v>NO</v>
          </cell>
          <cell r="L12" t="str">
            <v>SI</v>
          </cell>
          <cell r="M12" t="str">
            <v>SI</v>
          </cell>
          <cell r="N12" t="str">
            <v>SI</v>
          </cell>
          <cell r="O12" t="str">
            <v>SI</v>
          </cell>
          <cell r="P12" t="str">
            <v>SI</v>
          </cell>
          <cell r="Q12" t="str">
            <v>SI</v>
          </cell>
          <cell r="R12" t="str">
            <v>SI</v>
          </cell>
          <cell r="S12" t="str">
            <v>NO</v>
          </cell>
          <cell r="T12" t="str">
            <v>SI</v>
          </cell>
          <cell r="U12" t="str">
            <v>SI</v>
          </cell>
          <cell r="V12" t="str">
            <v>NO</v>
          </cell>
          <cell r="W12">
            <v>15</v>
          </cell>
        </row>
        <row r="13">
          <cell r="A13" t="str">
            <v>Corrupción4</v>
          </cell>
          <cell r="B13">
            <v>8</v>
          </cell>
          <cell r="C13" t="str">
            <v>Posibilidad de recibir o solicitar cualquier dádiva o beneficio a nombre propio o de terceros, con el fin de incitar la participación de varias personas o compañías para cometer un delito (Concierto para delinquir)</v>
          </cell>
          <cell r="D13" t="str">
            <v>SI</v>
          </cell>
          <cell r="E13" t="str">
            <v>SI</v>
          </cell>
          <cell r="F13" t="str">
            <v>SI</v>
          </cell>
          <cell r="G13" t="str">
            <v>NO</v>
          </cell>
          <cell r="H13" t="str">
            <v>SI</v>
          </cell>
          <cell r="I13" t="str">
            <v>SI</v>
          </cell>
          <cell r="J13" t="str">
            <v>SI</v>
          </cell>
          <cell r="K13" t="str">
            <v>NO</v>
          </cell>
          <cell r="L13" t="str">
            <v>SI</v>
          </cell>
          <cell r="M13" t="str">
            <v>SI</v>
          </cell>
          <cell r="N13" t="str">
            <v>SI</v>
          </cell>
          <cell r="O13" t="str">
            <v>SI</v>
          </cell>
          <cell r="P13" t="str">
            <v>SI</v>
          </cell>
          <cell r="Q13" t="str">
            <v>SI</v>
          </cell>
          <cell r="R13" t="str">
            <v>SI</v>
          </cell>
          <cell r="S13" t="str">
            <v>NO</v>
          </cell>
          <cell r="T13" t="str">
            <v>SI</v>
          </cell>
          <cell r="U13" t="str">
            <v>SI</v>
          </cell>
          <cell r="V13" t="str">
            <v>NO</v>
          </cell>
          <cell r="W13">
            <v>15</v>
          </cell>
        </row>
        <row r="14">
          <cell r="A14" t="str">
            <v>Corrupción5</v>
          </cell>
          <cell r="B14">
            <v>10</v>
          </cell>
          <cell r="C14" t="str">
            <v>Posibilidad de recibir o solicitar cualquier dádiva o beneficio a nombre propio o de terceros, con el fin de no informar conductas delictivas conocidas a las autoridades. (Omisión de denuncia)</v>
          </cell>
          <cell r="D14" t="str">
            <v>SI</v>
          </cell>
          <cell r="E14" t="str">
            <v>SI</v>
          </cell>
          <cell r="F14" t="str">
            <v>SI</v>
          </cell>
          <cell r="G14" t="str">
            <v>NO</v>
          </cell>
          <cell r="H14" t="str">
            <v>SI</v>
          </cell>
          <cell r="I14" t="str">
            <v>SI</v>
          </cell>
          <cell r="J14" t="str">
            <v>SI</v>
          </cell>
          <cell r="K14" t="str">
            <v>NO</v>
          </cell>
          <cell r="L14" t="str">
            <v>SI</v>
          </cell>
          <cell r="M14" t="str">
            <v>SI</v>
          </cell>
          <cell r="N14" t="str">
            <v>SI</v>
          </cell>
          <cell r="O14" t="str">
            <v>SI</v>
          </cell>
          <cell r="P14" t="str">
            <v>SI</v>
          </cell>
          <cell r="Q14" t="str">
            <v>SI</v>
          </cell>
          <cell r="R14" t="str">
            <v>SI</v>
          </cell>
          <cell r="S14" t="str">
            <v>NO</v>
          </cell>
          <cell r="T14" t="str">
            <v>SI</v>
          </cell>
          <cell r="U14" t="str">
            <v>SI</v>
          </cell>
          <cell r="V14" t="str">
            <v>NO</v>
          </cell>
          <cell r="W14">
            <v>15</v>
          </cell>
        </row>
        <row r="15">
          <cell r="A15" t="str">
            <v>Corrupción6</v>
          </cell>
          <cell r="B15">
            <v>11</v>
          </cell>
          <cell r="C15" t="str">
            <v xml:space="preserve">Posibilidad de recibir o solicitar cualquier dádiva o beneficio a nombre propio o de terceros, con el fin de utilizar de forma  indebida la información  privilegiada de los sistemas de información </v>
          </cell>
          <cell r="D15" t="str">
            <v>SI</v>
          </cell>
          <cell r="E15" t="str">
            <v>SI</v>
          </cell>
          <cell r="F15" t="str">
            <v>SI</v>
          </cell>
          <cell r="G15" t="str">
            <v>NO</v>
          </cell>
          <cell r="H15" t="str">
            <v>SI</v>
          </cell>
          <cell r="I15" t="str">
            <v>SI</v>
          </cell>
          <cell r="J15" t="str">
            <v>SI</v>
          </cell>
          <cell r="K15" t="str">
            <v>NO</v>
          </cell>
          <cell r="L15" t="str">
            <v>SI</v>
          </cell>
          <cell r="M15" t="str">
            <v>SI</v>
          </cell>
          <cell r="N15" t="str">
            <v>SI</v>
          </cell>
          <cell r="O15" t="str">
            <v>SI</v>
          </cell>
          <cell r="P15" t="str">
            <v>SI</v>
          </cell>
          <cell r="Q15" t="str">
            <v>SI</v>
          </cell>
          <cell r="R15" t="str">
            <v>SI</v>
          </cell>
          <cell r="S15" t="str">
            <v>NO</v>
          </cell>
          <cell r="T15" t="str">
            <v>SI</v>
          </cell>
          <cell r="U15" t="str">
            <v>SI</v>
          </cell>
          <cell r="V15" t="str">
            <v>NO</v>
          </cell>
          <cell r="W15">
            <v>15</v>
          </cell>
        </row>
        <row r="16">
          <cell r="A16" t="str">
            <v>Corrupción7</v>
          </cell>
          <cell r="B16">
            <v>13</v>
          </cell>
          <cell r="C16" t="str">
            <v>Posibilidad de recibir o solicitar cualquier dádiva o beneficio a nombre propio o de terceros, con el fin de favorecer la apropiación de activos del estado de manera ilegal.</v>
          </cell>
          <cell r="D16" t="str">
            <v>SI</v>
          </cell>
          <cell r="E16" t="str">
            <v>SI</v>
          </cell>
          <cell r="F16" t="str">
            <v>SI</v>
          </cell>
          <cell r="G16" t="str">
            <v>NO</v>
          </cell>
          <cell r="H16" t="str">
            <v>SI</v>
          </cell>
          <cell r="I16" t="str">
            <v>SI</v>
          </cell>
          <cell r="J16" t="str">
            <v>SI</v>
          </cell>
          <cell r="K16" t="str">
            <v>NO</v>
          </cell>
          <cell r="L16" t="str">
            <v>SI</v>
          </cell>
          <cell r="M16" t="str">
            <v>SI</v>
          </cell>
          <cell r="N16" t="str">
            <v>SI</v>
          </cell>
          <cell r="O16" t="str">
            <v>SI</v>
          </cell>
          <cell r="P16" t="str">
            <v>SI</v>
          </cell>
          <cell r="Q16" t="str">
            <v>SI</v>
          </cell>
          <cell r="R16" t="str">
            <v>SI</v>
          </cell>
          <cell r="S16" t="str">
            <v>NO</v>
          </cell>
          <cell r="T16" t="str">
            <v>SI</v>
          </cell>
          <cell r="U16" t="str">
            <v>SI</v>
          </cell>
          <cell r="V16" t="str">
            <v>NO</v>
          </cell>
          <cell r="W16">
            <v>15</v>
          </cell>
        </row>
        <row r="17">
          <cell r="A17" t="str">
            <v>Corrupción8</v>
          </cell>
          <cell r="B17">
            <v>128</v>
          </cell>
          <cell r="C17" t="str">
            <v>Posibilidad de recibir o solicitar cualquier dádiva o beneficio a nombre propio o de terceros, con el fin de manipular o direccionar  información procesada o generada en el marco de la actividad de la auditoría interna.</v>
          </cell>
          <cell r="D17" t="str">
            <v>SI</v>
          </cell>
          <cell r="E17" t="str">
            <v>SI</v>
          </cell>
          <cell r="F17" t="str">
            <v>SI</v>
          </cell>
          <cell r="G17" t="str">
            <v>NO</v>
          </cell>
          <cell r="H17" t="str">
            <v>SI</v>
          </cell>
          <cell r="I17" t="str">
            <v>SI</v>
          </cell>
          <cell r="J17" t="str">
            <v>SI</v>
          </cell>
          <cell r="K17" t="str">
            <v>NO</v>
          </cell>
          <cell r="L17" t="str">
            <v>SI</v>
          </cell>
          <cell r="M17" t="str">
            <v>SI</v>
          </cell>
          <cell r="N17" t="str">
            <v>SI</v>
          </cell>
          <cell r="O17" t="str">
            <v>SI</v>
          </cell>
          <cell r="P17" t="str">
            <v>SI</v>
          </cell>
          <cell r="Q17" t="str">
            <v>SI</v>
          </cell>
          <cell r="R17" t="str">
            <v>SI</v>
          </cell>
          <cell r="S17" t="str">
            <v>NO</v>
          </cell>
          <cell r="T17" t="str">
            <v>SI</v>
          </cell>
          <cell r="U17" t="str">
            <v>SI</v>
          </cell>
          <cell r="V17" t="str">
            <v>NO</v>
          </cell>
          <cell r="W17">
            <v>15</v>
          </cell>
        </row>
        <row r="18">
          <cell r="A18" t="str">
            <v>Corrupción9</v>
          </cell>
          <cell r="B18" t="str">
            <v>Nuevo Riesgo 1</v>
          </cell>
          <cell r="C18" t="str">
            <v>Posibilidad de recibir o solicitar cualquier dádiva o beneficio a nombre propio o de terceros, con el fin de alterar la información de los activos recibidos que puedan afectar su potencial de productividad</v>
          </cell>
          <cell r="D18" t="str">
            <v>SI</v>
          </cell>
          <cell r="E18" t="str">
            <v>SI</v>
          </cell>
          <cell r="F18" t="str">
            <v>SI</v>
          </cell>
          <cell r="G18" t="str">
            <v>NO</v>
          </cell>
          <cell r="H18" t="str">
            <v>SI</v>
          </cell>
          <cell r="I18" t="str">
            <v>SI</v>
          </cell>
          <cell r="J18" t="str">
            <v>SI</v>
          </cell>
          <cell r="K18" t="str">
            <v>NO</v>
          </cell>
          <cell r="L18" t="str">
            <v>SI</v>
          </cell>
          <cell r="M18" t="str">
            <v>SI</v>
          </cell>
          <cell r="N18" t="str">
            <v>SI</v>
          </cell>
          <cell r="O18" t="str">
            <v>SI</v>
          </cell>
          <cell r="P18" t="str">
            <v>SI</v>
          </cell>
          <cell r="Q18" t="str">
            <v>SI</v>
          </cell>
          <cell r="R18" t="str">
            <v>SI</v>
          </cell>
          <cell r="S18" t="str">
            <v>NO</v>
          </cell>
          <cell r="T18" t="str">
            <v>SI</v>
          </cell>
          <cell r="U18" t="str">
            <v>SI</v>
          </cell>
          <cell r="V18" t="str">
            <v>NO</v>
          </cell>
          <cell r="W18">
            <v>15</v>
          </cell>
        </row>
        <row r="19">
          <cell r="A19" t="str">
            <v>Corrupción10</v>
          </cell>
          <cell r="B19" t="str">
            <v>Nuevo Riesgo 2</v>
          </cell>
          <cell r="C19" t="str">
            <v>Posibilidad de recibir o solicitar cualquier dádiva o beneficio a nombre propio o de terceros, con el fin de favorecer a terceros en el proceso de registro de depositarios provisionales y liquidadores para la administración de los activos a cargo de SAE.</v>
          </cell>
          <cell r="D19" t="str">
            <v>SI</v>
          </cell>
          <cell r="E19" t="str">
            <v>SI</v>
          </cell>
          <cell r="F19" t="str">
            <v>SI</v>
          </cell>
          <cell r="G19" t="str">
            <v>NO</v>
          </cell>
          <cell r="H19" t="str">
            <v>SI</v>
          </cell>
          <cell r="I19" t="str">
            <v>SI</v>
          </cell>
          <cell r="J19" t="str">
            <v>SI</v>
          </cell>
          <cell r="K19" t="str">
            <v>NO</v>
          </cell>
          <cell r="L19" t="str">
            <v>SI</v>
          </cell>
          <cell r="M19" t="str">
            <v>SI</v>
          </cell>
          <cell r="N19" t="str">
            <v>SI</v>
          </cell>
          <cell r="O19" t="str">
            <v>SI</v>
          </cell>
          <cell r="P19" t="str">
            <v>SI</v>
          </cell>
          <cell r="Q19" t="str">
            <v>SI</v>
          </cell>
          <cell r="R19" t="str">
            <v>SI</v>
          </cell>
          <cell r="S19" t="str">
            <v>NO</v>
          </cell>
          <cell r="T19" t="str">
            <v>SI</v>
          </cell>
          <cell r="U19" t="str">
            <v>SI</v>
          </cell>
          <cell r="V19" t="str">
            <v>NO</v>
          </cell>
          <cell r="W19">
            <v>15</v>
          </cell>
        </row>
        <row r="20">
          <cell r="A20" t="str">
            <v>Corrupción11</v>
          </cell>
          <cell r="B20" t="str">
            <v>Nuevo Riesgo 3</v>
          </cell>
          <cell r="C20" t="str">
            <v>Posibilidad de recibir o solicitar cualquier dádiva o beneficio a nombre propio o de terceros, con el fin de favorecer a terceros en el registro de revisores fiscales para la administración de sociedades activas y en liquidación a cargo de SAE</v>
          </cell>
          <cell r="D20" t="str">
            <v>SI</v>
          </cell>
          <cell r="E20" t="str">
            <v>SI</v>
          </cell>
          <cell r="F20" t="str">
            <v>SI</v>
          </cell>
          <cell r="G20" t="str">
            <v>NO</v>
          </cell>
          <cell r="H20" t="str">
            <v>SI</v>
          </cell>
          <cell r="I20" t="str">
            <v>SI</v>
          </cell>
          <cell r="J20" t="str">
            <v>SI</v>
          </cell>
          <cell r="K20" t="str">
            <v>NO</v>
          </cell>
          <cell r="L20" t="str">
            <v>SI</v>
          </cell>
          <cell r="M20" t="str">
            <v>SI</v>
          </cell>
          <cell r="N20" t="str">
            <v>SI</v>
          </cell>
          <cell r="O20" t="str">
            <v>SI</v>
          </cell>
          <cell r="P20" t="str">
            <v>SI</v>
          </cell>
          <cell r="Q20" t="str">
            <v>SI</v>
          </cell>
          <cell r="R20" t="str">
            <v>SI</v>
          </cell>
          <cell r="S20" t="str">
            <v>NO</v>
          </cell>
          <cell r="T20" t="str">
            <v>SI</v>
          </cell>
          <cell r="U20" t="str">
            <v>SI</v>
          </cell>
          <cell r="V20" t="str">
            <v>NO</v>
          </cell>
          <cell r="W20">
            <v>15</v>
          </cell>
        </row>
        <row r="21">
          <cell r="A21" t="str">
            <v>Corrupción12</v>
          </cell>
          <cell r="B21" t="str">
            <v>Nuevo Riesgo 4</v>
          </cell>
          <cell r="C21" t="str">
            <v xml:space="preserve">Posibilidad de recibir o solicitar cualquier dádiva o beneficio a nombre propio o de terceros, con el fin de alterar de manera indebida diagnósticos de activos para direccionar los mecanismos de disposición temporal o definitiva de los bienes </v>
          </cell>
          <cell r="D21" t="str">
            <v>SI</v>
          </cell>
          <cell r="E21" t="str">
            <v>SI</v>
          </cell>
          <cell r="F21" t="str">
            <v>SI</v>
          </cell>
          <cell r="G21" t="str">
            <v>SI</v>
          </cell>
          <cell r="H21" t="str">
            <v>SI</v>
          </cell>
          <cell r="I21" t="str">
            <v>SI</v>
          </cell>
          <cell r="J21" t="str">
            <v>SI</v>
          </cell>
          <cell r="K21" t="str">
            <v>NO</v>
          </cell>
          <cell r="L21" t="str">
            <v>SI</v>
          </cell>
          <cell r="M21" t="str">
            <v>SI</v>
          </cell>
          <cell r="N21" t="str">
            <v>SI</v>
          </cell>
          <cell r="O21" t="str">
            <v>SI</v>
          </cell>
          <cell r="P21" t="str">
            <v>SI</v>
          </cell>
          <cell r="Q21" t="str">
            <v>SI</v>
          </cell>
          <cell r="R21" t="str">
            <v>SI</v>
          </cell>
          <cell r="S21" t="str">
            <v>NO</v>
          </cell>
          <cell r="T21" t="str">
            <v>SI</v>
          </cell>
          <cell r="U21" t="str">
            <v>SI</v>
          </cell>
          <cell r="V21" t="str">
            <v>NO</v>
          </cell>
          <cell r="W21">
            <v>16</v>
          </cell>
        </row>
        <row r="22">
          <cell r="A22" t="str">
            <v>Corrupción13</v>
          </cell>
          <cell r="B22" t="str">
            <v>Nuevo Riesgo 5</v>
          </cell>
          <cell r="C22" t="str">
            <v>Posibilidad de recibir o solicitar cualquier dádiva o beneficio a nombre propio o de terceros, con el fin de favorecer el registro e inscripción de bancas de inversión sin el cumplimiento de los requisitos exigibles.</v>
          </cell>
          <cell r="D22" t="str">
            <v>SI</v>
          </cell>
          <cell r="E22" t="str">
            <v>SI</v>
          </cell>
          <cell r="F22" t="str">
            <v>SI</v>
          </cell>
          <cell r="G22" t="str">
            <v>SI</v>
          </cell>
          <cell r="H22" t="str">
            <v>NO</v>
          </cell>
          <cell r="I22" t="str">
            <v>SI</v>
          </cell>
          <cell r="J22" t="str">
            <v>SI</v>
          </cell>
          <cell r="K22" t="str">
            <v>NO</v>
          </cell>
          <cell r="L22" t="str">
            <v>SI</v>
          </cell>
          <cell r="M22" t="str">
            <v>SI</v>
          </cell>
          <cell r="N22" t="str">
            <v>SI</v>
          </cell>
          <cell r="O22" t="str">
            <v>SI</v>
          </cell>
          <cell r="P22" t="str">
            <v>SI</v>
          </cell>
          <cell r="Q22" t="str">
            <v>SI</v>
          </cell>
          <cell r="R22" t="str">
            <v>SI</v>
          </cell>
          <cell r="S22" t="str">
            <v>NO</v>
          </cell>
          <cell r="T22" t="str">
            <v>SI</v>
          </cell>
          <cell r="U22" t="str">
            <v>SI</v>
          </cell>
          <cell r="V22" t="str">
            <v>NO</v>
          </cell>
          <cell r="W22">
            <v>15</v>
          </cell>
        </row>
        <row r="23">
          <cell r="A23" t="str">
            <v>Corrupción14</v>
          </cell>
          <cell r="B23" t="str">
            <v>Nuevo Riesgo 6</v>
          </cell>
          <cell r="C23" t="str">
            <v>Posibilidad de recibir o solicitar cualquier dádiva o beneficio a nombre propio o de terceros, con el fin de alterar la valoración de los avalúos de los bienes administrados por SAE.</v>
          </cell>
          <cell r="D23" t="str">
            <v>SI</v>
          </cell>
          <cell r="E23" t="str">
            <v>SI</v>
          </cell>
          <cell r="F23" t="str">
            <v>SI</v>
          </cell>
          <cell r="G23" t="str">
            <v>SI</v>
          </cell>
          <cell r="H23" t="str">
            <v>SI</v>
          </cell>
          <cell r="I23" t="str">
            <v>SI</v>
          </cell>
          <cell r="J23" t="str">
            <v>SI</v>
          </cell>
          <cell r="K23" t="str">
            <v>NO</v>
          </cell>
          <cell r="L23" t="str">
            <v>SI</v>
          </cell>
          <cell r="M23" t="str">
            <v>SI</v>
          </cell>
          <cell r="N23" t="str">
            <v>SI</v>
          </cell>
          <cell r="O23" t="str">
            <v>SI</v>
          </cell>
          <cell r="P23" t="str">
            <v>SI</v>
          </cell>
          <cell r="Q23" t="str">
            <v>SI</v>
          </cell>
          <cell r="R23" t="str">
            <v>SI</v>
          </cell>
          <cell r="S23" t="str">
            <v>NO</v>
          </cell>
          <cell r="T23" t="str">
            <v>SI</v>
          </cell>
          <cell r="U23" t="str">
            <v>SI</v>
          </cell>
          <cell r="V23" t="str">
            <v>NO</v>
          </cell>
          <cell r="W23">
            <v>16</v>
          </cell>
        </row>
        <row r="24">
          <cell r="A24" t="str">
            <v>Corrupción15</v>
          </cell>
          <cell r="B24" t="str">
            <v>Nuevo Riesgo 7</v>
          </cell>
          <cell r="C24" t="str">
            <v>Posibilidad de recibir o solicitar cualquier dádiva o beneficio a nombre propio o de terceros, con el fin de alterar la valoración de los estimados de renta de los bienes inmuebles administrados por SAE.</v>
          </cell>
          <cell r="D24" t="str">
            <v>SI</v>
          </cell>
          <cell r="E24" t="str">
            <v>SI</v>
          </cell>
          <cell r="F24" t="str">
            <v>SI</v>
          </cell>
          <cell r="G24" t="str">
            <v>SI</v>
          </cell>
          <cell r="H24" t="str">
            <v>SI</v>
          </cell>
          <cell r="I24" t="str">
            <v>SI</v>
          </cell>
          <cell r="J24" t="str">
            <v>SI</v>
          </cell>
          <cell r="K24" t="str">
            <v>NO</v>
          </cell>
          <cell r="L24" t="str">
            <v>SI</v>
          </cell>
          <cell r="M24" t="str">
            <v>SI</v>
          </cell>
          <cell r="N24" t="str">
            <v>SI</v>
          </cell>
          <cell r="O24" t="str">
            <v>SI</v>
          </cell>
          <cell r="P24" t="str">
            <v>SI</v>
          </cell>
          <cell r="Q24" t="str">
            <v>SI</v>
          </cell>
          <cell r="R24" t="str">
            <v>SI</v>
          </cell>
          <cell r="S24" t="str">
            <v>NO</v>
          </cell>
          <cell r="T24" t="str">
            <v>SI</v>
          </cell>
          <cell r="U24" t="str">
            <v>SI</v>
          </cell>
          <cell r="V24" t="str">
            <v>NO</v>
          </cell>
          <cell r="W24">
            <v>16</v>
          </cell>
        </row>
        <row r="25">
          <cell r="A25" t="str">
            <v>Corrupción16</v>
          </cell>
          <cell r="B25" t="str">
            <v>Nuevo Riesgo 8</v>
          </cell>
          <cell r="C25" t="str">
            <v>Posibilidad de recibir o solicitar cualquier dádiva o beneficio a nombre propio o de terceros, con el fin de enajenar de manera temprana un bien sin el cumplimiento de los requisitos exigibles.</v>
          </cell>
          <cell r="D25" t="str">
            <v>SI</v>
          </cell>
          <cell r="E25" t="str">
            <v>SI</v>
          </cell>
          <cell r="F25" t="str">
            <v>SI</v>
          </cell>
          <cell r="G25" t="str">
            <v>SI</v>
          </cell>
          <cell r="H25" t="str">
            <v>SI</v>
          </cell>
          <cell r="I25" t="str">
            <v>SI</v>
          </cell>
          <cell r="J25" t="str">
            <v>SI</v>
          </cell>
          <cell r="K25" t="str">
            <v>NO</v>
          </cell>
          <cell r="L25" t="str">
            <v>SI</v>
          </cell>
          <cell r="M25" t="str">
            <v>SI</v>
          </cell>
          <cell r="N25" t="str">
            <v>SI</v>
          </cell>
          <cell r="O25" t="str">
            <v>SI</v>
          </cell>
          <cell r="P25" t="str">
            <v>SI</v>
          </cell>
          <cell r="Q25" t="str">
            <v>SI</v>
          </cell>
          <cell r="R25" t="str">
            <v>SI</v>
          </cell>
          <cell r="S25" t="str">
            <v>NO</v>
          </cell>
          <cell r="T25" t="str">
            <v>SI</v>
          </cell>
          <cell r="U25" t="str">
            <v>SI</v>
          </cell>
          <cell r="V25" t="str">
            <v>NO</v>
          </cell>
          <cell r="W25">
            <v>16</v>
          </cell>
        </row>
        <row r="26">
          <cell r="A26" t="str">
            <v>Corrupción17</v>
          </cell>
          <cell r="B26" t="str">
            <v>Nuevo Riesgo 9</v>
          </cell>
          <cell r="C26" t="str">
            <v>Posibilidad de recibir o solicitar cualquier dádiva o beneficio a nombre propio o de terceros, con el fin de asignar un bien para su disposición o administración temporal sin el cumplimiento de los requisitos de ley.</v>
          </cell>
          <cell r="D26" t="str">
            <v>SI</v>
          </cell>
          <cell r="E26" t="str">
            <v>SI</v>
          </cell>
          <cell r="F26" t="str">
            <v>SI</v>
          </cell>
          <cell r="G26" t="str">
            <v>SI</v>
          </cell>
          <cell r="H26" t="str">
            <v>SI</v>
          </cell>
          <cell r="I26" t="str">
            <v>SI</v>
          </cell>
          <cell r="J26" t="str">
            <v>SI</v>
          </cell>
          <cell r="K26" t="str">
            <v>NO</v>
          </cell>
          <cell r="L26" t="str">
            <v>SI</v>
          </cell>
          <cell r="M26" t="str">
            <v>SI</v>
          </cell>
          <cell r="N26" t="str">
            <v>SI</v>
          </cell>
          <cell r="O26" t="str">
            <v>SI</v>
          </cell>
          <cell r="P26" t="str">
            <v>SI</v>
          </cell>
          <cell r="Q26" t="str">
            <v>SI</v>
          </cell>
          <cell r="R26" t="str">
            <v>SI</v>
          </cell>
          <cell r="S26" t="str">
            <v>NO</v>
          </cell>
          <cell r="T26" t="str">
            <v>SI</v>
          </cell>
          <cell r="U26" t="str">
            <v>SI</v>
          </cell>
          <cell r="V26" t="str">
            <v>NO</v>
          </cell>
          <cell r="W26">
            <v>16</v>
          </cell>
        </row>
        <row r="27">
          <cell r="A27" t="str">
            <v>Corrupción18</v>
          </cell>
          <cell r="B27" t="str">
            <v>Nuevo Riesgo 11</v>
          </cell>
          <cell r="C27" t="str">
            <v>Posibilidad de recibir o solicitar cualquier dádiva o beneficio a nombre propio o de terceros, con el fin de facilitar el lavado de activos y/o financiamiento a grupos terroristas o de operación ilegal con la comercialización de activos administrados por la SAE</v>
          </cell>
          <cell r="D27" t="str">
            <v>SI</v>
          </cell>
          <cell r="E27" t="str">
            <v>SI</v>
          </cell>
          <cell r="F27" t="str">
            <v>SI</v>
          </cell>
          <cell r="G27" t="str">
            <v>SI</v>
          </cell>
          <cell r="H27" t="str">
            <v>SI</v>
          </cell>
          <cell r="I27" t="str">
            <v>SI</v>
          </cell>
          <cell r="J27" t="str">
            <v>SI</v>
          </cell>
          <cell r="K27" t="str">
            <v>NO</v>
          </cell>
          <cell r="L27" t="str">
            <v>SI</v>
          </cell>
          <cell r="M27" t="str">
            <v>SI</v>
          </cell>
          <cell r="N27" t="str">
            <v>SI</v>
          </cell>
          <cell r="O27" t="str">
            <v>SI</v>
          </cell>
          <cell r="P27" t="str">
            <v>SI</v>
          </cell>
          <cell r="Q27" t="str">
            <v>SI</v>
          </cell>
          <cell r="R27" t="str">
            <v>SI</v>
          </cell>
          <cell r="S27" t="str">
            <v>NO</v>
          </cell>
          <cell r="T27" t="str">
            <v>SI</v>
          </cell>
          <cell r="U27" t="str">
            <v>SI</v>
          </cell>
          <cell r="V27" t="str">
            <v>NO</v>
          </cell>
          <cell r="W27">
            <v>16</v>
          </cell>
        </row>
        <row r="28">
          <cell r="A28" t="str">
            <v>Corrupción19</v>
          </cell>
          <cell r="B28" t="str">
            <v>Nuevo Riesgo 12</v>
          </cell>
          <cell r="C28" t="str">
            <v>Posibilidad de recibir o solicitar cualquier dádiva o beneficio a nombre propio o de terceros, con el fin de realizar entregas físicas de bienes sin el cumplimiento de los requisitos en los procesos de disposición final</v>
          </cell>
          <cell r="D28" t="str">
            <v>SI</v>
          </cell>
          <cell r="E28" t="str">
            <v>SI</v>
          </cell>
          <cell r="F28" t="str">
            <v>SI</v>
          </cell>
          <cell r="G28" t="str">
            <v>SI</v>
          </cell>
          <cell r="H28" t="str">
            <v>NO</v>
          </cell>
          <cell r="I28" t="str">
            <v>SI</v>
          </cell>
          <cell r="J28" t="str">
            <v>SI</v>
          </cell>
          <cell r="K28" t="str">
            <v>NO</v>
          </cell>
          <cell r="L28" t="str">
            <v>SI</v>
          </cell>
          <cell r="M28" t="str">
            <v>SI</v>
          </cell>
          <cell r="N28" t="str">
            <v>SI</v>
          </cell>
          <cell r="O28" t="str">
            <v>SI</v>
          </cell>
          <cell r="P28" t="str">
            <v>SI</v>
          </cell>
          <cell r="Q28" t="str">
            <v>SI</v>
          </cell>
          <cell r="R28" t="str">
            <v>SI</v>
          </cell>
          <cell r="S28" t="str">
            <v>NO</v>
          </cell>
          <cell r="T28" t="str">
            <v>SI</v>
          </cell>
          <cell r="U28" t="str">
            <v>SI</v>
          </cell>
          <cell r="V28" t="str">
            <v>NO</v>
          </cell>
          <cell r="W28">
            <v>15</v>
          </cell>
        </row>
        <row r="29">
          <cell r="A29" t="str">
            <v>Corrupción20</v>
          </cell>
          <cell r="B29" t="str">
            <v>Nuevo Riesgo 10</v>
          </cell>
          <cell r="C29" t="str">
            <v>Posibilidad de recibir o solicitar cualquier dádiva o beneficio a nombre propio o de terceros, con el fin de transferir el dominio de bienes a entidades públicas a titulo de donación sin el cumplimiento de los requisitos exigidos.</v>
          </cell>
          <cell r="D29" t="str">
            <v>SI</v>
          </cell>
          <cell r="E29" t="str">
            <v>SI</v>
          </cell>
          <cell r="F29" t="str">
            <v>SI</v>
          </cell>
          <cell r="G29" t="str">
            <v>SI</v>
          </cell>
          <cell r="H29" t="str">
            <v>NO</v>
          </cell>
          <cell r="I29" t="str">
            <v>SI</v>
          </cell>
          <cell r="J29" t="str">
            <v>SI</v>
          </cell>
          <cell r="K29" t="str">
            <v>NO</v>
          </cell>
          <cell r="L29" t="str">
            <v>SI</v>
          </cell>
          <cell r="M29" t="str">
            <v>SI</v>
          </cell>
          <cell r="N29" t="str">
            <v>SI</v>
          </cell>
          <cell r="O29" t="str">
            <v>SI</v>
          </cell>
          <cell r="P29" t="str">
            <v>SI</v>
          </cell>
          <cell r="Q29" t="str">
            <v>SI</v>
          </cell>
          <cell r="R29" t="str">
            <v>SI</v>
          </cell>
          <cell r="S29" t="str">
            <v>NO</v>
          </cell>
          <cell r="T29" t="str">
            <v>SI</v>
          </cell>
          <cell r="U29" t="str">
            <v>SI</v>
          </cell>
          <cell r="V29" t="str">
            <v>NO</v>
          </cell>
          <cell r="W29">
            <v>15</v>
          </cell>
        </row>
        <row r="30">
          <cell r="A30" t="str">
            <v>Corrupción21</v>
          </cell>
          <cell r="B30" t="str">
            <v/>
          </cell>
          <cell r="C30" t="str">
            <v/>
          </cell>
          <cell r="D30" t="str">
            <v>SI</v>
          </cell>
          <cell r="E30" t="str">
            <v>SI</v>
          </cell>
          <cell r="F30" t="str">
            <v>SI</v>
          </cell>
          <cell r="G30" t="str">
            <v>SI</v>
          </cell>
          <cell r="H30" t="str">
            <v>NO</v>
          </cell>
          <cell r="I30" t="str">
            <v>SI</v>
          </cell>
          <cell r="J30" t="str">
            <v>SI</v>
          </cell>
          <cell r="K30" t="str">
            <v>NO</v>
          </cell>
          <cell r="L30" t="str">
            <v>SI</v>
          </cell>
          <cell r="M30" t="str">
            <v>SI</v>
          </cell>
          <cell r="N30" t="str">
            <v>SI</v>
          </cell>
          <cell r="O30" t="str">
            <v>SI</v>
          </cell>
          <cell r="P30" t="str">
            <v>SI</v>
          </cell>
          <cell r="Q30" t="str">
            <v>SI</v>
          </cell>
          <cell r="R30" t="str">
            <v>SI</v>
          </cell>
          <cell r="S30" t="str">
            <v>NO</v>
          </cell>
          <cell r="T30" t="str">
            <v>SI</v>
          </cell>
          <cell r="U30" t="str">
            <v>SI</v>
          </cell>
          <cell r="V30" t="str">
            <v>NO</v>
          </cell>
          <cell r="W30">
            <v>15</v>
          </cell>
        </row>
        <row r="31">
          <cell r="A31" t="str">
            <v>Corrupción22</v>
          </cell>
          <cell r="B31" t="str">
            <v/>
          </cell>
          <cell r="C31" t="str">
            <v/>
          </cell>
          <cell r="D31" t="str">
            <v>SI</v>
          </cell>
          <cell r="E31" t="str">
            <v>SI</v>
          </cell>
          <cell r="F31" t="str">
            <v>SI</v>
          </cell>
          <cell r="G31" t="str">
            <v>SI</v>
          </cell>
          <cell r="H31" t="str">
            <v>NO</v>
          </cell>
          <cell r="I31" t="str">
            <v>SI</v>
          </cell>
          <cell r="J31" t="str">
            <v>SI</v>
          </cell>
          <cell r="K31" t="str">
            <v>NO</v>
          </cell>
          <cell r="L31" t="str">
            <v>SI</v>
          </cell>
          <cell r="M31" t="str">
            <v>SI</v>
          </cell>
          <cell r="N31" t="str">
            <v>SI</v>
          </cell>
          <cell r="O31" t="str">
            <v>SI</v>
          </cell>
          <cell r="P31" t="str">
            <v>SI</v>
          </cell>
          <cell r="Q31" t="str">
            <v>SI</v>
          </cell>
          <cell r="R31" t="str">
            <v>SI</v>
          </cell>
          <cell r="S31" t="str">
            <v>NO</v>
          </cell>
          <cell r="T31" t="str">
            <v>SI</v>
          </cell>
          <cell r="U31" t="str">
            <v>SI</v>
          </cell>
          <cell r="V31" t="str">
            <v>NO</v>
          </cell>
          <cell r="W31">
            <v>15</v>
          </cell>
        </row>
        <row r="32">
          <cell r="A32" t="str">
            <v>Corrupción23</v>
          </cell>
          <cell r="B32" t="str">
            <v/>
          </cell>
          <cell r="C32" t="str">
            <v/>
          </cell>
          <cell r="D32" t="str">
            <v>SI</v>
          </cell>
          <cell r="E32" t="str">
            <v>SI</v>
          </cell>
          <cell r="F32" t="str">
            <v>SI</v>
          </cell>
          <cell r="G32" t="str">
            <v>SI</v>
          </cell>
          <cell r="H32" t="str">
            <v>NO</v>
          </cell>
          <cell r="I32" t="str">
            <v>SI</v>
          </cell>
          <cell r="J32" t="str">
            <v>SI</v>
          </cell>
          <cell r="K32" t="str">
            <v>NO</v>
          </cell>
          <cell r="L32" t="str">
            <v>SI</v>
          </cell>
          <cell r="M32" t="str">
            <v>SI</v>
          </cell>
          <cell r="N32" t="str">
            <v>SI</v>
          </cell>
          <cell r="O32" t="str">
            <v>SI</v>
          </cell>
          <cell r="P32" t="str">
            <v>SI</v>
          </cell>
          <cell r="Q32" t="str">
            <v>SI</v>
          </cell>
          <cell r="R32" t="str">
            <v>SI</v>
          </cell>
          <cell r="S32" t="str">
            <v>NO</v>
          </cell>
          <cell r="T32" t="str">
            <v>SI</v>
          </cell>
          <cell r="U32" t="str">
            <v>SI</v>
          </cell>
          <cell r="V32" t="str">
            <v>NO</v>
          </cell>
          <cell r="W32">
            <v>15</v>
          </cell>
        </row>
        <row r="33">
          <cell r="A33" t="str">
            <v>Corrupción24</v>
          </cell>
          <cell r="B33" t="str">
            <v/>
          </cell>
          <cell r="C33" t="str">
            <v/>
          </cell>
          <cell r="D33" t="str">
            <v>SI</v>
          </cell>
          <cell r="E33" t="str">
            <v>SI</v>
          </cell>
          <cell r="F33" t="str">
            <v>SI</v>
          </cell>
          <cell r="G33" t="str">
            <v>SI</v>
          </cell>
          <cell r="H33" t="str">
            <v>NO</v>
          </cell>
          <cell r="I33" t="str">
            <v>SI</v>
          </cell>
          <cell r="J33" t="str">
            <v>SI</v>
          </cell>
          <cell r="K33" t="str">
            <v>NO</v>
          </cell>
          <cell r="L33" t="str">
            <v>SI</v>
          </cell>
          <cell r="M33" t="str">
            <v>SI</v>
          </cell>
          <cell r="N33" t="str">
            <v>SI</v>
          </cell>
          <cell r="O33" t="str">
            <v>SI</v>
          </cell>
          <cell r="P33" t="str">
            <v>SI</v>
          </cell>
          <cell r="Q33" t="str">
            <v>SI</v>
          </cell>
          <cell r="R33" t="str">
            <v>SI</v>
          </cell>
          <cell r="S33" t="str">
            <v>NO</v>
          </cell>
          <cell r="T33" t="str">
            <v>SI</v>
          </cell>
          <cell r="U33" t="str">
            <v>SI</v>
          </cell>
          <cell r="V33" t="str">
            <v>NO</v>
          </cell>
          <cell r="W33">
            <v>15</v>
          </cell>
        </row>
        <row r="34">
          <cell r="A34" t="str">
            <v>Corrupción25</v>
          </cell>
          <cell r="B34" t="str">
            <v/>
          </cell>
          <cell r="C34" t="str">
            <v/>
          </cell>
          <cell r="W34">
            <v>0</v>
          </cell>
        </row>
        <row r="35">
          <cell r="A35" t="str">
            <v>Corrupción26</v>
          </cell>
          <cell r="B35" t="str">
            <v/>
          </cell>
          <cell r="C35" t="str">
            <v/>
          </cell>
          <cell r="W35">
            <v>0</v>
          </cell>
        </row>
        <row r="36">
          <cell r="A36" t="str">
            <v>Corrupción27</v>
          </cell>
          <cell r="B36" t="str">
            <v/>
          </cell>
          <cell r="C36" t="str">
            <v/>
          </cell>
          <cell r="W36">
            <v>0</v>
          </cell>
        </row>
        <row r="37">
          <cell r="A37" t="str">
            <v>Corrupción28</v>
          </cell>
          <cell r="B37" t="str">
            <v/>
          </cell>
          <cell r="C37" t="str">
            <v/>
          </cell>
          <cell r="W37">
            <v>0</v>
          </cell>
        </row>
        <row r="38">
          <cell r="A38" t="str">
            <v>Corrupción29</v>
          </cell>
          <cell r="B38" t="str">
            <v/>
          </cell>
          <cell r="C38" t="str">
            <v/>
          </cell>
          <cell r="W38">
            <v>0</v>
          </cell>
        </row>
        <row r="39">
          <cell r="A39" t="str">
            <v>Corrupción30</v>
          </cell>
          <cell r="B39" t="str">
            <v/>
          </cell>
          <cell r="C39" t="str">
            <v/>
          </cell>
          <cell r="W39">
            <v>0</v>
          </cell>
        </row>
        <row r="40">
          <cell r="A40" t="str">
            <v>Corrupción31</v>
          </cell>
          <cell r="B40" t="str">
            <v/>
          </cell>
          <cell r="C40" t="str">
            <v/>
          </cell>
          <cell r="W40">
            <v>0</v>
          </cell>
        </row>
        <row r="41">
          <cell r="A41" t="str">
            <v>Corrupción32</v>
          </cell>
          <cell r="B41" t="str">
            <v/>
          </cell>
          <cell r="C41" t="str">
            <v/>
          </cell>
          <cell r="W41">
            <v>0</v>
          </cell>
        </row>
        <row r="42">
          <cell r="A42" t="str">
            <v>Corrupción33</v>
          </cell>
          <cell r="B42" t="str">
            <v/>
          </cell>
          <cell r="C42" t="str">
            <v/>
          </cell>
          <cell r="W42">
            <v>0</v>
          </cell>
        </row>
        <row r="43">
          <cell r="A43" t="str">
            <v>Corrupción34</v>
          </cell>
          <cell r="B43" t="str">
            <v/>
          </cell>
          <cell r="C43" t="str">
            <v/>
          </cell>
          <cell r="W43">
            <v>0</v>
          </cell>
        </row>
        <row r="44">
          <cell r="A44" t="str">
            <v>Corrupción35</v>
          </cell>
          <cell r="B44" t="str">
            <v/>
          </cell>
          <cell r="C44" t="str">
            <v/>
          </cell>
          <cell r="W44">
            <v>0</v>
          </cell>
        </row>
        <row r="45">
          <cell r="A45" t="str">
            <v>Corrupción36</v>
          </cell>
          <cell r="B45" t="str">
            <v/>
          </cell>
          <cell r="C45" t="str">
            <v/>
          </cell>
          <cell r="W45">
            <v>0</v>
          </cell>
        </row>
        <row r="46">
          <cell r="A46" t="str">
            <v>Corrupción37</v>
          </cell>
          <cell r="B46" t="str">
            <v/>
          </cell>
          <cell r="C46" t="str">
            <v/>
          </cell>
          <cell r="W46">
            <v>0</v>
          </cell>
        </row>
        <row r="47">
          <cell r="A47" t="str">
            <v>Corrupción38</v>
          </cell>
          <cell r="B47" t="str">
            <v/>
          </cell>
          <cell r="C47" t="str">
            <v/>
          </cell>
          <cell r="W47">
            <v>0</v>
          </cell>
        </row>
        <row r="48">
          <cell r="A48" t="str">
            <v>Corrupción39</v>
          </cell>
          <cell r="B48" t="str">
            <v/>
          </cell>
          <cell r="C48" t="str">
            <v/>
          </cell>
          <cell r="W48">
            <v>0</v>
          </cell>
        </row>
        <row r="49">
          <cell r="A49" t="str">
            <v>Corrupción40</v>
          </cell>
          <cell r="B49" t="str">
            <v/>
          </cell>
          <cell r="C49" t="str">
            <v/>
          </cell>
          <cell r="W49">
            <v>0</v>
          </cell>
        </row>
        <row r="50">
          <cell r="A50" t="str">
            <v>Corrupción41</v>
          </cell>
          <cell r="B50" t="str">
            <v/>
          </cell>
          <cell r="C50" t="str">
            <v/>
          </cell>
          <cell r="W50">
            <v>0</v>
          </cell>
        </row>
        <row r="51">
          <cell r="A51" t="str">
            <v>Corrupción42</v>
          </cell>
          <cell r="B51" t="str">
            <v/>
          </cell>
          <cell r="C51" t="str">
            <v/>
          </cell>
          <cell r="W51">
            <v>0</v>
          </cell>
        </row>
        <row r="52">
          <cell r="A52" t="str">
            <v>Corrupción43</v>
          </cell>
          <cell r="B52" t="str">
            <v/>
          </cell>
          <cell r="C52" t="str">
            <v/>
          </cell>
          <cell r="W52">
            <v>0</v>
          </cell>
        </row>
        <row r="53">
          <cell r="A53" t="str">
            <v>Corrupción44</v>
          </cell>
          <cell r="B53" t="str">
            <v/>
          </cell>
          <cell r="C53" t="str">
            <v/>
          </cell>
          <cell r="W53">
            <v>0</v>
          </cell>
        </row>
        <row r="54">
          <cell r="A54" t="str">
            <v>Corrupción45</v>
          </cell>
          <cell r="B54" t="str">
            <v/>
          </cell>
          <cell r="C54" t="str">
            <v/>
          </cell>
          <cell r="W54">
            <v>0</v>
          </cell>
        </row>
        <row r="55">
          <cell r="A55" t="str">
            <v>Corrupción46</v>
          </cell>
          <cell r="B55" t="str">
            <v/>
          </cell>
          <cell r="C55" t="str">
            <v/>
          </cell>
          <cell r="W55">
            <v>0</v>
          </cell>
        </row>
        <row r="56">
          <cell r="A56" t="str">
            <v>Corrupción47</v>
          </cell>
          <cell r="B56" t="str">
            <v/>
          </cell>
          <cell r="C56" t="str">
            <v/>
          </cell>
          <cell r="W56">
            <v>0</v>
          </cell>
        </row>
        <row r="57">
          <cell r="A57" t="str">
            <v>Corrupción48</v>
          </cell>
          <cell r="B57" t="str">
            <v/>
          </cell>
          <cell r="C57" t="str">
            <v/>
          </cell>
          <cell r="W57">
            <v>0</v>
          </cell>
        </row>
        <row r="58">
          <cell r="A58" t="str">
            <v>Corrupción49</v>
          </cell>
          <cell r="B58" t="str">
            <v/>
          </cell>
          <cell r="C58" t="str">
            <v/>
          </cell>
          <cell r="W58">
            <v>0</v>
          </cell>
        </row>
        <row r="59">
          <cell r="A59" t="str">
            <v>Corrupción50</v>
          </cell>
          <cell r="B59" t="str">
            <v/>
          </cell>
          <cell r="C59" t="str">
            <v/>
          </cell>
          <cell r="W59">
            <v>0</v>
          </cell>
        </row>
        <row r="60">
          <cell r="A60" t="str">
            <v>Corrupción51</v>
          </cell>
          <cell r="B60" t="str">
            <v/>
          </cell>
          <cell r="C60" t="str">
            <v/>
          </cell>
          <cell r="W60">
            <v>0</v>
          </cell>
        </row>
        <row r="61">
          <cell r="A61" t="str">
            <v>Corrupción52</v>
          </cell>
          <cell r="B61" t="str">
            <v/>
          </cell>
          <cell r="C61" t="str">
            <v/>
          </cell>
          <cell r="W61">
            <v>0</v>
          </cell>
        </row>
        <row r="62">
          <cell r="A62" t="str">
            <v>Corrupción53</v>
          </cell>
          <cell r="B62" t="str">
            <v/>
          </cell>
          <cell r="C62" t="str">
            <v/>
          </cell>
          <cell r="W62">
            <v>0</v>
          </cell>
        </row>
        <row r="63">
          <cell r="A63" t="str">
            <v>Corrupción54</v>
          </cell>
          <cell r="B63" t="str">
            <v/>
          </cell>
          <cell r="C63" t="str">
            <v/>
          </cell>
          <cell r="W63">
            <v>0</v>
          </cell>
        </row>
        <row r="64">
          <cell r="A64" t="str">
            <v>Corrupción55</v>
          </cell>
          <cell r="B64" t="str">
            <v/>
          </cell>
          <cell r="C64" t="str">
            <v/>
          </cell>
          <cell r="W64">
            <v>0</v>
          </cell>
        </row>
        <row r="65">
          <cell r="A65" t="str">
            <v>Corrupción56</v>
          </cell>
          <cell r="B65" t="str">
            <v/>
          </cell>
          <cell r="C65" t="str">
            <v/>
          </cell>
          <cell r="W65">
            <v>0</v>
          </cell>
        </row>
        <row r="66">
          <cell r="A66" t="str">
            <v>Corrupción57</v>
          </cell>
          <cell r="B66" t="str">
            <v/>
          </cell>
          <cell r="C66" t="str">
            <v/>
          </cell>
          <cell r="W66">
            <v>0</v>
          </cell>
        </row>
        <row r="67">
          <cell r="A67" t="str">
            <v>Corrupción58</v>
          </cell>
          <cell r="B67" t="str">
            <v/>
          </cell>
          <cell r="C67" t="str">
            <v/>
          </cell>
          <cell r="W67">
            <v>0</v>
          </cell>
        </row>
        <row r="68">
          <cell r="A68" t="str">
            <v>Corrupción59</v>
          </cell>
          <cell r="B68" t="str">
            <v/>
          </cell>
          <cell r="C68" t="str">
            <v/>
          </cell>
          <cell r="W68">
            <v>0</v>
          </cell>
        </row>
        <row r="69">
          <cell r="A69" t="str">
            <v>Corrupción60</v>
          </cell>
          <cell r="B69" t="str">
            <v/>
          </cell>
          <cell r="C69" t="str">
            <v/>
          </cell>
          <cell r="W69">
            <v>0</v>
          </cell>
        </row>
        <row r="70">
          <cell r="A70" t="str">
            <v>Corrupción61</v>
          </cell>
          <cell r="B70" t="str">
            <v/>
          </cell>
          <cell r="C70" t="str">
            <v/>
          </cell>
          <cell r="W70">
            <v>0</v>
          </cell>
        </row>
        <row r="71">
          <cell r="A71" t="str">
            <v>Corrupción62</v>
          </cell>
          <cell r="B71" t="str">
            <v/>
          </cell>
          <cell r="C71" t="str">
            <v/>
          </cell>
          <cell r="W71">
            <v>0</v>
          </cell>
        </row>
        <row r="72">
          <cell r="A72" t="str">
            <v>Corrupción63</v>
          </cell>
          <cell r="B72" t="str">
            <v/>
          </cell>
          <cell r="C72" t="str">
            <v/>
          </cell>
          <cell r="W72">
            <v>0</v>
          </cell>
        </row>
        <row r="73">
          <cell r="A73" t="str">
            <v>Corrupción64</v>
          </cell>
          <cell r="B73" t="str">
            <v/>
          </cell>
          <cell r="C73" t="str">
            <v/>
          </cell>
          <cell r="W73">
            <v>0</v>
          </cell>
        </row>
        <row r="74">
          <cell r="A74" t="str">
            <v>Corrupción65</v>
          </cell>
          <cell r="B74" t="str">
            <v/>
          </cell>
          <cell r="C74" t="str">
            <v/>
          </cell>
          <cell r="W74">
            <v>0</v>
          </cell>
        </row>
        <row r="75">
          <cell r="A75" t="str">
            <v>Corrupción66</v>
          </cell>
          <cell r="B75" t="str">
            <v/>
          </cell>
          <cell r="C75" t="str">
            <v/>
          </cell>
          <cell r="W75">
            <v>0</v>
          </cell>
        </row>
        <row r="76">
          <cell r="A76" t="str">
            <v>Corrupción67</v>
          </cell>
          <cell r="B76" t="str">
            <v/>
          </cell>
          <cell r="C76" t="str">
            <v/>
          </cell>
          <cell r="W76">
            <v>0</v>
          </cell>
        </row>
        <row r="77">
          <cell r="A77" t="str">
            <v>Corrupción68</v>
          </cell>
          <cell r="B77" t="str">
            <v/>
          </cell>
          <cell r="C77" t="str">
            <v/>
          </cell>
          <cell r="W77">
            <v>0</v>
          </cell>
        </row>
        <row r="78">
          <cell r="A78" t="str">
            <v>Corrupción69</v>
          </cell>
          <cell r="B78" t="str">
            <v/>
          </cell>
          <cell r="C78" t="str">
            <v/>
          </cell>
          <cell r="W78">
            <v>0</v>
          </cell>
        </row>
        <row r="79">
          <cell r="A79" t="str">
            <v>Corrupción70</v>
          </cell>
          <cell r="B79" t="str">
            <v/>
          </cell>
          <cell r="C79" t="str">
            <v/>
          </cell>
          <cell r="W79">
            <v>0</v>
          </cell>
        </row>
        <row r="80">
          <cell r="A80" t="str">
            <v>Corrupción71</v>
          </cell>
          <cell r="B80" t="str">
            <v/>
          </cell>
          <cell r="C80" t="str">
            <v/>
          </cell>
          <cell r="W80">
            <v>0</v>
          </cell>
        </row>
        <row r="81">
          <cell r="A81" t="str">
            <v>Corrupción72</v>
          </cell>
          <cell r="B81" t="str">
            <v/>
          </cell>
          <cell r="C81" t="str">
            <v/>
          </cell>
          <cell r="W81">
            <v>0</v>
          </cell>
        </row>
        <row r="82">
          <cell r="A82" t="str">
            <v>Corrupción73</v>
          </cell>
          <cell r="B82" t="str">
            <v/>
          </cell>
          <cell r="C82" t="str">
            <v/>
          </cell>
          <cell r="W82">
            <v>0</v>
          </cell>
        </row>
        <row r="83">
          <cell r="A83" t="str">
            <v>Corrupción74</v>
          </cell>
          <cell r="B83" t="str">
            <v/>
          </cell>
          <cell r="C83" t="str">
            <v/>
          </cell>
          <cell r="W83">
            <v>0</v>
          </cell>
        </row>
        <row r="84">
          <cell r="A84" t="str">
            <v>Corrupción75</v>
          </cell>
          <cell r="B84" t="str">
            <v/>
          </cell>
          <cell r="C84" t="str">
            <v/>
          </cell>
          <cell r="W84">
            <v>0</v>
          </cell>
        </row>
        <row r="85">
          <cell r="A85" t="str">
            <v>Corrupción76</v>
          </cell>
          <cell r="B85" t="str">
            <v/>
          </cell>
          <cell r="C85" t="str">
            <v/>
          </cell>
          <cell r="W85">
            <v>0</v>
          </cell>
        </row>
        <row r="86">
          <cell r="A86" t="str">
            <v>Corrupción77</v>
          </cell>
          <cell r="B86" t="str">
            <v/>
          </cell>
          <cell r="C86" t="str">
            <v/>
          </cell>
          <cell r="W86">
            <v>0</v>
          </cell>
        </row>
        <row r="87">
          <cell r="A87" t="str">
            <v>Corrupción78</v>
          </cell>
          <cell r="B87" t="str">
            <v/>
          </cell>
          <cell r="C87" t="str">
            <v/>
          </cell>
          <cell r="W87">
            <v>0</v>
          </cell>
        </row>
        <row r="88">
          <cell r="A88" t="str">
            <v>Corrupción79</v>
          </cell>
          <cell r="B88" t="str">
            <v/>
          </cell>
          <cell r="C88" t="str">
            <v/>
          </cell>
          <cell r="W88">
            <v>0</v>
          </cell>
        </row>
        <row r="89">
          <cell r="A89" t="str">
            <v>Corrupción80</v>
          </cell>
          <cell r="B89" t="str">
            <v/>
          </cell>
          <cell r="C89" t="str">
            <v/>
          </cell>
          <cell r="W89">
            <v>0</v>
          </cell>
        </row>
        <row r="90">
          <cell r="A90" t="str">
            <v>Corrupción81</v>
          </cell>
          <cell r="B90" t="str">
            <v/>
          </cell>
          <cell r="C90" t="str">
            <v/>
          </cell>
          <cell r="W90">
            <v>0</v>
          </cell>
        </row>
        <row r="91">
          <cell r="A91" t="str">
            <v>Corrupción82</v>
          </cell>
          <cell r="B91" t="str">
            <v/>
          </cell>
          <cell r="C91" t="str">
            <v/>
          </cell>
          <cell r="W91">
            <v>0</v>
          </cell>
        </row>
        <row r="92">
          <cell r="A92" t="str">
            <v>Corrupción83</v>
          </cell>
          <cell r="B92" t="str">
            <v/>
          </cell>
          <cell r="C92" t="str">
            <v/>
          </cell>
          <cell r="W92">
            <v>0</v>
          </cell>
        </row>
        <row r="93">
          <cell r="A93" t="str">
            <v>Corrupción84</v>
          </cell>
          <cell r="B93" t="str">
            <v/>
          </cell>
          <cell r="C93" t="str">
            <v/>
          </cell>
          <cell r="W93">
            <v>0</v>
          </cell>
        </row>
        <row r="94">
          <cell r="A94" t="str">
            <v>Corrupción85</v>
          </cell>
          <cell r="B94" t="str">
            <v/>
          </cell>
          <cell r="C94" t="str">
            <v/>
          </cell>
          <cell r="W94">
            <v>0</v>
          </cell>
        </row>
        <row r="95">
          <cell r="A95" t="str">
            <v>Corrupción86</v>
          </cell>
          <cell r="B95" t="str">
            <v/>
          </cell>
          <cell r="C95" t="str">
            <v/>
          </cell>
          <cell r="W95">
            <v>0</v>
          </cell>
        </row>
        <row r="96">
          <cell r="A96" t="str">
            <v>Corrupción87</v>
          </cell>
          <cell r="B96" t="str">
            <v/>
          </cell>
          <cell r="C96" t="str">
            <v/>
          </cell>
          <cell r="W96">
            <v>0</v>
          </cell>
        </row>
        <row r="97">
          <cell r="A97" t="str">
            <v>Corrupción88</v>
          </cell>
          <cell r="B97" t="str">
            <v/>
          </cell>
          <cell r="C97" t="str">
            <v/>
          </cell>
          <cell r="W97">
            <v>0</v>
          </cell>
        </row>
        <row r="98">
          <cell r="A98" t="str">
            <v>Corrupción89</v>
          </cell>
          <cell r="B98" t="str">
            <v/>
          </cell>
          <cell r="C98" t="str">
            <v/>
          </cell>
          <cell r="W98">
            <v>0</v>
          </cell>
        </row>
        <row r="99">
          <cell r="A99" t="str">
            <v>Corrupción90</v>
          </cell>
          <cell r="B99" t="str">
            <v/>
          </cell>
          <cell r="C99" t="str">
            <v/>
          </cell>
          <cell r="W99">
            <v>0</v>
          </cell>
        </row>
        <row r="100">
          <cell r="A100" t="str">
            <v>Corrupción91</v>
          </cell>
          <cell r="B100" t="str">
            <v/>
          </cell>
          <cell r="C100" t="str">
            <v/>
          </cell>
          <cell r="W100">
            <v>0</v>
          </cell>
        </row>
        <row r="101">
          <cell r="A101" t="str">
            <v>Corrupción92</v>
          </cell>
          <cell r="B101" t="str">
            <v/>
          </cell>
          <cell r="C101" t="str">
            <v/>
          </cell>
          <cell r="W101">
            <v>0</v>
          </cell>
        </row>
        <row r="102">
          <cell r="A102" t="str">
            <v>Corrupción93</v>
          </cell>
          <cell r="B102" t="str">
            <v/>
          </cell>
          <cell r="C102" t="str">
            <v/>
          </cell>
          <cell r="W102">
            <v>0</v>
          </cell>
        </row>
        <row r="103">
          <cell r="A103" t="str">
            <v>Corrupción94</v>
          </cell>
          <cell r="B103" t="str">
            <v/>
          </cell>
          <cell r="C103" t="str">
            <v/>
          </cell>
          <cell r="W103">
            <v>0</v>
          </cell>
        </row>
        <row r="104">
          <cell r="A104" t="str">
            <v>Corrupción95</v>
          </cell>
          <cell r="B104" t="str">
            <v/>
          </cell>
          <cell r="C104" t="str">
            <v/>
          </cell>
          <cell r="W104">
            <v>0</v>
          </cell>
        </row>
        <row r="105">
          <cell r="A105" t="str">
            <v>Corrupción96</v>
          </cell>
          <cell r="B105" t="str">
            <v/>
          </cell>
          <cell r="C105" t="str">
            <v/>
          </cell>
          <cell r="W105">
            <v>0</v>
          </cell>
        </row>
        <row r="106">
          <cell r="A106" t="str">
            <v>Corrupción97</v>
          </cell>
          <cell r="B106" t="str">
            <v/>
          </cell>
          <cell r="C106" t="str">
            <v/>
          </cell>
          <cell r="W106">
            <v>0</v>
          </cell>
        </row>
        <row r="107">
          <cell r="A107" t="str">
            <v>Corrupción98</v>
          </cell>
          <cell r="B107" t="str">
            <v/>
          </cell>
          <cell r="C107" t="str">
            <v/>
          </cell>
          <cell r="W107">
            <v>0</v>
          </cell>
        </row>
        <row r="108">
          <cell r="A108" t="str">
            <v>Corrupción99</v>
          </cell>
          <cell r="B108" t="str">
            <v/>
          </cell>
          <cell r="C108" t="str">
            <v/>
          </cell>
          <cell r="W108">
            <v>0</v>
          </cell>
        </row>
        <row r="109">
          <cell r="A109" t="str">
            <v>Corrupción100</v>
          </cell>
          <cell r="B109" t="str">
            <v/>
          </cell>
          <cell r="C109" t="str">
            <v/>
          </cell>
          <cell r="W109">
            <v>0</v>
          </cell>
        </row>
        <row r="110">
          <cell r="A110" t="str">
            <v>Corrupción101</v>
          </cell>
          <cell r="B110" t="str">
            <v/>
          </cell>
          <cell r="C110" t="str">
            <v/>
          </cell>
          <cell r="W110">
            <v>0</v>
          </cell>
        </row>
        <row r="111">
          <cell r="A111" t="str">
            <v>Corrupción102</v>
          </cell>
          <cell r="B111" t="str">
            <v/>
          </cell>
          <cell r="C111" t="str">
            <v/>
          </cell>
          <cell r="W111">
            <v>0</v>
          </cell>
        </row>
        <row r="112">
          <cell r="A112" t="str">
            <v>Corrupción103</v>
          </cell>
          <cell r="B112" t="str">
            <v/>
          </cell>
          <cell r="C112" t="str">
            <v/>
          </cell>
          <cell r="W112">
            <v>0</v>
          </cell>
        </row>
        <row r="113">
          <cell r="A113" t="str">
            <v>Corrupción104</v>
          </cell>
          <cell r="B113" t="str">
            <v/>
          </cell>
          <cell r="C113" t="str">
            <v/>
          </cell>
          <cell r="W113">
            <v>0</v>
          </cell>
        </row>
        <row r="114">
          <cell r="A114" t="str">
            <v>Corrupción105</v>
          </cell>
          <cell r="B114" t="str">
            <v/>
          </cell>
          <cell r="C114" t="str">
            <v/>
          </cell>
          <cell r="W114">
            <v>0</v>
          </cell>
        </row>
        <row r="115">
          <cell r="A115" t="str">
            <v>Corrupción106</v>
          </cell>
          <cell r="B115" t="str">
            <v/>
          </cell>
          <cell r="C115" t="str">
            <v/>
          </cell>
          <cell r="W115">
            <v>0</v>
          </cell>
        </row>
        <row r="116">
          <cell r="A116" t="str">
            <v>Corrupción107</v>
          </cell>
          <cell r="B116" t="str">
            <v/>
          </cell>
          <cell r="C116" t="str">
            <v/>
          </cell>
          <cell r="W116">
            <v>0</v>
          </cell>
        </row>
        <row r="117">
          <cell r="A117" t="str">
            <v>Corrupción108</v>
          </cell>
          <cell r="B117" t="str">
            <v/>
          </cell>
          <cell r="C117" t="str">
            <v/>
          </cell>
          <cell r="W117">
            <v>0</v>
          </cell>
        </row>
        <row r="118">
          <cell r="A118" t="str">
            <v>Corrupción109</v>
          </cell>
          <cell r="B118" t="str">
            <v/>
          </cell>
          <cell r="C118" t="str">
            <v/>
          </cell>
          <cell r="W118">
            <v>0</v>
          </cell>
        </row>
        <row r="119">
          <cell r="A119" t="str">
            <v>Corrupción110</v>
          </cell>
          <cell r="B119" t="str">
            <v/>
          </cell>
          <cell r="C119" t="str">
            <v/>
          </cell>
          <cell r="W119">
            <v>0</v>
          </cell>
        </row>
        <row r="120">
          <cell r="A120" t="str">
            <v>Corrupción111</v>
          </cell>
          <cell r="B120" t="str">
            <v/>
          </cell>
          <cell r="C120" t="str">
            <v/>
          </cell>
          <cell r="W120">
            <v>0</v>
          </cell>
        </row>
        <row r="121">
          <cell r="A121" t="str">
            <v>Corrupción112</v>
          </cell>
          <cell r="B121" t="str">
            <v/>
          </cell>
          <cell r="C121" t="str">
            <v/>
          </cell>
          <cell r="W121">
            <v>0</v>
          </cell>
        </row>
        <row r="122">
          <cell r="A122" t="str">
            <v>Corrupción113</v>
          </cell>
          <cell r="B122" t="str">
            <v/>
          </cell>
          <cell r="C122" t="str">
            <v/>
          </cell>
          <cell r="W122">
            <v>0</v>
          </cell>
        </row>
        <row r="123">
          <cell r="A123" t="str">
            <v>Corrupción114</v>
          </cell>
          <cell r="B123" t="str">
            <v/>
          </cell>
          <cell r="C123" t="str">
            <v/>
          </cell>
          <cell r="W123">
            <v>0</v>
          </cell>
        </row>
        <row r="124">
          <cell r="A124" t="str">
            <v>Corrupción115</v>
          </cell>
          <cell r="B124" t="str">
            <v/>
          </cell>
          <cell r="C124" t="str">
            <v/>
          </cell>
          <cell r="W124">
            <v>0</v>
          </cell>
        </row>
        <row r="125">
          <cell r="A125" t="str">
            <v>Corrupción116</v>
          </cell>
          <cell r="B125" t="str">
            <v/>
          </cell>
          <cell r="C125" t="str">
            <v/>
          </cell>
          <cell r="W125">
            <v>0</v>
          </cell>
        </row>
        <row r="126">
          <cell r="A126" t="str">
            <v>Corrupción117</v>
          </cell>
          <cell r="B126" t="str">
            <v/>
          </cell>
          <cell r="C126" t="str">
            <v/>
          </cell>
          <cell r="W126">
            <v>0</v>
          </cell>
        </row>
        <row r="127">
          <cell r="A127" t="str">
            <v>Corrupción118</v>
          </cell>
          <cell r="B127" t="str">
            <v/>
          </cell>
          <cell r="C127" t="str">
            <v/>
          </cell>
          <cell r="W127">
            <v>0</v>
          </cell>
        </row>
        <row r="128">
          <cell r="A128" t="str">
            <v>Corrupción119</v>
          </cell>
          <cell r="B128" t="str">
            <v/>
          </cell>
          <cell r="C128" t="str">
            <v/>
          </cell>
          <cell r="W128">
            <v>0</v>
          </cell>
        </row>
        <row r="129">
          <cell r="A129" t="str">
            <v>Corrupción120</v>
          </cell>
          <cell r="B129" t="str">
            <v/>
          </cell>
          <cell r="C129" t="str">
            <v/>
          </cell>
          <cell r="W129">
            <v>0</v>
          </cell>
        </row>
        <row r="130">
          <cell r="A130" t="str">
            <v>Corrupción121</v>
          </cell>
          <cell r="B130" t="str">
            <v/>
          </cell>
          <cell r="C130" t="str">
            <v/>
          </cell>
          <cell r="W130">
            <v>0</v>
          </cell>
        </row>
        <row r="131">
          <cell r="A131" t="str">
            <v>Corrupción122</v>
          </cell>
          <cell r="B131" t="str">
            <v/>
          </cell>
          <cell r="C131" t="str">
            <v/>
          </cell>
          <cell r="W131">
            <v>0</v>
          </cell>
        </row>
        <row r="132">
          <cell r="A132" t="str">
            <v>Corrupción123</v>
          </cell>
          <cell r="B132" t="str">
            <v/>
          </cell>
          <cell r="C132" t="str">
            <v/>
          </cell>
          <cell r="W132">
            <v>0</v>
          </cell>
        </row>
        <row r="133">
          <cell r="A133" t="str">
            <v>Corrupción124</v>
          </cell>
          <cell r="B133" t="str">
            <v/>
          </cell>
          <cell r="C133" t="str">
            <v/>
          </cell>
          <cell r="W133">
            <v>0</v>
          </cell>
        </row>
        <row r="134">
          <cell r="A134" t="str">
            <v>Corrupción125</v>
          </cell>
          <cell r="B134" t="str">
            <v/>
          </cell>
          <cell r="C134" t="str">
            <v/>
          </cell>
          <cell r="W134">
            <v>0</v>
          </cell>
        </row>
        <row r="135">
          <cell r="A135" t="str">
            <v>Corrupción126</v>
          </cell>
          <cell r="B135" t="str">
            <v/>
          </cell>
          <cell r="C135" t="str">
            <v/>
          </cell>
          <cell r="W135">
            <v>0</v>
          </cell>
        </row>
        <row r="136">
          <cell r="A136" t="str">
            <v>Corrupción127</v>
          </cell>
          <cell r="B136" t="str">
            <v/>
          </cell>
          <cell r="C136" t="str">
            <v/>
          </cell>
          <cell r="W136">
            <v>0</v>
          </cell>
        </row>
        <row r="137">
          <cell r="A137" t="str">
            <v>Corrupción128</v>
          </cell>
          <cell r="B137" t="str">
            <v/>
          </cell>
          <cell r="C137" t="str">
            <v/>
          </cell>
          <cell r="W137">
            <v>0</v>
          </cell>
        </row>
        <row r="138">
          <cell r="A138" t="str">
            <v>Corrupción129</v>
          </cell>
          <cell r="B138" t="str">
            <v/>
          </cell>
          <cell r="C138" t="str">
            <v/>
          </cell>
          <cell r="W138">
            <v>0</v>
          </cell>
        </row>
      </sheetData>
      <sheetData sheetId="7" refreshError="1"/>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row r="29">
          <cell r="B29" t="str">
            <v>Seguridad_Información</v>
          </cell>
        </row>
        <row r="30">
          <cell r="B30" t="str">
            <v>Continuidad_Negocio</v>
          </cell>
        </row>
        <row r="31">
          <cell r="B31" t="str">
            <v>Ambientales</v>
          </cell>
        </row>
      </sheetData>
      <sheetData sheetId="3">
        <row r="30">
          <cell r="D30" t="str">
            <v xml:space="preserve">   La actividad que conlleva el riesgo se ejecuta como máximo 2 veces por año</v>
          </cell>
        </row>
      </sheetData>
      <sheetData sheetId="4">
        <row r="24">
          <cell r="D24" t="str">
            <v xml:space="preserve">   Afectación menor a 10 SMLMV </v>
          </cell>
        </row>
      </sheetData>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
    </sheetNames>
    <sheetDataSet>
      <sheetData sheetId="0"/>
      <sheetData sheetId="1"/>
      <sheetData sheetId="2"/>
      <sheetData sheetId="3" refreshError="1"/>
      <sheetData sheetId="4" refreshError="1"/>
      <sheetData sheetId="5" refreshError="1"/>
      <sheetData sheetId="6" refreshError="1"/>
      <sheetData sheetId="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sheetData>
      <sheetData sheetId="3">
        <row r="30">
          <cell r="D30" t="str">
            <v xml:space="preserve">   La actividad que conlleva el riesgo se ejecuta como máximo 2 veces por año</v>
          </cell>
        </row>
      </sheetData>
      <sheetData sheetId="4">
        <row r="24">
          <cell r="D24" t="str">
            <v xml:space="preserve">   Afectación menor a 10 SMLMV </v>
          </cell>
        </row>
      </sheetData>
      <sheetData sheetId="5"/>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03414-4D0C-46A1-B343-0985661E4FF4}">
  <sheetPr filterMode="1">
    <tabColor theme="6" tint="-0.499984740745262"/>
  </sheetPr>
  <dimension ref="A2:BM199"/>
  <sheetViews>
    <sheetView tabSelected="1" topLeftCell="B1" zoomScale="50" zoomScaleNormal="50" workbookViewId="0">
      <selection activeCell="B11" sqref="B11:B17"/>
    </sheetView>
  </sheetViews>
  <sheetFormatPr baseColWidth="10" defaultColWidth="11.42578125" defaultRowHeight="16.5" x14ac:dyDescent="0.3"/>
  <cols>
    <col min="1" max="1" width="13.5703125" style="1" hidden="1" customWidth="1"/>
    <col min="2" max="2" width="3.28515625" style="7" customWidth="1"/>
    <col min="3" max="3" width="3.7109375" style="8" hidden="1" customWidth="1"/>
    <col min="4" max="4" width="4" style="8" customWidth="1"/>
    <col min="5" max="5" width="4.28515625" style="8" customWidth="1"/>
    <col min="6" max="6" width="3.42578125" style="8" customWidth="1"/>
    <col min="7" max="7" width="13.42578125" style="8" hidden="1" customWidth="1"/>
    <col min="8" max="8" width="3.28515625" style="8" customWidth="1"/>
    <col min="9" max="9" width="21.28515625" style="1" customWidth="1"/>
    <col min="10" max="10" width="17.140625" style="8" hidden="1" customWidth="1"/>
    <col min="11" max="11" width="4.85546875" style="8" customWidth="1"/>
    <col min="12" max="12" width="30.28515625" style="8" customWidth="1"/>
    <col min="13" max="13" width="18" style="1" customWidth="1"/>
    <col min="14" max="14" width="12.42578125" style="1" hidden="1" customWidth="1"/>
    <col min="15" max="15" width="15.140625" style="1" customWidth="1"/>
    <col min="16" max="16" width="12.7109375" style="1" hidden="1" customWidth="1"/>
    <col min="17" max="17" width="6.7109375" style="1" hidden="1" customWidth="1"/>
    <col min="18" max="18" width="5.85546875" style="1" hidden="1" customWidth="1"/>
    <col min="19" max="19" width="14.28515625" style="1" hidden="1" customWidth="1"/>
    <col min="20" max="20" width="17.85546875" style="1" customWidth="1"/>
    <col min="21" max="21" width="10.42578125" style="1" hidden="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hidden="1" customWidth="1"/>
    <col min="29" max="29" width="6.42578125" style="1" hidden="1" customWidth="1"/>
    <col min="30" max="30" width="4" style="1" hidden="1" customWidth="1"/>
    <col min="31" max="31" width="3" style="1" hidden="1" customWidth="1"/>
    <col min="32" max="32" width="5" style="1" hidden="1" customWidth="1"/>
    <col min="33" max="33" width="8.140625" style="1" hidden="1" customWidth="1"/>
    <col min="34" max="34" width="5" style="1" hidden="1" customWidth="1"/>
    <col min="35" max="35" width="3.7109375" style="1" hidden="1" customWidth="1"/>
    <col min="36" max="36" width="12" style="1" customWidth="1"/>
    <col min="37" max="37" width="6.42578125" style="1" customWidth="1"/>
    <col min="38" max="38" width="6.28515625" style="1" customWidth="1"/>
    <col min="39" max="40" width="3.7109375" style="1" hidden="1" customWidth="1"/>
    <col min="41" max="41" width="6.140625" style="1" customWidth="1"/>
    <col min="42" max="42" width="9" style="1" customWidth="1"/>
    <col min="43" max="43" width="9.42578125" style="1" hidden="1" customWidth="1"/>
    <col min="44" max="44" width="4.7109375" style="1" customWidth="1"/>
    <col min="45" max="45" width="4.140625" style="9" customWidth="1"/>
    <col min="46" max="46" width="5" style="9" customWidth="1"/>
    <col min="47" max="47" width="3.42578125" style="9" customWidth="1"/>
    <col min="48" max="48" width="5.28515625" style="9" customWidth="1"/>
    <col min="49" max="49" width="32.85546875" style="1" customWidth="1"/>
    <col min="50" max="50" width="16.42578125" style="1" customWidth="1"/>
    <col min="51" max="51" width="14.140625" style="4" customWidth="1"/>
    <col min="52" max="52" width="15.140625" style="4" customWidth="1"/>
    <col min="53" max="53" width="12.140625" style="4" customWidth="1"/>
    <col min="54" max="54" width="29.42578125" style="4" customWidth="1"/>
    <col min="55" max="55" width="5.42578125" style="4" customWidth="1"/>
    <col min="56" max="56" width="11.42578125" style="4" customWidth="1"/>
    <col min="57" max="57" width="81" style="4" customWidth="1"/>
    <col min="58" max="58" width="58.7109375" style="4" customWidth="1"/>
    <col min="59" max="59" width="4.140625" style="4" customWidth="1"/>
    <col min="60" max="60" width="9.42578125" style="4" customWidth="1"/>
    <col min="61" max="61" width="57" style="4" customWidth="1"/>
    <col min="62" max="62" width="38.7109375" style="4" customWidth="1"/>
    <col min="63" max="63" width="23.42578125" style="4" customWidth="1"/>
    <col min="64" max="64" width="26.140625" style="1" customWidth="1"/>
    <col min="65" max="65" width="26.28515625" style="1" customWidth="1"/>
    <col min="66" max="16384" width="11.42578125" style="1"/>
  </cols>
  <sheetData>
    <row r="2" spans="1:65" ht="16.5" customHeight="1" x14ac:dyDescent="0.3">
      <c r="B2" s="1"/>
      <c r="C2" s="1"/>
      <c r="D2" s="1"/>
      <c r="E2" s="2"/>
      <c r="F2" s="2"/>
      <c r="G2" s="2"/>
      <c r="H2" s="2"/>
      <c r="I2" s="70" t="s">
        <v>0</v>
      </c>
      <c r="J2" s="70"/>
      <c r="K2" s="70"/>
      <c r="L2" s="70"/>
      <c r="M2" s="70"/>
      <c r="N2" s="70"/>
      <c r="O2" s="70"/>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3"/>
      <c r="AZ2" s="3"/>
      <c r="BA2" s="3"/>
      <c r="BB2" s="3"/>
      <c r="BC2" s="3"/>
      <c r="BD2" s="3"/>
      <c r="BE2" s="3"/>
      <c r="BF2" s="3"/>
      <c r="BG2" s="3"/>
    </row>
    <row r="3" spans="1:65" ht="29.1" customHeight="1" x14ac:dyDescent="0.3">
      <c r="B3" s="5"/>
      <c r="C3" s="6"/>
      <c r="D3" s="6"/>
      <c r="E3" s="2"/>
      <c r="F3" s="2"/>
      <c r="G3" s="2"/>
      <c r="H3" s="2"/>
      <c r="I3" s="70"/>
      <c r="J3" s="70"/>
      <c r="K3" s="70"/>
      <c r="L3" s="70"/>
      <c r="M3" s="70"/>
      <c r="N3" s="70"/>
      <c r="O3" s="70"/>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3"/>
      <c r="AZ3" s="3"/>
      <c r="BA3" s="3"/>
      <c r="BB3" s="3"/>
      <c r="BC3" s="3"/>
      <c r="BD3" s="3"/>
      <c r="BE3" s="3"/>
      <c r="BF3" s="3"/>
      <c r="BG3" s="3"/>
    </row>
    <row r="4" spans="1:65" ht="29.1" customHeight="1" x14ac:dyDescent="0.3">
      <c r="B4" s="5"/>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3"/>
      <c r="AZ4" s="3"/>
      <c r="BA4" s="3"/>
      <c r="BB4" s="3"/>
      <c r="BC4" s="3"/>
      <c r="BD4" s="3"/>
      <c r="BE4" s="3"/>
      <c r="BF4" s="3"/>
      <c r="BG4" s="3"/>
    </row>
    <row r="5" spans="1:65" ht="17.100000000000001" customHeight="1" x14ac:dyDescent="0.3">
      <c r="B5" s="5"/>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3"/>
      <c r="AZ5" s="3"/>
      <c r="BA5" s="3"/>
      <c r="BB5" s="3"/>
      <c r="BC5" s="3"/>
      <c r="BD5" s="3"/>
      <c r="BE5" s="3"/>
      <c r="BF5" s="3"/>
      <c r="BG5" s="3"/>
    </row>
    <row r="6" spans="1:65" x14ac:dyDescent="0.3">
      <c r="J6" s="9"/>
      <c r="K6" s="9"/>
      <c r="L6" s="9"/>
    </row>
    <row r="7" spans="1:65" s="10" customFormat="1" ht="26.1" customHeight="1" x14ac:dyDescent="0.2">
      <c r="B7" s="71" t="s">
        <v>1</v>
      </c>
      <c r="C7" s="72"/>
      <c r="D7" s="72"/>
      <c r="E7" s="72"/>
      <c r="F7" s="72"/>
      <c r="G7" s="72"/>
      <c r="H7" s="72"/>
      <c r="I7" s="72"/>
      <c r="J7" s="72"/>
      <c r="K7" s="72"/>
      <c r="L7" s="72"/>
      <c r="M7" s="73"/>
      <c r="N7" s="74" t="s">
        <v>2</v>
      </c>
      <c r="O7" s="74"/>
      <c r="P7" s="74"/>
      <c r="Q7" s="74"/>
      <c r="R7" s="74"/>
      <c r="S7" s="74"/>
      <c r="T7" s="74"/>
      <c r="U7" s="74"/>
      <c r="V7" s="75" t="s">
        <v>3</v>
      </c>
      <c r="W7" s="75"/>
      <c r="X7" s="75"/>
      <c r="Y7" s="75"/>
      <c r="Z7" s="75"/>
      <c r="AA7" s="75"/>
      <c r="AB7" s="75"/>
      <c r="AC7" s="75"/>
      <c r="AD7" s="75"/>
      <c r="AE7" s="75"/>
      <c r="AF7" s="75"/>
      <c r="AG7" s="75"/>
      <c r="AH7" s="75"/>
      <c r="AI7" s="75"/>
      <c r="AJ7" s="75"/>
      <c r="AK7" s="75"/>
      <c r="AL7" s="75"/>
      <c r="AM7" s="75"/>
      <c r="AN7" s="75"/>
      <c r="AO7" s="75"/>
      <c r="AP7" s="76"/>
      <c r="AQ7" s="76"/>
      <c r="AR7" s="76"/>
      <c r="AS7" s="76"/>
      <c r="AT7" s="76"/>
      <c r="AU7" s="77" t="s">
        <v>4</v>
      </c>
      <c r="AV7" s="78"/>
      <c r="AW7" s="78"/>
      <c r="AX7" s="78"/>
      <c r="AY7" s="78"/>
      <c r="AZ7" s="78"/>
      <c r="BA7" s="79"/>
      <c r="BB7" s="80" t="s">
        <v>5</v>
      </c>
      <c r="BC7" s="85" t="s">
        <v>6</v>
      </c>
      <c r="BD7" s="86"/>
      <c r="BE7" s="87"/>
      <c r="BF7" s="87"/>
      <c r="BG7" s="86"/>
      <c r="BH7" s="86"/>
      <c r="BI7" s="87"/>
      <c r="BJ7" s="87"/>
      <c r="BK7" s="86"/>
      <c r="BL7" s="87"/>
      <c r="BM7" s="88"/>
    </row>
    <row r="8" spans="1:65" s="10" customFormat="1" ht="45" customHeight="1" x14ac:dyDescent="0.2">
      <c r="B8" s="89" t="s">
        <v>7</v>
      </c>
      <c r="C8" s="90"/>
      <c r="D8" s="90"/>
      <c r="E8" s="90"/>
      <c r="F8" s="90"/>
      <c r="G8" s="90"/>
      <c r="H8" s="91"/>
      <c r="I8" s="92" t="s">
        <v>8</v>
      </c>
      <c r="J8" s="93"/>
      <c r="K8" s="94" t="s">
        <v>9</v>
      </c>
      <c r="L8" s="95"/>
      <c r="M8" s="96"/>
      <c r="N8" s="97" t="s">
        <v>10</v>
      </c>
      <c r="O8" s="98"/>
      <c r="P8" s="99"/>
      <c r="Q8" s="100" t="s">
        <v>11</v>
      </c>
      <c r="R8" s="101"/>
      <c r="S8" s="101"/>
      <c r="T8" s="101"/>
      <c r="U8" s="102"/>
      <c r="V8" s="11" t="s">
        <v>12</v>
      </c>
      <c r="W8" s="103" t="s">
        <v>13</v>
      </c>
      <c r="X8" s="104"/>
      <c r="Y8" s="104"/>
      <c r="Z8" s="104"/>
      <c r="AA8" s="105"/>
      <c r="AB8" s="103" t="s">
        <v>14</v>
      </c>
      <c r="AC8" s="104"/>
      <c r="AD8" s="104"/>
      <c r="AE8" s="104"/>
      <c r="AF8" s="104"/>
      <c r="AG8" s="104"/>
      <c r="AH8" s="104"/>
      <c r="AI8" s="104"/>
      <c r="AJ8" s="104"/>
      <c r="AK8" s="104"/>
      <c r="AL8" s="104"/>
      <c r="AM8" s="104"/>
      <c r="AN8" s="104"/>
      <c r="AO8" s="104"/>
      <c r="AP8" s="106" t="s">
        <v>15</v>
      </c>
      <c r="AQ8" s="106"/>
      <c r="AR8" s="106"/>
      <c r="AS8" s="106"/>
      <c r="AT8" s="106"/>
      <c r="AU8" s="12"/>
      <c r="AV8" s="12"/>
      <c r="AW8" s="81" t="s">
        <v>16</v>
      </c>
      <c r="AX8" s="81"/>
      <c r="AY8" s="81"/>
      <c r="AZ8" s="81"/>
      <c r="BA8" s="81"/>
      <c r="BB8" s="80"/>
      <c r="BC8" s="110" t="s">
        <v>17</v>
      </c>
      <c r="BD8" s="111"/>
      <c r="BE8" s="112"/>
      <c r="BF8" s="113"/>
      <c r="BG8" s="114" t="s">
        <v>18</v>
      </c>
      <c r="BH8" s="115"/>
      <c r="BI8" s="116"/>
      <c r="BJ8" s="117"/>
      <c r="BK8" s="118" t="s">
        <v>19</v>
      </c>
      <c r="BL8" s="119"/>
      <c r="BM8" s="119"/>
    </row>
    <row r="9" spans="1:65" s="10" customFormat="1" ht="45.95" customHeight="1" x14ac:dyDescent="0.2">
      <c r="A9" s="84"/>
      <c r="B9" s="82" t="s">
        <v>20</v>
      </c>
      <c r="C9" s="83" t="s">
        <v>21</v>
      </c>
      <c r="D9" s="83" t="s">
        <v>22</v>
      </c>
      <c r="E9" s="82" t="s">
        <v>23</v>
      </c>
      <c r="F9" s="82" t="s">
        <v>24</v>
      </c>
      <c r="G9" s="83" t="s">
        <v>25</v>
      </c>
      <c r="H9" s="83" t="s">
        <v>26</v>
      </c>
      <c r="I9" s="107" t="s">
        <v>27</v>
      </c>
      <c r="J9" s="107" t="s">
        <v>28</v>
      </c>
      <c r="K9" s="108" t="s">
        <v>29</v>
      </c>
      <c r="L9" s="107" t="s">
        <v>30</v>
      </c>
      <c r="M9" s="107" t="s">
        <v>31</v>
      </c>
      <c r="N9" s="109" t="s">
        <v>32</v>
      </c>
      <c r="O9" s="109" t="s">
        <v>10</v>
      </c>
      <c r="P9" s="109" t="s">
        <v>33</v>
      </c>
      <c r="Q9" s="122" t="s">
        <v>34</v>
      </c>
      <c r="R9" s="123"/>
      <c r="S9" s="109" t="s">
        <v>35</v>
      </c>
      <c r="T9" s="109" t="s">
        <v>36</v>
      </c>
      <c r="U9" s="109" t="s">
        <v>37</v>
      </c>
      <c r="V9" s="120" t="s">
        <v>38</v>
      </c>
      <c r="W9" s="121" t="s">
        <v>39</v>
      </c>
      <c r="X9" s="121" t="s">
        <v>40</v>
      </c>
      <c r="Y9" s="120" t="s">
        <v>41</v>
      </c>
      <c r="Z9" s="120" t="s">
        <v>42</v>
      </c>
      <c r="AA9" s="120" t="s">
        <v>43</v>
      </c>
      <c r="AB9" s="131" t="s">
        <v>44</v>
      </c>
      <c r="AC9" s="132"/>
      <c r="AD9" s="132"/>
      <c r="AE9" s="132"/>
      <c r="AF9" s="132"/>
      <c r="AG9" s="132"/>
      <c r="AH9" s="132"/>
      <c r="AI9" s="132"/>
      <c r="AJ9" s="133"/>
      <c r="AK9" s="134" t="s">
        <v>45</v>
      </c>
      <c r="AL9" s="131" t="s">
        <v>46</v>
      </c>
      <c r="AM9" s="132"/>
      <c r="AN9" s="132"/>
      <c r="AO9" s="133"/>
      <c r="AP9" s="136" t="s">
        <v>47</v>
      </c>
      <c r="AQ9" s="136" t="s">
        <v>48</v>
      </c>
      <c r="AR9" s="121" t="s">
        <v>49</v>
      </c>
      <c r="AS9" s="121" t="s">
        <v>50</v>
      </c>
      <c r="AT9" s="121" t="s">
        <v>51</v>
      </c>
      <c r="AU9" s="125" t="s">
        <v>52</v>
      </c>
      <c r="AV9" s="126" t="s">
        <v>53</v>
      </c>
      <c r="AW9" s="128" t="s">
        <v>54</v>
      </c>
      <c r="AX9" s="129" t="s">
        <v>55</v>
      </c>
      <c r="AY9" s="128" t="s">
        <v>56</v>
      </c>
      <c r="AZ9" s="128" t="s">
        <v>57</v>
      </c>
      <c r="BA9" s="128" t="s">
        <v>58</v>
      </c>
      <c r="BB9" s="80"/>
      <c r="BC9" s="140" t="s">
        <v>39</v>
      </c>
      <c r="BD9" s="137" t="s">
        <v>59</v>
      </c>
      <c r="BE9" s="137" t="s">
        <v>60</v>
      </c>
      <c r="BF9" s="137" t="s">
        <v>61</v>
      </c>
      <c r="BG9" s="138" t="s">
        <v>62</v>
      </c>
      <c r="BH9" s="137" t="s">
        <v>59</v>
      </c>
      <c r="BI9" s="137" t="s">
        <v>60</v>
      </c>
      <c r="BJ9" s="137" t="s">
        <v>61</v>
      </c>
      <c r="BK9" s="137" t="s">
        <v>59</v>
      </c>
      <c r="BL9" s="137" t="s">
        <v>60</v>
      </c>
      <c r="BM9" s="137" t="s">
        <v>61</v>
      </c>
    </row>
    <row r="10" spans="1:65" s="18" customFormat="1" ht="69" customHeight="1" x14ac:dyDescent="0.25">
      <c r="A10" s="84"/>
      <c r="B10" s="82"/>
      <c r="C10" s="83"/>
      <c r="D10" s="83" t="s">
        <v>63</v>
      </c>
      <c r="E10" s="82"/>
      <c r="F10" s="82"/>
      <c r="G10" s="83"/>
      <c r="H10" s="83"/>
      <c r="I10" s="107"/>
      <c r="J10" s="107"/>
      <c r="K10" s="108"/>
      <c r="L10" s="107"/>
      <c r="M10" s="107"/>
      <c r="N10" s="109"/>
      <c r="O10" s="109"/>
      <c r="P10" s="109"/>
      <c r="Q10" s="13" t="s">
        <v>64</v>
      </c>
      <c r="R10" s="14" t="s">
        <v>65</v>
      </c>
      <c r="S10" s="109"/>
      <c r="T10" s="124"/>
      <c r="U10" s="109"/>
      <c r="V10" s="120"/>
      <c r="W10" s="121"/>
      <c r="X10" s="121"/>
      <c r="Y10" s="120"/>
      <c r="Z10" s="120"/>
      <c r="AA10" s="120"/>
      <c r="AB10" s="15" t="s">
        <v>66</v>
      </c>
      <c r="AC10" s="16" t="s">
        <v>67</v>
      </c>
      <c r="AD10" s="16" t="s">
        <v>68</v>
      </c>
      <c r="AE10" s="16" t="s">
        <v>69</v>
      </c>
      <c r="AF10" s="16" t="s">
        <v>70</v>
      </c>
      <c r="AG10" s="16" t="s">
        <v>71</v>
      </c>
      <c r="AH10" s="16" t="s">
        <v>72</v>
      </c>
      <c r="AI10" s="17" t="s">
        <v>73</v>
      </c>
      <c r="AJ10" s="16" t="s">
        <v>74</v>
      </c>
      <c r="AK10" s="135"/>
      <c r="AL10" s="16" t="s">
        <v>75</v>
      </c>
      <c r="AM10" s="16" t="s">
        <v>76</v>
      </c>
      <c r="AN10" s="16" t="s">
        <v>77</v>
      </c>
      <c r="AO10" s="16" t="s">
        <v>78</v>
      </c>
      <c r="AP10" s="121"/>
      <c r="AQ10" s="121"/>
      <c r="AR10" s="121"/>
      <c r="AS10" s="121"/>
      <c r="AT10" s="121"/>
      <c r="AU10" s="125"/>
      <c r="AV10" s="127"/>
      <c r="AW10" s="128"/>
      <c r="AX10" s="130"/>
      <c r="AY10" s="128"/>
      <c r="AZ10" s="128"/>
      <c r="BA10" s="128"/>
      <c r="BB10" s="80"/>
      <c r="BC10" s="140"/>
      <c r="BD10" s="137"/>
      <c r="BE10" s="137"/>
      <c r="BF10" s="137"/>
      <c r="BG10" s="139"/>
      <c r="BH10" s="137"/>
      <c r="BI10" s="137"/>
      <c r="BJ10" s="137"/>
      <c r="BK10" s="137"/>
      <c r="BL10" s="137"/>
      <c r="BM10" s="137"/>
    </row>
    <row r="11" spans="1:65" s="9" customFormat="1" ht="108.75" customHeight="1" x14ac:dyDescent="0.25">
      <c r="A11" s="141" t="str">
        <f>C11&amp;COUNTIF($C$9:C11,C11)</f>
        <v>Corrupción1</v>
      </c>
      <c r="B11" s="142">
        <v>1</v>
      </c>
      <c r="C11" s="143" t="s">
        <v>79</v>
      </c>
      <c r="D11" s="143" t="s">
        <v>80</v>
      </c>
      <c r="E11" s="144" t="s">
        <v>81</v>
      </c>
      <c r="F11" s="144" t="s">
        <v>82</v>
      </c>
      <c r="G11" s="145" t="s">
        <v>83</v>
      </c>
      <c r="H11" s="146" t="s">
        <v>84</v>
      </c>
      <c r="I11" s="147" t="str">
        <f>"Posibilidad de recibir o solicitar cualquier dádiva o beneficio a nombre propio o de terceros, con el fin de "&amp;J11</f>
        <v>Posibilidad de recibir o solicitar cualquier dádiva o beneficio a nombre propio o de terceros, con el fin de usar indebidamente influencias o poder derivadas del ejercicio del cargo o de las funciones desempeñadas</v>
      </c>
      <c r="J11" s="158" t="s">
        <v>85</v>
      </c>
      <c r="K11" s="21" t="s">
        <v>86</v>
      </c>
      <c r="L11" s="22" t="s">
        <v>87</v>
      </c>
      <c r="M11" s="159" t="s">
        <v>88</v>
      </c>
      <c r="N11" s="158" t="s">
        <v>89</v>
      </c>
      <c r="O11" s="152" t="str">
        <f>IF(N11="","",IF(OR($N11=[2]Tabla_Probabilidad!$D$20,$N11=[2]Tabla_Probabilidad!$J$20),"Muy Baja",IF(OR($N11=[2]Tabla_Probabilidad!$E$20,$N11=[2]Tabla_Probabilidad!$K$20),"Baja",IF(OR($N11=[2]Tabla_Probabilidad!$F$20,$N11=[2]Tabla_Probabilidad!$L$20),"Media",IF(OR($N11=[2]Tabla_Probabilidad!$G$20,$N11=[2]Tabla_Probabilidad!$M$20),"Alta",IF(OR($N11=[2]Tabla_Probabilidad!$H$20,$N11=[2]Tabla_Probabilidad!$N$20),"Muy Alta"))))))</f>
        <v>Media</v>
      </c>
      <c r="P11" s="162">
        <f>IF(O11="Muy Baja",1,IF(O11="Baja",2,IF(O11="Media",3,IF(O11="Alta",4,IF(O11="Muy Alta",5,"")))))</f>
        <v>3</v>
      </c>
      <c r="Q11" s="163" t="str">
        <f>IFERROR(IF($C11="Corrupción",HYPERLINK("#"&amp;"Impacto_Riesgos!C"&amp;MATCH($B11,[2]Impacto_Riesgos!$B$10:$B$138,0)+9,"Calcula el impacto aquí"),"")," ")</f>
        <v>Calcula el impacto aquí</v>
      </c>
      <c r="R11" s="148">
        <f>IFERROR(VLOOKUP(A11,[2]Impacto_Riesgos!$A$8:$W$138,23,),"NA")</f>
        <v>14</v>
      </c>
      <c r="S11" s="151" t="s">
        <v>90</v>
      </c>
      <c r="T11" s="152" t="str">
        <f>IF($S11='[2]Tabla Impacto'!$F$10,"Moderado",IF($S11='[2]Tabla Impacto'!$G$10,"Mayor",IF($S11='[2]Tabla Impacto'!$H$10,"Catastrófico","")))</f>
        <v>Catastrófico</v>
      </c>
      <c r="U11" s="153">
        <f>IF(T11="Leve",1,IF(T11="Menor",2,IF(T11="Moderado",3,IF(T11="Mayor",4,IF(T11="Catastrófico",5,"")))))</f>
        <v>5</v>
      </c>
      <c r="V11" s="154"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21" t="s">
        <v>91</v>
      </c>
      <c r="X11" s="20" t="s">
        <v>92</v>
      </c>
      <c r="Y11" s="23" t="s">
        <v>93</v>
      </c>
      <c r="Z11" s="23" t="s">
        <v>94</v>
      </c>
      <c r="AA11" s="23" t="s">
        <v>95</v>
      </c>
      <c r="AB11" s="24" t="s">
        <v>96</v>
      </c>
      <c r="AC11" s="24" t="s">
        <v>97</v>
      </c>
      <c r="AD11" s="19" t="s">
        <v>98</v>
      </c>
      <c r="AE11" s="19" t="s">
        <v>99</v>
      </c>
      <c r="AF11" s="19" t="s">
        <v>100</v>
      </c>
      <c r="AG11" s="25" t="s">
        <v>98</v>
      </c>
      <c r="AH11" s="19" t="s">
        <v>101</v>
      </c>
      <c r="AI11" s="26">
        <f>IF(COUNTBLANK(AB11:AH11)=7,"",IF($AB11="Asignado",15,0)+IF($AC11="Adecuado",15,0)+IF($AD11="Oportuna",15,0)+IF($AE11="Prevenir",15,0)+IF($AE11="Detectar",10,0)+IF($AF11="Confiable",15,0)+IF($AG11="Oportuna",15,0)+IF($AH11="Completa",10,0)+IF($AH11="Incompleta",5,0))</f>
        <v>100</v>
      </c>
      <c r="AJ11" s="26" t="str">
        <f t="shared" ref="AJ11:AJ74" si="0">IF(COUNTBLANK(AB11:AH11)=7,"",IF($AI11&lt;86,"Débil",IF($AI11&lt;96,"Moderado","Fuerte")))</f>
        <v>Fuerte</v>
      </c>
      <c r="AK11" s="19" t="s">
        <v>102</v>
      </c>
      <c r="AL11" s="26" t="str">
        <f>IFERROR(VLOOKUP(AJ11&amp;AK11,[2]Tabla_Controles!$B$56:$G$65,5,FALSE),"")</f>
        <v>Fuerte</v>
      </c>
      <c r="AM11" s="27">
        <f>IF($AL11="","",IF($AL11="Fuerte",100,IF($AL11="Moderado",50,0)))</f>
        <v>100</v>
      </c>
      <c r="AN11" s="155">
        <f>IFERROR(AVERAGE(AM11:AM17),"")</f>
        <v>64.285714285714292</v>
      </c>
      <c r="AO11" s="175" t="str">
        <f>IF($AN11=100,"Fuerte",IF($AN11&lt;100,"Moderado",IF($AN11&lt;50,"Débil",IF($AN11=0,"",""))))</f>
        <v>Moderado</v>
      </c>
      <c r="AP11" s="178" t="s">
        <v>103</v>
      </c>
      <c r="AQ11" s="181">
        <f>IFERROR(P11-VLOOKUP(AO11&amp;AP11,[2]Tabla_Controles!$B$77:$E$83,4,0),"")</f>
        <v>2</v>
      </c>
      <c r="AR11" s="184" t="str">
        <f>IF($AQ11="","",IF($AQ11=1,"Muy Baja",IF($AQ11=2,"Baja",IF($AQ11=3,"Media",IF($AQ11=4,"Alta",IF($AQ11=5,"Muy Alta","Muy Baja"))))))</f>
        <v>Baja</v>
      </c>
      <c r="AS11" s="184" t="str">
        <f>T11</f>
        <v>Catastrófico</v>
      </c>
      <c r="AT11" s="185"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146" t="s">
        <v>104</v>
      </c>
      <c r="AV11" s="28" t="s">
        <v>105</v>
      </c>
      <c r="AW11" s="29" t="s">
        <v>106</v>
      </c>
      <c r="AX11" s="30" t="s">
        <v>107</v>
      </c>
      <c r="AY11" s="31" t="s">
        <v>95</v>
      </c>
      <c r="AZ11" s="32">
        <v>44834</v>
      </c>
      <c r="BA11" s="33" t="s">
        <v>108</v>
      </c>
      <c r="BB11" s="166" t="s">
        <v>109</v>
      </c>
      <c r="BC11" s="21" t="s">
        <v>91</v>
      </c>
      <c r="BD11" s="34" t="s">
        <v>110</v>
      </c>
      <c r="BE11" s="35" t="s">
        <v>111</v>
      </c>
      <c r="BF11" s="36" t="s">
        <v>112</v>
      </c>
      <c r="BG11" s="37" t="s">
        <v>105</v>
      </c>
      <c r="BH11" s="34" t="s">
        <v>110</v>
      </c>
      <c r="BI11" s="35" t="s">
        <v>113</v>
      </c>
      <c r="BJ11" s="36" t="s">
        <v>114</v>
      </c>
      <c r="BK11" s="169" t="s">
        <v>115</v>
      </c>
      <c r="BL11" s="169" t="s">
        <v>116</v>
      </c>
      <c r="BM11" s="169" t="s">
        <v>117</v>
      </c>
    </row>
    <row r="12" spans="1:65" ht="409.5" x14ac:dyDescent="0.3">
      <c r="A12" s="141"/>
      <c r="B12" s="142">
        <v>1</v>
      </c>
      <c r="C12" s="143"/>
      <c r="D12" s="143"/>
      <c r="E12" s="144" t="s">
        <v>81</v>
      </c>
      <c r="F12" s="144" t="s">
        <v>82</v>
      </c>
      <c r="G12" s="145"/>
      <c r="H12" s="146"/>
      <c r="I12" s="147"/>
      <c r="J12" s="158"/>
      <c r="K12" s="21" t="s">
        <v>118</v>
      </c>
      <c r="L12" s="22" t="s">
        <v>119</v>
      </c>
      <c r="M12" s="160"/>
      <c r="N12" s="158"/>
      <c r="O12" s="152"/>
      <c r="P12" s="162"/>
      <c r="Q12" s="164"/>
      <c r="R12" s="149"/>
      <c r="S12" s="151"/>
      <c r="T12" s="152"/>
      <c r="U12" s="153"/>
      <c r="V12" s="154"/>
      <c r="W12" s="21" t="s">
        <v>120</v>
      </c>
      <c r="X12" s="20" t="s">
        <v>121</v>
      </c>
      <c r="Y12" s="23" t="s">
        <v>122</v>
      </c>
      <c r="Z12" s="23" t="s">
        <v>94</v>
      </c>
      <c r="AA12" s="23" t="s">
        <v>123</v>
      </c>
      <c r="AB12" s="24" t="s">
        <v>96</v>
      </c>
      <c r="AC12" s="24" t="s">
        <v>97</v>
      </c>
      <c r="AD12" s="19" t="s">
        <v>124</v>
      </c>
      <c r="AE12" s="19" t="s">
        <v>99</v>
      </c>
      <c r="AF12" s="19" t="s">
        <v>100</v>
      </c>
      <c r="AG12" s="25" t="s">
        <v>98</v>
      </c>
      <c r="AH12" s="19" t="s">
        <v>101</v>
      </c>
      <c r="AI12" s="26">
        <f t="shared" ref="AI12:AI75" si="1">IF(COUNTBLANK(AB12:AH12)=7,"",IF($AB12="Asignado",15,0)+IF($AC12="Adecuado",15,0)+IF($AD12="Oportuna",15,0)+IF($AE12="Prevenir",15,0)+IF($AE12="Detectar",10,0)+IF($AF12="Confiable",15,0)+IF($AG12="Oportuna",15,0)+IF($AH12="Completa",10,0)+IF($AH12="Incompleta",5,0))</f>
        <v>85</v>
      </c>
      <c r="AJ12" s="26" t="str">
        <f t="shared" si="0"/>
        <v>Débil</v>
      </c>
      <c r="AK12" s="19" t="s">
        <v>125</v>
      </c>
      <c r="AL12" s="26" t="str">
        <f>IFERROR(VLOOKUP(AJ12&amp;AK12,[2]Tabla_Controles!$B$56:$G$65,5,FALSE),"")</f>
        <v>Débil</v>
      </c>
      <c r="AM12" s="27">
        <f t="shared" ref="AM12:AM75" si="2">IF($AL12="","",IF($AL12="Fuerte",100,IF($AL12="Moderado",50,0)))</f>
        <v>0</v>
      </c>
      <c r="AN12" s="156"/>
      <c r="AO12" s="176"/>
      <c r="AP12" s="179"/>
      <c r="AQ12" s="182"/>
      <c r="AR12" s="184"/>
      <c r="AS12" s="184"/>
      <c r="AT12" s="185"/>
      <c r="AU12" s="146"/>
      <c r="AV12" s="28" t="s">
        <v>126</v>
      </c>
      <c r="AW12" s="31" t="s">
        <v>127</v>
      </c>
      <c r="AX12" s="31" t="s">
        <v>128</v>
      </c>
      <c r="AY12" s="31" t="s">
        <v>129</v>
      </c>
      <c r="AZ12" s="38" t="s">
        <v>130</v>
      </c>
      <c r="BA12" s="33" t="s">
        <v>108</v>
      </c>
      <c r="BB12" s="167"/>
      <c r="BC12" s="21" t="s">
        <v>120</v>
      </c>
      <c r="BD12" s="34" t="s">
        <v>110</v>
      </c>
      <c r="BE12" s="39" t="s">
        <v>131</v>
      </c>
      <c r="BF12" s="39" t="s">
        <v>132</v>
      </c>
      <c r="BG12" s="37" t="s">
        <v>126</v>
      </c>
      <c r="BH12" s="34" t="s">
        <v>110</v>
      </c>
      <c r="BI12" s="40" t="s">
        <v>133</v>
      </c>
      <c r="BJ12" s="40" t="s">
        <v>134</v>
      </c>
      <c r="BK12" s="170"/>
      <c r="BL12" s="173"/>
      <c r="BM12" s="173"/>
    </row>
    <row r="13" spans="1:65" ht="102" x14ac:dyDescent="0.3">
      <c r="A13" s="141"/>
      <c r="B13" s="142">
        <v>1</v>
      </c>
      <c r="C13" s="143"/>
      <c r="D13" s="143"/>
      <c r="E13" s="144" t="s">
        <v>81</v>
      </c>
      <c r="F13" s="144" t="s">
        <v>82</v>
      </c>
      <c r="G13" s="145"/>
      <c r="H13" s="146"/>
      <c r="I13" s="147"/>
      <c r="J13" s="158"/>
      <c r="K13" s="21" t="s">
        <v>135</v>
      </c>
      <c r="L13" s="22" t="s">
        <v>136</v>
      </c>
      <c r="M13" s="160"/>
      <c r="N13" s="158"/>
      <c r="O13" s="152"/>
      <c r="P13" s="162"/>
      <c r="Q13" s="164"/>
      <c r="R13" s="149"/>
      <c r="S13" s="151"/>
      <c r="T13" s="152"/>
      <c r="U13" s="153"/>
      <c r="V13" s="154"/>
      <c r="W13" s="21" t="s">
        <v>137</v>
      </c>
      <c r="X13" s="20" t="s">
        <v>138</v>
      </c>
      <c r="Y13" s="23" t="s">
        <v>139</v>
      </c>
      <c r="Z13" s="23" t="s">
        <v>140</v>
      </c>
      <c r="AA13" s="23" t="s">
        <v>129</v>
      </c>
      <c r="AB13" s="24" t="s">
        <v>96</v>
      </c>
      <c r="AC13" s="24" t="s">
        <v>97</v>
      </c>
      <c r="AD13" s="19" t="s">
        <v>98</v>
      </c>
      <c r="AE13" s="19" t="s">
        <v>99</v>
      </c>
      <c r="AF13" s="19" t="s">
        <v>100</v>
      </c>
      <c r="AG13" s="25" t="s">
        <v>98</v>
      </c>
      <c r="AH13" s="19" t="s">
        <v>101</v>
      </c>
      <c r="AI13" s="26">
        <f t="shared" si="1"/>
        <v>100</v>
      </c>
      <c r="AJ13" s="26" t="str">
        <f t="shared" si="0"/>
        <v>Fuerte</v>
      </c>
      <c r="AK13" s="19" t="s">
        <v>102</v>
      </c>
      <c r="AL13" s="26" t="str">
        <f>IFERROR(VLOOKUP(AJ13&amp;AK13,[2]Tabla_Controles!$B$56:$G$65,5,FALSE),"")</f>
        <v>Fuerte</v>
      </c>
      <c r="AM13" s="27">
        <f t="shared" si="2"/>
        <v>100</v>
      </c>
      <c r="AN13" s="156"/>
      <c r="AO13" s="176"/>
      <c r="AP13" s="179"/>
      <c r="AQ13" s="182"/>
      <c r="AR13" s="184"/>
      <c r="AS13" s="184"/>
      <c r="AT13" s="185"/>
      <c r="AU13" s="146"/>
      <c r="AV13" s="28" t="s">
        <v>141</v>
      </c>
      <c r="AW13" s="29" t="s">
        <v>94</v>
      </c>
      <c r="AX13" s="31" t="s">
        <v>94</v>
      </c>
      <c r="AY13" s="31" t="s">
        <v>94</v>
      </c>
      <c r="AZ13" s="33" t="s">
        <v>94</v>
      </c>
      <c r="BA13" s="33" t="s">
        <v>94</v>
      </c>
      <c r="BB13" s="167"/>
      <c r="BC13" s="21" t="s">
        <v>137</v>
      </c>
      <c r="BD13" s="34" t="s">
        <v>110</v>
      </c>
      <c r="BE13" s="39" t="s">
        <v>142</v>
      </c>
      <c r="BF13" s="35" t="s">
        <v>143</v>
      </c>
      <c r="BG13" s="37" t="s">
        <v>141</v>
      </c>
      <c r="BH13" s="41"/>
      <c r="BI13" s="40" t="s">
        <v>94</v>
      </c>
      <c r="BJ13" s="40" t="s">
        <v>94</v>
      </c>
      <c r="BK13" s="171"/>
      <c r="BL13" s="173"/>
      <c r="BM13" s="173"/>
    </row>
    <row r="14" spans="1:65" ht="127.5" x14ac:dyDescent="0.3">
      <c r="A14" s="141"/>
      <c r="B14" s="142">
        <v>1</v>
      </c>
      <c r="C14" s="143"/>
      <c r="D14" s="143"/>
      <c r="E14" s="144" t="s">
        <v>81</v>
      </c>
      <c r="F14" s="144" t="s">
        <v>82</v>
      </c>
      <c r="G14" s="145"/>
      <c r="H14" s="146"/>
      <c r="I14" s="147"/>
      <c r="J14" s="158"/>
      <c r="K14" s="21" t="s">
        <v>144</v>
      </c>
      <c r="L14" s="22" t="s">
        <v>145</v>
      </c>
      <c r="M14" s="160"/>
      <c r="N14" s="158"/>
      <c r="O14" s="152"/>
      <c r="P14" s="162"/>
      <c r="Q14" s="164"/>
      <c r="R14" s="149"/>
      <c r="S14" s="151"/>
      <c r="T14" s="152"/>
      <c r="U14" s="153"/>
      <c r="V14" s="154"/>
      <c r="W14" s="21" t="s">
        <v>146</v>
      </c>
      <c r="X14" s="42" t="s">
        <v>147</v>
      </c>
      <c r="Y14" s="23" t="s">
        <v>148</v>
      </c>
      <c r="Z14" s="23" t="s">
        <v>149</v>
      </c>
      <c r="AA14" s="23" t="s">
        <v>150</v>
      </c>
      <c r="AB14" s="24" t="s">
        <v>96</v>
      </c>
      <c r="AC14" s="24" t="s">
        <v>97</v>
      </c>
      <c r="AD14" s="19" t="s">
        <v>98</v>
      </c>
      <c r="AE14" s="19" t="s">
        <v>99</v>
      </c>
      <c r="AF14" s="19" t="s">
        <v>100</v>
      </c>
      <c r="AG14" s="25" t="s">
        <v>98</v>
      </c>
      <c r="AH14" s="19" t="s">
        <v>101</v>
      </c>
      <c r="AI14" s="26">
        <f t="shared" si="1"/>
        <v>100</v>
      </c>
      <c r="AJ14" s="26" t="str">
        <f t="shared" si="0"/>
        <v>Fuerte</v>
      </c>
      <c r="AK14" s="19" t="s">
        <v>102</v>
      </c>
      <c r="AL14" s="26" t="str">
        <f>IFERROR(VLOOKUP(AJ14&amp;AK14,[2]Tabla_Controles!$B$56:$G$65,5,FALSE),"")</f>
        <v>Fuerte</v>
      </c>
      <c r="AM14" s="27">
        <f t="shared" si="2"/>
        <v>100</v>
      </c>
      <c r="AN14" s="156"/>
      <c r="AO14" s="176"/>
      <c r="AP14" s="179"/>
      <c r="AQ14" s="182"/>
      <c r="AR14" s="184"/>
      <c r="AS14" s="184"/>
      <c r="AT14" s="185"/>
      <c r="AU14" s="146"/>
      <c r="AV14" s="28" t="s">
        <v>151</v>
      </c>
      <c r="AW14" s="31" t="s">
        <v>94</v>
      </c>
      <c r="AX14" s="31" t="s">
        <v>94</v>
      </c>
      <c r="AY14" s="31" t="s">
        <v>94</v>
      </c>
      <c r="AZ14" s="33" t="s">
        <v>94</v>
      </c>
      <c r="BA14" s="33" t="s">
        <v>94</v>
      </c>
      <c r="BB14" s="167"/>
      <c r="BC14" s="21" t="s">
        <v>146</v>
      </c>
      <c r="BD14" s="34" t="s">
        <v>110</v>
      </c>
      <c r="BE14" s="39" t="s">
        <v>152</v>
      </c>
      <c r="BF14" s="35" t="s">
        <v>153</v>
      </c>
      <c r="BG14" s="37" t="s">
        <v>151</v>
      </c>
      <c r="BH14" s="41"/>
      <c r="BI14" s="40" t="s">
        <v>94</v>
      </c>
      <c r="BJ14" s="40" t="s">
        <v>94</v>
      </c>
      <c r="BK14" s="171"/>
      <c r="BL14" s="173"/>
      <c r="BM14" s="173"/>
    </row>
    <row r="15" spans="1:65" ht="409.5" x14ac:dyDescent="0.3">
      <c r="A15" s="141"/>
      <c r="B15" s="142">
        <v>1</v>
      </c>
      <c r="C15" s="143"/>
      <c r="D15" s="143"/>
      <c r="E15" s="144" t="s">
        <v>81</v>
      </c>
      <c r="F15" s="144" t="s">
        <v>82</v>
      </c>
      <c r="G15" s="145"/>
      <c r="H15" s="146"/>
      <c r="I15" s="147"/>
      <c r="J15" s="158"/>
      <c r="K15" s="21" t="s">
        <v>154</v>
      </c>
      <c r="L15" s="22" t="s">
        <v>155</v>
      </c>
      <c r="M15" s="160"/>
      <c r="N15" s="158"/>
      <c r="O15" s="152"/>
      <c r="P15" s="162"/>
      <c r="Q15" s="164"/>
      <c r="R15" s="149"/>
      <c r="S15" s="151"/>
      <c r="T15" s="152"/>
      <c r="U15" s="153"/>
      <c r="V15" s="154"/>
      <c r="W15" s="21" t="s">
        <v>156</v>
      </c>
      <c r="X15" s="20" t="s">
        <v>157</v>
      </c>
      <c r="Y15" s="23" t="s">
        <v>158</v>
      </c>
      <c r="Z15" s="23" t="s">
        <v>159</v>
      </c>
      <c r="AA15" s="23" t="s">
        <v>123</v>
      </c>
      <c r="AB15" s="24" t="s">
        <v>96</v>
      </c>
      <c r="AC15" s="24" t="s">
        <v>97</v>
      </c>
      <c r="AD15" s="19" t="s">
        <v>98</v>
      </c>
      <c r="AE15" s="19" t="s">
        <v>160</v>
      </c>
      <c r="AF15" s="19" t="s">
        <v>100</v>
      </c>
      <c r="AG15" s="25" t="s">
        <v>98</v>
      </c>
      <c r="AH15" s="19" t="s">
        <v>101</v>
      </c>
      <c r="AI15" s="26">
        <f t="shared" si="1"/>
        <v>95</v>
      </c>
      <c r="AJ15" s="26" t="str">
        <f t="shared" si="0"/>
        <v>Moderado</v>
      </c>
      <c r="AK15" s="19" t="s">
        <v>102</v>
      </c>
      <c r="AL15" s="26" t="str">
        <f>IFERROR(VLOOKUP(AJ15&amp;AK15,[2]Tabla_Controles!$B$56:$G$65,5,FALSE),"")</f>
        <v>Moderado</v>
      </c>
      <c r="AM15" s="27">
        <f t="shared" si="2"/>
        <v>50</v>
      </c>
      <c r="AN15" s="156"/>
      <c r="AO15" s="176"/>
      <c r="AP15" s="179"/>
      <c r="AQ15" s="182"/>
      <c r="AR15" s="184"/>
      <c r="AS15" s="184"/>
      <c r="AT15" s="185"/>
      <c r="AU15" s="146"/>
      <c r="AV15" s="28" t="s">
        <v>161</v>
      </c>
      <c r="AW15" s="29" t="s">
        <v>162</v>
      </c>
      <c r="AX15" s="31" t="s">
        <v>163</v>
      </c>
      <c r="AY15" s="31" t="s">
        <v>164</v>
      </c>
      <c r="AZ15" s="38" t="s">
        <v>130</v>
      </c>
      <c r="BA15" s="33" t="s">
        <v>108</v>
      </c>
      <c r="BB15" s="167"/>
      <c r="BC15" s="21" t="s">
        <v>156</v>
      </c>
      <c r="BD15" s="43" t="s">
        <v>165</v>
      </c>
      <c r="BE15" s="39" t="s">
        <v>166</v>
      </c>
      <c r="BF15" s="39" t="s">
        <v>167</v>
      </c>
      <c r="BG15" s="37" t="s">
        <v>161</v>
      </c>
      <c r="BH15" s="34" t="s">
        <v>110</v>
      </c>
      <c r="BI15" s="39" t="s">
        <v>168</v>
      </c>
      <c r="BJ15" s="34" t="s">
        <v>169</v>
      </c>
      <c r="BK15" s="170"/>
      <c r="BL15" s="173"/>
      <c r="BM15" s="173"/>
    </row>
    <row r="16" spans="1:65" ht="102" x14ac:dyDescent="0.3">
      <c r="A16" s="141"/>
      <c r="B16" s="142">
        <v>1</v>
      </c>
      <c r="C16" s="143"/>
      <c r="D16" s="143"/>
      <c r="E16" s="144" t="s">
        <v>81</v>
      </c>
      <c r="F16" s="144" t="s">
        <v>82</v>
      </c>
      <c r="G16" s="145"/>
      <c r="H16" s="146"/>
      <c r="I16" s="147"/>
      <c r="J16" s="158"/>
      <c r="K16" s="21" t="s">
        <v>170</v>
      </c>
      <c r="L16" s="22" t="s">
        <v>171</v>
      </c>
      <c r="M16" s="160"/>
      <c r="N16" s="158"/>
      <c r="O16" s="152"/>
      <c r="P16" s="162"/>
      <c r="Q16" s="164"/>
      <c r="R16" s="149"/>
      <c r="S16" s="151"/>
      <c r="T16" s="152"/>
      <c r="U16" s="153"/>
      <c r="V16" s="154"/>
      <c r="W16" s="21" t="s">
        <v>172</v>
      </c>
      <c r="X16" s="20" t="s">
        <v>173</v>
      </c>
      <c r="Y16" s="23" t="s">
        <v>174</v>
      </c>
      <c r="Z16" s="23" t="s">
        <v>175</v>
      </c>
      <c r="AA16" s="23" t="s">
        <v>95</v>
      </c>
      <c r="AB16" s="24" t="s">
        <v>96</v>
      </c>
      <c r="AC16" s="24" t="s">
        <v>97</v>
      </c>
      <c r="AD16" s="19" t="s">
        <v>98</v>
      </c>
      <c r="AE16" s="19" t="s">
        <v>160</v>
      </c>
      <c r="AF16" s="19" t="s">
        <v>100</v>
      </c>
      <c r="AG16" s="25" t="s">
        <v>98</v>
      </c>
      <c r="AH16" s="19" t="s">
        <v>101</v>
      </c>
      <c r="AI16" s="26">
        <f t="shared" si="1"/>
        <v>95</v>
      </c>
      <c r="AJ16" s="26" t="str">
        <f t="shared" si="0"/>
        <v>Moderado</v>
      </c>
      <c r="AK16" s="19" t="s">
        <v>102</v>
      </c>
      <c r="AL16" s="26" t="str">
        <f>IFERROR(VLOOKUP(AJ16&amp;AK16,[2]Tabla_Controles!$B$56:$G$65,5,FALSE),"")</f>
        <v>Moderado</v>
      </c>
      <c r="AM16" s="27">
        <f t="shared" si="2"/>
        <v>50</v>
      </c>
      <c r="AN16" s="156"/>
      <c r="AO16" s="176"/>
      <c r="AP16" s="179"/>
      <c r="AQ16" s="182"/>
      <c r="AR16" s="184"/>
      <c r="AS16" s="184"/>
      <c r="AT16" s="185"/>
      <c r="AU16" s="146"/>
      <c r="AV16" s="28" t="s">
        <v>176</v>
      </c>
      <c r="AW16" s="44" t="s">
        <v>177</v>
      </c>
      <c r="AX16" s="30" t="s">
        <v>178</v>
      </c>
      <c r="AY16" s="30" t="s">
        <v>95</v>
      </c>
      <c r="AZ16" s="45">
        <v>44742</v>
      </c>
      <c r="BA16" s="45">
        <v>44757</v>
      </c>
      <c r="BB16" s="167"/>
      <c r="BC16" s="21" t="s">
        <v>172</v>
      </c>
      <c r="BD16" s="34" t="s">
        <v>110</v>
      </c>
      <c r="BE16" s="39" t="s">
        <v>179</v>
      </c>
      <c r="BF16" s="35" t="s">
        <v>180</v>
      </c>
      <c r="BG16" s="37" t="s">
        <v>176</v>
      </c>
      <c r="BH16" s="34" t="s">
        <v>110</v>
      </c>
      <c r="BI16" s="35" t="s">
        <v>181</v>
      </c>
      <c r="BJ16" s="35" t="s">
        <v>182</v>
      </c>
      <c r="BK16" s="171"/>
      <c r="BL16" s="173"/>
      <c r="BM16" s="173"/>
    </row>
    <row r="17" spans="1:65" ht="264" x14ac:dyDescent="0.3">
      <c r="A17" s="141"/>
      <c r="B17" s="142">
        <v>1</v>
      </c>
      <c r="C17" s="143"/>
      <c r="D17" s="143"/>
      <c r="E17" s="144" t="s">
        <v>81</v>
      </c>
      <c r="F17" s="144" t="s">
        <v>82</v>
      </c>
      <c r="G17" s="145"/>
      <c r="H17" s="146"/>
      <c r="I17" s="147"/>
      <c r="J17" s="158"/>
      <c r="K17" s="21" t="s">
        <v>183</v>
      </c>
      <c r="L17" s="22" t="s">
        <v>184</v>
      </c>
      <c r="M17" s="161"/>
      <c r="N17" s="158"/>
      <c r="O17" s="152"/>
      <c r="P17" s="162"/>
      <c r="Q17" s="165"/>
      <c r="R17" s="150"/>
      <c r="S17" s="151"/>
      <c r="T17" s="152"/>
      <c r="U17" s="153"/>
      <c r="V17" s="154"/>
      <c r="W17" s="21" t="s">
        <v>185</v>
      </c>
      <c r="X17" s="20" t="s">
        <v>186</v>
      </c>
      <c r="Y17" s="23" t="s">
        <v>187</v>
      </c>
      <c r="Z17" s="23" t="s">
        <v>188</v>
      </c>
      <c r="AA17" s="23" t="s">
        <v>189</v>
      </c>
      <c r="AB17" s="24" t="s">
        <v>96</v>
      </c>
      <c r="AC17" s="24" t="s">
        <v>97</v>
      </c>
      <c r="AD17" s="19" t="s">
        <v>98</v>
      </c>
      <c r="AE17" s="19" t="s">
        <v>160</v>
      </c>
      <c r="AF17" s="19" t="s">
        <v>100</v>
      </c>
      <c r="AG17" s="25" t="s">
        <v>98</v>
      </c>
      <c r="AH17" s="19" t="s">
        <v>101</v>
      </c>
      <c r="AI17" s="26">
        <f t="shared" si="1"/>
        <v>95</v>
      </c>
      <c r="AJ17" s="26" t="str">
        <f t="shared" si="0"/>
        <v>Moderado</v>
      </c>
      <c r="AK17" s="19" t="s">
        <v>102</v>
      </c>
      <c r="AL17" s="26" t="str">
        <f>IFERROR(VLOOKUP(AJ17&amp;AK17,[2]Tabla_Controles!$B$56:$G$65,5,FALSE),"")</f>
        <v>Moderado</v>
      </c>
      <c r="AM17" s="27">
        <f t="shared" si="2"/>
        <v>50</v>
      </c>
      <c r="AN17" s="157"/>
      <c r="AO17" s="177"/>
      <c r="AP17" s="180"/>
      <c r="AQ17" s="183"/>
      <c r="AR17" s="184"/>
      <c r="AS17" s="184"/>
      <c r="AT17" s="185"/>
      <c r="AU17" s="146"/>
      <c r="AV17" s="28" t="s">
        <v>190</v>
      </c>
      <c r="AW17" s="44" t="s">
        <v>191</v>
      </c>
      <c r="AX17" s="46" t="s">
        <v>192</v>
      </c>
      <c r="AY17" s="46" t="s">
        <v>189</v>
      </c>
      <c r="AZ17" s="47" t="s">
        <v>193</v>
      </c>
      <c r="BA17" s="47" t="s">
        <v>194</v>
      </c>
      <c r="BB17" s="168"/>
      <c r="BC17" s="21" t="s">
        <v>185</v>
      </c>
      <c r="BD17" s="34" t="s">
        <v>110</v>
      </c>
      <c r="BE17" s="39" t="s">
        <v>195</v>
      </c>
      <c r="BF17" s="48" t="s">
        <v>196</v>
      </c>
      <c r="BG17" s="37" t="s">
        <v>190</v>
      </c>
      <c r="BH17" s="34" t="s">
        <v>110</v>
      </c>
      <c r="BI17" s="49" t="s">
        <v>197</v>
      </c>
      <c r="BJ17" s="49" t="s">
        <v>198</v>
      </c>
      <c r="BK17" s="172"/>
      <c r="BL17" s="174"/>
      <c r="BM17" s="174"/>
    </row>
    <row r="18" spans="1:65" ht="77.099999999999994" customHeight="1" x14ac:dyDescent="0.3">
      <c r="A18" s="141" t="str">
        <f>C18&amp;COUNTIF($C$9:C18,C18)</f>
        <v>Corrupción2</v>
      </c>
      <c r="B18" s="142">
        <v>3</v>
      </c>
      <c r="C18" s="143" t="s">
        <v>79</v>
      </c>
      <c r="D18" s="143" t="s">
        <v>80</v>
      </c>
      <c r="E18" s="144" t="s">
        <v>81</v>
      </c>
      <c r="F18" s="144" t="s">
        <v>82</v>
      </c>
      <c r="G18" s="145" t="s">
        <v>83</v>
      </c>
      <c r="H18" s="146" t="s">
        <v>84</v>
      </c>
      <c r="I18" s="147" t="str">
        <f>"Posibilidad de recibir o solicitar cualquier dádiva o beneficio a nombre propio o de terceros, con el fin de "&amp;J18</f>
        <v>Posibilidad de recibir o solicitar cualquier dádiva o beneficio a nombre propio o de terceros, con el fin de dar y/o recibir favores o un trato especial a clientes, amigos o conocidos (Amiguismo y clientelismo).</v>
      </c>
      <c r="J18" s="158" t="s">
        <v>199</v>
      </c>
      <c r="K18" s="21" t="s">
        <v>86</v>
      </c>
      <c r="L18" s="22" t="s">
        <v>200</v>
      </c>
      <c r="M18" s="159" t="s">
        <v>88</v>
      </c>
      <c r="N18" s="158" t="s">
        <v>89</v>
      </c>
      <c r="O18" s="152" t="str">
        <f>IF(N18="","",IF(OR($N18=[2]Tabla_Probabilidad!$D$20,$N18=[2]Tabla_Probabilidad!$J$20),"Muy Baja",IF(OR($N18=[2]Tabla_Probabilidad!$E$20,$N18=[2]Tabla_Probabilidad!$K$20),"Baja",IF(OR($N18=[2]Tabla_Probabilidad!$F$20,$N18=[2]Tabla_Probabilidad!$L$20),"Media",IF(OR($N18=[2]Tabla_Probabilidad!$G$20,$N18=[2]Tabla_Probabilidad!$M$20),"Alta",IF(OR($N18=[2]Tabla_Probabilidad!$H$20,$N18=[2]Tabla_Probabilidad!$N$20),"Muy Alta"))))))</f>
        <v>Media</v>
      </c>
      <c r="P18" s="162">
        <f>IF(O18="Muy Baja",1,IF(O18="Baja",2,IF(O18="Media",3,IF(O18="Alta",4,IF(O18="Muy Alta",5,"")))))</f>
        <v>3</v>
      </c>
      <c r="Q18" s="163" t="str">
        <f>IFERROR(IF($C18="Corrupción",HYPERLINK("#"&amp;"Impacto_Riesgos!C"&amp;MATCH($B18,[2]Impacto_Riesgos!$B$10:$B$138,0)+9,"Calcula el impacto aquí"),"")," ")</f>
        <v>Calcula el impacto aquí</v>
      </c>
      <c r="R18" s="148">
        <f>IFERROR(VLOOKUP(A18,[2]Impacto_Riesgos!$A$8:$W$138,23,),"NA")</f>
        <v>15</v>
      </c>
      <c r="S18" s="151" t="s">
        <v>90</v>
      </c>
      <c r="T18" s="152" t="str">
        <f>IF($S18='[2]Tabla Impacto'!$F$10,"Moderado",IF($S18='[2]Tabla Impacto'!$G$10,"Mayor",IF($S18='[2]Tabla Impacto'!$H$10,"Catastrófico","")))</f>
        <v>Catastrófico</v>
      </c>
      <c r="U18" s="153">
        <f>IF(T18="Leve",1,IF(T18="Menor",2,IF(T18="Moderado",3,IF(T18="Mayor",4,IF(T18="Catastrófico",5,"")))))</f>
        <v>5</v>
      </c>
      <c r="V18" s="154"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21" t="s">
        <v>91</v>
      </c>
      <c r="X18" s="20" t="s">
        <v>201</v>
      </c>
      <c r="Y18" s="23" t="s">
        <v>202</v>
      </c>
      <c r="Z18" s="23" t="s">
        <v>94</v>
      </c>
      <c r="AA18" s="23" t="s">
        <v>203</v>
      </c>
      <c r="AB18" s="24" t="s">
        <v>96</v>
      </c>
      <c r="AC18" s="24" t="s">
        <v>97</v>
      </c>
      <c r="AD18" s="19" t="s">
        <v>98</v>
      </c>
      <c r="AE18" s="19" t="s">
        <v>160</v>
      </c>
      <c r="AF18" s="19" t="s">
        <v>100</v>
      </c>
      <c r="AG18" s="25" t="s">
        <v>98</v>
      </c>
      <c r="AH18" s="19" t="s">
        <v>101</v>
      </c>
      <c r="AI18" s="26">
        <f t="shared" si="1"/>
        <v>95</v>
      </c>
      <c r="AJ18" s="26" t="str">
        <f t="shared" si="0"/>
        <v>Moderado</v>
      </c>
      <c r="AK18" s="19" t="s">
        <v>102</v>
      </c>
      <c r="AL18" s="26" t="str">
        <f>IFERROR(VLOOKUP(AJ18&amp;AK18,[2]Tabla_Controles!$B$56:$G$65,5,FALSE),"")</f>
        <v>Moderado</v>
      </c>
      <c r="AM18" s="27">
        <f t="shared" si="2"/>
        <v>50</v>
      </c>
      <c r="AN18" s="155">
        <f>IFERROR(AVERAGE(AM18:AM24),"")</f>
        <v>62.5</v>
      </c>
      <c r="AO18" s="175" t="str">
        <f>IF($AN18=100,"Fuerte",IF($AN18&lt;100,"Moderado",IF($AN18&lt;50,"Débil",IF($AN18=0,"",""))))</f>
        <v>Moderado</v>
      </c>
      <c r="AP18" s="178" t="s">
        <v>103</v>
      </c>
      <c r="AQ18" s="181">
        <f>IFERROR(P18-VLOOKUP(AO18&amp;AP18,[2]Tabla_Controles!$B$77:$E$83,4,0),"")</f>
        <v>2</v>
      </c>
      <c r="AR18" s="184" t="str">
        <f>IF($AQ18="","",IF($AQ18=1,"Muy Baja",IF($AQ18=2,"Baja",IF($AQ18=3,"Media",IF($AQ18=4,"Alta",IF($AQ18=5,"Muy Alta","Muy Baja"))))))</f>
        <v>Baja</v>
      </c>
      <c r="AS18" s="184" t="str">
        <f>T18</f>
        <v>Catastrófico</v>
      </c>
      <c r="AT18" s="185"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146" t="s">
        <v>104</v>
      </c>
      <c r="AV18" s="28" t="s">
        <v>105</v>
      </c>
      <c r="AW18" s="44" t="s">
        <v>94</v>
      </c>
      <c r="AX18" s="44" t="s">
        <v>94</v>
      </c>
      <c r="AY18" s="44" t="s">
        <v>94</v>
      </c>
      <c r="AZ18" s="45" t="s">
        <v>94</v>
      </c>
      <c r="BA18" s="45" t="s">
        <v>94</v>
      </c>
      <c r="BB18" s="166" t="s">
        <v>109</v>
      </c>
      <c r="BC18" s="21" t="s">
        <v>91</v>
      </c>
      <c r="BD18" s="34" t="s">
        <v>110</v>
      </c>
      <c r="BE18" s="39" t="s">
        <v>204</v>
      </c>
      <c r="BF18" s="50" t="s">
        <v>205</v>
      </c>
      <c r="BG18" s="37" t="s">
        <v>105</v>
      </c>
      <c r="BH18" s="41"/>
      <c r="BI18" s="40" t="s">
        <v>94</v>
      </c>
      <c r="BJ18" s="40" t="s">
        <v>94</v>
      </c>
      <c r="BK18" s="169" t="s">
        <v>115</v>
      </c>
      <c r="BL18" s="169" t="s">
        <v>206</v>
      </c>
      <c r="BM18" s="169" t="s">
        <v>206</v>
      </c>
    </row>
    <row r="19" spans="1:65" ht="102" x14ac:dyDescent="0.3">
      <c r="A19" s="141"/>
      <c r="B19" s="142">
        <v>3</v>
      </c>
      <c r="C19" s="143"/>
      <c r="D19" s="143"/>
      <c r="E19" s="144" t="s">
        <v>81</v>
      </c>
      <c r="F19" s="144" t="s">
        <v>82</v>
      </c>
      <c r="G19" s="145"/>
      <c r="H19" s="146"/>
      <c r="I19" s="147"/>
      <c r="J19" s="158"/>
      <c r="K19" s="21" t="s">
        <v>118</v>
      </c>
      <c r="L19" s="22" t="s">
        <v>207</v>
      </c>
      <c r="M19" s="160"/>
      <c r="N19" s="158"/>
      <c r="O19" s="152"/>
      <c r="P19" s="162"/>
      <c r="Q19" s="164"/>
      <c r="R19" s="149"/>
      <c r="S19" s="151"/>
      <c r="T19" s="152"/>
      <c r="U19" s="153"/>
      <c r="V19" s="154"/>
      <c r="W19" s="21" t="s">
        <v>120</v>
      </c>
      <c r="X19" s="20" t="s">
        <v>208</v>
      </c>
      <c r="Y19" s="23" t="s">
        <v>209</v>
      </c>
      <c r="Z19" s="23" t="s">
        <v>94</v>
      </c>
      <c r="AA19" s="23" t="s">
        <v>210</v>
      </c>
      <c r="AB19" s="24" t="s">
        <v>96</v>
      </c>
      <c r="AC19" s="24" t="s">
        <v>97</v>
      </c>
      <c r="AD19" s="19" t="s">
        <v>98</v>
      </c>
      <c r="AE19" s="19" t="s">
        <v>99</v>
      </c>
      <c r="AF19" s="19" t="s">
        <v>100</v>
      </c>
      <c r="AG19" s="25" t="s">
        <v>98</v>
      </c>
      <c r="AH19" s="19" t="s">
        <v>101</v>
      </c>
      <c r="AI19" s="26">
        <f t="shared" si="1"/>
        <v>100</v>
      </c>
      <c r="AJ19" s="26" t="str">
        <f t="shared" si="0"/>
        <v>Fuerte</v>
      </c>
      <c r="AK19" s="19" t="s">
        <v>102</v>
      </c>
      <c r="AL19" s="26" t="str">
        <f>IFERROR(VLOOKUP(AJ19&amp;AK19,[2]Tabla_Controles!$B$56:$G$65,5,FALSE),"")</f>
        <v>Fuerte</v>
      </c>
      <c r="AM19" s="27">
        <f t="shared" si="2"/>
        <v>100</v>
      </c>
      <c r="AN19" s="156"/>
      <c r="AO19" s="176"/>
      <c r="AP19" s="179"/>
      <c r="AQ19" s="182"/>
      <c r="AR19" s="184"/>
      <c r="AS19" s="184"/>
      <c r="AT19" s="185"/>
      <c r="AU19" s="146"/>
      <c r="AV19" s="28" t="s">
        <v>126</v>
      </c>
      <c r="AW19" s="44" t="s">
        <v>211</v>
      </c>
      <c r="AX19" s="44" t="s">
        <v>212</v>
      </c>
      <c r="AY19" s="44" t="s">
        <v>213</v>
      </c>
      <c r="AZ19" s="45">
        <v>44651</v>
      </c>
      <c r="BA19" s="45">
        <v>44666</v>
      </c>
      <c r="BB19" s="167"/>
      <c r="BC19" s="21" t="s">
        <v>120</v>
      </c>
      <c r="BD19" s="34" t="s">
        <v>110</v>
      </c>
      <c r="BE19" s="39" t="s">
        <v>214</v>
      </c>
      <c r="BF19" s="51"/>
      <c r="BG19" s="37" t="s">
        <v>126</v>
      </c>
      <c r="BH19" s="41"/>
      <c r="BI19" s="40"/>
      <c r="BJ19" s="40"/>
      <c r="BK19" s="171"/>
      <c r="BL19" s="173"/>
      <c r="BM19" s="173"/>
    </row>
    <row r="20" spans="1:65" ht="93.95" customHeight="1" x14ac:dyDescent="0.3">
      <c r="A20" s="141"/>
      <c r="B20" s="142">
        <v>3</v>
      </c>
      <c r="C20" s="143"/>
      <c r="D20" s="143"/>
      <c r="E20" s="144" t="s">
        <v>81</v>
      </c>
      <c r="F20" s="144" t="s">
        <v>82</v>
      </c>
      <c r="G20" s="145"/>
      <c r="H20" s="146"/>
      <c r="I20" s="147"/>
      <c r="J20" s="158"/>
      <c r="K20" s="21" t="s">
        <v>135</v>
      </c>
      <c r="L20" s="22" t="s">
        <v>215</v>
      </c>
      <c r="M20" s="160"/>
      <c r="N20" s="158"/>
      <c r="O20" s="152"/>
      <c r="P20" s="162"/>
      <c r="Q20" s="164"/>
      <c r="R20" s="149"/>
      <c r="S20" s="151"/>
      <c r="T20" s="152"/>
      <c r="U20" s="153"/>
      <c r="V20" s="154"/>
      <c r="W20" s="21" t="s">
        <v>137</v>
      </c>
      <c r="X20" s="20" t="s">
        <v>186</v>
      </c>
      <c r="Y20" s="23" t="s">
        <v>187</v>
      </c>
      <c r="Z20" s="23" t="s">
        <v>188</v>
      </c>
      <c r="AA20" s="23" t="s">
        <v>189</v>
      </c>
      <c r="AB20" s="24" t="s">
        <v>96</v>
      </c>
      <c r="AC20" s="24" t="s">
        <v>97</v>
      </c>
      <c r="AD20" s="19" t="s">
        <v>98</v>
      </c>
      <c r="AE20" s="19" t="s">
        <v>160</v>
      </c>
      <c r="AF20" s="19" t="s">
        <v>100</v>
      </c>
      <c r="AG20" s="25" t="s">
        <v>98</v>
      </c>
      <c r="AH20" s="19" t="s">
        <v>101</v>
      </c>
      <c r="AI20" s="26">
        <f t="shared" si="1"/>
        <v>95</v>
      </c>
      <c r="AJ20" s="26" t="str">
        <f t="shared" si="0"/>
        <v>Moderado</v>
      </c>
      <c r="AK20" s="19" t="s">
        <v>102</v>
      </c>
      <c r="AL20" s="26" t="str">
        <f>IFERROR(VLOOKUP(AJ20&amp;AK20,[2]Tabla_Controles!$B$56:$G$65,5,FALSE),"")</f>
        <v>Moderado</v>
      </c>
      <c r="AM20" s="27">
        <f t="shared" si="2"/>
        <v>50</v>
      </c>
      <c r="AN20" s="156"/>
      <c r="AO20" s="176"/>
      <c r="AP20" s="179"/>
      <c r="AQ20" s="182"/>
      <c r="AR20" s="184"/>
      <c r="AS20" s="184"/>
      <c r="AT20" s="185"/>
      <c r="AU20" s="146"/>
      <c r="AV20" s="28" t="s">
        <v>141</v>
      </c>
      <c r="AW20" s="44" t="s">
        <v>191</v>
      </c>
      <c r="AX20" s="46" t="s">
        <v>192</v>
      </c>
      <c r="AY20" s="46" t="s">
        <v>189</v>
      </c>
      <c r="AZ20" s="47" t="s">
        <v>193</v>
      </c>
      <c r="BA20" s="47" t="s">
        <v>194</v>
      </c>
      <c r="BB20" s="167"/>
      <c r="BC20" s="21" t="s">
        <v>137</v>
      </c>
      <c r="BD20" s="34" t="s">
        <v>110</v>
      </c>
      <c r="BE20" s="39" t="s">
        <v>195</v>
      </c>
      <c r="BF20" s="48" t="s">
        <v>196</v>
      </c>
      <c r="BG20" s="37" t="s">
        <v>141</v>
      </c>
      <c r="BH20" s="34" t="s">
        <v>110</v>
      </c>
      <c r="BI20" s="49" t="s">
        <v>197</v>
      </c>
      <c r="BJ20" s="49" t="s">
        <v>198</v>
      </c>
      <c r="BK20" s="171"/>
      <c r="BL20" s="173"/>
      <c r="BM20" s="173"/>
    </row>
    <row r="21" spans="1:65" ht="92.1" customHeight="1" x14ac:dyDescent="0.3">
      <c r="A21" s="141"/>
      <c r="B21" s="142">
        <v>3</v>
      </c>
      <c r="C21" s="143"/>
      <c r="D21" s="143"/>
      <c r="E21" s="144" t="s">
        <v>81</v>
      </c>
      <c r="F21" s="144" t="s">
        <v>82</v>
      </c>
      <c r="G21" s="145"/>
      <c r="H21" s="146"/>
      <c r="I21" s="147"/>
      <c r="J21" s="158"/>
      <c r="K21" s="21" t="s">
        <v>144</v>
      </c>
      <c r="L21" s="22" t="s">
        <v>216</v>
      </c>
      <c r="M21" s="160"/>
      <c r="N21" s="158"/>
      <c r="O21" s="152"/>
      <c r="P21" s="162"/>
      <c r="Q21" s="164"/>
      <c r="R21" s="149"/>
      <c r="S21" s="151"/>
      <c r="T21" s="152"/>
      <c r="U21" s="153"/>
      <c r="V21" s="154"/>
      <c r="W21" s="21" t="s">
        <v>146</v>
      </c>
      <c r="X21" s="20" t="s">
        <v>217</v>
      </c>
      <c r="Y21" s="23" t="s">
        <v>218</v>
      </c>
      <c r="Z21" s="23" t="s">
        <v>219</v>
      </c>
      <c r="AA21" s="23" t="s">
        <v>123</v>
      </c>
      <c r="AB21" s="24" t="s">
        <v>96</v>
      </c>
      <c r="AC21" s="24" t="s">
        <v>97</v>
      </c>
      <c r="AD21" s="19" t="s">
        <v>98</v>
      </c>
      <c r="AE21" s="19" t="s">
        <v>160</v>
      </c>
      <c r="AF21" s="19" t="s">
        <v>100</v>
      </c>
      <c r="AG21" s="25" t="s">
        <v>98</v>
      </c>
      <c r="AH21" s="19" t="s">
        <v>101</v>
      </c>
      <c r="AI21" s="26">
        <f t="shared" si="1"/>
        <v>95</v>
      </c>
      <c r="AJ21" s="26" t="str">
        <f t="shared" si="0"/>
        <v>Moderado</v>
      </c>
      <c r="AK21" s="19" t="s">
        <v>102</v>
      </c>
      <c r="AL21" s="26" t="str">
        <f>IFERROR(VLOOKUP(AJ21&amp;AK21,[2]Tabla_Controles!$B$56:$G$65,5,FALSE),"")</f>
        <v>Moderado</v>
      </c>
      <c r="AM21" s="27">
        <f t="shared" si="2"/>
        <v>50</v>
      </c>
      <c r="AN21" s="156"/>
      <c r="AO21" s="176"/>
      <c r="AP21" s="179"/>
      <c r="AQ21" s="182"/>
      <c r="AR21" s="184"/>
      <c r="AS21" s="184"/>
      <c r="AT21" s="185"/>
      <c r="AU21" s="146"/>
      <c r="AV21" s="28" t="s">
        <v>151</v>
      </c>
      <c r="AW21" s="44" t="s">
        <v>220</v>
      </c>
      <c r="AX21" s="44" t="s">
        <v>221</v>
      </c>
      <c r="AY21" s="44" t="s">
        <v>222</v>
      </c>
      <c r="AZ21" s="47" t="s">
        <v>130</v>
      </c>
      <c r="BA21" s="33" t="s">
        <v>108</v>
      </c>
      <c r="BB21" s="167"/>
      <c r="BC21" s="21" t="s">
        <v>146</v>
      </c>
      <c r="BD21" s="34" t="s">
        <v>110</v>
      </c>
      <c r="BE21" s="39" t="s">
        <v>223</v>
      </c>
      <c r="BF21" s="39" t="s">
        <v>224</v>
      </c>
      <c r="BG21" s="37" t="s">
        <v>151</v>
      </c>
      <c r="BH21" s="43" t="s">
        <v>165</v>
      </c>
      <c r="BI21" s="35" t="s">
        <v>225</v>
      </c>
      <c r="BJ21" s="35" t="s">
        <v>225</v>
      </c>
      <c r="BK21" s="170"/>
      <c r="BL21" s="173"/>
      <c r="BM21" s="173"/>
    </row>
    <row r="22" spans="1:65" ht="108" hidden="1" customHeight="1" x14ac:dyDescent="0.3">
      <c r="A22" s="141"/>
      <c r="B22" s="142">
        <v>3</v>
      </c>
      <c r="C22" s="143"/>
      <c r="D22" s="143"/>
      <c r="E22" s="144" t="s">
        <v>81</v>
      </c>
      <c r="F22" s="144" t="s">
        <v>82</v>
      </c>
      <c r="G22" s="145"/>
      <c r="H22" s="146"/>
      <c r="I22" s="147"/>
      <c r="J22" s="158"/>
      <c r="K22" s="21" t="s">
        <v>154</v>
      </c>
      <c r="L22" s="22"/>
      <c r="M22" s="160"/>
      <c r="N22" s="158"/>
      <c r="O22" s="152"/>
      <c r="P22" s="162"/>
      <c r="Q22" s="164"/>
      <c r="R22" s="149"/>
      <c r="S22" s="151"/>
      <c r="T22" s="152"/>
      <c r="U22" s="153"/>
      <c r="V22" s="154"/>
      <c r="W22" s="21" t="s">
        <v>156</v>
      </c>
      <c r="X22" s="20"/>
      <c r="Y22" s="23"/>
      <c r="Z22" s="23"/>
      <c r="AA22" s="23"/>
      <c r="AB22" s="24"/>
      <c r="AC22" s="24"/>
      <c r="AD22" s="19"/>
      <c r="AE22" s="19"/>
      <c r="AF22" s="19"/>
      <c r="AG22" s="25"/>
      <c r="AH22" s="19"/>
      <c r="AI22" s="26" t="str">
        <f t="shared" si="1"/>
        <v/>
      </c>
      <c r="AJ22" s="26" t="str">
        <f t="shared" si="0"/>
        <v/>
      </c>
      <c r="AK22" s="19"/>
      <c r="AL22" s="26" t="str">
        <f>IFERROR(VLOOKUP(AJ22&amp;AK22,[2]Tabla_Controles!$B$56:$G$65,5,FALSE),"")</f>
        <v/>
      </c>
      <c r="AM22" s="27" t="str">
        <f t="shared" si="2"/>
        <v/>
      </c>
      <c r="AN22" s="156"/>
      <c r="AO22" s="176"/>
      <c r="AP22" s="179"/>
      <c r="AQ22" s="182"/>
      <c r="AR22" s="184"/>
      <c r="AS22" s="184"/>
      <c r="AT22" s="185"/>
      <c r="AU22" s="146"/>
      <c r="AV22" s="28" t="s">
        <v>161</v>
      </c>
      <c r="AW22" s="52"/>
      <c r="AX22" s="53"/>
      <c r="AY22" s="53"/>
      <c r="AZ22" s="54"/>
      <c r="BA22" s="54"/>
      <c r="BB22" s="167"/>
      <c r="BC22" s="21" t="s">
        <v>156</v>
      </c>
      <c r="BD22" s="41"/>
      <c r="BE22" s="39"/>
      <c r="BF22" s="51"/>
      <c r="BG22" s="37" t="s">
        <v>161</v>
      </c>
      <c r="BH22" s="41"/>
      <c r="BI22" s="40"/>
      <c r="BJ22" s="40"/>
      <c r="BK22" s="171"/>
      <c r="BL22" s="173"/>
      <c r="BM22" s="173"/>
    </row>
    <row r="23" spans="1:65" ht="75" hidden="1" customHeight="1" x14ac:dyDescent="0.3">
      <c r="A23" s="141"/>
      <c r="B23" s="142">
        <v>3</v>
      </c>
      <c r="C23" s="143"/>
      <c r="D23" s="143"/>
      <c r="E23" s="144" t="s">
        <v>81</v>
      </c>
      <c r="F23" s="144" t="s">
        <v>82</v>
      </c>
      <c r="G23" s="145"/>
      <c r="H23" s="146"/>
      <c r="I23" s="147"/>
      <c r="J23" s="158"/>
      <c r="K23" s="21" t="s">
        <v>170</v>
      </c>
      <c r="L23" s="22"/>
      <c r="M23" s="160"/>
      <c r="N23" s="158"/>
      <c r="O23" s="152"/>
      <c r="P23" s="162"/>
      <c r="Q23" s="164"/>
      <c r="R23" s="149"/>
      <c r="S23" s="151"/>
      <c r="T23" s="152"/>
      <c r="U23" s="153"/>
      <c r="V23" s="154"/>
      <c r="W23" s="21" t="s">
        <v>172</v>
      </c>
      <c r="X23" s="20"/>
      <c r="Y23" s="23"/>
      <c r="Z23" s="23"/>
      <c r="AA23" s="23"/>
      <c r="AB23" s="24"/>
      <c r="AC23" s="24"/>
      <c r="AD23" s="19"/>
      <c r="AE23" s="19"/>
      <c r="AF23" s="19"/>
      <c r="AG23" s="25"/>
      <c r="AH23" s="19"/>
      <c r="AI23" s="26" t="str">
        <f t="shared" si="1"/>
        <v/>
      </c>
      <c r="AJ23" s="26" t="str">
        <f t="shared" si="0"/>
        <v/>
      </c>
      <c r="AK23" s="19"/>
      <c r="AL23" s="26" t="str">
        <f>IFERROR(VLOOKUP(AJ23&amp;AK23,[2]Tabla_Controles!$B$56:$G$65,5,FALSE),"")</f>
        <v/>
      </c>
      <c r="AM23" s="27" t="str">
        <f t="shared" si="2"/>
        <v/>
      </c>
      <c r="AN23" s="156"/>
      <c r="AO23" s="176"/>
      <c r="AP23" s="179"/>
      <c r="AQ23" s="182"/>
      <c r="AR23" s="184"/>
      <c r="AS23" s="184"/>
      <c r="AT23" s="185"/>
      <c r="AU23" s="146"/>
      <c r="AV23" s="28" t="s">
        <v>176</v>
      </c>
      <c r="AW23" s="52"/>
      <c r="AX23" s="53"/>
      <c r="AY23" s="53"/>
      <c r="AZ23" s="54"/>
      <c r="BA23" s="55"/>
      <c r="BB23" s="167"/>
      <c r="BC23" s="21" t="s">
        <v>172</v>
      </c>
      <c r="BD23" s="41"/>
      <c r="BE23" s="39"/>
      <c r="BF23" s="51"/>
      <c r="BG23" s="37" t="s">
        <v>176</v>
      </c>
      <c r="BH23" s="41"/>
      <c r="BI23" s="40"/>
      <c r="BJ23" s="40"/>
      <c r="BK23" s="171"/>
      <c r="BL23" s="173"/>
      <c r="BM23" s="173"/>
    </row>
    <row r="24" spans="1:65" ht="68.099999999999994" hidden="1" customHeight="1" x14ac:dyDescent="0.3">
      <c r="A24" s="141"/>
      <c r="B24" s="142">
        <v>3</v>
      </c>
      <c r="C24" s="143"/>
      <c r="D24" s="143"/>
      <c r="E24" s="144" t="s">
        <v>81</v>
      </c>
      <c r="F24" s="144" t="s">
        <v>82</v>
      </c>
      <c r="G24" s="145"/>
      <c r="H24" s="146"/>
      <c r="I24" s="147"/>
      <c r="J24" s="158"/>
      <c r="K24" s="21" t="s">
        <v>183</v>
      </c>
      <c r="L24" s="22"/>
      <c r="M24" s="161"/>
      <c r="N24" s="158"/>
      <c r="O24" s="152"/>
      <c r="P24" s="162"/>
      <c r="Q24" s="165"/>
      <c r="R24" s="150"/>
      <c r="S24" s="151"/>
      <c r="T24" s="152"/>
      <c r="U24" s="153"/>
      <c r="V24" s="154"/>
      <c r="W24" s="21" t="s">
        <v>185</v>
      </c>
      <c r="X24" s="20"/>
      <c r="Y24" s="23"/>
      <c r="Z24" s="23"/>
      <c r="AA24" s="23"/>
      <c r="AB24" s="24"/>
      <c r="AC24" s="24"/>
      <c r="AD24" s="19"/>
      <c r="AE24" s="19"/>
      <c r="AF24" s="19"/>
      <c r="AG24" s="25"/>
      <c r="AH24" s="19"/>
      <c r="AI24" s="26" t="str">
        <f t="shared" si="1"/>
        <v/>
      </c>
      <c r="AJ24" s="26" t="str">
        <f t="shared" si="0"/>
        <v/>
      </c>
      <c r="AK24" s="19"/>
      <c r="AL24" s="26" t="str">
        <f>IFERROR(VLOOKUP(AJ24&amp;AK24,[2]Tabla_Controles!$B$56:$G$65,5,FALSE),"")</f>
        <v/>
      </c>
      <c r="AM24" s="27" t="str">
        <f t="shared" si="2"/>
        <v/>
      </c>
      <c r="AN24" s="157"/>
      <c r="AO24" s="177"/>
      <c r="AP24" s="180"/>
      <c r="AQ24" s="183"/>
      <c r="AR24" s="184"/>
      <c r="AS24" s="184"/>
      <c r="AT24" s="185"/>
      <c r="AU24" s="146"/>
      <c r="AV24" s="28" t="s">
        <v>190</v>
      </c>
      <c r="AW24" s="44"/>
      <c r="AX24" s="44"/>
      <c r="AY24" s="44"/>
      <c r="AZ24" s="47"/>
      <c r="BA24" s="47"/>
      <c r="BB24" s="168"/>
      <c r="BC24" s="21" t="s">
        <v>185</v>
      </c>
      <c r="BD24" s="41"/>
      <c r="BE24" s="39"/>
      <c r="BF24" s="51"/>
      <c r="BG24" s="37" t="s">
        <v>190</v>
      </c>
      <c r="BH24" s="41"/>
      <c r="BI24" s="40"/>
      <c r="BJ24" s="40"/>
      <c r="BK24" s="172"/>
      <c r="BL24" s="174"/>
      <c r="BM24" s="174"/>
    </row>
    <row r="25" spans="1:65" ht="114.95" customHeight="1" x14ac:dyDescent="0.3">
      <c r="A25" s="186" t="str">
        <f>C25&amp;COUNTIF($C$10:C25,C25)</f>
        <v>Corrupción3</v>
      </c>
      <c r="B25" s="142">
        <v>6</v>
      </c>
      <c r="C25" s="143" t="s">
        <v>79</v>
      </c>
      <c r="D25" s="143" t="s">
        <v>80</v>
      </c>
      <c r="E25" s="144" t="s">
        <v>226</v>
      </c>
      <c r="F25" s="144" t="s">
        <v>227</v>
      </c>
      <c r="G25" s="187" t="s">
        <v>228</v>
      </c>
      <c r="H25" s="190" t="s">
        <v>229</v>
      </c>
      <c r="I25" s="147" t="str">
        <f>"Posibilidad de recibir o solicitar cualquier dádiva o beneficio a nombre propio o de terceros, con el fin de "&amp;J25</f>
        <v>Posibilidad de recibir o solicitar cualquier dádiva o beneficio a nombre propio o de terceros, con el fin de celebrar contratos innecesarios, con incumplimiento de requisitos, o con violación al régimen legal o a lo dispuesto en normas constitucionales</v>
      </c>
      <c r="J25" s="158" t="s">
        <v>230</v>
      </c>
      <c r="K25" s="21" t="s">
        <v>86</v>
      </c>
      <c r="L25" s="22" t="s">
        <v>231</v>
      </c>
      <c r="M25" s="159" t="s">
        <v>232</v>
      </c>
      <c r="N25" s="158" t="s">
        <v>89</v>
      </c>
      <c r="O25" s="152" t="str">
        <f>IF(N25="","",IF(OR($N25=[2]Tabla_Probabilidad!$D$20,$N25=[2]Tabla_Probabilidad!$J$20),"Muy Baja",IF(OR($N25=[2]Tabla_Probabilidad!$E$20,$N25=[2]Tabla_Probabilidad!$K$20),"Baja",IF(OR($N25=[2]Tabla_Probabilidad!$F$20,$N25=[2]Tabla_Probabilidad!$L$20),"Media",IF(OR($N25=[2]Tabla_Probabilidad!$G$20,$N25=[2]Tabla_Probabilidad!$M$20),"Alta",IF(OR($N25=[2]Tabla_Probabilidad!$H$20,$N25=[2]Tabla_Probabilidad!$N$20),"Muy Alta"))))))</f>
        <v>Media</v>
      </c>
      <c r="P25" s="162">
        <f>IF(O25="Muy Baja",1,IF(O25="Baja",2,IF(O25="Media",3,IF(O25="Alta",4,IF(O25="Muy Alta",5,"")))))</f>
        <v>3</v>
      </c>
      <c r="Q25" s="163" t="str">
        <f>IFERROR(IF($C25="Corrupción",HYPERLINK("#"&amp;"Impacto_Riesgos!C"&amp;MATCH($B25,[2]Impacto_Riesgos!$B$10:$B$138,0)+9,"Calcula el impacto aquí"),"")," ")</f>
        <v>Calcula el impacto aquí</v>
      </c>
      <c r="R25" s="148">
        <f>IFERROR(VLOOKUP(A25,[2]Impacto_Riesgos!$A$8:$W$138,23,),"NA")</f>
        <v>15</v>
      </c>
      <c r="S25" s="151" t="s">
        <v>90</v>
      </c>
      <c r="T25" s="152" t="str">
        <f>IF($S25='[2]Tabla Impacto'!$F$10,"Moderado",IF($S25='[2]Tabla Impacto'!$G$10,"Mayor",IF($S25='[2]Tabla Impacto'!$H$10,"Catastrófico","")))</f>
        <v>Catastrófico</v>
      </c>
      <c r="U25" s="153">
        <f>IF(T25="Leve",1,IF(T25="Menor",2,IF(T25="Moderado",3,IF(T25="Mayor",4,IF(T25="Catastrófico",5,"")))))</f>
        <v>5</v>
      </c>
      <c r="V25" s="154"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21" t="s">
        <v>91</v>
      </c>
      <c r="X25" s="20" t="s">
        <v>233</v>
      </c>
      <c r="Y25" s="23" t="s">
        <v>234</v>
      </c>
      <c r="Z25" s="23" t="s">
        <v>235</v>
      </c>
      <c r="AA25" s="23" t="s">
        <v>222</v>
      </c>
      <c r="AB25" s="24" t="s">
        <v>96</v>
      </c>
      <c r="AC25" s="24" t="s">
        <v>97</v>
      </c>
      <c r="AD25" s="19" t="s">
        <v>98</v>
      </c>
      <c r="AE25" s="19" t="s">
        <v>99</v>
      </c>
      <c r="AF25" s="19" t="s">
        <v>100</v>
      </c>
      <c r="AG25" s="25" t="s">
        <v>98</v>
      </c>
      <c r="AH25" s="19" t="s">
        <v>101</v>
      </c>
      <c r="AI25" s="26">
        <f t="shared" si="1"/>
        <v>100</v>
      </c>
      <c r="AJ25" s="26" t="str">
        <f t="shared" si="0"/>
        <v>Fuerte</v>
      </c>
      <c r="AK25" s="19" t="s">
        <v>102</v>
      </c>
      <c r="AL25" s="26" t="str">
        <f>IFERROR(VLOOKUP(AJ25&amp;AK25,[2]Tabla_Controles!$B$56:$G$65,5,FALSE),"")</f>
        <v>Fuerte</v>
      </c>
      <c r="AM25" s="27">
        <f t="shared" si="2"/>
        <v>100</v>
      </c>
      <c r="AN25" s="155">
        <f>IFERROR(AVERAGE(AM25:AM31),"")</f>
        <v>70</v>
      </c>
      <c r="AO25" s="175" t="str">
        <f>IF($AN25=100,"Fuerte",IF($AN25&lt;100,"Moderado",IF($AN25&lt;50,"Débil",IF($AN25=0,"",""))))</f>
        <v>Moderado</v>
      </c>
      <c r="AP25" s="178" t="s">
        <v>103</v>
      </c>
      <c r="AQ25" s="181">
        <f>IFERROR(P25-VLOOKUP(AO25&amp;AP25,[2]Tabla_Controles!$B$77:$E$83,4,0),"")</f>
        <v>2</v>
      </c>
      <c r="AR25" s="184" t="str">
        <f>IF($AQ25="","",IF($AQ25=1,"Muy Baja",IF($AQ25=2,"Baja",IF($AQ25=3,"Media",IF($AQ25=4,"Alta",IF($AQ25=5,"Muy Alta","Muy Baja"))))))</f>
        <v>Baja</v>
      </c>
      <c r="AS25" s="184" t="str">
        <f>T25</f>
        <v>Catastrófico</v>
      </c>
      <c r="AT25" s="185"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146" t="s">
        <v>104</v>
      </c>
      <c r="AV25" s="28" t="s">
        <v>105</v>
      </c>
      <c r="AW25" s="56" t="s">
        <v>236</v>
      </c>
      <c r="AX25" s="57" t="s">
        <v>178</v>
      </c>
      <c r="AY25" s="57" t="s">
        <v>222</v>
      </c>
      <c r="AZ25" s="32">
        <v>44757</v>
      </c>
      <c r="BA25" s="58">
        <v>44849</v>
      </c>
      <c r="BB25" s="166" t="s">
        <v>109</v>
      </c>
      <c r="BC25" s="21" t="s">
        <v>91</v>
      </c>
      <c r="BD25" s="34" t="s">
        <v>110</v>
      </c>
      <c r="BE25" s="39" t="s">
        <v>237</v>
      </c>
      <c r="BF25" s="51"/>
      <c r="BG25" s="37" t="s">
        <v>176</v>
      </c>
      <c r="BH25" s="43" t="s">
        <v>165</v>
      </c>
      <c r="BI25" s="35" t="s">
        <v>225</v>
      </c>
      <c r="BJ25" s="35" t="s">
        <v>225</v>
      </c>
      <c r="BK25" s="169" t="s">
        <v>115</v>
      </c>
      <c r="BL25" s="193" t="s">
        <v>94</v>
      </c>
      <c r="BM25" s="193" t="s">
        <v>94</v>
      </c>
    </row>
    <row r="26" spans="1:65" ht="409.5" x14ac:dyDescent="0.3">
      <c r="A26" s="186"/>
      <c r="B26" s="142">
        <v>6</v>
      </c>
      <c r="C26" s="143"/>
      <c r="D26" s="143"/>
      <c r="E26" s="144" t="s">
        <v>226</v>
      </c>
      <c r="F26" s="144" t="s">
        <v>227</v>
      </c>
      <c r="G26" s="188"/>
      <c r="H26" s="191"/>
      <c r="I26" s="147"/>
      <c r="J26" s="158"/>
      <c r="K26" s="21" t="s">
        <v>118</v>
      </c>
      <c r="L26" s="22" t="s">
        <v>238</v>
      </c>
      <c r="M26" s="160"/>
      <c r="N26" s="158"/>
      <c r="O26" s="152"/>
      <c r="P26" s="162"/>
      <c r="Q26" s="164"/>
      <c r="R26" s="149"/>
      <c r="S26" s="151"/>
      <c r="T26" s="152"/>
      <c r="U26" s="153"/>
      <c r="V26" s="154"/>
      <c r="W26" s="21" t="s">
        <v>120</v>
      </c>
      <c r="X26" s="20" t="s">
        <v>239</v>
      </c>
      <c r="Y26" s="23" t="s">
        <v>240</v>
      </c>
      <c r="Z26" s="23" t="s">
        <v>241</v>
      </c>
      <c r="AA26" s="23" t="s">
        <v>242</v>
      </c>
      <c r="AB26" s="24" t="s">
        <v>96</v>
      </c>
      <c r="AC26" s="24" t="s">
        <v>97</v>
      </c>
      <c r="AD26" s="19" t="s">
        <v>98</v>
      </c>
      <c r="AE26" s="19" t="s">
        <v>99</v>
      </c>
      <c r="AF26" s="19" t="s">
        <v>100</v>
      </c>
      <c r="AG26" s="25" t="s">
        <v>98</v>
      </c>
      <c r="AH26" s="19" t="s">
        <v>101</v>
      </c>
      <c r="AI26" s="26">
        <f>IF(COUNTBLANK(AB26:AH26)=7,"",IF($AB26="Asignado",15,0)+IF($AC26="Adecuado",15,0)+IF($AD26="Oportuna",15,0)+IF($AE26="Prevenir",15,0)+IF($AE26="Detectar",10,0)+IF($AF26="Confiable",15,0)+IF($AG26="Oportuna",15,0)+IF($AH26="Completa",10,0)+IF($AH26="Incompleta",5,0))</f>
        <v>100</v>
      </c>
      <c r="AJ26" s="26" t="str">
        <f t="shared" si="0"/>
        <v>Fuerte</v>
      </c>
      <c r="AK26" s="19" t="s">
        <v>102</v>
      </c>
      <c r="AL26" s="26" t="str">
        <f>IFERROR(VLOOKUP(AJ26&amp;AK26,[2]Tabla_Controles!$B$56:$G$65,5,FALSE),"")</f>
        <v>Fuerte</v>
      </c>
      <c r="AM26" s="27">
        <f t="shared" si="2"/>
        <v>100</v>
      </c>
      <c r="AN26" s="156"/>
      <c r="AO26" s="176"/>
      <c r="AP26" s="179"/>
      <c r="AQ26" s="182"/>
      <c r="AR26" s="184"/>
      <c r="AS26" s="184"/>
      <c r="AT26" s="185"/>
      <c r="AU26" s="146"/>
      <c r="AV26" s="28" t="s">
        <v>126</v>
      </c>
      <c r="AW26" s="44" t="s">
        <v>243</v>
      </c>
      <c r="AX26" s="57" t="s">
        <v>244</v>
      </c>
      <c r="AY26" s="57" t="s">
        <v>222</v>
      </c>
      <c r="AZ26" s="47" t="s">
        <v>130</v>
      </c>
      <c r="BA26" s="33" t="s">
        <v>108</v>
      </c>
      <c r="BB26" s="167"/>
      <c r="BC26" s="21" t="s">
        <v>120</v>
      </c>
      <c r="BD26" s="34" t="s">
        <v>110</v>
      </c>
      <c r="BE26" s="39" t="s">
        <v>245</v>
      </c>
      <c r="BF26" s="59" t="s">
        <v>246</v>
      </c>
      <c r="BG26" s="37" t="s">
        <v>190</v>
      </c>
      <c r="BH26" s="43" t="s">
        <v>165</v>
      </c>
      <c r="BI26" s="35" t="s">
        <v>225</v>
      </c>
      <c r="BJ26" s="35" t="s">
        <v>225</v>
      </c>
      <c r="BK26" s="170"/>
      <c r="BL26" s="173"/>
      <c r="BM26" s="173"/>
    </row>
    <row r="27" spans="1:65" ht="409.5" x14ac:dyDescent="0.3">
      <c r="A27" s="186"/>
      <c r="B27" s="142">
        <v>6</v>
      </c>
      <c r="C27" s="143"/>
      <c r="D27" s="143"/>
      <c r="E27" s="144" t="s">
        <v>226</v>
      </c>
      <c r="F27" s="144" t="s">
        <v>227</v>
      </c>
      <c r="G27" s="188"/>
      <c r="H27" s="191"/>
      <c r="I27" s="147"/>
      <c r="J27" s="158"/>
      <c r="K27" s="21" t="s">
        <v>135</v>
      </c>
      <c r="L27" s="22" t="s">
        <v>247</v>
      </c>
      <c r="M27" s="160"/>
      <c r="N27" s="158"/>
      <c r="O27" s="152"/>
      <c r="P27" s="162"/>
      <c r="Q27" s="164"/>
      <c r="R27" s="149"/>
      <c r="S27" s="151"/>
      <c r="T27" s="152"/>
      <c r="U27" s="153"/>
      <c r="V27" s="154"/>
      <c r="W27" s="21" t="s">
        <v>137</v>
      </c>
      <c r="X27" s="20" t="s">
        <v>248</v>
      </c>
      <c r="Y27" s="23" t="s">
        <v>249</v>
      </c>
      <c r="Z27" s="23" t="s">
        <v>94</v>
      </c>
      <c r="AA27" s="23" t="s">
        <v>242</v>
      </c>
      <c r="AB27" s="24" t="s">
        <v>96</v>
      </c>
      <c r="AC27" s="24" t="s">
        <v>97</v>
      </c>
      <c r="AD27" s="19" t="s">
        <v>98</v>
      </c>
      <c r="AE27" s="19" t="s">
        <v>99</v>
      </c>
      <c r="AF27" s="19" t="s">
        <v>100</v>
      </c>
      <c r="AG27" s="25" t="s">
        <v>98</v>
      </c>
      <c r="AH27" s="19" t="s">
        <v>101</v>
      </c>
      <c r="AI27" s="26">
        <f t="shared" si="1"/>
        <v>100</v>
      </c>
      <c r="AJ27" s="26" t="str">
        <f t="shared" si="0"/>
        <v>Fuerte</v>
      </c>
      <c r="AK27" s="19" t="s">
        <v>125</v>
      </c>
      <c r="AL27" s="26" t="str">
        <f>IFERROR(VLOOKUP(AJ27&amp;AK27,[2]Tabla_Controles!$B$56:$G$65,5,FALSE),"")</f>
        <v>Moderado</v>
      </c>
      <c r="AM27" s="27">
        <f t="shared" si="2"/>
        <v>50</v>
      </c>
      <c r="AN27" s="156"/>
      <c r="AO27" s="176"/>
      <c r="AP27" s="179"/>
      <c r="AQ27" s="182"/>
      <c r="AR27" s="184"/>
      <c r="AS27" s="184"/>
      <c r="AT27" s="185"/>
      <c r="AU27" s="146"/>
      <c r="AV27" s="28" t="s">
        <v>141</v>
      </c>
      <c r="AW27" s="44" t="s">
        <v>94</v>
      </c>
      <c r="AX27" s="57" t="s">
        <v>94</v>
      </c>
      <c r="AY27" s="57" t="s">
        <v>94</v>
      </c>
      <c r="AZ27" s="47" t="s">
        <v>94</v>
      </c>
      <c r="BA27" s="47" t="s">
        <v>94</v>
      </c>
      <c r="BB27" s="167"/>
      <c r="BC27" s="21" t="s">
        <v>137</v>
      </c>
      <c r="BD27" s="34" t="s">
        <v>110</v>
      </c>
      <c r="BE27" s="39" t="s">
        <v>250</v>
      </c>
      <c r="BF27" s="39" t="s">
        <v>251</v>
      </c>
      <c r="BG27" s="37" t="s">
        <v>105</v>
      </c>
      <c r="BH27" s="60"/>
      <c r="BI27" s="40" t="s">
        <v>94</v>
      </c>
      <c r="BJ27" s="40" t="s">
        <v>94</v>
      </c>
      <c r="BK27" s="170"/>
      <c r="BL27" s="173"/>
      <c r="BM27" s="173"/>
    </row>
    <row r="28" spans="1:65" ht="116.1" customHeight="1" x14ac:dyDescent="0.3">
      <c r="A28" s="186"/>
      <c r="B28" s="142">
        <v>6</v>
      </c>
      <c r="C28" s="143"/>
      <c r="D28" s="143"/>
      <c r="E28" s="144" t="s">
        <v>226</v>
      </c>
      <c r="F28" s="144" t="s">
        <v>227</v>
      </c>
      <c r="G28" s="188"/>
      <c r="H28" s="191"/>
      <c r="I28" s="147"/>
      <c r="J28" s="158"/>
      <c r="K28" s="21" t="s">
        <v>144</v>
      </c>
      <c r="L28" s="22" t="s">
        <v>252</v>
      </c>
      <c r="M28" s="160"/>
      <c r="N28" s="158"/>
      <c r="O28" s="152"/>
      <c r="P28" s="162"/>
      <c r="Q28" s="164"/>
      <c r="R28" s="149"/>
      <c r="S28" s="151"/>
      <c r="T28" s="152"/>
      <c r="U28" s="153"/>
      <c r="V28" s="154"/>
      <c r="W28" s="21" t="s">
        <v>146</v>
      </c>
      <c r="X28" s="20" t="s">
        <v>253</v>
      </c>
      <c r="Y28" s="23" t="s">
        <v>254</v>
      </c>
      <c r="Z28" s="23" t="s">
        <v>255</v>
      </c>
      <c r="AA28" s="23" t="s">
        <v>242</v>
      </c>
      <c r="AB28" s="24" t="s">
        <v>96</v>
      </c>
      <c r="AC28" s="24" t="s">
        <v>97</v>
      </c>
      <c r="AD28" s="19" t="s">
        <v>98</v>
      </c>
      <c r="AE28" s="19" t="s">
        <v>160</v>
      </c>
      <c r="AF28" s="19" t="s">
        <v>100</v>
      </c>
      <c r="AG28" s="25" t="s">
        <v>98</v>
      </c>
      <c r="AH28" s="19" t="s">
        <v>101</v>
      </c>
      <c r="AI28" s="26">
        <f t="shared" si="1"/>
        <v>95</v>
      </c>
      <c r="AJ28" s="26" t="str">
        <f t="shared" si="0"/>
        <v>Moderado</v>
      </c>
      <c r="AK28" s="19" t="s">
        <v>102</v>
      </c>
      <c r="AL28" s="26" t="str">
        <f>IFERROR(VLOOKUP(AJ28&amp;AK28,[2]Tabla_Controles!$B$56:$G$65,5,FALSE),"")</f>
        <v>Moderado</v>
      </c>
      <c r="AM28" s="27">
        <f t="shared" si="2"/>
        <v>50</v>
      </c>
      <c r="AN28" s="156"/>
      <c r="AO28" s="176"/>
      <c r="AP28" s="179"/>
      <c r="AQ28" s="182"/>
      <c r="AR28" s="184"/>
      <c r="AS28" s="184"/>
      <c r="AT28" s="185"/>
      <c r="AU28" s="146"/>
      <c r="AV28" s="28" t="s">
        <v>151</v>
      </c>
      <c r="AW28" s="44" t="s">
        <v>94</v>
      </c>
      <c r="AX28" s="57" t="s">
        <v>94</v>
      </c>
      <c r="AY28" s="57" t="s">
        <v>94</v>
      </c>
      <c r="AZ28" s="47" t="s">
        <v>94</v>
      </c>
      <c r="BA28" s="47" t="s">
        <v>94</v>
      </c>
      <c r="BB28" s="167"/>
      <c r="BC28" s="21" t="s">
        <v>146</v>
      </c>
      <c r="BD28" s="34" t="s">
        <v>110</v>
      </c>
      <c r="BE28" s="39" t="s">
        <v>256</v>
      </c>
      <c r="BF28" s="59" t="s">
        <v>257</v>
      </c>
      <c r="BG28" s="37" t="s">
        <v>126</v>
      </c>
      <c r="BH28" s="60"/>
      <c r="BI28" s="40" t="s">
        <v>94</v>
      </c>
      <c r="BJ28" s="40" t="s">
        <v>94</v>
      </c>
      <c r="BK28" s="170"/>
      <c r="BL28" s="173"/>
      <c r="BM28" s="173"/>
    </row>
    <row r="29" spans="1:65" ht="96" customHeight="1" x14ac:dyDescent="0.3">
      <c r="A29" s="186"/>
      <c r="B29" s="142">
        <v>6</v>
      </c>
      <c r="C29" s="143"/>
      <c r="D29" s="143"/>
      <c r="E29" s="144" t="s">
        <v>226</v>
      </c>
      <c r="F29" s="144" t="s">
        <v>227</v>
      </c>
      <c r="G29" s="188"/>
      <c r="H29" s="191"/>
      <c r="I29" s="147"/>
      <c r="J29" s="158"/>
      <c r="K29" s="21" t="s">
        <v>154</v>
      </c>
      <c r="L29" s="22" t="s">
        <v>258</v>
      </c>
      <c r="M29" s="160"/>
      <c r="N29" s="158"/>
      <c r="O29" s="152"/>
      <c r="P29" s="162"/>
      <c r="Q29" s="164"/>
      <c r="R29" s="149"/>
      <c r="S29" s="151"/>
      <c r="T29" s="152"/>
      <c r="U29" s="153"/>
      <c r="V29" s="154"/>
      <c r="W29" s="21" t="s">
        <v>156</v>
      </c>
      <c r="X29" s="20" t="s">
        <v>259</v>
      </c>
      <c r="Y29" s="23" t="s">
        <v>260</v>
      </c>
      <c r="Z29" s="23" t="s">
        <v>255</v>
      </c>
      <c r="AA29" s="23" t="s">
        <v>222</v>
      </c>
      <c r="AB29" s="24" t="s">
        <v>96</v>
      </c>
      <c r="AC29" s="24" t="s">
        <v>97</v>
      </c>
      <c r="AD29" s="19" t="s">
        <v>98</v>
      </c>
      <c r="AE29" s="19" t="s">
        <v>160</v>
      </c>
      <c r="AF29" s="19" t="s">
        <v>100</v>
      </c>
      <c r="AG29" s="25" t="s">
        <v>98</v>
      </c>
      <c r="AH29" s="19" t="s">
        <v>101</v>
      </c>
      <c r="AI29" s="26">
        <f t="shared" si="1"/>
        <v>95</v>
      </c>
      <c r="AJ29" s="26" t="str">
        <f t="shared" si="0"/>
        <v>Moderado</v>
      </c>
      <c r="AK29" s="19" t="s">
        <v>102</v>
      </c>
      <c r="AL29" s="26" t="str">
        <f>IFERROR(VLOOKUP(AJ29&amp;AK29,[2]Tabla_Controles!$B$56:$G$65,5,FALSE),"")</f>
        <v>Moderado</v>
      </c>
      <c r="AM29" s="27">
        <f t="shared" si="2"/>
        <v>50</v>
      </c>
      <c r="AN29" s="156"/>
      <c r="AO29" s="176"/>
      <c r="AP29" s="179"/>
      <c r="AQ29" s="182"/>
      <c r="AR29" s="184"/>
      <c r="AS29" s="184"/>
      <c r="AT29" s="185"/>
      <c r="AU29" s="146"/>
      <c r="AV29" s="28" t="s">
        <v>161</v>
      </c>
      <c r="AW29" s="44" t="s">
        <v>94</v>
      </c>
      <c r="AX29" s="57" t="s">
        <v>94</v>
      </c>
      <c r="AY29" s="57" t="s">
        <v>94</v>
      </c>
      <c r="AZ29" s="47" t="s">
        <v>94</v>
      </c>
      <c r="BA29" s="47" t="s">
        <v>94</v>
      </c>
      <c r="BB29" s="167"/>
      <c r="BC29" s="21" t="s">
        <v>156</v>
      </c>
      <c r="BD29" s="41"/>
      <c r="BE29" s="39"/>
      <c r="BF29" s="51"/>
      <c r="BG29" s="37" t="s">
        <v>141</v>
      </c>
      <c r="BH29" s="41"/>
      <c r="BI29" s="40" t="s">
        <v>94</v>
      </c>
      <c r="BJ29" s="40" t="s">
        <v>94</v>
      </c>
      <c r="BK29" s="171"/>
      <c r="BL29" s="173"/>
      <c r="BM29" s="173"/>
    </row>
    <row r="30" spans="1:65" ht="33" hidden="1" x14ac:dyDescent="0.3">
      <c r="A30" s="186"/>
      <c r="B30" s="142">
        <v>6</v>
      </c>
      <c r="C30" s="143"/>
      <c r="D30" s="143"/>
      <c r="E30" s="144" t="s">
        <v>226</v>
      </c>
      <c r="F30" s="144" t="s">
        <v>227</v>
      </c>
      <c r="G30" s="188"/>
      <c r="H30" s="191"/>
      <c r="I30" s="147"/>
      <c r="J30" s="158"/>
      <c r="K30" s="21" t="s">
        <v>170</v>
      </c>
      <c r="L30" s="22"/>
      <c r="M30" s="160"/>
      <c r="N30" s="158"/>
      <c r="O30" s="152"/>
      <c r="P30" s="162"/>
      <c r="Q30" s="164"/>
      <c r="R30" s="149"/>
      <c r="S30" s="151"/>
      <c r="T30" s="152"/>
      <c r="U30" s="153"/>
      <c r="V30" s="154"/>
      <c r="W30" s="21" t="s">
        <v>172</v>
      </c>
      <c r="X30" s="20"/>
      <c r="Y30" s="23"/>
      <c r="Z30" s="23"/>
      <c r="AA30" s="23"/>
      <c r="AB30" s="24"/>
      <c r="AC30" s="24"/>
      <c r="AD30" s="19"/>
      <c r="AE30" s="19"/>
      <c r="AF30" s="19"/>
      <c r="AG30" s="25"/>
      <c r="AH30" s="19"/>
      <c r="AI30" s="26" t="str">
        <f t="shared" si="1"/>
        <v/>
      </c>
      <c r="AJ30" s="26" t="str">
        <f t="shared" si="0"/>
        <v/>
      </c>
      <c r="AK30" s="19"/>
      <c r="AL30" s="26" t="str">
        <f>IFERROR(VLOOKUP(AJ30&amp;AK30,[2]Tabla_Controles!$B$56:$G$65,5,FALSE),"")</f>
        <v/>
      </c>
      <c r="AM30" s="27" t="str">
        <f t="shared" si="2"/>
        <v/>
      </c>
      <c r="AN30" s="156"/>
      <c r="AO30" s="176"/>
      <c r="AP30" s="179"/>
      <c r="AQ30" s="182"/>
      <c r="AR30" s="184"/>
      <c r="AS30" s="184"/>
      <c r="AT30" s="185"/>
      <c r="AU30" s="146"/>
      <c r="AV30" s="28" t="s">
        <v>176</v>
      </c>
      <c r="AW30" s="52"/>
      <c r="AX30" s="53"/>
      <c r="AY30" s="53"/>
      <c r="AZ30" s="54"/>
      <c r="BA30" s="55"/>
      <c r="BB30" s="167"/>
      <c r="BC30" s="21" t="s">
        <v>172</v>
      </c>
      <c r="BD30" s="41"/>
      <c r="BE30" s="39"/>
      <c r="BF30" s="51"/>
      <c r="BG30" s="37" t="s">
        <v>151</v>
      </c>
      <c r="BH30" s="41"/>
      <c r="BI30" s="40"/>
      <c r="BJ30" s="40"/>
      <c r="BK30" s="171"/>
      <c r="BL30" s="173"/>
      <c r="BM30" s="173"/>
    </row>
    <row r="31" spans="1:65" ht="33" hidden="1" x14ac:dyDescent="0.3">
      <c r="A31" s="186"/>
      <c r="B31" s="142">
        <v>6</v>
      </c>
      <c r="C31" s="143"/>
      <c r="D31" s="143"/>
      <c r="E31" s="144" t="s">
        <v>226</v>
      </c>
      <c r="F31" s="144" t="s">
        <v>227</v>
      </c>
      <c r="G31" s="189"/>
      <c r="H31" s="192"/>
      <c r="I31" s="147"/>
      <c r="J31" s="158"/>
      <c r="K31" s="21" t="s">
        <v>183</v>
      </c>
      <c r="L31" s="22"/>
      <c r="M31" s="161"/>
      <c r="N31" s="158"/>
      <c r="O31" s="152"/>
      <c r="P31" s="162"/>
      <c r="Q31" s="165"/>
      <c r="R31" s="150"/>
      <c r="S31" s="151"/>
      <c r="T31" s="152"/>
      <c r="U31" s="153"/>
      <c r="V31" s="154"/>
      <c r="W31" s="21" t="s">
        <v>185</v>
      </c>
      <c r="X31" s="20"/>
      <c r="Y31" s="23"/>
      <c r="Z31" s="23"/>
      <c r="AA31" s="23"/>
      <c r="AB31" s="24"/>
      <c r="AC31" s="24"/>
      <c r="AD31" s="19"/>
      <c r="AE31" s="19"/>
      <c r="AF31" s="19"/>
      <c r="AG31" s="25"/>
      <c r="AH31" s="19"/>
      <c r="AI31" s="26" t="str">
        <f t="shared" si="1"/>
        <v/>
      </c>
      <c r="AJ31" s="26" t="str">
        <f t="shared" si="0"/>
        <v/>
      </c>
      <c r="AK31" s="19"/>
      <c r="AL31" s="26" t="str">
        <f>IFERROR(VLOOKUP(AJ31&amp;AK31,[2]Tabla_Controles!$B$56:$G$65,5,FALSE),"")</f>
        <v/>
      </c>
      <c r="AM31" s="27" t="str">
        <f t="shared" si="2"/>
        <v/>
      </c>
      <c r="AN31" s="157"/>
      <c r="AO31" s="177"/>
      <c r="AP31" s="180"/>
      <c r="AQ31" s="183"/>
      <c r="AR31" s="184"/>
      <c r="AS31" s="184"/>
      <c r="AT31" s="185"/>
      <c r="AU31" s="146"/>
      <c r="AV31" s="28" t="s">
        <v>190</v>
      </c>
      <c r="AW31" s="44"/>
      <c r="AX31" s="44"/>
      <c r="AY31" s="44"/>
      <c r="AZ31" s="47"/>
      <c r="BA31" s="47"/>
      <c r="BB31" s="168"/>
      <c r="BC31" s="21" t="s">
        <v>185</v>
      </c>
      <c r="BD31" s="41"/>
      <c r="BE31" s="39"/>
      <c r="BF31" s="51"/>
      <c r="BG31" s="37" t="s">
        <v>161</v>
      </c>
      <c r="BH31" s="41"/>
      <c r="BI31" s="40"/>
      <c r="BJ31" s="40"/>
      <c r="BK31" s="172"/>
      <c r="BL31" s="174"/>
      <c r="BM31" s="174"/>
    </row>
    <row r="32" spans="1:65" ht="114" customHeight="1" x14ac:dyDescent="0.3">
      <c r="A32" s="186" t="str">
        <f>C32&amp;COUNTIF($C$10:C32,C32)</f>
        <v>Corrupción4</v>
      </c>
      <c r="B32" s="142">
        <v>8</v>
      </c>
      <c r="C32" s="143" t="s">
        <v>79</v>
      </c>
      <c r="D32" s="143" t="s">
        <v>80</v>
      </c>
      <c r="E32" s="144" t="s">
        <v>81</v>
      </c>
      <c r="F32" s="144" t="s">
        <v>82</v>
      </c>
      <c r="G32" s="145" t="s">
        <v>83</v>
      </c>
      <c r="H32" s="190" t="s">
        <v>84</v>
      </c>
      <c r="I32" s="147" t="str">
        <f>"Posibilidad de recibir o solicitar cualquier dádiva o beneficio a nombre propio o de terceros, con el fin de "&amp;J32</f>
        <v>Posibilidad de recibir o solicitar cualquier dádiva o beneficio a nombre propio o de terceros, con el fin de incitar la participación de varias personas o compañías para cometer un delito (Concierto para delinquir)</v>
      </c>
      <c r="J32" s="158" t="s">
        <v>261</v>
      </c>
      <c r="K32" s="21" t="s">
        <v>86</v>
      </c>
      <c r="L32" s="22" t="s">
        <v>215</v>
      </c>
      <c r="M32" s="159" t="s">
        <v>262</v>
      </c>
      <c r="N32" s="158" t="s">
        <v>89</v>
      </c>
      <c r="O32" s="152" t="str">
        <f>IF(N32="","",IF(OR($N32=[2]Tabla_Probabilidad!$D$20,$N32=[2]Tabla_Probabilidad!$J$20),"Muy Baja",IF(OR($N32=[2]Tabla_Probabilidad!$E$20,$N32=[2]Tabla_Probabilidad!$K$20),"Baja",IF(OR($N32=[2]Tabla_Probabilidad!$F$20,$N32=[2]Tabla_Probabilidad!$L$20),"Media",IF(OR($N32=[2]Tabla_Probabilidad!$G$20,$N32=[2]Tabla_Probabilidad!$M$20),"Alta",IF(OR($N32=[2]Tabla_Probabilidad!$H$20,$N32=[2]Tabla_Probabilidad!$N$20),"Muy Alta"))))))</f>
        <v>Media</v>
      </c>
      <c r="P32" s="162">
        <f>IF(O32="Muy Baja",1,IF(O32="Baja",2,IF(O32="Media",3,IF(O32="Alta",4,IF(O32="Muy Alta",5,"")))))</f>
        <v>3</v>
      </c>
      <c r="Q32" s="163" t="str">
        <f>IFERROR(IF($C32="Corrupción",HYPERLINK("#"&amp;"Impacto_Riesgos!C"&amp;MATCH($B32,[2]Impacto_Riesgos!$B$10:$B$138,0)+9,"Calcula el impacto aquí"),"")," ")</f>
        <v>Calcula el impacto aquí</v>
      </c>
      <c r="R32" s="148">
        <f>IFERROR(VLOOKUP(A32,[2]Impacto_Riesgos!$A$8:$W$138,23,),"NA")</f>
        <v>15</v>
      </c>
      <c r="S32" s="151" t="s">
        <v>90</v>
      </c>
      <c r="T32" s="152" t="str">
        <f>IF($S32='[2]Tabla Impacto'!$F$10,"Moderado",IF($S32='[2]Tabla Impacto'!$G$10,"Mayor",IF($S32='[2]Tabla Impacto'!$H$10,"Catastrófico","")))</f>
        <v>Catastrófico</v>
      </c>
      <c r="U32" s="153">
        <f>IF(T32="Leve",1,IF(T32="Menor",2,IF(T32="Moderado",3,IF(T32="Mayor",4,IF(T32="Catastrófico",5,"")))))</f>
        <v>5</v>
      </c>
      <c r="V32" s="154"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21" t="s">
        <v>91</v>
      </c>
      <c r="X32" s="20" t="s">
        <v>186</v>
      </c>
      <c r="Y32" s="23" t="s">
        <v>187</v>
      </c>
      <c r="Z32" s="23" t="s">
        <v>188</v>
      </c>
      <c r="AA32" s="23" t="s">
        <v>189</v>
      </c>
      <c r="AB32" s="24" t="s">
        <v>96</v>
      </c>
      <c r="AC32" s="24" t="s">
        <v>97</v>
      </c>
      <c r="AD32" s="19" t="s">
        <v>98</v>
      </c>
      <c r="AE32" s="19" t="s">
        <v>160</v>
      </c>
      <c r="AF32" s="19" t="s">
        <v>100</v>
      </c>
      <c r="AG32" s="25" t="s">
        <v>98</v>
      </c>
      <c r="AH32" s="19" t="s">
        <v>101</v>
      </c>
      <c r="AI32" s="26">
        <f t="shared" si="1"/>
        <v>95</v>
      </c>
      <c r="AJ32" s="26" t="str">
        <f t="shared" si="0"/>
        <v>Moderado</v>
      </c>
      <c r="AK32" s="19" t="s">
        <v>102</v>
      </c>
      <c r="AL32" s="26" t="str">
        <f>IFERROR(VLOOKUP(AJ32&amp;AK32,[2]Tabla_Controles!$B$56:$G$65,5,FALSE),"")</f>
        <v>Moderado</v>
      </c>
      <c r="AM32" s="27">
        <f t="shared" si="2"/>
        <v>50</v>
      </c>
      <c r="AN32" s="155">
        <f>IFERROR(AVERAGE(AM32:AM38),"")</f>
        <v>40</v>
      </c>
      <c r="AO32" s="175" t="str">
        <f>IF($AN32=100,"Fuerte",IF($AN32&lt;100,"Moderado",IF($AN32&lt;50,"Débil",IF($AN32=0,"",""))))</f>
        <v>Moderado</v>
      </c>
      <c r="AP32" s="178" t="s">
        <v>103</v>
      </c>
      <c r="AQ32" s="181">
        <f>IFERROR(P32-VLOOKUP(AO32&amp;AP32,[2]Tabla_Controles!$B$77:$E$83,4,0),"")</f>
        <v>2</v>
      </c>
      <c r="AR32" s="184" t="str">
        <f>IF($AQ32="","",IF($AQ32=1,"Muy Baja",IF($AQ32=2,"Baja",IF($AQ32=3,"Media",IF($AQ32=4,"Alta",IF($AQ32=5,"Muy Alta","Muy Baja"))))))</f>
        <v>Baja</v>
      </c>
      <c r="AS32" s="184" t="str">
        <f>T32</f>
        <v>Catastrófico</v>
      </c>
      <c r="AT32" s="185"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146" t="s">
        <v>104</v>
      </c>
      <c r="AV32" s="28" t="s">
        <v>105</v>
      </c>
      <c r="AW32" s="44" t="s">
        <v>191</v>
      </c>
      <c r="AX32" s="46" t="s">
        <v>192</v>
      </c>
      <c r="AY32" s="46" t="s">
        <v>189</v>
      </c>
      <c r="AZ32" s="47" t="s">
        <v>193</v>
      </c>
      <c r="BA32" s="47" t="s">
        <v>194</v>
      </c>
      <c r="BB32" s="166" t="s">
        <v>109</v>
      </c>
      <c r="BC32" s="21" t="s">
        <v>91</v>
      </c>
      <c r="BD32" s="34" t="s">
        <v>110</v>
      </c>
      <c r="BE32" s="39" t="s">
        <v>263</v>
      </c>
      <c r="BF32" s="48" t="s">
        <v>264</v>
      </c>
      <c r="BG32" s="37" t="s">
        <v>176</v>
      </c>
      <c r="BH32" s="34" t="s">
        <v>110</v>
      </c>
      <c r="BI32" s="22" t="s">
        <v>197</v>
      </c>
      <c r="BJ32" s="22" t="s">
        <v>198</v>
      </c>
      <c r="BK32" s="169" t="s">
        <v>115</v>
      </c>
      <c r="BL32" s="169" t="s">
        <v>265</v>
      </c>
      <c r="BM32" s="169" t="s">
        <v>265</v>
      </c>
    </row>
    <row r="33" spans="1:65" ht="114" customHeight="1" x14ac:dyDescent="0.3">
      <c r="A33" s="186"/>
      <c r="B33" s="142">
        <v>8</v>
      </c>
      <c r="C33" s="143"/>
      <c r="D33" s="143"/>
      <c r="E33" s="144" t="s">
        <v>81</v>
      </c>
      <c r="F33" s="144" t="s">
        <v>82</v>
      </c>
      <c r="G33" s="145"/>
      <c r="H33" s="191"/>
      <c r="I33" s="147"/>
      <c r="J33" s="158"/>
      <c r="K33" s="21" t="s">
        <v>118</v>
      </c>
      <c r="L33" s="22" t="s">
        <v>266</v>
      </c>
      <c r="M33" s="160"/>
      <c r="N33" s="158"/>
      <c r="O33" s="152"/>
      <c r="P33" s="162"/>
      <c r="Q33" s="164"/>
      <c r="R33" s="149"/>
      <c r="S33" s="151"/>
      <c r="T33" s="152"/>
      <c r="U33" s="153"/>
      <c r="V33" s="154"/>
      <c r="W33" s="21" t="s">
        <v>120</v>
      </c>
      <c r="X33" s="20" t="s">
        <v>217</v>
      </c>
      <c r="Y33" s="23" t="s">
        <v>218</v>
      </c>
      <c r="Z33" s="23" t="s">
        <v>219</v>
      </c>
      <c r="AA33" s="23" t="s">
        <v>123</v>
      </c>
      <c r="AB33" s="24" t="s">
        <v>96</v>
      </c>
      <c r="AC33" s="24" t="s">
        <v>97</v>
      </c>
      <c r="AD33" s="19" t="s">
        <v>98</v>
      </c>
      <c r="AE33" s="19" t="s">
        <v>160</v>
      </c>
      <c r="AF33" s="19" t="s">
        <v>100</v>
      </c>
      <c r="AG33" s="25" t="s">
        <v>98</v>
      </c>
      <c r="AH33" s="19" t="s">
        <v>101</v>
      </c>
      <c r="AI33" s="26">
        <f t="shared" si="1"/>
        <v>95</v>
      </c>
      <c r="AJ33" s="26" t="str">
        <f t="shared" si="0"/>
        <v>Moderado</v>
      </c>
      <c r="AK33" s="19" t="s">
        <v>102</v>
      </c>
      <c r="AL33" s="26" t="str">
        <f>IFERROR(VLOOKUP(AJ33&amp;AK33,[2]Tabla_Controles!$B$56:$G$65,5,FALSE),"")</f>
        <v>Moderado</v>
      </c>
      <c r="AM33" s="27">
        <f t="shared" si="2"/>
        <v>50</v>
      </c>
      <c r="AN33" s="156"/>
      <c r="AO33" s="176"/>
      <c r="AP33" s="179"/>
      <c r="AQ33" s="182"/>
      <c r="AR33" s="184"/>
      <c r="AS33" s="184"/>
      <c r="AT33" s="185"/>
      <c r="AU33" s="146"/>
      <c r="AV33" s="28" t="s">
        <v>126</v>
      </c>
      <c r="AW33" s="44" t="s">
        <v>220</v>
      </c>
      <c r="AX33" s="44" t="s">
        <v>221</v>
      </c>
      <c r="AY33" s="44" t="s">
        <v>222</v>
      </c>
      <c r="AZ33" s="47" t="s">
        <v>130</v>
      </c>
      <c r="BA33" s="33" t="s">
        <v>108</v>
      </c>
      <c r="BB33" s="167"/>
      <c r="BC33" s="21" t="s">
        <v>120</v>
      </c>
      <c r="BD33" s="34" t="s">
        <v>110</v>
      </c>
      <c r="BE33" s="39" t="s">
        <v>267</v>
      </c>
      <c r="BF33" s="59" t="s">
        <v>268</v>
      </c>
      <c r="BG33" s="37" t="s">
        <v>190</v>
      </c>
      <c r="BH33" s="43" t="s">
        <v>165</v>
      </c>
      <c r="BI33" s="35" t="s">
        <v>225</v>
      </c>
      <c r="BJ33" s="35" t="s">
        <v>225</v>
      </c>
      <c r="BK33" s="170"/>
      <c r="BL33" s="171"/>
      <c r="BM33" s="171"/>
    </row>
    <row r="34" spans="1:65" ht="409.5" x14ac:dyDescent="0.3">
      <c r="A34" s="186"/>
      <c r="B34" s="142">
        <v>8</v>
      </c>
      <c r="C34" s="143"/>
      <c r="D34" s="143"/>
      <c r="E34" s="144" t="s">
        <v>81</v>
      </c>
      <c r="F34" s="144" t="s">
        <v>82</v>
      </c>
      <c r="G34" s="145"/>
      <c r="H34" s="191"/>
      <c r="I34" s="147"/>
      <c r="J34" s="158"/>
      <c r="K34" s="21" t="s">
        <v>135</v>
      </c>
      <c r="L34" s="22" t="s">
        <v>269</v>
      </c>
      <c r="M34" s="160"/>
      <c r="N34" s="158"/>
      <c r="O34" s="152"/>
      <c r="P34" s="162"/>
      <c r="Q34" s="164"/>
      <c r="R34" s="149"/>
      <c r="S34" s="151"/>
      <c r="T34" s="152"/>
      <c r="U34" s="153"/>
      <c r="V34" s="154"/>
      <c r="W34" s="21" t="s">
        <v>137</v>
      </c>
      <c r="X34" s="20" t="s">
        <v>270</v>
      </c>
      <c r="Y34" s="23" t="s">
        <v>271</v>
      </c>
      <c r="Z34" s="23" t="s">
        <v>94</v>
      </c>
      <c r="AA34" s="23" t="s">
        <v>272</v>
      </c>
      <c r="AB34" s="24" t="s">
        <v>96</v>
      </c>
      <c r="AC34" s="24" t="s">
        <v>97</v>
      </c>
      <c r="AD34" s="19" t="s">
        <v>98</v>
      </c>
      <c r="AE34" s="19" t="s">
        <v>160</v>
      </c>
      <c r="AF34" s="19" t="s">
        <v>100</v>
      </c>
      <c r="AG34" s="25" t="s">
        <v>124</v>
      </c>
      <c r="AH34" s="19" t="s">
        <v>101</v>
      </c>
      <c r="AI34" s="26">
        <f t="shared" si="1"/>
        <v>80</v>
      </c>
      <c r="AJ34" s="26" t="str">
        <f t="shared" si="0"/>
        <v>Débil</v>
      </c>
      <c r="AK34" s="19" t="s">
        <v>125</v>
      </c>
      <c r="AL34" s="26" t="str">
        <f>IFERROR(VLOOKUP(AJ34&amp;AK34,[2]Tabla_Controles!$B$56:$G$65,5,FALSE),"")</f>
        <v>Débil</v>
      </c>
      <c r="AM34" s="27">
        <f t="shared" si="2"/>
        <v>0</v>
      </c>
      <c r="AN34" s="156"/>
      <c r="AO34" s="176"/>
      <c r="AP34" s="179"/>
      <c r="AQ34" s="182"/>
      <c r="AR34" s="184"/>
      <c r="AS34" s="184"/>
      <c r="AT34" s="185"/>
      <c r="AU34" s="146"/>
      <c r="AV34" s="28" t="s">
        <v>141</v>
      </c>
      <c r="AW34" s="44" t="s">
        <v>273</v>
      </c>
      <c r="AX34" s="44" t="s">
        <v>212</v>
      </c>
      <c r="AY34" s="44" t="s">
        <v>210</v>
      </c>
      <c r="AZ34" s="45">
        <v>44711</v>
      </c>
      <c r="BA34" s="47" t="s">
        <v>194</v>
      </c>
      <c r="BB34" s="167"/>
      <c r="BC34" s="21" t="s">
        <v>137</v>
      </c>
      <c r="BD34" s="34" t="s">
        <v>110</v>
      </c>
      <c r="BE34" s="39" t="s">
        <v>274</v>
      </c>
      <c r="BF34" s="39" t="s">
        <v>275</v>
      </c>
      <c r="BG34" s="37" t="s">
        <v>105</v>
      </c>
      <c r="BH34" s="41"/>
      <c r="BI34" s="40" t="s">
        <v>276</v>
      </c>
      <c r="BJ34" s="40" t="s">
        <v>276</v>
      </c>
      <c r="BK34" s="170"/>
      <c r="BL34" s="171"/>
      <c r="BM34" s="171"/>
    </row>
    <row r="35" spans="1:65" ht="114" customHeight="1" x14ac:dyDescent="0.3">
      <c r="A35" s="186"/>
      <c r="B35" s="142">
        <v>8</v>
      </c>
      <c r="C35" s="143"/>
      <c r="D35" s="143"/>
      <c r="E35" s="144" t="s">
        <v>81</v>
      </c>
      <c r="F35" s="144" t="s">
        <v>82</v>
      </c>
      <c r="G35" s="145"/>
      <c r="H35" s="191"/>
      <c r="I35" s="147"/>
      <c r="J35" s="158"/>
      <c r="K35" s="21" t="s">
        <v>144</v>
      </c>
      <c r="L35" s="22" t="s">
        <v>155</v>
      </c>
      <c r="M35" s="160"/>
      <c r="N35" s="158"/>
      <c r="O35" s="152"/>
      <c r="P35" s="162"/>
      <c r="Q35" s="164"/>
      <c r="R35" s="149"/>
      <c r="S35" s="151"/>
      <c r="T35" s="152"/>
      <c r="U35" s="153"/>
      <c r="V35" s="154"/>
      <c r="W35" s="21" t="s">
        <v>146</v>
      </c>
      <c r="X35" s="20" t="s">
        <v>157</v>
      </c>
      <c r="Y35" s="23" t="s">
        <v>158</v>
      </c>
      <c r="Z35" s="23" t="s">
        <v>159</v>
      </c>
      <c r="AA35" s="23" t="s">
        <v>123</v>
      </c>
      <c r="AB35" s="24" t="s">
        <v>96</v>
      </c>
      <c r="AC35" s="24" t="s">
        <v>97</v>
      </c>
      <c r="AD35" s="19" t="s">
        <v>98</v>
      </c>
      <c r="AE35" s="19" t="s">
        <v>160</v>
      </c>
      <c r="AF35" s="19" t="s">
        <v>100</v>
      </c>
      <c r="AG35" s="25" t="s">
        <v>98</v>
      </c>
      <c r="AH35" s="19" t="s">
        <v>101</v>
      </c>
      <c r="AI35" s="26">
        <f t="shared" si="1"/>
        <v>95</v>
      </c>
      <c r="AJ35" s="26" t="str">
        <f t="shared" si="0"/>
        <v>Moderado</v>
      </c>
      <c r="AK35" s="19" t="s">
        <v>102</v>
      </c>
      <c r="AL35" s="26" t="str">
        <f>IFERROR(VLOOKUP(AJ35&amp;AK35,[2]Tabla_Controles!$B$56:$G$65,5,FALSE),"")</f>
        <v>Moderado</v>
      </c>
      <c r="AM35" s="27">
        <f t="shared" si="2"/>
        <v>50</v>
      </c>
      <c r="AN35" s="156"/>
      <c r="AO35" s="176"/>
      <c r="AP35" s="179"/>
      <c r="AQ35" s="182"/>
      <c r="AR35" s="184"/>
      <c r="AS35" s="184"/>
      <c r="AT35" s="185"/>
      <c r="AU35" s="146"/>
      <c r="AV35" s="28" t="s">
        <v>151</v>
      </c>
      <c r="AW35" s="52" t="s">
        <v>277</v>
      </c>
      <c r="AX35" s="53" t="s">
        <v>278</v>
      </c>
      <c r="AY35" s="53" t="s">
        <v>279</v>
      </c>
      <c r="AZ35" s="54">
        <v>44742</v>
      </c>
      <c r="BA35" s="54">
        <v>44757</v>
      </c>
      <c r="BB35" s="167"/>
      <c r="BC35" s="21" t="s">
        <v>146</v>
      </c>
      <c r="BD35" s="43" t="s">
        <v>165</v>
      </c>
      <c r="BE35" s="39" t="s">
        <v>280</v>
      </c>
      <c r="BF35" s="39" t="s">
        <v>281</v>
      </c>
      <c r="BG35" s="37" t="s">
        <v>126</v>
      </c>
      <c r="BH35" s="34" t="s">
        <v>110</v>
      </c>
      <c r="BI35" s="35" t="s">
        <v>282</v>
      </c>
      <c r="BJ35" s="35" t="s">
        <v>283</v>
      </c>
      <c r="BK35" s="170"/>
      <c r="BL35" s="171"/>
      <c r="BM35" s="171"/>
    </row>
    <row r="36" spans="1:65" ht="114" customHeight="1" x14ac:dyDescent="0.3">
      <c r="A36" s="186"/>
      <c r="B36" s="142">
        <v>8</v>
      </c>
      <c r="C36" s="143"/>
      <c r="D36" s="143"/>
      <c r="E36" s="144" t="s">
        <v>81</v>
      </c>
      <c r="F36" s="144" t="s">
        <v>82</v>
      </c>
      <c r="G36" s="145"/>
      <c r="H36" s="191"/>
      <c r="I36" s="147"/>
      <c r="J36" s="158"/>
      <c r="K36" s="21" t="s">
        <v>154</v>
      </c>
      <c r="L36" s="22" t="s">
        <v>284</v>
      </c>
      <c r="M36" s="160"/>
      <c r="N36" s="158"/>
      <c r="O36" s="152"/>
      <c r="P36" s="162"/>
      <c r="Q36" s="164"/>
      <c r="R36" s="149"/>
      <c r="S36" s="151"/>
      <c r="T36" s="152"/>
      <c r="U36" s="153"/>
      <c r="V36" s="154"/>
      <c r="W36" s="21" t="s">
        <v>156</v>
      </c>
      <c r="X36" s="20" t="s">
        <v>285</v>
      </c>
      <c r="Y36" s="23" t="s">
        <v>286</v>
      </c>
      <c r="Z36" s="23" t="s">
        <v>287</v>
      </c>
      <c r="AA36" s="23" t="s">
        <v>213</v>
      </c>
      <c r="AB36" s="24" t="s">
        <v>96</v>
      </c>
      <c r="AC36" s="24" t="s">
        <v>97</v>
      </c>
      <c r="AD36" s="19" t="s">
        <v>98</v>
      </c>
      <c r="AE36" s="19" t="s">
        <v>160</v>
      </c>
      <c r="AF36" s="19" t="s">
        <v>100</v>
      </c>
      <c r="AG36" s="25" t="s">
        <v>98</v>
      </c>
      <c r="AH36" s="19" t="s">
        <v>101</v>
      </c>
      <c r="AI36" s="26">
        <f t="shared" si="1"/>
        <v>95</v>
      </c>
      <c r="AJ36" s="26" t="str">
        <f t="shared" si="0"/>
        <v>Moderado</v>
      </c>
      <c r="AK36" s="19" t="s">
        <v>102</v>
      </c>
      <c r="AL36" s="26" t="str">
        <f>IFERROR(VLOOKUP(AJ36&amp;AK36,[2]Tabla_Controles!$B$56:$G$65,5,FALSE),"")</f>
        <v>Moderado</v>
      </c>
      <c r="AM36" s="27">
        <f t="shared" si="2"/>
        <v>50</v>
      </c>
      <c r="AN36" s="156"/>
      <c r="AO36" s="176"/>
      <c r="AP36" s="179"/>
      <c r="AQ36" s="182"/>
      <c r="AR36" s="184"/>
      <c r="AS36" s="184"/>
      <c r="AT36" s="185"/>
      <c r="AU36" s="146"/>
      <c r="AV36" s="28" t="s">
        <v>161</v>
      </c>
      <c r="AW36" s="29" t="s">
        <v>288</v>
      </c>
      <c r="AX36" s="30" t="s">
        <v>178</v>
      </c>
      <c r="AY36" s="31" t="s">
        <v>213</v>
      </c>
      <c r="AZ36" s="32">
        <v>44824</v>
      </c>
      <c r="BA36" s="32">
        <v>44849</v>
      </c>
      <c r="BB36" s="167"/>
      <c r="BC36" s="21" t="s">
        <v>156</v>
      </c>
      <c r="BD36" s="41"/>
      <c r="BE36" s="39"/>
      <c r="BF36" s="51"/>
      <c r="BG36" s="37" t="s">
        <v>141</v>
      </c>
      <c r="BH36" s="41"/>
      <c r="BI36" s="40"/>
      <c r="BJ36" s="40"/>
      <c r="BK36" s="171"/>
      <c r="BL36" s="171"/>
      <c r="BM36" s="171"/>
    </row>
    <row r="37" spans="1:65" ht="114" hidden="1" customHeight="1" x14ac:dyDescent="0.3">
      <c r="A37" s="186"/>
      <c r="B37" s="142">
        <v>8</v>
      </c>
      <c r="C37" s="143"/>
      <c r="D37" s="143"/>
      <c r="E37" s="144" t="s">
        <v>81</v>
      </c>
      <c r="F37" s="144" t="s">
        <v>82</v>
      </c>
      <c r="G37" s="145"/>
      <c r="H37" s="191"/>
      <c r="I37" s="147"/>
      <c r="J37" s="158"/>
      <c r="K37" s="21" t="s">
        <v>170</v>
      </c>
      <c r="L37" s="22"/>
      <c r="M37" s="160"/>
      <c r="N37" s="158"/>
      <c r="O37" s="152"/>
      <c r="P37" s="162"/>
      <c r="Q37" s="164"/>
      <c r="R37" s="149"/>
      <c r="S37" s="151"/>
      <c r="T37" s="152"/>
      <c r="U37" s="153"/>
      <c r="V37" s="154"/>
      <c r="W37" s="21" t="s">
        <v>172</v>
      </c>
      <c r="X37" s="20"/>
      <c r="Y37" s="23"/>
      <c r="Z37" s="23"/>
      <c r="AA37" s="23"/>
      <c r="AB37" s="24"/>
      <c r="AC37" s="24"/>
      <c r="AD37" s="19"/>
      <c r="AE37" s="19"/>
      <c r="AF37" s="19"/>
      <c r="AG37" s="25"/>
      <c r="AH37" s="19"/>
      <c r="AI37" s="26" t="str">
        <f t="shared" si="1"/>
        <v/>
      </c>
      <c r="AJ37" s="26" t="str">
        <f t="shared" si="0"/>
        <v/>
      </c>
      <c r="AK37" s="19"/>
      <c r="AL37" s="26" t="str">
        <f>IFERROR(VLOOKUP(AJ37&amp;AK37,[2]Tabla_Controles!$B$56:$G$65,5,FALSE),"")</f>
        <v/>
      </c>
      <c r="AM37" s="27" t="str">
        <f t="shared" si="2"/>
        <v/>
      </c>
      <c r="AN37" s="156"/>
      <c r="AO37" s="176"/>
      <c r="AP37" s="179"/>
      <c r="AQ37" s="182"/>
      <c r="AR37" s="184"/>
      <c r="AS37" s="184"/>
      <c r="AT37" s="185"/>
      <c r="AU37" s="146"/>
      <c r="AV37" s="28" t="s">
        <v>176</v>
      </c>
      <c r="AW37" s="29"/>
      <c r="AX37" s="31"/>
      <c r="AY37" s="31"/>
      <c r="AZ37" s="32"/>
      <c r="BA37" s="32"/>
      <c r="BB37" s="167"/>
      <c r="BC37" s="21" t="s">
        <v>172</v>
      </c>
      <c r="BD37" s="41"/>
      <c r="BE37" s="39"/>
      <c r="BF37" s="51"/>
      <c r="BG37" s="37" t="s">
        <v>151</v>
      </c>
      <c r="BH37" s="41"/>
      <c r="BI37" s="40"/>
      <c r="BJ37" s="40"/>
      <c r="BK37" s="171"/>
      <c r="BL37" s="171"/>
      <c r="BM37" s="171"/>
    </row>
    <row r="38" spans="1:65" ht="114" hidden="1" customHeight="1" x14ac:dyDescent="0.3">
      <c r="A38" s="186"/>
      <c r="B38" s="142">
        <v>8</v>
      </c>
      <c r="C38" s="143"/>
      <c r="D38" s="143"/>
      <c r="E38" s="144" t="s">
        <v>81</v>
      </c>
      <c r="F38" s="144" t="s">
        <v>82</v>
      </c>
      <c r="G38" s="145"/>
      <c r="H38" s="192"/>
      <c r="I38" s="147"/>
      <c r="J38" s="158"/>
      <c r="K38" s="21" t="s">
        <v>183</v>
      </c>
      <c r="L38" s="22"/>
      <c r="M38" s="161"/>
      <c r="N38" s="158"/>
      <c r="O38" s="152"/>
      <c r="P38" s="162"/>
      <c r="Q38" s="165"/>
      <c r="R38" s="150"/>
      <c r="S38" s="151"/>
      <c r="T38" s="152"/>
      <c r="U38" s="153"/>
      <c r="V38" s="154"/>
      <c r="W38" s="21" t="s">
        <v>185</v>
      </c>
      <c r="X38" s="20"/>
      <c r="Y38" s="23"/>
      <c r="Z38" s="23"/>
      <c r="AA38" s="23"/>
      <c r="AB38" s="24"/>
      <c r="AC38" s="24"/>
      <c r="AD38" s="19"/>
      <c r="AE38" s="19"/>
      <c r="AF38" s="19"/>
      <c r="AG38" s="25"/>
      <c r="AH38" s="19"/>
      <c r="AI38" s="26" t="str">
        <f t="shared" si="1"/>
        <v/>
      </c>
      <c r="AJ38" s="26" t="str">
        <f t="shared" si="0"/>
        <v/>
      </c>
      <c r="AK38" s="19"/>
      <c r="AL38" s="26" t="str">
        <f>IFERROR(VLOOKUP(AJ38&amp;AK38,[2]Tabla_Controles!$B$56:$G$65,5,FALSE),"")</f>
        <v/>
      </c>
      <c r="AM38" s="27" t="str">
        <f t="shared" si="2"/>
        <v/>
      </c>
      <c r="AN38" s="157"/>
      <c r="AO38" s="177"/>
      <c r="AP38" s="180"/>
      <c r="AQ38" s="183"/>
      <c r="AR38" s="184"/>
      <c r="AS38" s="184"/>
      <c r="AT38" s="185"/>
      <c r="AU38" s="146"/>
      <c r="AV38" s="28" t="s">
        <v>190</v>
      </c>
      <c r="AW38" s="52"/>
      <c r="AX38" s="53"/>
      <c r="AY38" s="53"/>
      <c r="AZ38" s="54"/>
      <c r="BA38" s="55"/>
      <c r="BB38" s="168"/>
      <c r="BC38" s="21" t="s">
        <v>185</v>
      </c>
      <c r="BD38" s="41"/>
      <c r="BE38" s="39"/>
      <c r="BF38" s="51"/>
      <c r="BG38" s="37" t="s">
        <v>161</v>
      </c>
      <c r="BH38" s="41"/>
      <c r="BI38" s="40"/>
      <c r="BJ38" s="40"/>
      <c r="BK38" s="172"/>
      <c r="BL38" s="172"/>
      <c r="BM38" s="172"/>
    </row>
    <row r="39" spans="1:65" ht="60" customHeight="1" x14ac:dyDescent="0.3">
      <c r="A39" s="141" t="str">
        <f>C39&amp;COUNTIF($C$10:C39,C39)</f>
        <v>Corrupción5</v>
      </c>
      <c r="B39" s="142">
        <v>10</v>
      </c>
      <c r="C39" s="143" t="s">
        <v>79</v>
      </c>
      <c r="D39" s="143" t="s">
        <v>80</v>
      </c>
      <c r="E39" s="144" t="s">
        <v>289</v>
      </c>
      <c r="F39" s="144" t="s">
        <v>290</v>
      </c>
      <c r="G39" s="187" t="s">
        <v>291</v>
      </c>
      <c r="H39" s="190" t="s">
        <v>292</v>
      </c>
      <c r="I39" s="147" t="str">
        <f>"Posibilidad de recibir o solicitar cualquier dádiva o beneficio a nombre propio o de terceros, con el fin de "&amp;J39</f>
        <v>Posibilidad de recibir o solicitar cualquier dádiva o beneficio a nombre propio o de terceros, con el fin de no informar conductas delictivas conocidas a las autoridades. (Omisión de denuncia)</v>
      </c>
      <c r="J39" s="158" t="s">
        <v>293</v>
      </c>
      <c r="K39" s="21" t="s">
        <v>86</v>
      </c>
      <c r="L39" s="22" t="s">
        <v>294</v>
      </c>
      <c r="M39" s="159" t="s">
        <v>295</v>
      </c>
      <c r="N39" s="158" t="s">
        <v>89</v>
      </c>
      <c r="O39" s="152" t="str">
        <f>IF(N39="","",IF(OR($N39=[2]Tabla_Probabilidad!$D$20,$N39=[2]Tabla_Probabilidad!$J$20),"Muy Baja",IF(OR($N39=[2]Tabla_Probabilidad!$E$20,$N39=[2]Tabla_Probabilidad!$K$20),"Baja",IF(OR($N39=[2]Tabla_Probabilidad!$F$20,$N39=[2]Tabla_Probabilidad!$L$20),"Media",IF(OR($N39=[2]Tabla_Probabilidad!$G$20,$N39=[2]Tabla_Probabilidad!$M$20),"Alta",IF(OR($N39=[2]Tabla_Probabilidad!$H$20,$N39=[2]Tabla_Probabilidad!$N$20),"Muy Alta"))))))</f>
        <v>Media</v>
      </c>
      <c r="P39" s="162">
        <f>IF(O39="Muy Baja",1,IF(O39="Baja",2,IF(O39="Media",3,IF(O39="Alta",4,IF(O39="Muy Alta",5,"")))))</f>
        <v>3</v>
      </c>
      <c r="Q39" s="163" t="str">
        <f>IFERROR(IF($C39="Corrupción",HYPERLINK("#"&amp;"Impacto_Riesgos!C"&amp;MATCH($B39,[2]Impacto_Riesgos!$B$10:$B$138,0)+9,"Calcula el impacto aquí"),"")," ")</f>
        <v>Calcula el impacto aquí</v>
      </c>
      <c r="R39" s="148">
        <f>IFERROR(VLOOKUP(A39,[2]Impacto_Riesgos!$A$8:$W$138,23,),"NA")</f>
        <v>15</v>
      </c>
      <c r="S39" s="151" t="s">
        <v>90</v>
      </c>
      <c r="T39" s="152" t="str">
        <f>IF($S39='[2]Tabla Impacto'!$F$10,"Moderado",IF($S39='[2]Tabla Impacto'!$G$10,"Mayor",IF($S39='[2]Tabla Impacto'!$H$10,"Catastrófico","")))</f>
        <v>Catastrófico</v>
      </c>
      <c r="U39" s="153">
        <f>IF(T39="Leve",1,IF(T39="Menor",2,IF(T39="Moderado",3,IF(T39="Mayor",4,IF(T39="Catastrófico",5,"")))))</f>
        <v>5</v>
      </c>
      <c r="V39" s="154"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21" t="s">
        <v>91</v>
      </c>
      <c r="X39" s="20" t="s">
        <v>296</v>
      </c>
      <c r="Y39" s="23" t="s">
        <v>297</v>
      </c>
      <c r="Z39" s="23" t="s">
        <v>298</v>
      </c>
      <c r="AA39" s="23" t="s">
        <v>213</v>
      </c>
      <c r="AB39" s="24" t="s">
        <v>96</v>
      </c>
      <c r="AC39" s="24" t="s">
        <v>97</v>
      </c>
      <c r="AD39" s="19" t="s">
        <v>98</v>
      </c>
      <c r="AE39" s="19" t="s">
        <v>99</v>
      </c>
      <c r="AF39" s="19" t="s">
        <v>100</v>
      </c>
      <c r="AG39" s="25" t="s">
        <v>98</v>
      </c>
      <c r="AH39" s="19" t="s">
        <v>101</v>
      </c>
      <c r="AI39" s="26">
        <f t="shared" si="1"/>
        <v>100</v>
      </c>
      <c r="AJ39" s="26" t="str">
        <f t="shared" si="0"/>
        <v>Fuerte</v>
      </c>
      <c r="AK39" s="19" t="s">
        <v>102</v>
      </c>
      <c r="AL39" s="26" t="str">
        <f>IFERROR(VLOOKUP(AJ39&amp;AK39,[2]Tabla_Controles!$B$56:$G$65,5,FALSE),"")</f>
        <v>Fuerte</v>
      </c>
      <c r="AM39" s="27">
        <f t="shared" si="2"/>
        <v>100</v>
      </c>
      <c r="AN39" s="155">
        <f>IFERROR(AVERAGE(AM39:AM45),"")</f>
        <v>62.5</v>
      </c>
      <c r="AO39" s="175" t="str">
        <f>IF($AN39=100,"Fuerte",IF($AN39&lt;100,"Moderado",IF($AN39&lt;50,"Débil",IF($AN39=0,"",""))))</f>
        <v>Moderado</v>
      </c>
      <c r="AP39" s="178" t="s">
        <v>103</v>
      </c>
      <c r="AQ39" s="181">
        <f>IFERROR(P39-VLOOKUP(AO39&amp;AP39,[2]Tabla_Controles!$B$77:$E$83,4,0),"")</f>
        <v>2</v>
      </c>
      <c r="AR39" s="184" t="str">
        <f>IF($AQ39="","",IF($AQ39=1,"Muy Baja",IF($AQ39=2,"Baja",IF($AQ39=3,"Media",IF($AQ39=4,"Alta",IF($AQ39=5,"Muy Alta","Muy Baja"))))))</f>
        <v>Baja</v>
      </c>
      <c r="AS39" s="184" t="str">
        <f>T39</f>
        <v>Catastrófico</v>
      </c>
      <c r="AT39" s="185"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146" t="s">
        <v>104</v>
      </c>
      <c r="AV39" s="28" t="s">
        <v>105</v>
      </c>
      <c r="AW39" s="44" t="s">
        <v>299</v>
      </c>
      <c r="AX39" s="30" t="s">
        <v>178</v>
      </c>
      <c r="AY39" s="31" t="s">
        <v>213</v>
      </c>
      <c r="AZ39" s="32">
        <v>44824</v>
      </c>
      <c r="BA39" s="32">
        <v>44849</v>
      </c>
      <c r="BB39" s="166" t="s">
        <v>109</v>
      </c>
      <c r="BC39" s="21" t="s">
        <v>91</v>
      </c>
      <c r="BD39" s="43" t="s">
        <v>300</v>
      </c>
      <c r="BE39" s="39" t="s">
        <v>301</v>
      </c>
      <c r="BF39" s="35" t="s">
        <v>302</v>
      </c>
      <c r="BG39" s="37" t="s">
        <v>176</v>
      </c>
      <c r="BH39" s="41"/>
      <c r="BI39" s="40"/>
      <c r="BJ39" s="40"/>
      <c r="BK39" s="169" t="s">
        <v>115</v>
      </c>
      <c r="BL39" s="193" t="s">
        <v>265</v>
      </c>
      <c r="BM39" s="193" t="s">
        <v>265</v>
      </c>
    </row>
    <row r="40" spans="1:65" ht="102" customHeight="1" x14ac:dyDescent="0.3">
      <c r="A40" s="141"/>
      <c r="B40" s="142">
        <v>10</v>
      </c>
      <c r="C40" s="143"/>
      <c r="D40" s="143"/>
      <c r="E40" s="144" t="s">
        <v>289</v>
      </c>
      <c r="F40" s="144" t="s">
        <v>290</v>
      </c>
      <c r="G40" s="188"/>
      <c r="H40" s="191"/>
      <c r="I40" s="147"/>
      <c r="J40" s="158"/>
      <c r="K40" s="21" t="s">
        <v>118</v>
      </c>
      <c r="L40" s="22" t="s">
        <v>215</v>
      </c>
      <c r="M40" s="160"/>
      <c r="N40" s="158"/>
      <c r="O40" s="152"/>
      <c r="P40" s="162"/>
      <c r="Q40" s="164"/>
      <c r="R40" s="149"/>
      <c r="S40" s="151"/>
      <c r="T40" s="152"/>
      <c r="U40" s="153"/>
      <c r="V40" s="154"/>
      <c r="W40" s="21" t="s">
        <v>120</v>
      </c>
      <c r="X40" s="20" t="s">
        <v>186</v>
      </c>
      <c r="Y40" s="23" t="s">
        <v>187</v>
      </c>
      <c r="Z40" s="23" t="s">
        <v>188</v>
      </c>
      <c r="AA40" s="23" t="s">
        <v>189</v>
      </c>
      <c r="AB40" s="24" t="s">
        <v>96</v>
      </c>
      <c r="AC40" s="24" t="s">
        <v>97</v>
      </c>
      <c r="AD40" s="19" t="s">
        <v>98</v>
      </c>
      <c r="AE40" s="19" t="s">
        <v>160</v>
      </c>
      <c r="AF40" s="19" t="s">
        <v>100</v>
      </c>
      <c r="AG40" s="25" t="s">
        <v>98</v>
      </c>
      <c r="AH40" s="19" t="s">
        <v>101</v>
      </c>
      <c r="AI40" s="26">
        <f t="shared" si="1"/>
        <v>95</v>
      </c>
      <c r="AJ40" s="26" t="str">
        <f t="shared" si="0"/>
        <v>Moderado</v>
      </c>
      <c r="AK40" s="19" t="s">
        <v>102</v>
      </c>
      <c r="AL40" s="26" t="str">
        <f>IFERROR(VLOOKUP(AJ40&amp;AK40,[2]Tabla_Controles!$B$56:$G$65,5,FALSE),"")</f>
        <v>Moderado</v>
      </c>
      <c r="AM40" s="27">
        <f t="shared" si="2"/>
        <v>50</v>
      </c>
      <c r="AN40" s="156"/>
      <c r="AO40" s="176"/>
      <c r="AP40" s="179"/>
      <c r="AQ40" s="182"/>
      <c r="AR40" s="184"/>
      <c r="AS40" s="184"/>
      <c r="AT40" s="185"/>
      <c r="AU40" s="146"/>
      <c r="AV40" s="28" t="s">
        <v>126</v>
      </c>
      <c r="AW40" s="44" t="s">
        <v>191</v>
      </c>
      <c r="AX40" s="46" t="s">
        <v>192</v>
      </c>
      <c r="AY40" s="46" t="s">
        <v>189</v>
      </c>
      <c r="AZ40" s="47" t="s">
        <v>193</v>
      </c>
      <c r="BA40" s="47" t="s">
        <v>194</v>
      </c>
      <c r="BB40" s="167"/>
      <c r="BC40" s="21" t="s">
        <v>120</v>
      </c>
      <c r="BD40" s="34" t="s">
        <v>110</v>
      </c>
      <c r="BE40" s="39" t="s">
        <v>195</v>
      </c>
      <c r="BF40" s="48" t="s">
        <v>196</v>
      </c>
      <c r="BG40" s="37" t="s">
        <v>190</v>
      </c>
      <c r="BH40" s="34" t="s">
        <v>110</v>
      </c>
      <c r="BI40" s="49" t="s">
        <v>197</v>
      </c>
      <c r="BJ40" s="49" t="s">
        <v>198</v>
      </c>
      <c r="BK40" s="171"/>
      <c r="BL40" s="173"/>
      <c r="BM40" s="173"/>
    </row>
    <row r="41" spans="1:65" ht="101.1" customHeight="1" x14ac:dyDescent="0.3">
      <c r="A41" s="141"/>
      <c r="B41" s="142">
        <v>10</v>
      </c>
      <c r="C41" s="143"/>
      <c r="D41" s="143"/>
      <c r="E41" s="144" t="s">
        <v>289</v>
      </c>
      <c r="F41" s="144" t="s">
        <v>290</v>
      </c>
      <c r="G41" s="188"/>
      <c r="H41" s="191"/>
      <c r="I41" s="147"/>
      <c r="J41" s="158"/>
      <c r="K41" s="21" t="s">
        <v>135</v>
      </c>
      <c r="L41" s="22" t="s">
        <v>303</v>
      </c>
      <c r="M41" s="160"/>
      <c r="N41" s="158"/>
      <c r="O41" s="152"/>
      <c r="P41" s="162"/>
      <c r="Q41" s="164"/>
      <c r="R41" s="149"/>
      <c r="S41" s="151"/>
      <c r="T41" s="152"/>
      <c r="U41" s="153"/>
      <c r="V41" s="154"/>
      <c r="W41" s="21" t="s">
        <v>137</v>
      </c>
      <c r="X41" s="20" t="s">
        <v>304</v>
      </c>
      <c r="Y41" s="23" t="s">
        <v>305</v>
      </c>
      <c r="Z41" s="23" t="s">
        <v>306</v>
      </c>
      <c r="AA41" s="23" t="s">
        <v>307</v>
      </c>
      <c r="AB41" s="24" t="s">
        <v>96</v>
      </c>
      <c r="AC41" s="24" t="s">
        <v>97</v>
      </c>
      <c r="AD41" s="19" t="s">
        <v>98</v>
      </c>
      <c r="AE41" s="19" t="s">
        <v>160</v>
      </c>
      <c r="AF41" s="19" t="s">
        <v>100</v>
      </c>
      <c r="AG41" s="25" t="s">
        <v>98</v>
      </c>
      <c r="AH41" s="19" t="s">
        <v>101</v>
      </c>
      <c r="AI41" s="26">
        <f t="shared" si="1"/>
        <v>95</v>
      </c>
      <c r="AJ41" s="26" t="str">
        <f t="shared" si="0"/>
        <v>Moderado</v>
      </c>
      <c r="AK41" s="19" t="s">
        <v>102</v>
      </c>
      <c r="AL41" s="26" t="str">
        <f>IFERROR(VLOOKUP(AJ41&amp;AK41,[2]Tabla_Controles!$B$56:$G$65,5,FALSE),"")</f>
        <v>Moderado</v>
      </c>
      <c r="AM41" s="27">
        <f t="shared" si="2"/>
        <v>50</v>
      </c>
      <c r="AN41" s="156"/>
      <c r="AO41" s="176"/>
      <c r="AP41" s="179"/>
      <c r="AQ41" s="182"/>
      <c r="AR41" s="184"/>
      <c r="AS41" s="184"/>
      <c r="AT41" s="185"/>
      <c r="AU41" s="146"/>
      <c r="AV41" s="28" t="s">
        <v>141</v>
      </c>
      <c r="AW41" s="44" t="s">
        <v>308</v>
      </c>
      <c r="AX41" s="44" t="s">
        <v>309</v>
      </c>
      <c r="AY41" s="31" t="s">
        <v>213</v>
      </c>
      <c r="AZ41" s="45">
        <v>44834</v>
      </c>
      <c r="BA41" s="47" t="s">
        <v>310</v>
      </c>
      <c r="BB41" s="167"/>
      <c r="BC41" s="21" t="s">
        <v>137</v>
      </c>
      <c r="BD41" s="34" t="s">
        <v>110</v>
      </c>
      <c r="BE41" s="61" t="s">
        <v>311</v>
      </c>
      <c r="BF41" s="61" t="s">
        <v>312</v>
      </c>
      <c r="BG41" s="37" t="s">
        <v>105</v>
      </c>
      <c r="BH41" s="41"/>
      <c r="BI41" s="40" t="s">
        <v>276</v>
      </c>
      <c r="BJ41" s="40" t="s">
        <v>276</v>
      </c>
      <c r="BK41" s="171"/>
      <c r="BL41" s="173"/>
      <c r="BM41" s="173"/>
    </row>
    <row r="42" spans="1:65" ht="102" x14ac:dyDescent="0.3">
      <c r="A42" s="141"/>
      <c r="B42" s="142">
        <v>10</v>
      </c>
      <c r="C42" s="143"/>
      <c r="D42" s="143"/>
      <c r="E42" s="144" t="s">
        <v>289</v>
      </c>
      <c r="F42" s="144" t="s">
        <v>290</v>
      </c>
      <c r="G42" s="188"/>
      <c r="H42" s="191"/>
      <c r="I42" s="147"/>
      <c r="J42" s="158"/>
      <c r="K42" s="21" t="s">
        <v>144</v>
      </c>
      <c r="L42" s="22" t="s">
        <v>313</v>
      </c>
      <c r="M42" s="160"/>
      <c r="N42" s="158"/>
      <c r="O42" s="152"/>
      <c r="P42" s="162"/>
      <c r="Q42" s="164"/>
      <c r="R42" s="149"/>
      <c r="S42" s="151"/>
      <c r="T42" s="152"/>
      <c r="U42" s="153"/>
      <c r="V42" s="154"/>
      <c r="W42" s="21" t="s">
        <v>146</v>
      </c>
      <c r="X42" s="20" t="s">
        <v>173</v>
      </c>
      <c r="Y42" s="23" t="s">
        <v>174</v>
      </c>
      <c r="Z42" s="23" t="s">
        <v>175</v>
      </c>
      <c r="AA42" s="23" t="s">
        <v>95</v>
      </c>
      <c r="AB42" s="24" t="s">
        <v>96</v>
      </c>
      <c r="AC42" s="24" t="s">
        <v>97</v>
      </c>
      <c r="AD42" s="19" t="s">
        <v>98</v>
      </c>
      <c r="AE42" s="19" t="s">
        <v>160</v>
      </c>
      <c r="AF42" s="19" t="s">
        <v>100</v>
      </c>
      <c r="AG42" s="25" t="s">
        <v>98</v>
      </c>
      <c r="AH42" s="19" t="s">
        <v>101</v>
      </c>
      <c r="AI42" s="26">
        <f>IF(COUNTBLANK(AB42:AH42)=7,"",IF($AB42="Asignado",15,0)+IF($AC42="Adecuado",15,0)+IF($AD42="Oportuna",15,0)+IF($AE42="Prevenir",15,0)+IF($AE42="Detectar",10,0)+IF($AF42="Confiable",15,0)+IF($AG42="Oportuna",15,0)+IF($AH42="Completa",10,0)+IF($AH42="Incompleta",5,0))</f>
        <v>95</v>
      </c>
      <c r="AJ42" s="26" t="str">
        <f t="shared" si="0"/>
        <v>Moderado</v>
      </c>
      <c r="AK42" s="19" t="s">
        <v>102</v>
      </c>
      <c r="AL42" s="26" t="str">
        <f>IFERROR(VLOOKUP(AJ42&amp;AK42,[2]Tabla_Controles!$B$56:$G$65,5,FALSE),"")</f>
        <v>Moderado</v>
      </c>
      <c r="AM42" s="27">
        <f t="shared" si="2"/>
        <v>50</v>
      </c>
      <c r="AN42" s="156"/>
      <c r="AO42" s="176"/>
      <c r="AP42" s="179"/>
      <c r="AQ42" s="182"/>
      <c r="AR42" s="184"/>
      <c r="AS42" s="184"/>
      <c r="AT42" s="185"/>
      <c r="AU42" s="146"/>
      <c r="AV42" s="28" t="s">
        <v>151</v>
      </c>
      <c r="AW42" s="29" t="s">
        <v>288</v>
      </c>
      <c r="AX42" s="30" t="s">
        <v>178</v>
      </c>
      <c r="AY42" s="31" t="s">
        <v>213</v>
      </c>
      <c r="AZ42" s="32">
        <v>44824</v>
      </c>
      <c r="BA42" s="32">
        <v>44849</v>
      </c>
      <c r="BB42" s="167"/>
      <c r="BC42" s="21" t="s">
        <v>146</v>
      </c>
      <c r="BD42" s="34" t="s">
        <v>110</v>
      </c>
      <c r="BE42" s="39" t="s">
        <v>314</v>
      </c>
      <c r="BF42" s="35" t="s">
        <v>315</v>
      </c>
      <c r="BG42" s="37" t="s">
        <v>126</v>
      </c>
      <c r="BH42" s="41"/>
      <c r="BI42" s="40" t="s">
        <v>276</v>
      </c>
      <c r="BJ42" s="40" t="s">
        <v>276</v>
      </c>
      <c r="BK42" s="171"/>
      <c r="BL42" s="173"/>
      <c r="BM42" s="173"/>
    </row>
    <row r="43" spans="1:65" ht="30" hidden="1" customHeight="1" x14ac:dyDescent="0.3">
      <c r="A43" s="141"/>
      <c r="B43" s="142">
        <v>10</v>
      </c>
      <c r="C43" s="143"/>
      <c r="D43" s="143"/>
      <c r="E43" s="144" t="s">
        <v>289</v>
      </c>
      <c r="F43" s="144" t="s">
        <v>290</v>
      </c>
      <c r="G43" s="188"/>
      <c r="H43" s="191"/>
      <c r="I43" s="147"/>
      <c r="J43" s="158"/>
      <c r="K43" s="21" t="s">
        <v>154</v>
      </c>
      <c r="L43" s="22"/>
      <c r="M43" s="160"/>
      <c r="N43" s="158"/>
      <c r="O43" s="152"/>
      <c r="P43" s="162"/>
      <c r="Q43" s="164"/>
      <c r="R43" s="149"/>
      <c r="S43" s="151"/>
      <c r="T43" s="152"/>
      <c r="U43" s="153"/>
      <c r="V43" s="154"/>
      <c r="W43" s="21" t="s">
        <v>156</v>
      </c>
      <c r="X43" s="20"/>
      <c r="Y43" s="23"/>
      <c r="Z43" s="23"/>
      <c r="AA43" s="23"/>
      <c r="AB43" s="24"/>
      <c r="AC43" s="24"/>
      <c r="AD43" s="19"/>
      <c r="AE43" s="19"/>
      <c r="AF43" s="19"/>
      <c r="AG43" s="25"/>
      <c r="AH43" s="19"/>
      <c r="AI43" s="26" t="str">
        <f t="shared" si="1"/>
        <v/>
      </c>
      <c r="AJ43" s="26" t="str">
        <f t="shared" si="0"/>
        <v/>
      </c>
      <c r="AK43" s="19"/>
      <c r="AL43" s="26" t="str">
        <f>IFERROR(VLOOKUP(AJ43&amp;AK43,[2]Tabla_Controles!$B$56:$G$65,5,FALSE),"")</f>
        <v/>
      </c>
      <c r="AM43" s="27" t="str">
        <f t="shared" si="2"/>
        <v/>
      </c>
      <c r="AN43" s="156"/>
      <c r="AO43" s="176"/>
      <c r="AP43" s="179"/>
      <c r="AQ43" s="182"/>
      <c r="AR43" s="184"/>
      <c r="AS43" s="184"/>
      <c r="AT43" s="185"/>
      <c r="AU43" s="146"/>
      <c r="AV43" s="28" t="s">
        <v>161</v>
      </c>
      <c r="AW43" s="44"/>
      <c r="AX43" s="44"/>
      <c r="AY43" s="44"/>
      <c r="AZ43" s="47"/>
      <c r="BA43" s="47"/>
      <c r="BB43" s="167"/>
      <c r="BC43" s="21" t="s">
        <v>156</v>
      </c>
      <c r="BD43" s="41"/>
      <c r="BE43" s="39"/>
      <c r="BF43" s="51"/>
      <c r="BG43" s="37" t="s">
        <v>141</v>
      </c>
      <c r="BH43" s="41"/>
      <c r="BI43" s="40"/>
      <c r="BJ43" s="40"/>
      <c r="BK43" s="171"/>
      <c r="BL43" s="173"/>
      <c r="BM43" s="173"/>
    </row>
    <row r="44" spans="1:65" ht="30" hidden="1" customHeight="1" x14ac:dyDescent="0.3">
      <c r="A44" s="141"/>
      <c r="B44" s="142">
        <v>10</v>
      </c>
      <c r="C44" s="143"/>
      <c r="D44" s="143"/>
      <c r="E44" s="144" t="s">
        <v>289</v>
      </c>
      <c r="F44" s="144" t="s">
        <v>290</v>
      </c>
      <c r="G44" s="188"/>
      <c r="H44" s="191"/>
      <c r="I44" s="147"/>
      <c r="J44" s="158"/>
      <c r="K44" s="21" t="s">
        <v>170</v>
      </c>
      <c r="L44" s="22"/>
      <c r="M44" s="160"/>
      <c r="N44" s="158"/>
      <c r="O44" s="152"/>
      <c r="P44" s="162"/>
      <c r="Q44" s="164"/>
      <c r="R44" s="149"/>
      <c r="S44" s="151"/>
      <c r="T44" s="152"/>
      <c r="U44" s="153"/>
      <c r="V44" s="154"/>
      <c r="W44" s="21" t="s">
        <v>172</v>
      </c>
      <c r="X44" s="20"/>
      <c r="Y44" s="23"/>
      <c r="Z44" s="23"/>
      <c r="AA44" s="23"/>
      <c r="AB44" s="24"/>
      <c r="AC44" s="24"/>
      <c r="AD44" s="19"/>
      <c r="AE44" s="19"/>
      <c r="AF44" s="19"/>
      <c r="AG44" s="25"/>
      <c r="AH44" s="19"/>
      <c r="AI44" s="26" t="str">
        <f t="shared" si="1"/>
        <v/>
      </c>
      <c r="AJ44" s="26" t="str">
        <f t="shared" si="0"/>
        <v/>
      </c>
      <c r="AK44" s="19"/>
      <c r="AL44" s="26" t="str">
        <f>IFERROR(VLOOKUP(AJ44&amp;AK44,[2]Tabla_Controles!$B$56:$G$65,5,FALSE),"")</f>
        <v/>
      </c>
      <c r="AM44" s="27" t="str">
        <f t="shared" si="2"/>
        <v/>
      </c>
      <c r="AN44" s="156"/>
      <c r="AO44" s="176"/>
      <c r="AP44" s="179"/>
      <c r="AQ44" s="182"/>
      <c r="AR44" s="184"/>
      <c r="AS44" s="184"/>
      <c r="AT44" s="185"/>
      <c r="AU44" s="146"/>
      <c r="AV44" s="28" t="s">
        <v>176</v>
      </c>
      <c r="AW44" s="44"/>
      <c r="AX44" s="44"/>
      <c r="AY44" s="44"/>
      <c r="AZ44" s="47"/>
      <c r="BA44" s="47"/>
      <c r="BB44" s="167"/>
      <c r="BC44" s="21" t="s">
        <v>172</v>
      </c>
      <c r="BD44" s="41"/>
      <c r="BE44" s="39"/>
      <c r="BF44" s="51"/>
      <c r="BG44" s="37" t="s">
        <v>151</v>
      </c>
      <c r="BH44" s="41"/>
      <c r="BI44" s="40"/>
      <c r="BJ44" s="40"/>
      <c r="BK44" s="171"/>
      <c r="BL44" s="173"/>
      <c r="BM44" s="173"/>
    </row>
    <row r="45" spans="1:65" ht="30" hidden="1" customHeight="1" x14ac:dyDescent="0.3">
      <c r="A45" s="141"/>
      <c r="B45" s="142">
        <v>10</v>
      </c>
      <c r="C45" s="143"/>
      <c r="D45" s="143"/>
      <c r="E45" s="144" t="s">
        <v>289</v>
      </c>
      <c r="F45" s="144" t="s">
        <v>290</v>
      </c>
      <c r="G45" s="189"/>
      <c r="H45" s="192"/>
      <c r="I45" s="147"/>
      <c r="J45" s="158"/>
      <c r="K45" s="21" t="s">
        <v>183</v>
      </c>
      <c r="L45" s="22"/>
      <c r="M45" s="161"/>
      <c r="N45" s="158"/>
      <c r="O45" s="152"/>
      <c r="P45" s="162"/>
      <c r="Q45" s="165"/>
      <c r="R45" s="150"/>
      <c r="S45" s="151"/>
      <c r="T45" s="152"/>
      <c r="U45" s="153"/>
      <c r="V45" s="154"/>
      <c r="W45" s="21" t="s">
        <v>185</v>
      </c>
      <c r="X45" s="20"/>
      <c r="Y45" s="23"/>
      <c r="Z45" s="23"/>
      <c r="AA45" s="23"/>
      <c r="AB45" s="24"/>
      <c r="AC45" s="24"/>
      <c r="AD45" s="19"/>
      <c r="AE45" s="19"/>
      <c r="AF45" s="19"/>
      <c r="AG45" s="25"/>
      <c r="AH45" s="19"/>
      <c r="AI45" s="26" t="str">
        <f t="shared" si="1"/>
        <v/>
      </c>
      <c r="AJ45" s="26" t="str">
        <f t="shared" si="0"/>
        <v/>
      </c>
      <c r="AK45" s="19"/>
      <c r="AL45" s="26" t="str">
        <f>IFERROR(VLOOKUP(AJ45&amp;AK45,[2]Tabla_Controles!$B$56:$G$65,5,FALSE),"")</f>
        <v/>
      </c>
      <c r="AM45" s="27" t="str">
        <f t="shared" si="2"/>
        <v/>
      </c>
      <c r="AN45" s="157"/>
      <c r="AO45" s="177"/>
      <c r="AP45" s="180"/>
      <c r="AQ45" s="183"/>
      <c r="AR45" s="184"/>
      <c r="AS45" s="184"/>
      <c r="AT45" s="185"/>
      <c r="AU45" s="146"/>
      <c r="AV45" s="28" t="s">
        <v>190</v>
      </c>
      <c r="AW45" s="44"/>
      <c r="AX45" s="44"/>
      <c r="AY45" s="44"/>
      <c r="AZ45" s="47"/>
      <c r="BA45" s="47"/>
      <c r="BB45" s="168"/>
      <c r="BC45" s="21" t="s">
        <v>185</v>
      </c>
      <c r="BD45" s="41"/>
      <c r="BE45" s="39"/>
      <c r="BF45" s="51"/>
      <c r="BG45" s="37" t="s">
        <v>161</v>
      </c>
      <c r="BH45" s="41"/>
      <c r="BI45" s="40"/>
      <c r="BJ45" s="40"/>
      <c r="BK45" s="172"/>
      <c r="BL45" s="174"/>
      <c r="BM45" s="174"/>
    </row>
    <row r="46" spans="1:65" ht="89.25" x14ac:dyDescent="0.3">
      <c r="A46" s="141" t="str">
        <f>C46&amp;COUNTIF($C$10:C46,C46)</f>
        <v>Corrupción6</v>
      </c>
      <c r="B46" s="142">
        <v>11</v>
      </c>
      <c r="C46" s="143" t="s">
        <v>79</v>
      </c>
      <c r="D46" s="143" t="s">
        <v>80</v>
      </c>
      <c r="E46" s="144" t="s">
        <v>316</v>
      </c>
      <c r="F46" s="144" t="s">
        <v>317</v>
      </c>
      <c r="G46" s="187" t="s">
        <v>318</v>
      </c>
      <c r="H46" s="190" t="s">
        <v>319</v>
      </c>
      <c r="I46" s="147" t="str">
        <f>"Posibilidad de recibir o solicitar cualquier dádiva o beneficio a nombre propio o de terceros, con el fin de "&amp;J46</f>
        <v xml:space="preserve">Posibilidad de recibir o solicitar cualquier dádiva o beneficio a nombre propio o de terceros, con el fin de utilizar de forma  indebida la información  privilegiada de los sistemas de información </v>
      </c>
      <c r="J46" s="158" t="s">
        <v>320</v>
      </c>
      <c r="K46" s="21" t="s">
        <v>86</v>
      </c>
      <c r="L46" s="22" t="s">
        <v>321</v>
      </c>
      <c r="M46" s="159" t="s">
        <v>88</v>
      </c>
      <c r="N46" s="158" t="s">
        <v>322</v>
      </c>
      <c r="O46" s="152" t="str">
        <f>IF(N46="","",IF(OR($N46=[2]Tabla_Probabilidad!$D$20,$N46=[2]Tabla_Probabilidad!$J$20),"Muy Baja",IF(OR($N46=[2]Tabla_Probabilidad!$E$20,$N46=[2]Tabla_Probabilidad!$K$20),"Baja",IF(OR($N46=[2]Tabla_Probabilidad!$F$20,$N46=[2]Tabla_Probabilidad!$L$20),"Media",IF(OR($N46=[2]Tabla_Probabilidad!$G$20,$N46=[2]Tabla_Probabilidad!$M$20),"Alta",IF(OR($N46=[2]Tabla_Probabilidad!$H$20,$N46=[2]Tabla_Probabilidad!$N$20),"Muy Alta"))))))</f>
        <v>Alta</v>
      </c>
      <c r="P46" s="162">
        <f>IF(O46="Muy Baja",1,IF(O46="Baja",2,IF(O46="Media",3,IF(O46="Alta",4,IF(O46="Muy Alta",5,"")))))</f>
        <v>4</v>
      </c>
      <c r="Q46" s="163" t="str">
        <f>IFERROR(IF($C46="Corrupción",HYPERLINK("#"&amp;"Impacto_Riesgos!C"&amp;MATCH($B46,[2]Impacto_Riesgos!$B$10:$B$138,0)+9,"Calcula el impacto aquí"),"")," ")</f>
        <v>Calcula el impacto aquí</v>
      </c>
      <c r="R46" s="148">
        <f>IFERROR(VLOOKUP(A46,[2]Impacto_Riesgos!$A$8:$W$138,23,),"NA")</f>
        <v>15</v>
      </c>
      <c r="S46" s="151" t="s">
        <v>90</v>
      </c>
      <c r="T46" s="152" t="str">
        <f>IF($S46='[2]Tabla Impacto'!$F$10,"Moderado",IF($S46='[2]Tabla Impacto'!$G$10,"Mayor",IF($S46='[2]Tabla Impacto'!$H$10,"Catastrófico","")))</f>
        <v>Catastrófico</v>
      </c>
      <c r="U46" s="153">
        <f>IF(T46="Leve",1,IF(T46="Menor",2,IF(T46="Moderado",3,IF(T46="Mayor",4,IF(T46="Catastrófico",5,"")))))</f>
        <v>5</v>
      </c>
      <c r="V46" s="154"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21" t="s">
        <v>91</v>
      </c>
      <c r="X46" s="20" t="s">
        <v>323</v>
      </c>
      <c r="Y46" s="23" t="s">
        <v>324</v>
      </c>
      <c r="Z46" s="23" t="s">
        <v>94</v>
      </c>
      <c r="AA46" s="23" t="s">
        <v>150</v>
      </c>
      <c r="AB46" s="24" t="s">
        <v>96</v>
      </c>
      <c r="AC46" s="24" t="s">
        <v>97</v>
      </c>
      <c r="AD46" s="19" t="s">
        <v>98</v>
      </c>
      <c r="AE46" s="19" t="s">
        <v>99</v>
      </c>
      <c r="AF46" s="19" t="s">
        <v>100</v>
      </c>
      <c r="AG46" s="25" t="s">
        <v>98</v>
      </c>
      <c r="AH46" s="19" t="s">
        <v>101</v>
      </c>
      <c r="AI46" s="26">
        <f t="shared" si="1"/>
        <v>100</v>
      </c>
      <c r="AJ46" s="26" t="str">
        <f t="shared" si="0"/>
        <v>Fuerte</v>
      </c>
      <c r="AK46" s="19" t="s">
        <v>102</v>
      </c>
      <c r="AL46" s="26" t="str">
        <f>IFERROR(VLOOKUP(AJ46&amp;AK46,[2]Tabla_Controles!$B$56:$G$65,5,FALSE),"")</f>
        <v>Fuerte</v>
      </c>
      <c r="AM46" s="27">
        <f t="shared" si="2"/>
        <v>100</v>
      </c>
      <c r="AN46" s="155">
        <f>IFERROR(AVERAGE(AM46:AM52),"")</f>
        <v>70</v>
      </c>
      <c r="AO46" s="175" t="str">
        <f>IF($AN46=100,"Fuerte",IF($AN46&lt;100,"Moderado",IF($AN46&lt;50,"Débil",IF($AN46=0,"",""))))</f>
        <v>Moderado</v>
      </c>
      <c r="AP46" s="178" t="s">
        <v>103</v>
      </c>
      <c r="AQ46" s="181">
        <f>IFERROR(P46-VLOOKUP(AO46&amp;AP46,[2]Tabla_Controles!$B$77:$E$83,4,0),"")</f>
        <v>3</v>
      </c>
      <c r="AR46" s="184" t="str">
        <f>IF($AQ46="","",IF($AQ46=1,"Muy Baja",IF($AQ46=2,"Baja",IF($AQ46=3,"Media",IF($AQ46=4,"Alta",IF($AQ46=5,"Muy Alta","Muy Baja"))))))</f>
        <v>Media</v>
      </c>
      <c r="AS46" s="184" t="str">
        <f>T46</f>
        <v>Catastrófico</v>
      </c>
      <c r="AT46" s="185"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146" t="s">
        <v>104</v>
      </c>
      <c r="AV46" s="28" t="s">
        <v>105</v>
      </c>
      <c r="AW46" s="44" t="s">
        <v>325</v>
      </c>
      <c r="AX46" s="44" t="s">
        <v>326</v>
      </c>
      <c r="AY46" s="44" t="s">
        <v>327</v>
      </c>
      <c r="AZ46" s="45">
        <v>44849</v>
      </c>
      <c r="BA46" s="45">
        <v>44926</v>
      </c>
      <c r="BB46" s="166" t="s">
        <v>109</v>
      </c>
      <c r="BC46" s="21" t="s">
        <v>91</v>
      </c>
      <c r="BD46" s="34" t="s">
        <v>110</v>
      </c>
      <c r="BE46" s="39" t="s">
        <v>328</v>
      </c>
      <c r="BF46" s="35" t="s">
        <v>329</v>
      </c>
      <c r="BG46" s="37" t="s">
        <v>176</v>
      </c>
      <c r="BH46" s="43" t="s">
        <v>165</v>
      </c>
      <c r="BI46" s="35" t="s">
        <v>330</v>
      </c>
      <c r="BJ46" s="35" t="s">
        <v>331</v>
      </c>
      <c r="BK46" s="169" t="s">
        <v>115</v>
      </c>
      <c r="BL46" s="193" t="s">
        <v>265</v>
      </c>
      <c r="BM46" s="193" t="s">
        <v>265</v>
      </c>
    </row>
    <row r="47" spans="1:65" ht="127.5" x14ac:dyDescent="0.3">
      <c r="A47" s="141"/>
      <c r="B47" s="142">
        <v>11</v>
      </c>
      <c r="C47" s="143"/>
      <c r="D47" s="143"/>
      <c r="E47" s="144" t="s">
        <v>316</v>
      </c>
      <c r="F47" s="144" t="s">
        <v>317</v>
      </c>
      <c r="G47" s="188"/>
      <c r="H47" s="191"/>
      <c r="I47" s="147"/>
      <c r="J47" s="158"/>
      <c r="K47" s="21" t="s">
        <v>118</v>
      </c>
      <c r="L47" s="22" t="s">
        <v>145</v>
      </c>
      <c r="M47" s="160"/>
      <c r="N47" s="158"/>
      <c r="O47" s="152"/>
      <c r="P47" s="162"/>
      <c r="Q47" s="164"/>
      <c r="R47" s="149"/>
      <c r="S47" s="151"/>
      <c r="T47" s="152"/>
      <c r="U47" s="153"/>
      <c r="V47" s="154"/>
      <c r="W47" s="21" t="s">
        <v>120</v>
      </c>
      <c r="X47" s="42" t="s">
        <v>147</v>
      </c>
      <c r="Y47" s="23" t="s">
        <v>148</v>
      </c>
      <c r="Z47" s="23" t="s">
        <v>149</v>
      </c>
      <c r="AA47" s="23" t="s">
        <v>150</v>
      </c>
      <c r="AB47" s="24" t="s">
        <v>96</v>
      </c>
      <c r="AC47" s="24" t="s">
        <v>97</v>
      </c>
      <c r="AD47" s="19" t="s">
        <v>98</v>
      </c>
      <c r="AE47" s="19" t="s">
        <v>99</v>
      </c>
      <c r="AF47" s="19" t="s">
        <v>100</v>
      </c>
      <c r="AG47" s="25" t="s">
        <v>98</v>
      </c>
      <c r="AH47" s="19" t="s">
        <v>101</v>
      </c>
      <c r="AI47" s="26">
        <f t="shared" si="1"/>
        <v>100</v>
      </c>
      <c r="AJ47" s="26" t="str">
        <f t="shared" si="0"/>
        <v>Fuerte</v>
      </c>
      <c r="AK47" s="19" t="s">
        <v>102</v>
      </c>
      <c r="AL47" s="26" t="str">
        <f>IFERROR(VLOOKUP(AJ47&amp;AK47,[2]Tabla_Controles!$B$56:$G$65,5,FALSE),"")</f>
        <v>Fuerte</v>
      </c>
      <c r="AM47" s="27">
        <f t="shared" si="2"/>
        <v>100</v>
      </c>
      <c r="AN47" s="156"/>
      <c r="AO47" s="176"/>
      <c r="AP47" s="179"/>
      <c r="AQ47" s="182"/>
      <c r="AR47" s="184"/>
      <c r="AS47" s="184"/>
      <c r="AT47" s="185"/>
      <c r="AU47" s="146"/>
      <c r="AV47" s="28" t="s">
        <v>126</v>
      </c>
      <c r="AW47" s="44" t="s">
        <v>94</v>
      </c>
      <c r="AX47" s="44" t="s">
        <v>94</v>
      </c>
      <c r="AY47" s="44" t="s">
        <v>94</v>
      </c>
      <c r="AZ47" s="44" t="s">
        <v>94</v>
      </c>
      <c r="BA47" s="44" t="s">
        <v>94</v>
      </c>
      <c r="BB47" s="167"/>
      <c r="BC47" s="21" t="s">
        <v>120</v>
      </c>
      <c r="BD47" s="34" t="s">
        <v>110</v>
      </c>
      <c r="BE47" s="39" t="s">
        <v>152</v>
      </c>
      <c r="BF47" s="35" t="s">
        <v>153</v>
      </c>
      <c r="BG47" s="37" t="s">
        <v>190</v>
      </c>
      <c r="BH47" s="41"/>
      <c r="BI47" s="40" t="s">
        <v>94</v>
      </c>
      <c r="BJ47" s="40" t="s">
        <v>94</v>
      </c>
      <c r="BK47" s="171"/>
      <c r="BL47" s="173"/>
      <c r="BM47" s="173"/>
    </row>
    <row r="48" spans="1:65" ht="114.75" customHeight="1" x14ac:dyDescent="0.3">
      <c r="A48" s="141"/>
      <c r="B48" s="142">
        <v>11</v>
      </c>
      <c r="C48" s="143"/>
      <c r="D48" s="143"/>
      <c r="E48" s="144" t="s">
        <v>316</v>
      </c>
      <c r="F48" s="144" t="s">
        <v>317</v>
      </c>
      <c r="G48" s="188"/>
      <c r="H48" s="191"/>
      <c r="I48" s="147"/>
      <c r="J48" s="158"/>
      <c r="K48" s="21" t="s">
        <v>135</v>
      </c>
      <c r="L48" s="22" t="s">
        <v>332</v>
      </c>
      <c r="M48" s="160"/>
      <c r="N48" s="158"/>
      <c r="O48" s="152"/>
      <c r="P48" s="162"/>
      <c r="Q48" s="164"/>
      <c r="R48" s="149"/>
      <c r="S48" s="151"/>
      <c r="T48" s="152"/>
      <c r="U48" s="153"/>
      <c r="V48" s="154"/>
      <c r="W48" s="21" t="s">
        <v>137</v>
      </c>
      <c r="X48" s="20" t="s">
        <v>333</v>
      </c>
      <c r="Y48" s="23" t="s">
        <v>334</v>
      </c>
      <c r="Z48" s="23" t="s">
        <v>335</v>
      </c>
      <c r="AA48" s="23" t="s">
        <v>150</v>
      </c>
      <c r="AB48" s="24" t="s">
        <v>96</v>
      </c>
      <c r="AC48" s="24" t="s">
        <v>97</v>
      </c>
      <c r="AD48" s="19" t="s">
        <v>98</v>
      </c>
      <c r="AE48" s="19" t="s">
        <v>160</v>
      </c>
      <c r="AF48" s="19" t="s">
        <v>100</v>
      </c>
      <c r="AG48" s="25" t="s">
        <v>98</v>
      </c>
      <c r="AH48" s="19" t="s">
        <v>101</v>
      </c>
      <c r="AI48" s="26">
        <f t="shared" si="1"/>
        <v>95</v>
      </c>
      <c r="AJ48" s="26" t="str">
        <f t="shared" si="0"/>
        <v>Moderado</v>
      </c>
      <c r="AK48" s="19" t="s">
        <v>102</v>
      </c>
      <c r="AL48" s="26" t="str">
        <f>IFERROR(VLOOKUP(AJ48&amp;AK48,[2]Tabla_Controles!$B$56:$G$65,5,FALSE),"")</f>
        <v>Moderado</v>
      </c>
      <c r="AM48" s="27">
        <f t="shared" si="2"/>
        <v>50</v>
      </c>
      <c r="AN48" s="156"/>
      <c r="AO48" s="176"/>
      <c r="AP48" s="179"/>
      <c r="AQ48" s="182"/>
      <c r="AR48" s="184"/>
      <c r="AS48" s="184"/>
      <c r="AT48" s="185"/>
      <c r="AU48" s="146"/>
      <c r="AV48" s="28" t="s">
        <v>141</v>
      </c>
      <c r="AW48" s="44" t="s">
        <v>94</v>
      </c>
      <c r="AX48" s="44" t="s">
        <v>94</v>
      </c>
      <c r="AY48" s="44" t="s">
        <v>94</v>
      </c>
      <c r="AZ48" s="44" t="s">
        <v>94</v>
      </c>
      <c r="BA48" s="44" t="s">
        <v>94</v>
      </c>
      <c r="BB48" s="167"/>
      <c r="BC48" s="21" t="s">
        <v>137</v>
      </c>
      <c r="BD48" s="41"/>
      <c r="BE48" s="39" t="s">
        <v>336</v>
      </c>
      <c r="BF48" s="39" t="s">
        <v>336</v>
      </c>
      <c r="BG48" s="37" t="s">
        <v>105</v>
      </c>
      <c r="BH48" s="41"/>
      <c r="BI48" s="40" t="s">
        <v>94</v>
      </c>
      <c r="BJ48" s="40" t="s">
        <v>94</v>
      </c>
      <c r="BK48" s="171"/>
      <c r="BL48" s="173"/>
      <c r="BM48" s="173"/>
    </row>
    <row r="49" spans="1:65" ht="76.5" x14ac:dyDescent="0.3">
      <c r="A49" s="141"/>
      <c r="B49" s="142">
        <v>11</v>
      </c>
      <c r="C49" s="143"/>
      <c r="D49" s="143"/>
      <c r="E49" s="144" t="s">
        <v>316</v>
      </c>
      <c r="F49" s="144" t="s">
        <v>317</v>
      </c>
      <c r="G49" s="188"/>
      <c r="H49" s="191"/>
      <c r="I49" s="147"/>
      <c r="J49" s="158"/>
      <c r="K49" s="21" t="s">
        <v>144</v>
      </c>
      <c r="L49" s="22" t="s">
        <v>337</v>
      </c>
      <c r="M49" s="160"/>
      <c r="N49" s="158"/>
      <c r="O49" s="152"/>
      <c r="P49" s="162"/>
      <c r="Q49" s="164"/>
      <c r="R49" s="149"/>
      <c r="S49" s="151"/>
      <c r="T49" s="152"/>
      <c r="U49" s="153"/>
      <c r="V49" s="154"/>
      <c r="W49" s="21" t="s">
        <v>146</v>
      </c>
      <c r="X49" s="20" t="s">
        <v>338</v>
      </c>
      <c r="Y49" s="23" t="s">
        <v>339</v>
      </c>
      <c r="Z49" s="23" t="s">
        <v>335</v>
      </c>
      <c r="AA49" s="23" t="s">
        <v>150</v>
      </c>
      <c r="AB49" s="24" t="s">
        <v>96</v>
      </c>
      <c r="AC49" s="24" t="s">
        <v>97</v>
      </c>
      <c r="AD49" s="19" t="s">
        <v>98</v>
      </c>
      <c r="AE49" s="19" t="s">
        <v>160</v>
      </c>
      <c r="AF49" s="19" t="s">
        <v>100</v>
      </c>
      <c r="AG49" s="25" t="s">
        <v>98</v>
      </c>
      <c r="AH49" s="19" t="s">
        <v>101</v>
      </c>
      <c r="AI49" s="26">
        <f t="shared" si="1"/>
        <v>95</v>
      </c>
      <c r="AJ49" s="26" t="str">
        <f t="shared" si="0"/>
        <v>Moderado</v>
      </c>
      <c r="AK49" s="19" t="s">
        <v>102</v>
      </c>
      <c r="AL49" s="26" t="str">
        <f>IFERROR(VLOOKUP(AJ49&amp;AK49,[2]Tabla_Controles!$B$56:$G$65,5,FALSE),"")</f>
        <v>Moderado</v>
      </c>
      <c r="AM49" s="27">
        <f t="shared" si="2"/>
        <v>50</v>
      </c>
      <c r="AN49" s="156"/>
      <c r="AO49" s="176"/>
      <c r="AP49" s="179"/>
      <c r="AQ49" s="182"/>
      <c r="AR49" s="184"/>
      <c r="AS49" s="184"/>
      <c r="AT49" s="185"/>
      <c r="AU49" s="146"/>
      <c r="AV49" s="28" t="s">
        <v>151</v>
      </c>
      <c r="AW49" s="44" t="s">
        <v>94</v>
      </c>
      <c r="AX49" s="44" t="s">
        <v>94</v>
      </c>
      <c r="AY49" s="44" t="s">
        <v>94</v>
      </c>
      <c r="AZ49" s="44" t="s">
        <v>94</v>
      </c>
      <c r="BA49" s="44" t="s">
        <v>94</v>
      </c>
      <c r="BB49" s="167"/>
      <c r="BC49" s="21" t="s">
        <v>146</v>
      </c>
      <c r="BD49" s="41"/>
      <c r="BE49" s="39" t="s">
        <v>336</v>
      </c>
      <c r="BF49" s="39" t="s">
        <v>336</v>
      </c>
      <c r="BG49" s="37" t="s">
        <v>126</v>
      </c>
      <c r="BH49" s="41"/>
      <c r="BI49" s="40" t="s">
        <v>94</v>
      </c>
      <c r="BJ49" s="40" t="s">
        <v>94</v>
      </c>
      <c r="BK49" s="171"/>
      <c r="BL49" s="173"/>
      <c r="BM49" s="173"/>
    </row>
    <row r="50" spans="1:65" ht="76.5" x14ac:dyDescent="0.3">
      <c r="A50" s="141"/>
      <c r="B50" s="142">
        <v>11</v>
      </c>
      <c r="C50" s="143"/>
      <c r="D50" s="143"/>
      <c r="E50" s="144" t="s">
        <v>316</v>
      </c>
      <c r="F50" s="144" t="s">
        <v>317</v>
      </c>
      <c r="G50" s="188"/>
      <c r="H50" s="191"/>
      <c r="I50" s="147"/>
      <c r="J50" s="158"/>
      <c r="K50" s="21" t="s">
        <v>154</v>
      </c>
      <c r="L50" s="22" t="s">
        <v>340</v>
      </c>
      <c r="M50" s="160"/>
      <c r="N50" s="158"/>
      <c r="O50" s="152"/>
      <c r="P50" s="162"/>
      <c r="Q50" s="164"/>
      <c r="R50" s="149"/>
      <c r="S50" s="151"/>
      <c r="T50" s="152"/>
      <c r="U50" s="153"/>
      <c r="V50" s="154"/>
      <c r="W50" s="21" t="s">
        <v>156</v>
      </c>
      <c r="X50" s="20" t="s">
        <v>341</v>
      </c>
      <c r="Y50" s="23" t="s">
        <v>342</v>
      </c>
      <c r="Z50" s="23" t="s">
        <v>343</v>
      </c>
      <c r="AA50" s="23" t="s">
        <v>150</v>
      </c>
      <c r="AB50" s="24" t="s">
        <v>96</v>
      </c>
      <c r="AC50" s="24" t="s">
        <v>97</v>
      </c>
      <c r="AD50" s="19" t="s">
        <v>98</v>
      </c>
      <c r="AE50" s="19" t="s">
        <v>160</v>
      </c>
      <c r="AF50" s="19" t="s">
        <v>100</v>
      </c>
      <c r="AG50" s="25" t="s">
        <v>98</v>
      </c>
      <c r="AH50" s="19" t="s">
        <v>101</v>
      </c>
      <c r="AI50" s="26">
        <f t="shared" si="1"/>
        <v>95</v>
      </c>
      <c r="AJ50" s="26" t="str">
        <f t="shared" si="0"/>
        <v>Moderado</v>
      </c>
      <c r="AK50" s="19" t="s">
        <v>102</v>
      </c>
      <c r="AL50" s="26" t="str">
        <f>IFERROR(VLOOKUP(AJ50&amp;AK50,[2]Tabla_Controles!$B$56:$G$65,5,FALSE),"")</f>
        <v>Moderado</v>
      </c>
      <c r="AM50" s="27">
        <f t="shared" si="2"/>
        <v>50</v>
      </c>
      <c r="AN50" s="156"/>
      <c r="AO50" s="176"/>
      <c r="AP50" s="179"/>
      <c r="AQ50" s="182"/>
      <c r="AR50" s="184"/>
      <c r="AS50" s="184"/>
      <c r="AT50" s="185"/>
      <c r="AU50" s="146"/>
      <c r="AV50" s="28" t="s">
        <v>161</v>
      </c>
      <c r="AW50" s="44" t="s">
        <v>94</v>
      </c>
      <c r="AX50" s="44" t="s">
        <v>94</v>
      </c>
      <c r="AY50" s="44" t="s">
        <v>94</v>
      </c>
      <c r="AZ50" s="44" t="s">
        <v>94</v>
      </c>
      <c r="BA50" s="44" t="s">
        <v>94</v>
      </c>
      <c r="BB50" s="167"/>
      <c r="BC50" s="21" t="s">
        <v>156</v>
      </c>
      <c r="BD50" s="34" t="s">
        <v>110</v>
      </c>
      <c r="BE50" s="39" t="s">
        <v>344</v>
      </c>
      <c r="BF50" s="35" t="s">
        <v>153</v>
      </c>
      <c r="BG50" s="37" t="s">
        <v>141</v>
      </c>
      <c r="BH50" s="41"/>
      <c r="BI50" s="40" t="s">
        <v>94</v>
      </c>
      <c r="BJ50" s="40" t="s">
        <v>94</v>
      </c>
      <c r="BK50" s="171"/>
      <c r="BL50" s="173"/>
      <c r="BM50" s="173"/>
    </row>
    <row r="51" spans="1:65" ht="77.099999999999994" hidden="1" customHeight="1" x14ac:dyDescent="0.3">
      <c r="A51" s="141"/>
      <c r="B51" s="142">
        <v>11</v>
      </c>
      <c r="C51" s="143"/>
      <c r="D51" s="143"/>
      <c r="E51" s="144" t="s">
        <v>316</v>
      </c>
      <c r="F51" s="144" t="s">
        <v>317</v>
      </c>
      <c r="G51" s="188"/>
      <c r="H51" s="191"/>
      <c r="I51" s="147"/>
      <c r="J51" s="158"/>
      <c r="K51" s="21" t="s">
        <v>170</v>
      </c>
      <c r="L51" s="22"/>
      <c r="M51" s="160"/>
      <c r="N51" s="158"/>
      <c r="O51" s="152"/>
      <c r="P51" s="162"/>
      <c r="Q51" s="164"/>
      <c r="R51" s="149"/>
      <c r="S51" s="151"/>
      <c r="T51" s="152"/>
      <c r="U51" s="153"/>
      <c r="V51" s="154"/>
      <c r="W51" s="21" t="s">
        <v>172</v>
      </c>
      <c r="X51" s="20"/>
      <c r="Y51" s="23"/>
      <c r="Z51" s="23"/>
      <c r="AA51" s="23"/>
      <c r="AB51" s="24"/>
      <c r="AC51" s="24"/>
      <c r="AD51" s="19"/>
      <c r="AE51" s="19"/>
      <c r="AF51" s="19"/>
      <c r="AG51" s="25"/>
      <c r="AH51" s="19"/>
      <c r="AI51" s="26" t="str">
        <f t="shared" si="1"/>
        <v/>
      </c>
      <c r="AJ51" s="26" t="str">
        <f t="shared" si="0"/>
        <v/>
      </c>
      <c r="AK51" s="19"/>
      <c r="AL51" s="26" t="str">
        <f>IFERROR(VLOOKUP(AJ51&amp;AK51,[2]Tabla_Controles!$B$56:$G$65,5,FALSE),"")</f>
        <v/>
      </c>
      <c r="AM51" s="27" t="str">
        <f t="shared" si="2"/>
        <v/>
      </c>
      <c r="AN51" s="156"/>
      <c r="AO51" s="176"/>
      <c r="AP51" s="179"/>
      <c r="AQ51" s="182"/>
      <c r="AR51" s="184"/>
      <c r="AS51" s="184"/>
      <c r="AT51" s="185"/>
      <c r="AU51" s="146"/>
      <c r="AV51" s="28" t="s">
        <v>176</v>
      </c>
      <c r="AW51" s="44"/>
      <c r="AX51" s="44"/>
      <c r="AY51" s="44"/>
      <c r="AZ51" s="47"/>
      <c r="BA51" s="47"/>
      <c r="BB51" s="167"/>
      <c r="BC51" s="21" t="s">
        <v>172</v>
      </c>
      <c r="BD51" s="41"/>
      <c r="BE51" s="39"/>
      <c r="BF51" s="51"/>
      <c r="BG51" s="37" t="s">
        <v>151</v>
      </c>
      <c r="BH51" s="41"/>
      <c r="BI51" s="40"/>
      <c r="BJ51" s="40"/>
      <c r="BK51" s="171"/>
      <c r="BL51" s="173"/>
      <c r="BM51" s="173"/>
    </row>
    <row r="52" spans="1:65" ht="33" hidden="1" x14ac:dyDescent="0.3">
      <c r="A52" s="141"/>
      <c r="B52" s="142">
        <v>11</v>
      </c>
      <c r="C52" s="143"/>
      <c r="D52" s="143"/>
      <c r="E52" s="144" t="s">
        <v>316</v>
      </c>
      <c r="F52" s="144" t="s">
        <v>317</v>
      </c>
      <c r="G52" s="189"/>
      <c r="H52" s="192"/>
      <c r="I52" s="147"/>
      <c r="J52" s="158"/>
      <c r="K52" s="21" t="s">
        <v>183</v>
      </c>
      <c r="L52" s="22"/>
      <c r="M52" s="161"/>
      <c r="N52" s="158"/>
      <c r="O52" s="152"/>
      <c r="P52" s="162"/>
      <c r="Q52" s="165"/>
      <c r="R52" s="150"/>
      <c r="S52" s="151"/>
      <c r="T52" s="152"/>
      <c r="U52" s="153"/>
      <c r="V52" s="154"/>
      <c r="W52" s="21" t="s">
        <v>185</v>
      </c>
      <c r="X52" s="20"/>
      <c r="Y52" s="23"/>
      <c r="Z52" s="23"/>
      <c r="AA52" s="23"/>
      <c r="AB52" s="24"/>
      <c r="AC52" s="24"/>
      <c r="AD52" s="19"/>
      <c r="AE52" s="19"/>
      <c r="AF52" s="19"/>
      <c r="AG52" s="25"/>
      <c r="AH52" s="19"/>
      <c r="AI52" s="26" t="str">
        <f t="shared" si="1"/>
        <v/>
      </c>
      <c r="AJ52" s="26" t="str">
        <f t="shared" si="0"/>
        <v/>
      </c>
      <c r="AK52" s="19"/>
      <c r="AL52" s="26" t="str">
        <f>IFERROR(VLOOKUP(AJ52&amp;AK52,[2]Tabla_Controles!$B$56:$G$65,5,FALSE),"")</f>
        <v/>
      </c>
      <c r="AM52" s="27" t="str">
        <f t="shared" si="2"/>
        <v/>
      </c>
      <c r="AN52" s="157"/>
      <c r="AO52" s="177"/>
      <c r="AP52" s="180"/>
      <c r="AQ52" s="183"/>
      <c r="AR52" s="184"/>
      <c r="AS52" s="184"/>
      <c r="AT52" s="185"/>
      <c r="AU52" s="146"/>
      <c r="AV52" s="28" t="s">
        <v>190</v>
      </c>
      <c r="AW52" s="44"/>
      <c r="AX52" s="44"/>
      <c r="AY52" s="44"/>
      <c r="AZ52" s="47"/>
      <c r="BA52" s="47"/>
      <c r="BB52" s="168"/>
      <c r="BC52" s="21" t="s">
        <v>185</v>
      </c>
      <c r="BD52" s="41"/>
      <c r="BE52" s="39"/>
      <c r="BF52" s="51"/>
      <c r="BG52" s="37" t="s">
        <v>161</v>
      </c>
      <c r="BH52" s="41"/>
      <c r="BI52" s="40"/>
      <c r="BJ52" s="40"/>
      <c r="BK52" s="172"/>
      <c r="BL52" s="174"/>
      <c r="BM52" s="174"/>
    </row>
    <row r="53" spans="1:65" ht="115.5" x14ac:dyDescent="0.3">
      <c r="A53" s="141" t="str">
        <f>C53&amp;COUNTIF($C$10:C53,C53)</f>
        <v>Corrupción7</v>
      </c>
      <c r="B53" s="142">
        <v>13</v>
      </c>
      <c r="C53" s="143" t="s">
        <v>79</v>
      </c>
      <c r="D53" s="143" t="s">
        <v>80</v>
      </c>
      <c r="E53" s="144" t="s">
        <v>345</v>
      </c>
      <c r="F53" s="144" t="s">
        <v>346</v>
      </c>
      <c r="G53" s="187" t="s">
        <v>347</v>
      </c>
      <c r="H53" s="190" t="s">
        <v>348</v>
      </c>
      <c r="I53" s="147" t="str">
        <f>"Posibilidad de recibir o solicitar cualquier dádiva o beneficio a nombre propio o de terceros, con el fin de "&amp;J53</f>
        <v>Posibilidad de recibir o solicitar cualquier dádiva o beneficio a nombre propio o de terceros, con el fin de favorecer la apropiación de activos del estado de manera ilegal.</v>
      </c>
      <c r="J53" s="158" t="s">
        <v>349</v>
      </c>
      <c r="K53" s="21" t="s">
        <v>86</v>
      </c>
      <c r="L53" s="22" t="s">
        <v>350</v>
      </c>
      <c r="M53" s="159" t="s">
        <v>351</v>
      </c>
      <c r="N53" s="158" t="s">
        <v>89</v>
      </c>
      <c r="O53" s="152" t="str">
        <f>IF(N53="","",IF(OR($N53=[2]Tabla_Probabilidad!$D$20,$N53=[2]Tabla_Probabilidad!$J$20),"Muy Baja",IF(OR($N53=[2]Tabla_Probabilidad!$E$20,$N53=[2]Tabla_Probabilidad!$K$20),"Baja",IF(OR($N53=[2]Tabla_Probabilidad!$F$20,$N53=[2]Tabla_Probabilidad!$L$20),"Media",IF(OR($N53=[2]Tabla_Probabilidad!$G$20,$N53=[2]Tabla_Probabilidad!$M$20),"Alta",IF(OR($N53=[2]Tabla_Probabilidad!$H$20,$N53=[2]Tabla_Probabilidad!$N$20),"Muy Alta"))))))</f>
        <v>Media</v>
      </c>
      <c r="P53" s="162">
        <f>IF(O53="Muy Baja",1,IF(O53="Baja",2,IF(O53="Media",3,IF(O53="Alta",4,IF(O53="Muy Alta",5,"")))))</f>
        <v>3</v>
      </c>
      <c r="Q53" s="163" t="str">
        <f>IFERROR(IF($C53="Corrupción",HYPERLINK("#"&amp;"Impacto_Riesgos!C"&amp;MATCH($B53,[2]Impacto_Riesgos!$B$10:$B$138,0)+9,"Calcula el impacto aquí"),"")," ")</f>
        <v>Calcula el impacto aquí</v>
      </c>
      <c r="R53" s="148">
        <f>IFERROR(VLOOKUP(A53,[2]Impacto_Riesgos!$A$8:$W$138,23,),"NA")</f>
        <v>15</v>
      </c>
      <c r="S53" s="151" t="s">
        <v>90</v>
      </c>
      <c r="T53" s="152" t="str">
        <f>IF($S53='[2]Tabla Impacto'!$F$10,"Moderado",IF($S53='[2]Tabla Impacto'!$G$10,"Mayor",IF($S53='[2]Tabla Impacto'!$H$10,"Catastrófico","")))</f>
        <v>Catastrófico</v>
      </c>
      <c r="U53" s="153">
        <f>IF(T53="Leve",1,IF(T53="Menor",2,IF(T53="Moderado",3,IF(T53="Mayor",4,IF(T53="Catastrófico",5,"")))))</f>
        <v>5</v>
      </c>
      <c r="V53" s="154"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21" t="s">
        <v>91</v>
      </c>
      <c r="X53" s="20" t="s">
        <v>352</v>
      </c>
      <c r="Y53" s="23" t="s">
        <v>353</v>
      </c>
      <c r="Z53" s="23" t="s">
        <v>94</v>
      </c>
      <c r="AA53" s="23" t="s">
        <v>354</v>
      </c>
      <c r="AB53" s="24" t="s">
        <v>96</v>
      </c>
      <c r="AC53" s="24" t="s">
        <v>97</v>
      </c>
      <c r="AD53" s="19" t="s">
        <v>98</v>
      </c>
      <c r="AE53" s="19" t="s">
        <v>160</v>
      </c>
      <c r="AF53" s="19" t="s">
        <v>100</v>
      </c>
      <c r="AG53" s="25" t="s">
        <v>98</v>
      </c>
      <c r="AH53" s="19" t="s">
        <v>101</v>
      </c>
      <c r="AI53" s="26">
        <f t="shared" si="1"/>
        <v>95</v>
      </c>
      <c r="AJ53" s="26" t="str">
        <f t="shared" si="0"/>
        <v>Moderado</v>
      </c>
      <c r="AK53" s="19" t="s">
        <v>102</v>
      </c>
      <c r="AL53" s="26" t="str">
        <f>IFERROR(VLOOKUP(AJ53&amp;AK53,[2]Tabla_Controles!$B$56:$G$65,5,FALSE),"")</f>
        <v>Moderado</v>
      </c>
      <c r="AM53" s="27">
        <f t="shared" si="2"/>
        <v>50</v>
      </c>
      <c r="AN53" s="155">
        <f>IFERROR(AVERAGE(AM53:AM59),"")</f>
        <v>50</v>
      </c>
      <c r="AO53" s="175" t="str">
        <f>IF($AN53=100,"Fuerte",IF($AN53&lt;100,"Moderado",IF($AN53&lt;50,"Débil",IF($AN53=0,"",""))))</f>
        <v>Moderado</v>
      </c>
      <c r="AP53" s="178" t="s">
        <v>103</v>
      </c>
      <c r="AQ53" s="181">
        <f>IFERROR(P53-VLOOKUP(AO53&amp;AP53,[2]Tabla_Controles!$B$77:$E$83,4,0),"")</f>
        <v>2</v>
      </c>
      <c r="AR53" s="184" t="str">
        <f>IF($AQ53="","",IF($AQ53=1,"Muy Baja",IF($AQ53=2,"Baja",IF($AQ53=3,"Media",IF($AQ53=4,"Alta",IF($AQ53=5,"Muy Alta","Muy Baja"))))))</f>
        <v>Baja</v>
      </c>
      <c r="AS53" s="184" t="str">
        <f>T53</f>
        <v>Catastrófico</v>
      </c>
      <c r="AT53" s="185"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146" t="s">
        <v>104</v>
      </c>
      <c r="AV53" s="28" t="s">
        <v>105</v>
      </c>
      <c r="AW53" s="44" t="s">
        <v>94</v>
      </c>
      <c r="AX53" s="44" t="s">
        <v>94</v>
      </c>
      <c r="AY53" s="44" t="s">
        <v>94</v>
      </c>
      <c r="AZ53" s="44" t="s">
        <v>94</v>
      </c>
      <c r="BA53" s="44" t="s">
        <v>94</v>
      </c>
      <c r="BB53" s="166" t="s">
        <v>109</v>
      </c>
      <c r="BC53" s="21" t="s">
        <v>91</v>
      </c>
      <c r="BD53" s="43" t="s">
        <v>110</v>
      </c>
      <c r="BE53" s="39" t="s">
        <v>355</v>
      </c>
      <c r="BF53" s="39" t="s">
        <v>356</v>
      </c>
      <c r="BG53" s="37" t="s">
        <v>176</v>
      </c>
      <c r="BH53" s="41"/>
      <c r="BI53" s="40" t="s">
        <v>94</v>
      </c>
      <c r="BJ53" s="40" t="s">
        <v>94</v>
      </c>
      <c r="BK53" s="194" t="s">
        <v>115</v>
      </c>
      <c r="BL53" s="197" t="s">
        <v>357</v>
      </c>
      <c r="BM53" s="200" t="s">
        <v>358</v>
      </c>
    </row>
    <row r="54" spans="1:65" ht="104.1" customHeight="1" x14ac:dyDescent="0.3">
      <c r="A54" s="141"/>
      <c r="B54" s="142">
        <v>13</v>
      </c>
      <c r="C54" s="143"/>
      <c r="D54" s="143"/>
      <c r="E54" s="144" t="s">
        <v>345</v>
      </c>
      <c r="F54" s="144" t="s">
        <v>346</v>
      </c>
      <c r="G54" s="188"/>
      <c r="H54" s="191"/>
      <c r="I54" s="147"/>
      <c r="J54" s="158"/>
      <c r="K54" s="21" t="s">
        <v>118</v>
      </c>
      <c r="L54" s="22" t="s">
        <v>359</v>
      </c>
      <c r="M54" s="160"/>
      <c r="N54" s="158"/>
      <c r="O54" s="152"/>
      <c r="P54" s="162"/>
      <c r="Q54" s="164"/>
      <c r="R54" s="149"/>
      <c r="S54" s="151"/>
      <c r="T54" s="152"/>
      <c r="U54" s="153"/>
      <c r="V54" s="154"/>
      <c r="W54" s="21" t="s">
        <v>120</v>
      </c>
      <c r="X54" s="20" t="s">
        <v>360</v>
      </c>
      <c r="Y54" s="23" t="s">
        <v>361</v>
      </c>
      <c r="Z54" s="23" t="s">
        <v>94</v>
      </c>
      <c r="AA54" s="23" t="s">
        <v>95</v>
      </c>
      <c r="AB54" s="24" t="s">
        <v>96</v>
      </c>
      <c r="AC54" s="24" t="s">
        <v>97</v>
      </c>
      <c r="AD54" s="19" t="s">
        <v>98</v>
      </c>
      <c r="AE54" s="19" t="s">
        <v>160</v>
      </c>
      <c r="AF54" s="19" t="s">
        <v>100</v>
      </c>
      <c r="AG54" s="25" t="s">
        <v>98</v>
      </c>
      <c r="AH54" s="19" t="s">
        <v>101</v>
      </c>
      <c r="AI54" s="26">
        <f t="shared" si="1"/>
        <v>95</v>
      </c>
      <c r="AJ54" s="26" t="str">
        <f t="shared" si="0"/>
        <v>Moderado</v>
      </c>
      <c r="AK54" s="19" t="s">
        <v>125</v>
      </c>
      <c r="AL54" s="26" t="str">
        <f>IFERROR(VLOOKUP(AJ54&amp;AK54,[2]Tabla_Controles!$B$56:$G$65,5,FALSE),"")</f>
        <v>Moderado</v>
      </c>
      <c r="AM54" s="27">
        <f t="shared" si="2"/>
        <v>50</v>
      </c>
      <c r="AN54" s="156"/>
      <c r="AO54" s="176"/>
      <c r="AP54" s="179"/>
      <c r="AQ54" s="182"/>
      <c r="AR54" s="184"/>
      <c r="AS54" s="184"/>
      <c r="AT54" s="185"/>
      <c r="AU54" s="146"/>
      <c r="AV54" s="28" t="s">
        <v>126</v>
      </c>
      <c r="AW54" s="44" t="s">
        <v>177</v>
      </c>
      <c r="AX54" s="30" t="s">
        <v>178</v>
      </c>
      <c r="AY54" s="30" t="s">
        <v>95</v>
      </c>
      <c r="AZ54" s="45">
        <v>44742</v>
      </c>
      <c r="BA54" s="45">
        <v>44757</v>
      </c>
      <c r="BB54" s="167"/>
      <c r="BC54" s="21" t="s">
        <v>120</v>
      </c>
      <c r="BD54" s="43" t="s">
        <v>110</v>
      </c>
      <c r="BE54" s="39" t="s">
        <v>362</v>
      </c>
      <c r="BF54" s="35" t="s">
        <v>363</v>
      </c>
      <c r="BG54" s="37" t="s">
        <v>190</v>
      </c>
      <c r="BH54" s="43" t="s">
        <v>110</v>
      </c>
      <c r="BI54" s="35" t="s">
        <v>364</v>
      </c>
      <c r="BJ54" s="35" t="s">
        <v>365</v>
      </c>
      <c r="BK54" s="195"/>
      <c r="BL54" s="198"/>
      <c r="BM54" s="195"/>
    </row>
    <row r="55" spans="1:65" ht="102" customHeight="1" x14ac:dyDescent="0.3">
      <c r="A55" s="141"/>
      <c r="B55" s="142">
        <v>13</v>
      </c>
      <c r="C55" s="143"/>
      <c r="D55" s="143"/>
      <c r="E55" s="144" t="s">
        <v>345</v>
      </c>
      <c r="F55" s="144" t="s">
        <v>346</v>
      </c>
      <c r="G55" s="188"/>
      <c r="H55" s="191"/>
      <c r="I55" s="147"/>
      <c r="J55" s="158"/>
      <c r="K55" s="21" t="s">
        <v>135</v>
      </c>
      <c r="L55" s="22" t="s">
        <v>303</v>
      </c>
      <c r="M55" s="160"/>
      <c r="N55" s="158"/>
      <c r="O55" s="152"/>
      <c r="P55" s="162"/>
      <c r="Q55" s="164"/>
      <c r="R55" s="149"/>
      <c r="S55" s="151"/>
      <c r="T55" s="152"/>
      <c r="U55" s="153"/>
      <c r="V55" s="154"/>
      <c r="W55" s="21" t="s">
        <v>137</v>
      </c>
      <c r="X55" s="20" t="s">
        <v>304</v>
      </c>
      <c r="Y55" s="23" t="s">
        <v>305</v>
      </c>
      <c r="Z55" s="23" t="s">
        <v>306</v>
      </c>
      <c r="AA55" s="23" t="s">
        <v>307</v>
      </c>
      <c r="AB55" s="24" t="s">
        <v>96</v>
      </c>
      <c r="AC55" s="24" t="s">
        <v>97</v>
      </c>
      <c r="AD55" s="19" t="s">
        <v>98</v>
      </c>
      <c r="AE55" s="19" t="s">
        <v>160</v>
      </c>
      <c r="AF55" s="19" t="s">
        <v>100</v>
      </c>
      <c r="AG55" s="25" t="s">
        <v>98</v>
      </c>
      <c r="AH55" s="19" t="s">
        <v>101</v>
      </c>
      <c r="AI55" s="26">
        <f t="shared" si="1"/>
        <v>95</v>
      </c>
      <c r="AJ55" s="26" t="str">
        <f t="shared" si="0"/>
        <v>Moderado</v>
      </c>
      <c r="AK55" s="19" t="s">
        <v>102</v>
      </c>
      <c r="AL55" s="26" t="str">
        <f>IFERROR(VLOOKUP(AJ55&amp;AK55,[2]Tabla_Controles!$B$56:$G$65,5,FALSE),"")</f>
        <v>Moderado</v>
      </c>
      <c r="AM55" s="27">
        <f t="shared" si="2"/>
        <v>50</v>
      </c>
      <c r="AN55" s="156"/>
      <c r="AO55" s="176"/>
      <c r="AP55" s="179"/>
      <c r="AQ55" s="182"/>
      <c r="AR55" s="184"/>
      <c r="AS55" s="184"/>
      <c r="AT55" s="185"/>
      <c r="AU55" s="146"/>
      <c r="AV55" s="28" t="s">
        <v>141</v>
      </c>
      <c r="AW55" s="44" t="s">
        <v>308</v>
      </c>
      <c r="AX55" s="44" t="s">
        <v>309</v>
      </c>
      <c r="AY55" s="31" t="s">
        <v>213</v>
      </c>
      <c r="AZ55" s="45">
        <v>44834</v>
      </c>
      <c r="BA55" s="47" t="s">
        <v>310</v>
      </c>
      <c r="BB55" s="167"/>
      <c r="BC55" s="21" t="s">
        <v>137</v>
      </c>
      <c r="BD55" s="43" t="s">
        <v>110</v>
      </c>
      <c r="BE55" s="62" t="s">
        <v>311</v>
      </c>
      <c r="BF55" s="34" t="s">
        <v>312</v>
      </c>
      <c r="BG55" s="37" t="s">
        <v>105</v>
      </c>
      <c r="BH55" s="41"/>
      <c r="BI55" s="40" t="s">
        <v>276</v>
      </c>
      <c r="BJ55" s="40" t="s">
        <v>276</v>
      </c>
      <c r="BK55" s="195"/>
      <c r="BL55" s="198"/>
      <c r="BM55" s="195"/>
    </row>
    <row r="56" spans="1:65" ht="33" hidden="1" customHeight="1" x14ac:dyDescent="0.3">
      <c r="A56" s="141"/>
      <c r="B56" s="142">
        <v>13</v>
      </c>
      <c r="C56" s="143"/>
      <c r="D56" s="143"/>
      <c r="E56" s="144" t="s">
        <v>345</v>
      </c>
      <c r="F56" s="144" t="s">
        <v>346</v>
      </c>
      <c r="G56" s="188"/>
      <c r="H56" s="191"/>
      <c r="I56" s="147"/>
      <c r="J56" s="158"/>
      <c r="K56" s="21" t="s">
        <v>144</v>
      </c>
      <c r="L56" s="22"/>
      <c r="M56" s="160"/>
      <c r="N56" s="158"/>
      <c r="O56" s="152"/>
      <c r="P56" s="162"/>
      <c r="Q56" s="164"/>
      <c r="R56" s="149"/>
      <c r="S56" s="151"/>
      <c r="T56" s="152"/>
      <c r="U56" s="153"/>
      <c r="V56" s="154"/>
      <c r="W56" s="21" t="s">
        <v>146</v>
      </c>
      <c r="X56" s="20"/>
      <c r="Y56" s="23"/>
      <c r="Z56" s="23"/>
      <c r="AA56" s="23"/>
      <c r="AB56" s="24"/>
      <c r="AC56" s="24"/>
      <c r="AD56" s="19"/>
      <c r="AE56" s="19"/>
      <c r="AF56" s="19"/>
      <c r="AG56" s="25"/>
      <c r="AH56" s="19"/>
      <c r="AI56" s="26" t="str">
        <f t="shared" si="1"/>
        <v/>
      </c>
      <c r="AJ56" s="26" t="str">
        <f t="shared" si="0"/>
        <v/>
      </c>
      <c r="AK56" s="19"/>
      <c r="AL56" s="26" t="str">
        <f>IFERROR(VLOOKUP(AJ56&amp;AK56,[2]Tabla_Controles!$B$56:$G$65,5,FALSE),"")</f>
        <v/>
      </c>
      <c r="AM56" s="27" t="str">
        <f t="shared" si="2"/>
        <v/>
      </c>
      <c r="AN56" s="156"/>
      <c r="AO56" s="176"/>
      <c r="AP56" s="179"/>
      <c r="AQ56" s="182"/>
      <c r="AR56" s="184"/>
      <c r="AS56" s="184"/>
      <c r="AT56" s="185"/>
      <c r="AU56" s="146"/>
      <c r="AV56" s="28" t="s">
        <v>151</v>
      </c>
      <c r="AW56" s="44"/>
      <c r="AX56" s="44"/>
      <c r="AY56" s="44"/>
      <c r="AZ56" s="47"/>
      <c r="BA56" s="47"/>
      <c r="BB56" s="167"/>
      <c r="BC56" s="21" t="s">
        <v>146</v>
      </c>
      <c r="BD56" s="41"/>
      <c r="BE56" s="39"/>
      <c r="BF56" s="51"/>
      <c r="BG56" s="37" t="s">
        <v>126</v>
      </c>
      <c r="BH56" s="41"/>
      <c r="BI56" s="40"/>
      <c r="BJ56" s="40"/>
      <c r="BK56" s="195"/>
      <c r="BL56" s="198"/>
      <c r="BM56" s="195"/>
    </row>
    <row r="57" spans="1:65" ht="33" hidden="1" customHeight="1" x14ac:dyDescent="0.3">
      <c r="A57" s="141"/>
      <c r="B57" s="142">
        <v>13</v>
      </c>
      <c r="C57" s="143"/>
      <c r="D57" s="143"/>
      <c r="E57" s="144" t="s">
        <v>345</v>
      </c>
      <c r="F57" s="144" t="s">
        <v>346</v>
      </c>
      <c r="G57" s="188"/>
      <c r="H57" s="191"/>
      <c r="I57" s="147"/>
      <c r="J57" s="158"/>
      <c r="K57" s="21" t="s">
        <v>154</v>
      </c>
      <c r="L57" s="22"/>
      <c r="M57" s="160"/>
      <c r="N57" s="158"/>
      <c r="O57" s="152"/>
      <c r="P57" s="162"/>
      <c r="Q57" s="164"/>
      <c r="R57" s="149"/>
      <c r="S57" s="151"/>
      <c r="T57" s="152"/>
      <c r="U57" s="153"/>
      <c r="V57" s="154"/>
      <c r="W57" s="21" t="s">
        <v>156</v>
      </c>
      <c r="X57" s="20"/>
      <c r="Y57" s="23"/>
      <c r="Z57" s="23"/>
      <c r="AA57" s="23"/>
      <c r="AB57" s="24"/>
      <c r="AC57" s="24"/>
      <c r="AD57" s="19"/>
      <c r="AE57" s="19"/>
      <c r="AF57" s="19"/>
      <c r="AG57" s="25"/>
      <c r="AH57" s="19"/>
      <c r="AI57" s="26" t="str">
        <f t="shared" si="1"/>
        <v/>
      </c>
      <c r="AJ57" s="26" t="str">
        <f t="shared" si="0"/>
        <v/>
      </c>
      <c r="AK57" s="19"/>
      <c r="AL57" s="26" t="str">
        <f>IFERROR(VLOOKUP(AJ57&amp;AK57,[2]Tabla_Controles!$B$56:$G$65,5,FALSE),"")</f>
        <v/>
      </c>
      <c r="AM57" s="27" t="str">
        <f t="shared" si="2"/>
        <v/>
      </c>
      <c r="AN57" s="156"/>
      <c r="AO57" s="176"/>
      <c r="AP57" s="179"/>
      <c r="AQ57" s="182"/>
      <c r="AR57" s="184"/>
      <c r="AS57" s="184"/>
      <c r="AT57" s="185"/>
      <c r="AU57" s="146"/>
      <c r="AV57" s="28" t="s">
        <v>161</v>
      </c>
      <c r="AW57" s="44"/>
      <c r="AX57" s="44"/>
      <c r="AY57" s="44"/>
      <c r="AZ57" s="47"/>
      <c r="BA57" s="47"/>
      <c r="BB57" s="167"/>
      <c r="BC57" s="21" t="s">
        <v>156</v>
      </c>
      <c r="BD57" s="41"/>
      <c r="BE57" s="39"/>
      <c r="BF57" s="51"/>
      <c r="BG57" s="37" t="s">
        <v>141</v>
      </c>
      <c r="BH57" s="41"/>
      <c r="BI57" s="40"/>
      <c r="BJ57" s="40"/>
      <c r="BK57" s="195"/>
      <c r="BL57" s="198"/>
      <c r="BM57" s="195"/>
    </row>
    <row r="58" spans="1:65" ht="33" hidden="1" customHeight="1" x14ac:dyDescent="0.3">
      <c r="A58" s="141"/>
      <c r="B58" s="142">
        <v>13</v>
      </c>
      <c r="C58" s="143"/>
      <c r="D58" s="143"/>
      <c r="E58" s="144" t="s">
        <v>345</v>
      </c>
      <c r="F58" s="144" t="s">
        <v>346</v>
      </c>
      <c r="G58" s="188"/>
      <c r="H58" s="191"/>
      <c r="I58" s="147"/>
      <c r="J58" s="158"/>
      <c r="K58" s="21" t="s">
        <v>170</v>
      </c>
      <c r="L58" s="22"/>
      <c r="M58" s="160"/>
      <c r="N58" s="158"/>
      <c r="O58" s="152"/>
      <c r="P58" s="162"/>
      <c r="Q58" s="164"/>
      <c r="R58" s="149"/>
      <c r="S58" s="151"/>
      <c r="T58" s="152"/>
      <c r="U58" s="153"/>
      <c r="V58" s="154"/>
      <c r="W58" s="21" t="s">
        <v>172</v>
      </c>
      <c r="X58" s="20"/>
      <c r="Y58" s="23"/>
      <c r="Z58" s="23"/>
      <c r="AA58" s="23"/>
      <c r="AB58" s="24"/>
      <c r="AC58" s="24"/>
      <c r="AD58" s="19"/>
      <c r="AE58" s="19"/>
      <c r="AF58" s="19"/>
      <c r="AG58" s="25"/>
      <c r="AH58" s="19"/>
      <c r="AI58" s="26" t="str">
        <f t="shared" si="1"/>
        <v/>
      </c>
      <c r="AJ58" s="26" t="str">
        <f t="shared" si="0"/>
        <v/>
      </c>
      <c r="AK58" s="19"/>
      <c r="AL58" s="26" t="str">
        <f>IFERROR(VLOOKUP(AJ58&amp;AK58,[2]Tabla_Controles!$B$56:$G$65,5,FALSE),"")</f>
        <v/>
      </c>
      <c r="AM58" s="27" t="str">
        <f t="shared" si="2"/>
        <v/>
      </c>
      <c r="AN58" s="156"/>
      <c r="AO58" s="176"/>
      <c r="AP58" s="179"/>
      <c r="AQ58" s="182"/>
      <c r="AR58" s="184"/>
      <c r="AS58" s="184"/>
      <c r="AT58" s="185"/>
      <c r="AU58" s="146"/>
      <c r="AV58" s="28" t="s">
        <v>176</v>
      </c>
      <c r="AW58" s="44"/>
      <c r="AX58" s="44"/>
      <c r="AY58" s="44"/>
      <c r="AZ58" s="47"/>
      <c r="BA58" s="47"/>
      <c r="BB58" s="167"/>
      <c r="BC58" s="21" t="s">
        <v>172</v>
      </c>
      <c r="BD58" s="41"/>
      <c r="BE58" s="39"/>
      <c r="BF58" s="51"/>
      <c r="BG58" s="37" t="s">
        <v>151</v>
      </c>
      <c r="BH58" s="41"/>
      <c r="BI58" s="40"/>
      <c r="BJ58" s="40"/>
      <c r="BK58" s="195"/>
      <c r="BL58" s="198"/>
      <c r="BM58" s="195"/>
    </row>
    <row r="59" spans="1:65" ht="33" hidden="1" customHeight="1" x14ac:dyDescent="0.3">
      <c r="A59" s="141"/>
      <c r="B59" s="142">
        <v>13</v>
      </c>
      <c r="C59" s="143"/>
      <c r="D59" s="143"/>
      <c r="E59" s="144" t="s">
        <v>345</v>
      </c>
      <c r="F59" s="144" t="s">
        <v>346</v>
      </c>
      <c r="G59" s="189"/>
      <c r="H59" s="192"/>
      <c r="I59" s="147"/>
      <c r="J59" s="158"/>
      <c r="K59" s="21" t="s">
        <v>183</v>
      </c>
      <c r="L59" s="22"/>
      <c r="M59" s="161"/>
      <c r="N59" s="158"/>
      <c r="O59" s="152"/>
      <c r="P59" s="162"/>
      <c r="Q59" s="165"/>
      <c r="R59" s="150"/>
      <c r="S59" s="151"/>
      <c r="T59" s="152"/>
      <c r="U59" s="153"/>
      <c r="V59" s="154"/>
      <c r="W59" s="21" t="s">
        <v>185</v>
      </c>
      <c r="X59" s="20"/>
      <c r="Y59" s="23"/>
      <c r="Z59" s="23"/>
      <c r="AA59" s="23"/>
      <c r="AB59" s="24"/>
      <c r="AC59" s="24"/>
      <c r="AD59" s="19"/>
      <c r="AE59" s="19"/>
      <c r="AF59" s="19"/>
      <c r="AG59" s="25"/>
      <c r="AH59" s="19"/>
      <c r="AI59" s="26" t="str">
        <f t="shared" si="1"/>
        <v/>
      </c>
      <c r="AJ59" s="26" t="str">
        <f t="shared" si="0"/>
        <v/>
      </c>
      <c r="AK59" s="19"/>
      <c r="AL59" s="26" t="str">
        <f>IFERROR(VLOOKUP(AJ59&amp;AK59,[2]Tabla_Controles!$B$56:$G$65,5,FALSE),"")</f>
        <v/>
      </c>
      <c r="AM59" s="27" t="str">
        <f t="shared" si="2"/>
        <v/>
      </c>
      <c r="AN59" s="157"/>
      <c r="AO59" s="177"/>
      <c r="AP59" s="180"/>
      <c r="AQ59" s="183"/>
      <c r="AR59" s="184"/>
      <c r="AS59" s="184"/>
      <c r="AT59" s="185"/>
      <c r="AU59" s="146"/>
      <c r="AV59" s="28" t="s">
        <v>190</v>
      </c>
      <c r="AW59" s="44"/>
      <c r="AX59" s="44"/>
      <c r="AY59" s="44"/>
      <c r="AZ59" s="47"/>
      <c r="BA59" s="47"/>
      <c r="BB59" s="168"/>
      <c r="BC59" s="21" t="s">
        <v>185</v>
      </c>
      <c r="BD59" s="41"/>
      <c r="BE59" s="39"/>
      <c r="BF59" s="51"/>
      <c r="BG59" s="37" t="s">
        <v>161</v>
      </c>
      <c r="BH59" s="41"/>
      <c r="BI59" s="40"/>
      <c r="BJ59" s="40"/>
      <c r="BK59" s="196"/>
      <c r="BL59" s="199"/>
      <c r="BM59" s="196"/>
    </row>
    <row r="60" spans="1:65" ht="89.25" x14ac:dyDescent="0.3">
      <c r="A60" s="141" t="str">
        <f>C60&amp;COUNTIF($C$10:C60,C60)</f>
        <v>Corrupción8</v>
      </c>
      <c r="B60" s="142">
        <v>128</v>
      </c>
      <c r="C60" s="143" t="s">
        <v>79</v>
      </c>
      <c r="D60" s="143" t="s">
        <v>80</v>
      </c>
      <c r="E60" s="144" t="s">
        <v>366</v>
      </c>
      <c r="F60" s="144" t="s">
        <v>367</v>
      </c>
      <c r="G60" s="187" t="s">
        <v>368</v>
      </c>
      <c r="H60" s="190" t="s">
        <v>369</v>
      </c>
      <c r="I60" s="147" t="str">
        <f>"Posibilidad de recibir o solicitar cualquier dádiva o beneficio a nombre propio o de terceros, con el fin de "&amp;J60</f>
        <v>Posibilidad de recibir o solicitar cualquier dádiva o beneficio a nombre propio o de terceros, con el fin de manipular o direccionar  información procesada o generada en el marco de la actividad de la auditoría interna.</v>
      </c>
      <c r="J60" s="158" t="s">
        <v>370</v>
      </c>
      <c r="K60" s="21" t="s">
        <v>86</v>
      </c>
      <c r="L60" s="22" t="s">
        <v>371</v>
      </c>
      <c r="M60" s="159" t="s">
        <v>372</v>
      </c>
      <c r="N60" s="158" t="s">
        <v>373</v>
      </c>
      <c r="O60" s="152" t="str">
        <f>IF(N60="","",IF(OR($N60=[2]Tabla_Probabilidad!$D$20,$N60=[2]Tabla_Probabilidad!$J$20),"Muy Baja",IF(OR($N60=[2]Tabla_Probabilidad!$E$20,$N60=[2]Tabla_Probabilidad!$K$20),"Baja",IF(OR($N60=[2]Tabla_Probabilidad!$F$20,$N60=[2]Tabla_Probabilidad!$L$20),"Media",IF(OR($N60=[2]Tabla_Probabilidad!$G$20,$N60=[2]Tabla_Probabilidad!$M$20),"Alta",IF(OR($N60=[2]Tabla_Probabilidad!$H$20,$N60=[2]Tabla_Probabilidad!$N$20),"Muy Alta"))))))</f>
        <v>Baja</v>
      </c>
      <c r="P60" s="162">
        <f>IF(O60="Muy Baja",1,IF(O60="Baja",2,IF(O60="Media",3,IF(O60="Alta",4,IF(O60="Muy Alta",5,"")))))</f>
        <v>2</v>
      </c>
      <c r="Q60" s="163" t="str">
        <f>IFERROR(IF($C60="Corrupción",HYPERLINK("#"&amp;"Impacto_Riesgos!C"&amp;MATCH($B60,[2]Impacto_Riesgos!$B$10:$B$138,0)+9,"Calcula el impacto aquí"),"")," ")</f>
        <v>Calcula el impacto aquí</v>
      </c>
      <c r="R60" s="148">
        <f>IFERROR(VLOOKUP(A60,[2]Impacto_Riesgos!$A$8:$W$138,23,),"NA")</f>
        <v>15</v>
      </c>
      <c r="S60" s="151" t="s">
        <v>90</v>
      </c>
      <c r="T60" s="152" t="str">
        <f>IF($S60='[2]Tabla Impacto'!$F$10,"Moderado",IF($S60='[2]Tabla Impacto'!$G$10,"Mayor",IF($S60='[2]Tabla Impacto'!$H$10,"Catastrófico","")))</f>
        <v>Catastrófico</v>
      </c>
      <c r="U60" s="153">
        <f>IF(T60="Leve",1,IF(T60="Menor",2,IF(T60="Moderado",3,IF(T60="Mayor",4,IF(T60="Catastrófico",5,"")))))</f>
        <v>5</v>
      </c>
      <c r="V60" s="154"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21" t="s">
        <v>91</v>
      </c>
      <c r="X60" s="20" t="s">
        <v>374</v>
      </c>
      <c r="Y60" s="23" t="s">
        <v>375</v>
      </c>
      <c r="Z60" s="23" t="s">
        <v>376</v>
      </c>
      <c r="AA60" s="23" t="s">
        <v>189</v>
      </c>
      <c r="AB60" s="24" t="s">
        <v>96</v>
      </c>
      <c r="AC60" s="24" t="s">
        <v>97</v>
      </c>
      <c r="AD60" s="19" t="s">
        <v>98</v>
      </c>
      <c r="AE60" s="19" t="s">
        <v>99</v>
      </c>
      <c r="AF60" s="19" t="s">
        <v>100</v>
      </c>
      <c r="AG60" s="25" t="s">
        <v>98</v>
      </c>
      <c r="AH60" s="19" t="s">
        <v>101</v>
      </c>
      <c r="AI60" s="26">
        <f t="shared" si="1"/>
        <v>100</v>
      </c>
      <c r="AJ60" s="26" t="str">
        <f t="shared" si="0"/>
        <v>Fuerte</v>
      </c>
      <c r="AK60" s="19" t="s">
        <v>102</v>
      </c>
      <c r="AL60" s="26" t="str">
        <f>IFERROR(VLOOKUP(AJ60&amp;AK60,[2]Tabla_Controles!$B$56:$G$65,5,FALSE),"")</f>
        <v>Fuerte</v>
      </c>
      <c r="AM60" s="27">
        <f t="shared" si="2"/>
        <v>100</v>
      </c>
      <c r="AN60" s="155">
        <f>IFERROR(AVERAGE(AM60:AM66),"")</f>
        <v>75</v>
      </c>
      <c r="AO60" s="175" t="str">
        <f>IF($AN60=100,"Fuerte",IF($AN60&lt;100,"Moderado",IF($AN60&lt;50,"Débil",IF($AN60=0,"",""))))</f>
        <v>Moderado</v>
      </c>
      <c r="AP60" s="178" t="s">
        <v>103</v>
      </c>
      <c r="AQ60" s="181">
        <f>IFERROR(P60-VLOOKUP(AO60&amp;AP60,[2]Tabla_Controles!$B$77:$E$83,4,0),"")</f>
        <v>1</v>
      </c>
      <c r="AR60" s="184" t="str">
        <f>IF($AQ60="","",IF($AQ60=1,"Muy Baja",IF($AQ60=2,"Baja",IF($AQ60=3,"Media",IF($AQ60=4,"Alta",IF($AQ60=5,"Muy Alta","Muy Baja"))))))</f>
        <v>Muy Baja</v>
      </c>
      <c r="AS60" s="184" t="str">
        <f>T60</f>
        <v>Catastrófico</v>
      </c>
      <c r="AT60" s="185"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146" t="s">
        <v>104</v>
      </c>
      <c r="AV60" s="28" t="s">
        <v>105</v>
      </c>
      <c r="AW60" s="44" t="s">
        <v>377</v>
      </c>
      <c r="AX60" s="30" t="s">
        <v>178</v>
      </c>
      <c r="AY60" s="30" t="s">
        <v>189</v>
      </c>
      <c r="AZ60" s="45">
        <v>44278</v>
      </c>
      <c r="BA60" s="45">
        <v>44296</v>
      </c>
      <c r="BB60" s="166" t="s">
        <v>109</v>
      </c>
      <c r="BC60" s="21" t="s">
        <v>91</v>
      </c>
      <c r="BD60" s="43" t="s">
        <v>110</v>
      </c>
      <c r="BE60" s="39" t="s">
        <v>378</v>
      </c>
      <c r="BF60" s="35" t="s">
        <v>379</v>
      </c>
      <c r="BG60" s="37" t="s">
        <v>176</v>
      </c>
      <c r="BH60" s="41"/>
      <c r="BI60" s="40" t="s">
        <v>94</v>
      </c>
      <c r="BJ60" s="40" t="s">
        <v>94</v>
      </c>
      <c r="BK60" s="169" t="s">
        <v>115</v>
      </c>
      <c r="BL60" s="193" t="s">
        <v>380</v>
      </c>
      <c r="BM60" s="193" t="s">
        <v>381</v>
      </c>
    </row>
    <row r="61" spans="1:65" ht="105" customHeight="1" x14ac:dyDescent="0.3">
      <c r="A61" s="141"/>
      <c r="B61" s="142">
        <v>128</v>
      </c>
      <c r="C61" s="143"/>
      <c r="D61" s="143"/>
      <c r="E61" s="144" t="s">
        <v>366</v>
      </c>
      <c r="F61" s="144" t="s">
        <v>367</v>
      </c>
      <c r="G61" s="188"/>
      <c r="H61" s="191"/>
      <c r="I61" s="147"/>
      <c r="J61" s="158"/>
      <c r="K61" s="21" t="s">
        <v>118</v>
      </c>
      <c r="L61" s="22" t="s">
        <v>382</v>
      </c>
      <c r="M61" s="160"/>
      <c r="N61" s="158"/>
      <c r="O61" s="152"/>
      <c r="P61" s="162"/>
      <c r="Q61" s="164"/>
      <c r="R61" s="149"/>
      <c r="S61" s="151"/>
      <c r="T61" s="152"/>
      <c r="U61" s="153"/>
      <c r="V61" s="154"/>
      <c r="W61" s="21" t="s">
        <v>120</v>
      </c>
      <c r="X61" s="20" t="s">
        <v>383</v>
      </c>
      <c r="Y61" s="23" t="s">
        <v>384</v>
      </c>
      <c r="Z61" s="23" t="s">
        <v>188</v>
      </c>
      <c r="AA61" s="23" t="s">
        <v>189</v>
      </c>
      <c r="AB61" s="24" t="s">
        <v>96</v>
      </c>
      <c r="AC61" s="24" t="s">
        <v>97</v>
      </c>
      <c r="AD61" s="19" t="s">
        <v>98</v>
      </c>
      <c r="AE61" s="19" t="s">
        <v>160</v>
      </c>
      <c r="AF61" s="19" t="s">
        <v>100</v>
      </c>
      <c r="AG61" s="25" t="s">
        <v>98</v>
      </c>
      <c r="AH61" s="19" t="s">
        <v>101</v>
      </c>
      <c r="AI61" s="26">
        <f t="shared" si="1"/>
        <v>95</v>
      </c>
      <c r="AJ61" s="26" t="str">
        <f t="shared" si="0"/>
        <v>Moderado</v>
      </c>
      <c r="AK61" s="19" t="s">
        <v>102</v>
      </c>
      <c r="AL61" s="26" t="str">
        <f>IFERROR(VLOOKUP(AJ61&amp;AK61,[2]Tabla_Controles!$B$56:$G$65,5,FALSE),"")</f>
        <v>Moderado</v>
      </c>
      <c r="AM61" s="27">
        <f t="shared" si="2"/>
        <v>50</v>
      </c>
      <c r="AN61" s="156"/>
      <c r="AO61" s="176"/>
      <c r="AP61" s="179"/>
      <c r="AQ61" s="182"/>
      <c r="AR61" s="184"/>
      <c r="AS61" s="184"/>
      <c r="AT61" s="185"/>
      <c r="AU61" s="146"/>
      <c r="AV61" s="28" t="s">
        <v>126</v>
      </c>
      <c r="AW61" s="63" t="s">
        <v>94</v>
      </c>
      <c r="AX61" s="64" t="s">
        <v>94</v>
      </c>
      <c r="AY61" s="64" t="s">
        <v>94</v>
      </c>
      <c r="AZ61" s="65" t="s">
        <v>94</v>
      </c>
      <c r="BA61" s="65" t="s">
        <v>94</v>
      </c>
      <c r="BB61" s="167"/>
      <c r="BC61" s="21" t="s">
        <v>120</v>
      </c>
      <c r="BD61" s="43" t="s">
        <v>110</v>
      </c>
      <c r="BE61" s="39" t="s">
        <v>385</v>
      </c>
      <c r="BF61" s="66" t="s">
        <v>386</v>
      </c>
      <c r="BG61" s="37" t="s">
        <v>190</v>
      </c>
      <c r="BH61" s="41"/>
      <c r="BI61" s="40" t="s">
        <v>94</v>
      </c>
      <c r="BJ61" s="40" t="s">
        <v>94</v>
      </c>
      <c r="BK61" s="171"/>
      <c r="BL61" s="173"/>
      <c r="BM61" s="173"/>
    </row>
    <row r="62" spans="1:65" ht="148.5" x14ac:dyDescent="0.3">
      <c r="A62" s="141"/>
      <c r="B62" s="142">
        <v>128</v>
      </c>
      <c r="C62" s="143"/>
      <c r="D62" s="143"/>
      <c r="E62" s="144" t="s">
        <v>366</v>
      </c>
      <c r="F62" s="144" t="s">
        <v>367</v>
      </c>
      <c r="G62" s="188"/>
      <c r="H62" s="191"/>
      <c r="I62" s="147"/>
      <c r="J62" s="158"/>
      <c r="K62" s="21" t="s">
        <v>135</v>
      </c>
      <c r="L62" s="22" t="s">
        <v>387</v>
      </c>
      <c r="M62" s="160"/>
      <c r="N62" s="158"/>
      <c r="O62" s="152"/>
      <c r="P62" s="162"/>
      <c r="Q62" s="164"/>
      <c r="R62" s="149"/>
      <c r="S62" s="151"/>
      <c r="T62" s="152"/>
      <c r="U62" s="153"/>
      <c r="V62" s="154"/>
      <c r="W62" s="21" t="s">
        <v>137</v>
      </c>
      <c r="X62" s="20" t="s">
        <v>388</v>
      </c>
      <c r="Y62" s="23" t="s">
        <v>389</v>
      </c>
      <c r="Z62" s="23" t="s">
        <v>188</v>
      </c>
      <c r="AA62" s="23" t="s">
        <v>189</v>
      </c>
      <c r="AB62" s="24" t="s">
        <v>96</v>
      </c>
      <c r="AC62" s="24" t="s">
        <v>97</v>
      </c>
      <c r="AD62" s="19" t="s">
        <v>98</v>
      </c>
      <c r="AE62" s="19" t="s">
        <v>160</v>
      </c>
      <c r="AF62" s="19" t="s">
        <v>100</v>
      </c>
      <c r="AG62" s="25" t="s">
        <v>98</v>
      </c>
      <c r="AH62" s="19" t="s">
        <v>101</v>
      </c>
      <c r="AI62" s="26">
        <f t="shared" si="1"/>
        <v>95</v>
      </c>
      <c r="AJ62" s="26" t="str">
        <f t="shared" si="0"/>
        <v>Moderado</v>
      </c>
      <c r="AK62" s="19" t="s">
        <v>102</v>
      </c>
      <c r="AL62" s="26" t="str">
        <f>IFERROR(VLOOKUP(AJ62&amp;AK62,[2]Tabla_Controles!$B$56:$G$65,5,FALSE),"")</f>
        <v>Moderado</v>
      </c>
      <c r="AM62" s="27">
        <f t="shared" si="2"/>
        <v>50</v>
      </c>
      <c r="AN62" s="156"/>
      <c r="AO62" s="176"/>
      <c r="AP62" s="179"/>
      <c r="AQ62" s="182"/>
      <c r="AR62" s="184"/>
      <c r="AS62" s="184"/>
      <c r="AT62" s="185"/>
      <c r="AU62" s="146"/>
      <c r="AV62" s="28" t="s">
        <v>141</v>
      </c>
      <c r="AW62" s="63" t="s">
        <v>390</v>
      </c>
      <c r="AX62" s="64" t="s">
        <v>278</v>
      </c>
      <c r="AY62" s="64" t="s">
        <v>391</v>
      </c>
      <c r="AZ62" s="65">
        <v>44793</v>
      </c>
      <c r="BA62" s="65">
        <v>44849</v>
      </c>
      <c r="BB62" s="167"/>
      <c r="BC62" s="21" t="s">
        <v>137</v>
      </c>
      <c r="BD62" s="43" t="s">
        <v>110</v>
      </c>
      <c r="BE62" s="39" t="s">
        <v>392</v>
      </c>
      <c r="BF62" s="66" t="s">
        <v>393</v>
      </c>
      <c r="BG62" s="37" t="s">
        <v>105</v>
      </c>
      <c r="BH62" s="43" t="s">
        <v>110</v>
      </c>
      <c r="BI62" s="67" t="s">
        <v>394</v>
      </c>
      <c r="BJ62" s="67" t="s">
        <v>395</v>
      </c>
      <c r="BK62" s="171"/>
      <c r="BL62" s="173"/>
      <c r="BM62" s="173"/>
    </row>
    <row r="63" spans="1:65" ht="76.5" x14ac:dyDescent="0.3">
      <c r="A63" s="141"/>
      <c r="B63" s="142">
        <v>128</v>
      </c>
      <c r="C63" s="143"/>
      <c r="D63" s="143"/>
      <c r="E63" s="144" t="s">
        <v>366</v>
      </c>
      <c r="F63" s="144" t="s">
        <v>367</v>
      </c>
      <c r="G63" s="188"/>
      <c r="H63" s="191"/>
      <c r="I63" s="147"/>
      <c r="J63" s="158"/>
      <c r="K63" s="21" t="s">
        <v>144</v>
      </c>
      <c r="L63" s="22" t="s">
        <v>396</v>
      </c>
      <c r="M63" s="160"/>
      <c r="N63" s="158"/>
      <c r="O63" s="152"/>
      <c r="P63" s="162"/>
      <c r="Q63" s="164"/>
      <c r="R63" s="149"/>
      <c r="S63" s="151"/>
      <c r="T63" s="152"/>
      <c r="U63" s="153"/>
      <c r="V63" s="154"/>
      <c r="W63" s="21" t="s">
        <v>146</v>
      </c>
      <c r="X63" s="20" t="s">
        <v>397</v>
      </c>
      <c r="Y63" s="23" t="s">
        <v>398</v>
      </c>
      <c r="Z63" s="23" t="s">
        <v>188</v>
      </c>
      <c r="AA63" s="23" t="s">
        <v>189</v>
      </c>
      <c r="AB63" s="24" t="s">
        <v>96</v>
      </c>
      <c r="AC63" s="24" t="s">
        <v>97</v>
      </c>
      <c r="AD63" s="19" t="s">
        <v>98</v>
      </c>
      <c r="AE63" s="19" t="s">
        <v>99</v>
      </c>
      <c r="AF63" s="19" t="s">
        <v>100</v>
      </c>
      <c r="AG63" s="25" t="s">
        <v>98</v>
      </c>
      <c r="AH63" s="19" t="s">
        <v>101</v>
      </c>
      <c r="AI63" s="26">
        <f t="shared" si="1"/>
        <v>100</v>
      </c>
      <c r="AJ63" s="26" t="str">
        <f t="shared" si="0"/>
        <v>Fuerte</v>
      </c>
      <c r="AK63" s="19" t="s">
        <v>102</v>
      </c>
      <c r="AL63" s="26" t="str">
        <f>IFERROR(VLOOKUP(AJ63&amp;AK63,[2]Tabla_Controles!$B$56:$G$65,5,FALSE),"")</f>
        <v>Fuerte</v>
      </c>
      <c r="AM63" s="27">
        <f t="shared" si="2"/>
        <v>100</v>
      </c>
      <c r="AN63" s="156"/>
      <c r="AO63" s="176"/>
      <c r="AP63" s="179"/>
      <c r="AQ63" s="182"/>
      <c r="AR63" s="184"/>
      <c r="AS63" s="184"/>
      <c r="AT63" s="185"/>
      <c r="AU63" s="146"/>
      <c r="AV63" s="28" t="s">
        <v>151</v>
      </c>
      <c r="AW63" s="63" t="s">
        <v>94</v>
      </c>
      <c r="AX63" s="64" t="s">
        <v>94</v>
      </c>
      <c r="AY63" s="64" t="s">
        <v>94</v>
      </c>
      <c r="AZ63" s="65" t="s">
        <v>94</v>
      </c>
      <c r="BA63" s="65" t="s">
        <v>94</v>
      </c>
      <c r="BB63" s="167"/>
      <c r="BC63" s="21" t="s">
        <v>146</v>
      </c>
      <c r="BD63" s="43" t="s">
        <v>110</v>
      </c>
      <c r="BE63" s="39" t="s">
        <v>399</v>
      </c>
      <c r="BF63" s="35" t="s">
        <v>379</v>
      </c>
      <c r="BG63" s="37" t="s">
        <v>126</v>
      </c>
      <c r="BH63" s="41"/>
      <c r="BI63" s="40" t="s">
        <v>94</v>
      </c>
      <c r="BJ63" s="40" t="s">
        <v>94</v>
      </c>
      <c r="BK63" s="171"/>
      <c r="BL63" s="173"/>
      <c r="BM63" s="173"/>
    </row>
    <row r="64" spans="1:65" ht="33" hidden="1" x14ac:dyDescent="0.3">
      <c r="A64" s="141"/>
      <c r="B64" s="142">
        <v>128</v>
      </c>
      <c r="C64" s="143"/>
      <c r="D64" s="143"/>
      <c r="E64" s="144" t="s">
        <v>366</v>
      </c>
      <c r="F64" s="144" t="s">
        <v>367</v>
      </c>
      <c r="G64" s="188"/>
      <c r="H64" s="191"/>
      <c r="I64" s="147"/>
      <c r="J64" s="158"/>
      <c r="K64" s="21" t="s">
        <v>154</v>
      </c>
      <c r="L64" s="22"/>
      <c r="M64" s="160"/>
      <c r="N64" s="158"/>
      <c r="O64" s="152"/>
      <c r="P64" s="162"/>
      <c r="Q64" s="164"/>
      <c r="R64" s="149"/>
      <c r="S64" s="151"/>
      <c r="T64" s="152"/>
      <c r="U64" s="153"/>
      <c r="V64" s="154"/>
      <c r="W64" s="21" t="s">
        <v>156</v>
      </c>
      <c r="X64" s="20"/>
      <c r="Y64" s="23"/>
      <c r="Z64" s="23"/>
      <c r="AA64" s="23"/>
      <c r="AB64" s="24"/>
      <c r="AC64" s="24"/>
      <c r="AD64" s="19"/>
      <c r="AE64" s="19"/>
      <c r="AF64" s="19"/>
      <c r="AG64" s="25"/>
      <c r="AH64" s="19"/>
      <c r="AI64" s="26" t="str">
        <f t="shared" si="1"/>
        <v/>
      </c>
      <c r="AJ64" s="26" t="str">
        <f t="shared" si="0"/>
        <v/>
      </c>
      <c r="AK64" s="19"/>
      <c r="AL64" s="26" t="str">
        <f>IFERROR(VLOOKUP(AJ64&amp;AK64,[2]Tabla_Controles!$B$56:$G$65,5,FALSE),"")</f>
        <v/>
      </c>
      <c r="AM64" s="27" t="str">
        <f t="shared" si="2"/>
        <v/>
      </c>
      <c r="AN64" s="156"/>
      <c r="AO64" s="176"/>
      <c r="AP64" s="179"/>
      <c r="AQ64" s="182"/>
      <c r="AR64" s="184"/>
      <c r="AS64" s="184"/>
      <c r="AT64" s="185"/>
      <c r="AU64" s="146"/>
      <c r="AV64" s="28" t="s">
        <v>161</v>
      </c>
      <c r="AW64" s="44"/>
      <c r="AX64" s="44"/>
      <c r="AY64" s="44"/>
      <c r="AZ64" s="47"/>
      <c r="BA64" s="47"/>
      <c r="BB64" s="167"/>
      <c r="BC64" s="21" t="s">
        <v>156</v>
      </c>
      <c r="BD64" s="41"/>
      <c r="BE64" s="39"/>
      <c r="BF64" s="51"/>
      <c r="BG64" s="37" t="s">
        <v>141</v>
      </c>
      <c r="BH64" s="41"/>
      <c r="BI64" s="40"/>
      <c r="BJ64" s="40"/>
      <c r="BK64" s="195"/>
      <c r="BL64" s="201"/>
      <c r="BM64" s="201"/>
    </row>
    <row r="65" spans="1:65" ht="30" hidden="1" customHeight="1" x14ac:dyDescent="0.3">
      <c r="A65" s="141"/>
      <c r="B65" s="142">
        <v>128</v>
      </c>
      <c r="C65" s="143"/>
      <c r="D65" s="143"/>
      <c r="E65" s="144" t="s">
        <v>366</v>
      </c>
      <c r="F65" s="144" t="s">
        <v>367</v>
      </c>
      <c r="G65" s="188"/>
      <c r="H65" s="191"/>
      <c r="I65" s="147"/>
      <c r="J65" s="158"/>
      <c r="K65" s="21" t="s">
        <v>170</v>
      </c>
      <c r="L65" s="22"/>
      <c r="M65" s="160"/>
      <c r="N65" s="158"/>
      <c r="O65" s="152"/>
      <c r="P65" s="162"/>
      <c r="Q65" s="164"/>
      <c r="R65" s="149"/>
      <c r="S65" s="151"/>
      <c r="T65" s="152"/>
      <c r="U65" s="153"/>
      <c r="V65" s="154"/>
      <c r="W65" s="21" t="s">
        <v>172</v>
      </c>
      <c r="X65" s="20"/>
      <c r="Y65" s="23"/>
      <c r="Z65" s="23"/>
      <c r="AA65" s="23"/>
      <c r="AB65" s="24"/>
      <c r="AC65" s="24"/>
      <c r="AD65" s="19"/>
      <c r="AE65" s="19"/>
      <c r="AF65" s="19"/>
      <c r="AG65" s="25"/>
      <c r="AH65" s="19"/>
      <c r="AI65" s="26" t="str">
        <f t="shared" si="1"/>
        <v/>
      </c>
      <c r="AJ65" s="26" t="str">
        <f t="shared" si="0"/>
        <v/>
      </c>
      <c r="AK65" s="19"/>
      <c r="AL65" s="26" t="str">
        <f>IFERROR(VLOOKUP(AJ65&amp;AK65,[2]Tabla_Controles!$B$56:$G$65,5,FALSE),"")</f>
        <v/>
      </c>
      <c r="AM65" s="27" t="str">
        <f t="shared" si="2"/>
        <v/>
      </c>
      <c r="AN65" s="156"/>
      <c r="AO65" s="176"/>
      <c r="AP65" s="179"/>
      <c r="AQ65" s="182"/>
      <c r="AR65" s="184"/>
      <c r="AS65" s="184"/>
      <c r="AT65" s="185"/>
      <c r="AU65" s="146"/>
      <c r="AV65" s="28" t="s">
        <v>176</v>
      </c>
      <c r="AW65" s="44"/>
      <c r="AX65" s="44"/>
      <c r="AY65" s="44"/>
      <c r="AZ65" s="47"/>
      <c r="BA65" s="47"/>
      <c r="BB65" s="167"/>
      <c r="BC65" s="21" t="s">
        <v>172</v>
      </c>
      <c r="BD65" s="41"/>
      <c r="BE65" s="39"/>
      <c r="BF65" s="51"/>
      <c r="BG65" s="37" t="s">
        <v>151</v>
      </c>
      <c r="BH65" s="41"/>
      <c r="BI65" s="40"/>
      <c r="BJ65" s="40"/>
      <c r="BK65" s="195"/>
      <c r="BL65" s="201"/>
      <c r="BM65" s="201"/>
    </row>
    <row r="66" spans="1:65" ht="30" hidden="1" customHeight="1" x14ac:dyDescent="0.3">
      <c r="A66" s="141"/>
      <c r="B66" s="142">
        <v>128</v>
      </c>
      <c r="C66" s="143"/>
      <c r="D66" s="143"/>
      <c r="E66" s="144" t="s">
        <v>366</v>
      </c>
      <c r="F66" s="144" t="s">
        <v>367</v>
      </c>
      <c r="G66" s="189"/>
      <c r="H66" s="192"/>
      <c r="I66" s="147"/>
      <c r="J66" s="158"/>
      <c r="K66" s="21" t="s">
        <v>183</v>
      </c>
      <c r="L66" s="22"/>
      <c r="M66" s="161"/>
      <c r="N66" s="158"/>
      <c r="O66" s="152"/>
      <c r="P66" s="162"/>
      <c r="Q66" s="165"/>
      <c r="R66" s="150"/>
      <c r="S66" s="151"/>
      <c r="T66" s="152"/>
      <c r="U66" s="153"/>
      <c r="V66" s="154"/>
      <c r="W66" s="21" t="s">
        <v>185</v>
      </c>
      <c r="X66" s="20"/>
      <c r="Y66" s="23"/>
      <c r="Z66" s="23"/>
      <c r="AA66" s="23"/>
      <c r="AB66" s="24"/>
      <c r="AC66" s="24"/>
      <c r="AD66" s="19"/>
      <c r="AE66" s="19"/>
      <c r="AF66" s="19"/>
      <c r="AG66" s="25"/>
      <c r="AH66" s="19"/>
      <c r="AI66" s="26" t="str">
        <f t="shared" si="1"/>
        <v/>
      </c>
      <c r="AJ66" s="26" t="str">
        <f t="shared" si="0"/>
        <v/>
      </c>
      <c r="AK66" s="19"/>
      <c r="AL66" s="26" t="str">
        <f>IFERROR(VLOOKUP(AJ66&amp;AK66,[2]Tabla_Controles!$B$56:$G$65,5,FALSE),"")</f>
        <v/>
      </c>
      <c r="AM66" s="27" t="str">
        <f t="shared" si="2"/>
        <v/>
      </c>
      <c r="AN66" s="157"/>
      <c r="AO66" s="177"/>
      <c r="AP66" s="180"/>
      <c r="AQ66" s="183"/>
      <c r="AR66" s="184"/>
      <c r="AS66" s="184"/>
      <c r="AT66" s="185"/>
      <c r="AU66" s="146"/>
      <c r="AV66" s="28" t="s">
        <v>190</v>
      </c>
      <c r="AW66" s="44"/>
      <c r="AX66" s="44"/>
      <c r="AY66" s="44"/>
      <c r="AZ66" s="47"/>
      <c r="BA66" s="47"/>
      <c r="BB66" s="168"/>
      <c r="BC66" s="21" t="s">
        <v>185</v>
      </c>
      <c r="BD66" s="41"/>
      <c r="BE66" s="39"/>
      <c r="BF66" s="51"/>
      <c r="BG66" s="37" t="s">
        <v>161</v>
      </c>
      <c r="BH66" s="41"/>
      <c r="BI66" s="40"/>
      <c r="BJ66" s="40"/>
      <c r="BK66" s="196"/>
      <c r="BL66" s="202"/>
      <c r="BM66" s="202"/>
    </row>
    <row r="67" spans="1:65" ht="409.5" x14ac:dyDescent="0.3">
      <c r="A67" s="203" t="str">
        <f>C67&amp;COUNTIF($C$10:C67,C67)</f>
        <v>Corrupción9</v>
      </c>
      <c r="B67" s="144" t="s">
        <v>400</v>
      </c>
      <c r="C67" s="143" t="s">
        <v>79</v>
      </c>
      <c r="D67" s="143" t="s">
        <v>80</v>
      </c>
      <c r="E67" s="144" t="s">
        <v>401</v>
      </c>
      <c r="F67" s="144" t="s">
        <v>402</v>
      </c>
      <c r="G67" s="187" t="s">
        <v>403</v>
      </c>
      <c r="H67" s="190" t="s">
        <v>404</v>
      </c>
      <c r="I67" s="147" t="str">
        <f>"Posibilidad de recibir o solicitar cualquier dádiva o beneficio a nombre propio o de terceros, con el fin de "&amp;J67</f>
        <v>Posibilidad de recibir o solicitar cualquier dádiva o beneficio a nombre propio o de terceros, con el fin de alterar la información de los activos recibidos que puedan afectar su potencial de productividad</v>
      </c>
      <c r="J67" s="158" t="s">
        <v>405</v>
      </c>
      <c r="K67" s="21" t="s">
        <v>86</v>
      </c>
      <c r="L67" s="22" t="s">
        <v>406</v>
      </c>
      <c r="M67" s="159" t="s">
        <v>407</v>
      </c>
      <c r="N67" s="158" t="s">
        <v>89</v>
      </c>
      <c r="O67" s="152" t="str">
        <f>IF(N67="","",IF(OR($N67=[2]Tabla_Probabilidad!$D$20,$N67=[2]Tabla_Probabilidad!$J$20),"Muy Baja",IF(OR($N67=[2]Tabla_Probabilidad!$E$20,$N67=[2]Tabla_Probabilidad!$K$20),"Baja",IF(OR($N67=[2]Tabla_Probabilidad!$F$20,$N67=[2]Tabla_Probabilidad!$L$20),"Media",IF(OR($N67=[2]Tabla_Probabilidad!$G$20,$N67=[2]Tabla_Probabilidad!$M$20),"Alta",IF(OR($N67=[2]Tabla_Probabilidad!$H$20,$N67=[2]Tabla_Probabilidad!$N$20),"Muy Alta"))))))</f>
        <v>Media</v>
      </c>
      <c r="P67" s="162">
        <f>IF(O67="Muy Baja",1,IF(O67="Baja",2,IF(O67="Media",3,IF(O67="Alta",4,IF(O67="Muy Alta",5,"")))))</f>
        <v>3</v>
      </c>
      <c r="Q67" s="163" t="str">
        <f>IFERROR(IF($C67="Corrupción",HYPERLINK("#"&amp;"Impacto_Riesgos!C"&amp;MATCH($B67,[2]Impacto_Riesgos!$B$10:$B$138,0)+9,"Calcula el impacto aquí"),"")," ")</f>
        <v>Calcula el impacto aquí</v>
      </c>
      <c r="R67" s="148">
        <f>IFERROR(VLOOKUP(A67,[2]Impacto_Riesgos!$A$8:$W$138,23,),"NA")</f>
        <v>15</v>
      </c>
      <c r="S67" s="151" t="s">
        <v>90</v>
      </c>
      <c r="T67" s="152" t="str">
        <f>IF($S67='[2]Tabla Impacto'!$F$10,"Moderado",IF($S67='[2]Tabla Impacto'!$G$10,"Mayor",IF($S67='[2]Tabla Impacto'!$H$10,"Catastrófico","")))</f>
        <v>Catastrófico</v>
      </c>
      <c r="U67" s="153">
        <f>IF(T67="Leve",1,IF(T67="Menor",2,IF(T67="Moderado",3,IF(T67="Mayor",4,IF(T67="Catastrófico",5,"")))))</f>
        <v>5</v>
      </c>
      <c r="V67" s="154"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21" t="s">
        <v>91</v>
      </c>
      <c r="X67" s="20" t="s">
        <v>408</v>
      </c>
      <c r="Y67" s="23" t="s">
        <v>409</v>
      </c>
      <c r="Z67" s="23" t="s">
        <v>410</v>
      </c>
      <c r="AA67" s="23" t="s">
        <v>354</v>
      </c>
      <c r="AB67" s="24" t="s">
        <v>96</v>
      </c>
      <c r="AC67" s="24" t="s">
        <v>97</v>
      </c>
      <c r="AD67" s="19" t="s">
        <v>98</v>
      </c>
      <c r="AE67" s="19" t="s">
        <v>99</v>
      </c>
      <c r="AF67" s="19" t="s">
        <v>100</v>
      </c>
      <c r="AG67" s="25" t="s">
        <v>98</v>
      </c>
      <c r="AH67" s="19" t="s">
        <v>101</v>
      </c>
      <c r="AI67" s="26">
        <f t="shared" si="1"/>
        <v>100</v>
      </c>
      <c r="AJ67" s="26" t="str">
        <f t="shared" si="0"/>
        <v>Fuerte</v>
      </c>
      <c r="AK67" s="19" t="s">
        <v>102</v>
      </c>
      <c r="AL67" s="26" t="str">
        <f>IFERROR(VLOOKUP(AJ67&amp;AK67,[2]Tabla_Controles!$B$56:$G$65,5,FALSE),"")</f>
        <v>Fuerte</v>
      </c>
      <c r="AM67" s="27">
        <f t="shared" si="2"/>
        <v>100</v>
      </c>
      <c r="AN67" s="155">
        <f>IFERROR(AVERAGE(AM67:AM73),"")</f>
        <v>83.333333333333329</v>
      </c>
      <c r="AO67" s="175" t="str">
        <f>IF($AN67=100,"Fuerte",IF($AN67&lt;100,"Moderado",IF($AN67&lt;50,"Débil",IF($AN67=0,"",""))))</f>
        <v>Moderado</v>
      </c>
      <c r="AP67" s="178" t="s">
        <v>103</v>
      </c>
      <c r="AQ67" s="181">
        <f>IFERROR(P67-VLOOKUP(AO67&amp;AP67,[2]Tabla_Controles!$B$77:$E$83,4,0),"")</f>
        <v>2</v>
      </c>
      <c r="AR67" s="184" t="str">
        <f>IF($AQ67="","",IF($AQ67=1,"Muy Baja",IF($AQ67=2,"Baja",IF($AQ67=3,"Media",IF($AQ67=4,"Alta",IF($AQ67=5,"Muy Alta","Muy Baja"))))))</f>
        <v>Baja</v>
      </c>
      <c r="AS67" s="184" t="str">
        <f>T67</f>
        <v>Catastrófico</v>
      </c>
      <c r="AT67" s="185"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146" t="s">
        <v>104</v>
      </c>
      <c r="AV67" s="28" t="s">
        <v>105</v>
      </c>
      <c r="AW67" s="29" t="s">
        <v>162</v>
      </c>
      <c r="AX67" s="31" t="s">
        <v>163</v>
      </c>
      <c r="AY67" s="31" t="s">
        <v>164</v>
      </c>
      <c r="AZ67" s="38" t="s">
        <v>130</v>
      </c>
      <c r="BA67" s="33" t="s">
        <v>108</v>
      </c>
      <c r="BB67" s="166" t="s">
        <v>109</v>
      </c>
      <c r="BC67" s="21" t="s">
        <v>91</v>
      </c>
      <c r="BD67" s="43" t="s">
        <v>110</v>
      </c>
      <c r="BE67" s="39" t="s">
        <v>411</v>
      </c>
      <c r="BF67" s="39" t="s">
        <v>412</v>
      </c>
      <c r="BG67" s="37" t="s">
        <v>176</v>
      </c>
      <c r="BH67" s="43" t="s">
        <v>110</v>
      </c>
      <c r="BI67" s="39" t="s">
        <v>413</v>
      </c>
      <c r="BJ67" s="39" t="s">
        <v>414</v>
      </c>
      <c r="BK67" s="194" t="s">
        <v>115</v>
      </c>
      <c r="BL67" s="197" t="s">
        <v>415</v>
      </c>
      <c r="BM67" s="169" t="s">
        <v>416</v>
      </c>
    </row>
    <row r="68" spans="1:65" ht="102" x14ac:dyDescent="0.3">
      <c r="A68" s="203"/>
      <c r="B68" s="144" t="s">
        <v>400</v>
      </c>
      <c r="C68" s="143"/>
      <c r="D68" s="143"/>
      <c r="E68" s="144" t="s">
        <v>401</v>
      </c>
      <c r="F68" s="144" t="s">
        <v>402</v>
      </c>
      <c r="G68" s="188"/>
      <c r="H68" s="191"/>
      <c r="I68" s="147"/>
      <c r="J68" s="158"/>
      <c r="K68" s="21" t="s">
        <v>118</v>
      </c>
      <c r="L68" s="22" t="s">
        <v>417</v>
      </c>
      <c r="M68" s="160"/>
      <c r="N68" s="158"/>
      <c r="O68" s="152"/>
      <c r="P68" s="162"/>
      <c r="Q68" s="164"/>
      <c r="R68" s="149"/>
      <c r="S68" s="151"/>
      <c r="T68" s="152"/>
      <c r="U68" s="153"/>
      <c r="V68" s="154"/>
      <c r="W68" s="21" t="s">
        <v>120</v>
      </c>
      <c r="X68" s="20" t="s">
        <v>418</v>
      </c>
      <c r="Y68" s="23" t="s">
        <v>419</v>
      </c>
      <c r="Z68" s="23" t="s">
        <v>420</v>
      </c>
      <c r="AA68" s="23" t="s">
        <v>421</v>
      </c>
      <c r="AB68" s="24" t="s">
        <v>96</v>
      </c>
      <c r="AC68" s="24" t="s">
        <v>97</v>
      </c>
      <c r="AD68" s="19" t="s">
        <v>98</v>
      </c>
      <c r="AE68" s="19" t="s">
        <v>160</v>
      </c>
      <c r="AF68" s="19" t="s">
        <v>100</v>
      </c>
      <c r="AG68" s="25" t="s">
        <v>98</v>
      </c>
      <c r="AH68" s="19" t="s">
        <v>101</v>
      </c>
      <c r="AI68" s="26">
        <f t="shared" si="1"/>
        <v>95</v>
      </c>
      <c r="AJ68" s="26" t="str">
        <f t="shared" si="0"/>
        <v>Moderado</v>
      </c>
      <c r="AK68" s="19" t="s">
        <v>102</v>
      </c>
      <c r="AL68" s="26" t="str">
        <f>IFERROR(VLOOKUP(AJ68&amp;AK68,[2]Tabla_Controles!$B$56:$G$65,5,FALSE),"")</f>
        <v>Moderado</v>
      </c>
      <c r="AM68" s="27">
        <f t="shared" si="2"/>
        <v>50</v>
      </c>
      <c r="AN68" s="156"/>
      <c r="AO68" s="176"/>
      <c r="AP68" s="179"/>
      <c r="AQ68" s="182"/>
      <c r="AR68" s="184"/>
      <c r="AS68" s="184"/>
      <c r="AT68" s="185"/>
      <c r="AU68" s="146"/>
      <c r="AV68" s="28" t="s">
        <v>126</v>
      </c>
      <c r="AW68" s="63" t="s">
        <v>94</v>
      </c>
      <c r="AX68" s="64" t="s">
        <v>94</v>
      </c>
      <c r="AY68" s="64" t="s">
        <v>94</v>
      </c>
      <c r="AZ68" s="65" t="s">
        <v>94</v>
      </c>
      <c r="BA68" s="65" t="s">
        <v>94</v>
      </c>
      <c r="BB68" s="167"/>
      <c r="BC68" s="21" t="s">
        <v>120</v>
      </c>
      <c r="BD68" s="43" t="s">
        <v>110</v>
      </c>
      <c r="BE68" s="36" t="s">
        <v>422</v>
      </c>
      <c r="BF68" s="36" t="s">
        <v>423</v>
      </c>
      <c r="BG68" s="37" t="s">
        <v>190</v>
      </c>
      <c r="BH68" s="41"/>
      <c r="BI68" s="40" t="s">
        <v>94</v>
      </c>
      <c r="BJ68" s="40" t="s">
        <v>94</v>
      </c>
      <c r="BK68" s="195"/>
      <c r="BL68" s="201"/>
      <c r="BM68" s="201"/>
    </row>
    <row r="69" spans="1:65" ht="132" x14ac:dyDescent="0.3">
      <c r="A69" s="203"/>
      <c r="B69" s="144" t="s">
        <v>400</v>
      </c>
      <c r="C69" s="143"/>
      <c r="D69" s="143"/>
      <c r="E69" s="144" t="s">
        <v>401</v>
      </c>
      <c r="F69" s="144" t="s">
        <v>402</v>
      </c>
      <c r="G69" s="188"/>
      <c r="H69" s="191"/>
      <c r="I69" s="147"/>
      <c r="J69" s="158"/>
      <c r="K69" s="21" t="s">
        <v>135</v>
      </c>
      <c r="L69" s="22" t="s">
        <v>424</v>
      </c>
      <c r="M69" s="160"/>
      <c r="N69" s="158"/>
      <c r="O69" s="152"/>
      <c r="P69" s="162"/>
      <c r="Q69" s="164"/>
      <c r="R69" s="149"/>
      <c r="S69" s="151"/>
      <c r="T69" s="152"/>
      <c r="U69" s="153"/>
      <c r="V69" s="154"/>
      <c r="W69" s="21" t="s">
        <v>137</v>
      </c>
      <c r="X69" s="20" t="s">
        <v>425</v>
      </c>
      <c r="Y69" s="23" t="s">
        <v>426</v>
      </c>
      <c r="Z69" s="23" t="s">
        <v>427</v>
      </c>
      <c r="AA69" s="23" t="s">
        <v>354</v>
      </c>
      <c r="AB69" s="24" t="s">
        <v>96</v>
      </c>
      <c r="AC69" s="24" t="s">
        <v>97</v>
      </c>
      <c r="AD69" s="19" t="s">
        <v>98</v>
      </c>
      <c r="AE69" s="19" t="s">
        <v>99</v>
      </c>
      <c r="AF69" s="19" t="s">
        <v>100</v>
      </c>
      <c r="AG69" s="25" t="s">
        <v>98</v>
      </c>
      <c r="AH69" s="19" t="s">
        <v>101</v>
      </c>
      <c r="AI69" s="26">
        <f t="shared" si="1"/>
        <v>100</v>
      </c>
      <c r="AJ69" s="26" t="str">
        <f t="shared" si="0"/>
        <v>Fuerte</v>
      </c>
      <c r="AK69" s="19" t="s">
        <v>102</v>
      </c>
      <c r="AL69" s="26" t="str">
        <f>IFERROR(VLOOKUP(AJ69&amp;AK69,[2]Tabla_Controles!$B$56:$G$65,5,FALSE),"")</f>
        <v>Fuerte</v>
      </c>
      <c r="AM69" s="27">
        <f t="shared" si="2"/>
        <v>100</v>
      </c>
      <c r="AN69" s="156"/>
      <c r="AO69" s="176"/>
      <c r="AP69" s="179"/>
      <c r="AQ69" s="182"/>
      <c r="AR69" s="184"/>
      <c r="AS69" s="184"/>
      <c r="AT69" s="185"/>
      <c r="AU69" s="146"/>
      <c r="AV69" s="28" t="s">
        <v>141</v>
      </c>
      <c r="AW69" s="44" t="s">
        <v>428</v>
      </c>
      <c r="AX69" s="30" t="s">
        <v>429</v>
      </c>
      <c r="AY69" s="30" t="s">
        <v>129</v>
      </c>
      <c r="AZ69" s="45">
        <v>44834</v>
      </c>
      <c r="BA69" s="45">
        <v>44849</v>
      </c>
      <c r="BB69" s="167"/>
      <c r="BC69" s="21" t="s">
        <v>137</v>
      </c>
      <c r="BD69" s="43" t="s">
        <v>110</v>
      </c>
      <c r="BE69" s="39" t="s">
        <v>430</v>
      </c>
      <c r="BF69" s="39" t="s">
        <v>431</v>
      </c>
      <c r="BG69" s="37" t="s">
        <v>105</v>
      </c>
      <c r="BH69" s="43" t="s">
        <v>300</v>
      </c>
      <c r="BI69" s="39" t="s">
        <v>432</v>
      </c>
      <c r="BJ69" s="40" t="s">
        <v>94</v>
      </c>
      <c r="BK69" s="195"/>
      <c r="BL69" s="204"/>
      <c r="BM69" s="171"/>
    </row>
    <row r="70" spans="1:65" ht="33" hidden="1" x14ac:dyDescent="0.3">
      <c r="A70" s="203"/>
      <c r="B70" s="144" t="s">
        <v>400</v>
      </c>
      <c r="C70" s="143"/>
      <c r="D70" s="143"/>
      <c r="E70" s="144" t="s">
        <v>401</v>
      </c>
      <c r="F70" s="144" t="s">
        <v>402</v>
      </c>
      <c r="G70" s="188"/>
      <c r="H70" s="191"/>
      <c r="I70" s="147"/>
      <c r="J70" s="158"/>
      <c r="K70" s="21" t="s">
        <v>144</v>
      </c>
      <c r="L70" s="22"/>
      <c r="M70" s="160"/>
      <c r="N70" s="158"/>
      <c r="O70" s="152"/>
      <c r="P70" s="162"/>
      <c r="Q70" s="164"/>
      <c r="R70" s="149"/>
      <c r="S70" s="151"/>
      <c r="T70" s="152"/>
      <c r="U70" s="153"/>
      <c r="V70" s="154"/>
      <c r="W70" s="21" t="s">
        <v>146</v>
      </c>
      <c r="X70" s="20"/>
      <c r="Y70" s="23"/>
      <c r="Z70" s="23"/>
      <c r="AA70" s="23"/>
      <c r="AB70" s="24"/>
      <c r="AC70" s="24"/>
      <c r="AD70" s="19"/>
      <c r="AE70" s="19"/>
      <c r="AF70" s="19"/>
      <c r="AG70" s="25"/>
      <c r="AH70" s="19"/>
      <c r="AI70" s="26" t="str">
        <f t="shared" si="1"/>
        <v/>
      </c>
      <c r="AJ70" s="26" t="str">
        <f t="shared" si="0"/>
        <v/>
      </c>
      <c r="AK70" s="19"/>
      <c r="AL70" s="26" t="str">
        <f>IFERROR(VLOOKUP(AJ70&amp;AK70,[2]Tabla_Controles!$B$56:$G$65,5,FALSE),"")</f>
        <v/>
      </c>
      <c r="AM70" s="27" t="str">
        <f t="shared" si="2"/>
        <v/>
      </c>
      <c r="AN70" s="156"/>
      <c r="AO70" s="176"/>
      <c r="AP70" s="179"/>
      <c r="AQ70" s="182"/>
      <c r="AR70" s="184"/>
      <c r="AS70" s="184"/>
      <c r="AT70" s="185"/>
      <c r="AU70" s="146"/>
      <c r="AV70" s="37" t="s">
        <v>151</v>
      </c>
      <c r="AW70" s="44"/>
      <c r="AX70" s="44"/>
      <c r="AY70" s="44"/>
      <c r="AZ70" s="47"/>
      <c r="BA70" s="47"/>
      <c r="BB70" s="167"/>
      <c r="BC70" s="21" t="s">
        <v>146</v>
      </c>
      <c r="BD70" s="41"/>
      <c r="BE70" s="39"/>
      <c r="BF70" s="51"/>
      <c r="BG70" s="37" t="s">
        <v>126</v>
      </c>
      <c r="BH70" s="41"/>
      <c r="BI70" s="39"/>
      <c r="BJ70" s="40"/>
      <c r="BK70" s="195"/>
      <c r="BL70" s="201"/>
      <c r="BM70" s="201"/>
    </row>
    <row r="71" spans="1:65" ht="30" hidden="1" customHeight="1" x14ac:dyDescent="0.3">
      <c r="A71" s="203"/>
      <c r="B71" s="144" t="s">
        <v>400</v>
      </c>
      <c r="C71" s="143"/>
      <c r="D71" s="143"/>
      <c r="E71" s="144" t="s">
        <v>401</v>
      </c>
      <c r="F71" s="144" t="s">
        <v>402</v>
      </c>
      <c r="G71" s="188"/>
      <c r="H71" s="191"/>
      <c r="I71" s="147"/>
      <c r="J71" s="158"/>
      <c r="K71" s="21" t="s">
        <v>154</v>
      </c>
      <c r="L71" s="22"/>
      <c r="M71" s="160"/>
      <c r="N71" s="158"/>
      <c r="O71" s="152"/>
      <c r="P71" s="162"/>
      <c r="Q71" s="164"/>
      <c r="R71" s="149"/>
      <c r="S71" s="151"/>
      <c r="T71" s="152"/>
      <c r="U71" s="153"/>
      <c r="V71" s="154"/>
      <c r="W71" s="21" t="s">
        <v>156</v>
      </c>
      <c r="X71" s="20"/>
      <c r="Y71" s="23"/>
      <c r="Z71" s="23"/>
      <c r="AA71" s="23"/>
      <c r="AB71" s="24"/>
      <c r="AC71" s="24"/>
      <c r="AD71" s="19"/>
      <c r="AE71" s="19"/>
      <c r="AF71" s="19"/>
      <c r="AG71" s="25"/>
      <c r="AH71" s="19"/>
      <c r="AI71" s="26" t="str">
        <f t="shared" si="1"/>
        <v/>
      </c>
      <c r="AJ71" s="26" t="str">
        <f t="shared" si="0"/>
        <v/>
      </c>
      <c r="AK71" s="19"/>
      <c r="AL71" s="26" t="str">
        <f>IFERROR(VLOOKUP(AJ71&amp;AK71,[2]Tabla_Controles!$B$56:$G$65,5,FALSE),"")</f>
        <v/>
      </c>
      <c r="AM71" s="27" t="str">
        <f t="shared" si="2"/>
        <v/>
      </c>
      <c r="AN71" s="156"/>
      <c r="AO71" s="176"/>
      <c r="AP71" s="179"/>
      <c r="AQ71" s="182"/>
      <c r="AR71" s="184"/>
      <c r="AS71" s="184"/>
      <c r="AT71" s="185"/>
      <c r="AU71" s="146"/>
      <c r="AV71" s="37" t="s">
        <v>161</v>
      </c>
      <c r="AW71" s="44"/>
      <c r="AX71" s="44"/>
      <c r="AY71" s="44"/>
      <c r="AZ71" s="47"/>
      <c r="BA71" s="47"/>
      <c r="BB71" s="167"/>
      <c r="BC71" s="21" t="s">
        <v>156</v>
      </c>
      <c r="BD71" s="41"/>
      <c r="BE71" s="39"/>
      <c r="BF71" s="51"/>
      <c r="BG71" s="37" t="s">
        <v>141</v>
      </c>
      <c r="BH71" s="41"/>
      <c r="BI71" s="39"/>
      <c r="BJ71" s="40"/>
      <c r="BK71" s="195"/>
      <c r="BL71" s="201"/>
      <c r="BM71" s="201"/>
    </row>
    <row r="72" spans="1:65" ht="30" hidden="1" customHeight="1" x14ac:dyDescent="0.3">
      <c r="A72" s="203"/>
      <c r="B72" s="144" t="s">
        <v>400</v>
      </c>
      <c r="C72" s="143"/>
      <c r="D72" s="143"/>
      <c r="E72" s="144" t="s">
        <v>401</v>
      </c>
      <c r="F72" s="144" t="s">
        <v>402</v>
      </c>
      <c r="G72" s="188"/>
      <c r="H72" s="191"/>
      <c r="I72" s="147"/>
      <c r="J72" s="158"/>
      <c r="K72" s="21" t="s">
        <v>170</v>
      </c>
      <c r="L72" s="22"/>
      <c r="M72" s="160"/>
      <c r="N72" s="158"/>
      <c r="O72" s="152"/>
      <c r="P72" s="162"/>
      <c r="Q72" s="164"/>
      <c r="R72" s="149"/>
      <c r="S72" s="151"/>
      <c r="T72" s="152"/>
      <c r="U72" s="153"/>
      <c r="V72" s="154"/>
      <c r="W72" s="21" t="s">
        <v>172</v>
      </c>
      <c r="X72" s="20"/>
      <c r="Y72" s="23"/>
      <c r="Z72" s="23"/>
      <c r="AA72" s="23"/>
      <c r="AB72" s="24"/>
      <c r="AC72" s="24"/>
      <c r="AD72" s="19"/>
      <c r="AE72" s="19"/>
      <c r="AF72" s="19"/>
      <c r="AG72" s="25"/>
      <c r="AH72" s="19"/>
      <c r="AI72" s="26" t="str">
        <f t="shared" si="1"/>
        <v/>
      </c>
      <c r="AJ72" s="26" t="str">
        <f t="shared" si="0"/>
        <v/>
      </c>
      <c r="AK72" s="19"/>
      <c r="AL72" s="26" t="str">
        <f>IFERROR(VLOOKUP(AJ72&amp;AK72,[2]Tabla_Controles!$B$56:$G$65,5,FALSE),"")</f>
        <v/>
      </c>
      <c r="AM72" s="27" t="str">
        <f t="shared" si="2"/>
        <v/>
      </c>
      <c r="AN72" s="156"/>
      <c r="AO72" s="176"/>
      <c r="AP72" s="179"/>
      <c r="AQ72" s="182"/>
      <c r="AR72" s="184"/>
      <c r="AS72" s="184"/>
      <c r="AT72" s="185"/>
      <c r="AU72" s="146"/>
      <c r="AV72" s="37" t="s">
        <v>176</v>
      </c>
      <c r="AW72" s="44"/>
      <c r="AX72" s="44"/>
      <c r="AY72" s="44"/>
      <c r="AZ72" s="47"/>
      <c r="BA72" s="47"/>
      <c r="BB72" s="167"/>
      <c r="BC72" s="21" t="s">
        <v>172</v>
      </c>
      <c r="BD72" s="41"/>
      <c r="BE72" s="39"/>
      <c r="BF72" s="51"/>
      <c r="BG72" s="37" t="s">
        <v>151</v>
      </c>
      <c r="BH72" s="41"/>
      <c r="BI72" s="39"/>
      <c r="BJ72" s="40"/>
      <c r="BK72" s="195"/>
      <c r="BL72" s="201"/>
      <c r="BM72" s="201"/>
    </row>
    <row r="73" spans="1:65" ht="30" hidden="1" customHeight="1" x14ac:dyDescent="0.3">
      <c r="A73" s="203"/>
      <c r="B73" s="144" t="s">
        <v>400</v>
      </c>
      <c r="C73" s="143"/>
      <c r="D73" s="143"/>
      <c r="E73" s="144" t="s">
        <v>401</v>
      </c>
      <c r="F73" s="144" t="s">
        <v>402</v>
      </c>
      <c r="G73" s="189"/>
      <c r="H73" s="192"/>
      <c r="I73" s="147"/>
      <c r="J73" s="158"/>
      <c r="K73" s="21" t="s">
        <v>183</v>
      </c>
      <c r="L73" s="22"/>
      <c r="M73" s="161"/>
      <c r="N73" s="158"/>
      <c r="O73" s="152"/>
      <c r="P73" s="162"/>
      <c r="Q73" s="165"/>
      <c r="R73" s="150"/>
      <c r="S73" s="151"/>
      <c r="T73" s="152"/>
      <c r="U73" s="153"/>
      <c r="V73" s="154"/>
      <c r="W73" s="21" t="s">
        <v>185</v>
      </c>
      <c r="X73" s="20"/>
      <c r="Y73" s="23"/>
      <c r="Z73" s="23"/>
      <c r="AA73" s="23"/>
      <c r="AB73" s="24"/>
      <c r="AC73" s="24"/>
      <c r="AD73" s="19"/>
      <c r="AE73" s="19"/>
      <c r="AF73" s="19"/>
      <c r="AG73" s="25"/>
      <c r="AH73" s="19"/>
      <c r="AI73" s="26" t="str">
        <f t="shared" si="1"/>
        <v/>
      </c>
      <c r="AJ73" s="26" t="str">
        <f t="shared" si="0"/>
        <v/>
      </c>
      <c r="AK73" s="19"/>
      <c r="AL73" s="26" t="str">
        <f>IFERROR(VLOOKUP(AJ73&amp;AK73,[2]Tabla_Controles!$B$56:$G$65,5,FALSE),"")</f>
        <v/>
      </c>
      <c r="AM73" s="27" t="str">
        <f t="shared" si="2"/>
        <v/>
      </c>
      <c r="AN73" s="157"/>
      <c r="AO73" s="177"/>
      <c r="AP73" s="180"/>
      <c r="AQ73" s="183"/>
      <c r="AR73" s="184"/>
      <c r="AS73" s="184"/>
      <c r="AT73" s="185"/>
      <c r="AU73" s="146"/>
      <c r="AV73" s="37" t="s">
        <v>190</v>
      </c>
      <c r="AW73" s="44"/>
      <c r="AX73" s="44"/>
      <c r="AY73" s="44"/>
      <c r="AZ73" s="47"/>
      <c r="BA73" s="47"/>
      <c r="BB73" s="168"/>
      <c r="BC73" s="21" t="s">
        <v>185</v>
      </c>
      <c r="BD73" s="41"/>
      <c r="BE73" s="39"/>
      <c r="BF73" s="51"/>
      <c r="BG73" s="37" t="s">
        <v>161</v>
      </c>
      <c r="BH73" s="41"/>
      <c r="BI73" s="39"/>
      <c r="BJ73" s="40"/>
      <c r="BK73" s="196"/>
      <c r="BL73" s="202"/>
      <c r="BM73" s="202"/>
    </row>
    <row r="74" spans="1:65" ht="409.5" x14ac:dyDescent="0.3">
      <c r="A74" s="203" t="str">
        <f>C74&amp;COUNTIF($C$10:C74,C74)</f>
        <v>Corrupción10</v>
      </c>
      <c r="B74" s="144" t="s">
        <v>433</v>
      </c>
      <c r="C74" s="143" t="s">
        <v>79</v>
      </c>
      <c r="D74" s="143" t="s">
        <v>80</v>
      </c>
      <c r="E74" s="144" t="s">
        <v>401</v>
      </c>
      <c r="F74" s="144" t="s">
        <v>434</v>
      </c>
      <c r="G74" s="187" t="s">
        <v>435</v>
      </c>
      <c r="H74" s="190" t="s">
        <v>436</v>
      </c>
      <c r="I74" s="147" t="str">
        <f>"Posibilidad de recibir o solicitar cualquier dádiva o beneficio a nombre propio o de terceros, con el fin de "&amp;J74</f>
        <v>Posibilidad de recibir o solicitar cualquier dádiva o beneficio a nombre propio o de terceros, con el fin de favorecer a terceros en el proceso de registro de depositarios provisionales y liquidadores para la administración de los activos a cargo de SAE.</v>
      </c>
      <c r="J74" s="158" t="s">
        <v>437</v>
      </c>
      <c r="K74" s="21" t="s">
        <v>86</v>
      </c>
      <c r="L74" s="22" t="s">
        <v>438</v>
      </c>
      <c r="M74" s="159" t="s">
        <v>439</v>
      </c>
      <c r="N74" s="158" t="s">
        <v>89</v>
      </c>
      <c r="O74" s="152" t="str">
        <f>IF(N74="","",IF(OR($N74=[2]Tabla_Probabilidad!$D$20,$N74=[2]Tabla_Probabilidad!$J$20),"Muy Baja",IF(OR($N74=[2]Tabla_Probabilidad!$E$20,$N74=[2]Tabla_Probabilidad!$K$20),"Baja",IF(OR($N74=[2]Tabla_Probabilidad!$F$20,$N74=[2]Tabla_Probabilidad!$L$20),"Media",IF(OR($N74=[2]Tabla_Probabilidad!$G$20,$N74=[2]Tabla_Probabilidad!$M$20),"Alta",IF(OR($N74=[2]Tabla_Probabilidad!$H$20,$N74=[2]Tabla_Probabilidad!$N$20),"Muy Alta"))))))</f>
        <v>Media</v>
      </c>
      <c r="P74" s="162">
        <f>IF(O74="Muy Baja",1,IF(O74="Baja",2,IF(O74="Media",3,IF(O74="Alta",4,IF(O74="Muy Alta",5,"")))))</f>
        <v>3</v>
      </c>
      <c r="Q74" s="163" t="str">
        <f>IFERROR(IF($C74="Corrupción",HYPERLINK("#"&amp;"Impacto_Riesgos!C"&amp;MATCH($B74,[2]Impacto_Riesgos!$B$10:$B$138,0)+9,"Calcula el impacto aquí"),"")," ")</f>
        <v>Calcula el impacto aquí</v>
      </c>
      <c r="R74" s="148">
        <f>IFERROR(VLOOKUP(A74,[2]Impacto_Riesgos!$A$8:$W$138,23,),"NA")</f>
        <v>15</v>
      </c>
      <c r="S74" s="151" t="s">
        <v>90</v>
      </c>
      <c r="T74" s="152" t="str">
        <f>IF($S74='[2]Tabla Impacto'!$F$10,"Moderado",IF($S74='[2]Tabla Impacto'!$G$10,"Mayor",IF($S74='[2]Tabla Impacto'!$H$10,"Catastrófico","")))</f>
        <v>Catastrófico</v>
      </c>
      <c r="U74" s="153">
        <f>IF(T74="Leve",1,IF(T74="Menor",2,IF(T74="Moderado",3,IF(T74="Mayor",4,IF(T74="Catastrófico",5,"")))))</f>
        <v>5</v>
      </c>
      <c r="V74" s="154"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21" t="s">
        <v>91</v>
      </c>
      <c r="X74" s="20" t="s">
        <v>440</v>
      </c>
      <c r="Y74" s="23" t="s">
        <v>441</v>
      </c>
      <c r="Z74" s="23" t="s">
        <v>442</v>
      </c>
      <c r="AA74" s="23" t="s">
        <v>443</v>
      </c>
      <c r="AB74" s="24" t="s">
        <v>96</v>
      </c>
      <c r="AC74" s="24" t="s">
        <v>97</v>
      </c>
      <c r="AD74" s="19" t="s">
        <v>98</v>
      </c>
      <c r="AE74" s="19" t="s">
        <v>99</v>
      </c>
      <c r="AF74" s="19" t="s">
        <v>100</v>
      </c>
      <c r="AG74" s="25" t="s">
        <v>98</v>
      </c>
      <c r="AH74" s="19" t="s">
        <v>101</v>
      </c>
      <c r="AI74" s="26">
        <f t="shared" si="1"/>
        <v>100</v>
      </c>
      <c r="AJ74" s="26" t="str">
        <f t="shared" si="0"/>
        <v>Fuerte</v>
      </c>
      <c r="AK74" s="19" t="s">
        <v>102</v>
      </c>
      <c r="AL74" s="26" t="str">
        <f>IFERROR(VLOOKUP(AJ74&amp;AK74,[2]Tabla_Controles!$B$56:$G$65,5,FALSE),"")</f>
        <v>Fuerte</v>
      </c>
      <c r="AM74" s="27">
        <f t="shared" si="2"/>
        <v>100</v>
      </c>
      <c r="AN74" s="155">
        <f>IFERROR(AVERAGE(AM74:AM80),"")</f>
        <v>58.333333333333336</v>
      </c>
      <c r="AO74" s="175" t="str">
        <f>IF($AN74=100,"Fuerte",IF($AN74&lt;100,"Moderado",IF($AN74&lt;50,"Débil",IF($AN74=0,"",""))))</f>
        <v>Moderado</v>
      </c>
      <c r="AP74" s="178" t="s">
        <v>103</v>
      </c>
      <c r="AQ74" s="181">
        <f>IFERROR(P74-VLOOKUP(AO74&amp;AP74,[2]Tabla_Controles!$B$77:$E$83,4,0),"")</f>
        <v>2</v>
      </c>
      <c r="AR74" s="184" t="str">
        <f>IF($AQ74="","",IF($AQ74=1,"Muy Baja",IF($AQ74=2,"Baja",IF($AQ74=3,"Media",IF($AQ74=4,"Alta",IF($AQ74=5,"Muy Alta","Muy Baja"))))))</f>
        <v>Baja</v>
      </c>
      <c r="AS74" s="184" t="str">
        <f>T74</f>
        <v>Catastrófico</v>
      </c>
      <c r="AT74" s="185"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146" t="s">
        <v>104</v>
      </c>
      <c r="AV74" s="37" t="s">
        <v>105</v>
      </c>
      <c r="AW74" s="29" t="s">
        <v>162</v>
      </c>
      <c r="AX74" s="31" t="s">
        <v>163</v>
      </c>
      <c r="AY74" s="31" t="s">
        <v>164</v>
      </c>
      <c r="AZ74" s="38" t="s">
        <v>130</v>
      </c>
      <c r="BA74" s="33" t="s">
        <v>108</v>
      </c>
      <c r="BB74" s="166" t="s">
        <v>109</v>
      </c>
      <c r="BC74" s="21" t="s">
        <v>91</v>
      </c>
      <c r="BD74" s="43" t="s">
        <v>110</v>
      </c>
      <c r="BE74" s="39" t="s">
        <v>444</v>
      </c>
      <c r="BF74" s="68"/>
      <c r="BG74" s="37" t="s">
        <v>176</v>
      </c>
      <c r="BH74" s="43" t="s">
        <v>110</v>
      </c>
      <c r="BI74" s="39" t="s">
        <v>445</v>
      </c>
      <c r="BJ74" s="34" t="s">
        <v>446</v>
      </c>
      <c r="BK74" s="205" t="s">
        <v>115</v>
      </c>
      <c r="BL74" s="193" t="s">
        <v>265</v>
      </c>
      <c r="BM74" s="193" t="s">
        <v>265</v>
      </c>
    </row>
    <row r="75" spans="1:65" ht="66" x14ac:dyDescent="0.3">
      <c r="A75" s="203"/>
      <c r="B75" s="144" t="s">
        <v>433</v>
      </c>
      <c r="C75" s="143"/>
      <c r="D75" s="143"/>
      <c r="E75" s="144" t="s">
        <v>401</v>
      </c>
      <c r="F75" s="144" t="s">
        <v>434</v>
      </c>
      <c r="G75" s="188"/>
      <c r="H75" s="191"/>
      <c r="I75" s="147"/>
      <c r="J75" s="158"/>
      <c r="K75" s="21" t="s">
        <v>118</v>
      </c>
      <c r="L75" s="22" t="s">
        <v>447</v>
      </c>
      <c r="M75" s="160"/>
      <c r="N75" s="158"/>
      <c r="O75" s="152"/>
      <c r="P75" s="162"/>
      <c r="Q75" s="164"/>
      <c r="R75" s="149"/>
      <c r="S75" s="151"/>
      <c r="T75" s="152"/>
      <c r="U75" s="153"/>
      <c r="V75" s="154"/>
      <c r="W75" s="21" t="s">
        <v>120</v>
      </c>
      <c r="X75" s="20" t="s">
        <v>248</v>
      </c>
      <c r="Y75" s="23" t="s">
        <v>448</v>
      </c>
      <c r="Z75" s="23" t="s">
        <v>94</v>
      </c>
      <c r="AA75" s="23" t="s">
        <v>443</v>
      </c>
      <c r="AB75" s="24" t="s">
        <v>96</v>
      </c>
      <c r="AC75" s="24" t="s">
        <v>97</v>
      </c>
      <c r="AD75" s="19" t="s">
        <v>98</v>
      </c>
      <c r="AE75" s="19" t="s">
        <v>99</v>
      </c>
      <c r="AF75" s="19" t="s">
        <v>100</v>
      </c>
      <c r="AG75" s="25" t="s">
        <v>98</v>
      </c>
      <c r="AH75" s="19" t="s">
        <v>101</v>
      </c>
      <c r="AI75" s="26">
        <f t="shared" si="1"/>
        <v>100</v>
      </c>
      <c r="AJ75" s="26" t="str">
        <f t="shared" ref="AJ75:AJ138" si="3">IF(COUNTBLANK(AB75:AH75)=7,"",IF($AI75&lt;86,"Débil",IF($AI75&lt;96,"Moderado","Fuerte")))</f>
        <v>Fuerte</v>
      </c>
      <c r="AK75" s="19" t="s">
        <v>125</v>
      </c>
      <c r="AL75" s="26" t="str">
        <f>IFERROR(VLOOKUP(AJ75&amp;AK75,[2]Tabla_Controles!$B$56:$G$65,5,FALSE),"")</f>
        <v>Moderado</v>
      </c>
      <c r="AM75" s="27">
        <f t="shared" si="2"/>
        <v>50</v>
      </c>
      <c r="AN75" s="156"/>
      <c r="AO75" s="176"/>
      <c r="AP75" s="179"/>
      <c r="AQ75" s="182"/>
      <c r="AR75" s="184"/>
      <c r="AS75" s="184"/>
      <c r="AT75" s="185"/>
      <c r="AU75" s="146"/>
      <c r="AV75" s="37" t="s">
        <v>126</v>
      </c>
      <c r="AW75" s="44" t="s">
        <v>94</v>
      </c>
      <c r="AX75" s="44" t="s">
        <v>94</v>
      </c>
      <c r="AY75" s="44" t="s">
        <v>94</v>
      </c>
      <c r="AZ75" s="44" t="s">
        <v>94</v>
      </c>
      <c r="BA75" s="44" t="s">
        <v>94</v>
      </c>
      <c r="BB75" s="167"/>
      <c r="BC75" s="21" t="s">
        <v>120</v>
      </c>
      <c r="BD75" s="41"/>
      <c r="BE75" s="39" t="s">
        <v>449</v>
      </c>
      <c r="BF75" s="51"/>
      <c r="BG75" s="37" t="s">
        <v>190</v>
      </c>
      <c r="BH75" s="41"/>
      <c r="BI75" s="40" t="s">
        <v>94</v>
      </c>
      <c r="BJ75" s="40" t="s">
        <v>94</v>
      </c>
      <c r="BK75" s="171"/>
      <c r="BL75" s="173"/>
      <c r="BM75" s="173"/>
    </row>
    <row r="76" spans="1:65" ht="379.5" x14ac:dyDescent="0.3">
      <c r="A76" s="203"/>
      <c r="B76" s="144" t="s">
        <v>433</v>
      </c>
      <c r="C76" s="143"/>
      <c r="D76" s="143"/>
      <c r="E76" s="144" t="s">
        <v>401</v>
      </c>
      <c r="F76" s="144" t="s">
        <v>434</v>
      </c>
      <c r="G76" s="188"/>
      <c r="H76" s="191"/>
      <c r="I76" s="147"/>
      <c r="J76" s="158"/>
      <c r="K76" s="21" t="s">
        <v>135</v>
      </c>
      <c r="L76" s="22" t="s">
        <v>450</v>
      </c>
      <c r="M76" s="160"/>
      <c r="N76" s="158"/>
      <c r="O76" s="152"/>
      <c r="P76" s="162"/>
      <c r="Q76" s="164"/>
      <c r="R76" s="149"/>
      <c r="S76" s="151"/>
      <c r="T76" s="152"/>
      <c r="U76" s="153"/>
      <c r="V76" s="154"/>
      <c r="W76" s="21" t="s">
        <v>137</v>
      </c>
      <c r="X76" s="20" t="s">
        <v>451</v>
      </c>
      <c r="Y76" s="23" t="s">
        <v>452</v>
      </c>
      <c r="Z76" s="23" t="s">
        <v>442</v>
      </c>
      <c r="AA76" s="23" t="s">
        <v>453</v>
      </c>
      <c r="AB76" s="24" t="s">
        <v>96</v>
      </c>
      <c r="AC76" s="24" t="s">
        <v>97</v>
      </c>
      <c r="AD76" s="19" t="s">
        <v>98</v>
      </c>
      <c r="AE76" s="19" t="s">
        <v>160</v>
      </c>
      <c r="AF76" s="19" t="s">
        <v>100</v>
      </c>
      <c r="AG76" s="25" t="s">
        <v>98</v>
      </c>
      <c r="AH76" s="19" t="s">
        <v>101</v>
      </c>
      <c r="AI76" s="26">
        <f>IF(COUNTBLANK(AB76:AH76)=7,"",IF($AB76="Asignado",15,0)+IF($AC76="Adecuado",15,0)+IF($AD76="Oportuna",15,0)+IF($AE76="Prevenir",15,0)+IF($AE76="Detectar",10,0)+IF($AF76="Confiable",15,0)+IF($AG76="Oportuna",15,0)+IF($AH76="Completa",10,0)+IF($AH76="Incompleta",5,0))</f>
        <v>95</v>
      </c>
      <c r="AJ76" s="26" t="str">
        <f t="shared" si="3"/>
        <v>Moderado</v>
      </c>
      <c r="AK76" s="19" t="s">
        <v>125</v>
      </c>
      <c r="AL76" s="26" t="str">
        <f>IFERROR(VLOOKUP(AJ76&amp;AK76,[2]Tabla_Controles!$B$56:$G$65,5,FALSE),"")</f>
        <v>Moderado</v>
      </c>
      <c r="AM76" s="27">
        <f t="shared" ref="AM76:AM139" si="4">IF($AL76="","",IF($AL76="Fuerte",100,IF($AL76="Moderado",50,0)))</f>
        <v>50</v>
      </c>
      <c r="AN76" s="156"/>
      <c r="AO76" s="176"/>
      <c r="AP76" s="179"/>
      <c r="AQ76" s="182"/>
      <c r="AR76" s="184"/>
      <c r="AS76" s="184"/>
      <c r="AT76" s="185"/>
      <c r="AU76" s="146"/>
      <c r="AV76" s="37" t="s">
        <v>141</v>
      </c>
      <c r="AW76" s="44" t="s">
        <v>177</v>
      </c>
      <c r="AX76" s="30" t="s">
        <v>178</v>
      </c>
      <c r="AY76" s="30" t="s">
        <v>95</v>
      </c>
      <c r="AZ76" s="45">
        <v>44742</v>
      </c>
      <c r="BA76" s="45">
        <v>44757</v>
      </c>
      <c r="BB76" s="167"/>
      <c r="BC76" s="21" t="s">
        <v>137</v>
      </c>
      <c r="BD76" s="43" t="s">
        <v>110</v>
      </c>
      <c r="BE76" s="39" t="s">
        <v>454</v>
      </c>
      <c r="BF76" s="35" t="s">
        <v>455</v>
      </c>
      <c r="BG76" s="37" t="s">
        <v>105</v>
      </c>
      <c r="BH76" s="43" t="s">
        <v>110</v>
      </c>
      <c r="BI76" s="39" t="s">
        <v>456</v>
      </c>
      <c r="BJ76" s="35" t="s">
        <v>457</v>
      </c>
      <c r="BK76" s="171"/>
      <c r="BL76" s="173"/>
      <c r="BM76" s="173"/>
    </row>
    <row r="77" spans="1:65" ht="115.5" x14ac:dyDescent="0.3">
      <c r="A77" s="203"/>
      <c r="B77" s="144" t="s">
        <v>433</v>
      </c>
      <c r="C77" s="143"/>
      <c r="D77" s="143"/>
      <c r="E77" s="144" t="s">
        <v>401</v>
      </c>
      <c r="F77" s="144" t="s">
        <v>434</v>
      </c>
      <c r="G77" s="188"/>
      <c r="H77" s="191"/>
      <c r="I77" s="147"/>
      <c r="J77" s="158"/>
      <c r="K77" s="21" t="s">
        <v>144</v>
      </c>
      <c r="L77" s="22" t="s">
        <v>458</v>
      </c>
      <c r="M77" s="160"/>
      <c r="N77" s="158"/>
      <c r="O77" s="152"/>
      <c r="P77" s="162"/>
      <c r="Q77" s="164"/>
      <c r="R77" s="149"/>
      <c r="S77" s="151"/>
      <c r="T77" s="152"/>
      <c r="U77" s="153"/>
      <c r="V77" s="154"/>
      <c r="W77" s="21" t="s">
        <v>146</v>
      </c>
      <c r="X77" s="20" t="s">
        <v>459</v>
      </c>
      <c r="Y77" s="23" t="s">
        <v>460</v>
      </c>
      <c r="Z77" s="23" t="s">
        <v>442</v>
      </c>
      <c r="AA77" s="23" t="s">
        <v>443</v>
      </c>
      <c r="AB77" s="24" t="s">
        <v>96</v>
      </c>
      <c r="AC77" s="24" t="s">
        <v>97</v>
      </c>
      <c r="AD77" s="19" t="s">
        <v>98</v>
      </c>
      <c r="AE77" s="19" t="s">
        <v>160</v>
      </c>
      <c r="AF77" s="19" t="s">
        <v>100</v>
      </c>
      <c r="AG77" s="25" t="s">
        <v>98</v>
      </c>
      <c r="AH77" s="19" t="s">
        <v>101</v>
      </c>
      <c r="AI77" s="26">
        <f t="shared" ref="AI77:AI140" si="5">IF(COUNTBLANK(AB77:AH77)=7,"",IF($AB77="Asignado",15,0)+IF($AC77="Adecuado",15,0)+IF($AD77="Oportuna",15,0)+IF($AE77="Prevenir",15,0)+IF($AE77="Detectar",10,0)+IF($AF77="Confiable",15,0)+IF($AG77="Oportuna",15,0)+IF($AH77="Completa",10,0)+IF($AH77="Incompleta",5,0))</f>
        <v>95</v>
      </c>
      <c r="AJ77" s="26" t="str">
        <f t="shared" si="3"/>
        <v>Moderado</v>
      </c>
      <c r="AK77" s="19" t="s">
        <v>102</v>
      </c>
      <c r="AL77" s="26" t="str">
        <f>IFERROR(VLOOKUP(AJ77&amp;AK77,[2]Tabla_Controles!$B$56:$G$65,5,FALSE),"")</f>
        <v>Moderado</v>
      </c>
      <c r="AM77" s="27">
        <f t="shared" si="4"/>
        <v>50</v>
      </c>
      <c r="AN77" s="156"/>
      <c r="AO77" s="176"/>
      <c r="AP77" s="179"/>
      <c r="AQ77" s="182"/>
      <c r="AR77" s="184"/>
      <c r="AS77" s="184"/>
      <c r="AT77" s="185"/>
      <c r="AU77" s="146"/>
      <c r="AV77" s="37" t="s">
        <v>151</v>
      </c>
      <c r="AW77" s="44" t="s">
        <v>273</v>
      </c>
      <c r="AX77" s="44" t="s">
        <v>212</v>
      </c>
      <c r="AY77" s="44" t="s">
        <v>210</v>
      </c>
      <c r="AZ77" s="45">
        <v>44711</v>
      </c>
      <c r="BA77" s="47" t="s">
        <v>194</v>
      </c>
      <c r="BB77" s="167"/>
      <c r="BC77" s="21" t="s">
        <v>146</v>
      </c>
      <c r="BD77" s="41"/>
      <c r="BE77" s="68" t="s">
        <v>461</v>
      </c>
      <c r="BF77" s="68" t="s">
        <v>462</v>
      </c>
      <c r="BG77" s="37" t="s">
        <v>126</v>
      </c>
      <c r="BH77" s="41"/>
      <c r="BI77" s="39" t="s">
        <v>463</v>
      </c>
      <c r="BJ77" s="39" t="s">
        <v>463</v>
      </c>
      <c r="BK77" s="171"/>
      <c r="BL77" s="173"/>
      <c r="BM77" s="173"/>
    </row>
    <row r="78" spans="1:65" ht="90.95" customHeight="1" x14ac:dyDescent="0.3">
      <c r="A78" s="203"/>
      <c r="B78" s="144" t="s">
        <v>433</v>
      </c>
      <c r="C78" s="143"/>
      <c r="D78" s="143"/>
      <c r="E78" s="144" t="s">
        <v>401</v>
      </c>
      <c r="F78" s="144" t="s">
        <v>434</v>
      </c>
      <c r="G78" s="188"/>
      <c r="H78" s="191"/>
      <c r="I78" s="147"/>
      <c r="J78" s="158"/>
      <c r="K78" s="21" t="s">
        <v>154</v>
      </c>
      <c r="L78" s="22" t="s">
        <v>464</v>
      </c>
      <c r="M78" s="160"/>
      <c r="N78" s="158"/>
      <c r="O78" s="152"/>
      <c r="P78" s="162"/>
      <c r="Q78" s="164"/>
      <c r="R78" s="149"/>
      <c r="S78" s="151"/>
      <c r="T78" s="152"/>
      <c r="U78" s="153"/>
      <c r="V78" s="154"/>
      <c r="W78" s="21" t="s">
        <v>156</v>
      </c>
      <c r="X78" s="20" t="s">
        <v>465</v>
      </c>
      <c r="Y78" s="23" t="s">
        <v>466</v>
      </c>
      <c r="Z78" s="23" t="s">
        <v>442</v>
      </c>
      <c r="AA78" s="23" t="s">
        <v>443</v>
      </c>
      <c r="AB78" s="24" t="s">
        <v>96</v>
      </c>
      <c r="AC78" s="24" t="s">
        <v>97</v>
      </c>
      <c r="AD78" s="19" t="s">
        <v>98</v>
      </c>
      <c r="AE78" s="19" t="s">
        <v>160</v>
      </c>
      <c r="AF78" s="19" t="s">
        <v>100</v>
      </c>
      <c r="AG78" s="25" t="s">
        <v>98</v>
      </c>
      <c r="AH78" s="19" t="s">
        <v>101</v>
      </c>
      <c r="AI78" s="26">
        <f t="shared" si="5"/>
        <v>95</v>
      </c>
      <c r="AJ78" s="26" t="str">
        <f t="shared" si="3"/>
        <v>Moderado</v>
      </c>
      <c r="AK78" s="19" t="s">
        <v>102</v>
      </c>
      <c r="AL78" s="26" t="str">
        <f>IFERROR(VLOOKUP(AJ78&amp;AK78,[2]Tabla_Controles!$B$56:$G$65,5,FALSE),"")</f>
        <v>Moderado</v>
      </c>
      <c r="AM78" s="27">
        <f t="shared" si="4"/>
        <v>50</v>
      </c>
      <c r="AN78" s="156"/>
      <c r="AO78" s="176"/>
      <c r="AP78" s="179"/>
      <c r="AQ78" s="182"/>
      <c r="AR78" s="184"/>
      <c r="AS78" s="184"/>
      <c r="AT78" s="185"/>
      <c r="AU78" s="146"/>
      <c r="AV78" s="37" t="s">
        <v>161</v>
      </c>
      <c r="AW78" s="44" t="s">
        <v>94</v>
      </c>
      <c r="AX78" s="44" t="s">
        <v>94</v>
      </c>
      <c r="AY78" s="44" t="s">
        <v>94</v>
      </c>
      <c r="AZ78" s="44" t="s">
        <v>94</v>
      </c>
      <c r="BA78" s="44" t="s">
        <v>94</v>
      </c>
      <c r="BB78" s="167"/>
      <c r="BC78" s="21" t="s">
        <v>156</v>
      </c>
      <c r="BD78" s="43" t="s">
        <v>110</v>
      </c>
      <c r="BE78" s="39" t="s">
        <v>467</v>
      </c>
      <c r="BF78" s="35" t="s">
        <v>468</v>
      </c>
      <c r="BG78" s="37" t="s">
        <v>141</v>
      </c>
      <c r="BH78" s="41"/>
      <c r="BI78" s="40" t="s">
        <v>94</v>
      </c>
      <c r="BJ78" s="40" t="s">
        <v>94</v>
      </c>
      <c r="BK78" s="171"/>
      <c r="BL78" s="173"/>
      <c r="BM78" s="173"/>
    </row>
    <row r="79" spans="1:65" ht="165" x14ac:dyDescent="0.3">
      <c r="A79" s="203"/>
      <c r="B79" s="144" t="s">
        <v>433</v>
      </c>
      <c r="C79" s="143"/>
      <c r="D79" s="143"/>
      <c r="E79" s="144" t="s">
        <v>401</v>
      </c>
      <c r="F79" s="144" t="s">
        <v>434</v>
      </c>
      <c r="G79" s="188"/>
      <c r="H79" s="191"/>
      <c r="I79" s="147"/>
      <c r="J79" s="158"/>
      <c r="K79" s="21" t="s">
        <v>170</v>
      </c>
      <c r="L79" s="22" t="s">
        <v>469</v>
      </c>
      <c r="M79" s="160"/>
      <c r="N79" s="158"/>
      <c r="O79" s="152"/>
      <c r="P79" s="162"/>
      <c r="Q79" s="164"/>
      <c r="R79" s="149"/>
      <c r="S79" s="151"/>
      <c r="T79" s="152"/>
      <c r="U79" s="153"/>
      <c r="V79" s="154"/>
      <c r="W79" s="21" t="s">
        <v>172</v>
      </c>
      <c r="X79" s="20" t="s">
        <v>470</v>
      </c>
      <c r="Y79" s="23" t="s">
        <v>471</v>
      </c>
      <c r="Z79" s="23" t="s">
        <v>442</v>
      </c>
      <c r="AA79" s="23" t="s">
        <v>443</v>
      </c>
      <c r="AB79" s="24" t="s">
        <v>96</v>
      </c>
      <c r="AC79" s="24" t="s">
        <v>97</v>
      </c>
      <c r="AD79" s="19" t="s">
        <v>98</v>
      </c>
      <c r="AE79" s="19" t="s">
        <v>160</v>
      </c>
      <c r="AF79" s="19" t="s">
        <v>100</v>
      </c>
      <c r="AG79" s="25" t="s">
        <v>98</v>
      </c>
      <c r="AH79" s="19" t="s">
        <v>101</v>
      </c>
      <c r="AI79" s="26">
        <f t="shared" si="5"/>
        <v>95</v>
      </c>
      <c r="AJ79" s="26" t="str">
        <f t="shared" si="3"/>
        <v>Moderado</v>
      </c>
      <c r="AK79" s="19" t="s">
        <v>102</v>
      </c>
      <c r="AL79" s="26" t="str">
        <f>IFERROR(VLOOKUP(AJ79&amp;AK79,[2]Tabla_Controles!$B$56:$G$65,5,FALSE),"")</f>
        <v>Moderado</v>
      </c>
      <c r="AM79" s="27">
        <f t="shared" si="4"/>
        <v>50</v>
      </c>
      <c r="AN79" s="156"/>
      <c r="AO79" s="176"/>
      <c r="AP79" s="179"/>
      <c r="AQ79" s="182"/>
      <c r="AR79" s="184"/>
      <c r="AS79" s="184"/>
      <c r="AT79" s="185"/>
      <c r="AU79" s="146"/>
      <c r="AV79" s="37" t="s">
        <v>176</v>
      </c>
      <c r="AW79" s="44" t="s">
        <v>94</v>
      </c>
      <c r="AX79" s="44" t="s">
        <v>94</v>
      </c>
      <c r="AY79" s="44" t="s">
        <v>94</v>
      </c>
      <c r="AZ79" s="44" t="s">
        <v>94</v>
      </c>
      <c r="BA79" s="44" t="s">
        <v>94</v>
      </c>
      <c r="BB79" s="167"/>
      <c r="BC79" s="21" t="s">
        <v>172</v>
      </c>
      <c r="BD79" s="41"/>
      <c r="BE79" s="39" t="s">
        <v>449</v>
      </c>
      <c r="BF79" s="39" t="s">
        <v>449</v>
      </c>
      <c r="BG79" s="37" t="s">
        <v>151</v>
      </c>
      <c r="BH79" s="41"/>
      <c r="BI79" s="40" t="s">
        <v>94</v>
      </c>
      <c r="BJ79" s="40" t="s">
        <v>94</v>
      </c>
      <c r="BK79" s="171"/>
      <c r="BL79" s="173"/>
      <c r="BM79" s="173"/>
    </row>
    <row r="80" spans="1:65" ht="33" hidden="1" x14ac:dyDescent="0.3">
      <c r="A80" s="203"/>
      <c r="B80" s="144" t="s">
        <v>433</v>
      </c>
      <c r="C80" s="143"/>
      <c r="D80" s="143"/>
      <c r="E80" s="144" t="s">
        <v>401</v>
      </c>
      <c r="F80" s="144" t="s">
        <v>434</v>
      </c>
      <c r="G80" s="189"/>
      <c r="H80" s="192"/>
      <c r="I80" s="147"/>
      <c r="J80" s="158"/>
      <c r="K80" s="21" t="s">
        <v>183</v>
      </c>
      <c r="L80" s="22"/>
      <c r="M80" s="161"/>
      <c r="N80" s="158"/>
      <c r="O80" s="152"/>
      <c r="P80" s="162"/>
      <c r="Q80" s="165"/>
      <c r="R80" s="150"/>
      <c r="S80" s="151"/>
      <c r="T80" s="152"/>
      <c r="U80" s="153"/>
      <c r="V80" s="154"/>
      <c r="W80" s="21" t="s">
        <v>185</v>
      </c>
      <c r="X80" s="20"/>
      <c r="Y80" s="23"/>
      <c r="Z80" s="23"/>
      <c r="AA80" s="23"/>
      <c r="AB80" s="24"/>
      <c r="AC80" s="24"/>
      <c r="AD80" s="19"/>
      <c r="AE80" s="19"/>
      <c r="AF80" s="19"/>
      <c r="AG80" s="25"/>
      <c r="AH80" s="19"/>
      <c r="AI80" s="26" t="str">
        <f t="shared" si="5"/>
        <v/>
      </c>
      <c r="AJ80" s="26" t="str">
        <f t="shared" si="3"/>
        <v/>
      </c>
      <c r="AK80" s="19" t="s">
        <v>102</v>
      </c>
      <c r="AL80" s="26" t="str">
        <f>IFERROR(VLOOKUP(AJ80&amp;AK80,[2]Tabla_Controles!$B$56:$G$65,5,FALSE),"")</f>
        <v/>
      </c>
      <c r="AM80" s="27" t="str">
        <f t="shared" si="4"/>
        <v/>
      </c>
      <c r="AN80" s="157"/>
      <c r="AO80" s="177"/>
      <c r="AP80" s="180"/>
      <c r="AQ80" s="183"/>
      <c r="AR80" s="184"/>
      <c r="AS80" s="184"/>
      <c r="AT80" s="185"/>
      <c r="AU80" s="146"/>
      <c r="AV80" s="37" t="s">
        <v>190</v>
      </c>
      <c r="AW80" s="44"/>
      <c r="AX80" s="44"/>
      <c r="AY80" s="44"/>
      <c r="AZ80" s="44"/>
      <c r="BA80" s="44"/>
      <c r="BB80" s="168"/>
      <c r="BC80" s="21" t="s">
        <v>185</v>
      </c>
      <c r="BD80" s="41"/>
      <c r="BE80" s="39"/>
      <c r="BF80" s="51"/>
      <c r="BG80" s="37" t="s">
        <v>161</v>
      </c>
      <c r="BH80" s="41"/>
      <c r="BI80" s="39"/>
      <c r="BJ80" s="40"/>
      <c r="BK80" s="172"/>
      <c r="BL80" s="174"/>
      <c r="BM80" s="174"/>
    </row>
    <row r="81" spans="1:65" ht="99.75" customHeight="1" x14ac:dyDescent="0.3">
      <c r="A81" s="206" t="str">
        <f>C81&amp;COUNTIF($C$10:C81,C81)</f>
        <v>Corrupción11</v>
      </c>
      <c r="B81" s="144" t="s">
        <v>472</v>
      </c>
      <c r="C81" s="143" t="s">
        <v>79</v>
      </c>
      <c r="D81" s="143" t="s">
        <v>80</v>
      </c>
      <c r="E81" s="144" t="s">
        <v>401</v>
      </c>
      <c r="F81" s="144" t="s">
        <v>434</v>
      </c>
      <c r="G81" s="187" t="s">
        <v>435</v>
      </c>
      <c r="H81" s="190" t="s">
        <v>473</v>
      </c>
      <c r="I81" s="147" t="str">
        <f>"Posibilidad de recibir o solicitar cualquier dádiva o beneficio a nombre propio o de terceros, con el fin de "&amp;J81</f>
        <v>Posibilidad de recibir o solicitar cualquier dádiva o beneficio a nombre propio o de terceros, con el fin de favorecer a terceros en el registro de revisores fiscales para la administración de sociedades activas y en liquidación a cargo de SAE</v>
      </c>
      <c r="J81" s="158" t="s">
        <v>474</v>
      </c>
      <c r="K81" s="21" t="s">
        <v>86</v>
      </c>
      <c r="L81" s="22" t="s">
        <v>475</v>
      </c>
      <c r="M81" s="159" t="s">
        <v>476</v>
      </c>
      <c r="N81" s="158" t="s">
        <v>89</v>
      </c>
      <c r="O81" s="152" t="str">
        <f>IF(N81="","",IF(OR($N81=[2]Tabla_Probabilidad!$D$20,$N81=[2]Tabla_Probabilidad!$J$20),"Muy Baja",IF(OR($N81=[2]Tabla_Probabilidad!$E$20,$N81=[2]Tabla_Probabilidad!$K$20),"Baja",IF(OR($N81=[2]Tabla_Probabilidad!$F$20,$N81=[2]Tabla_Probabilidad!$L$20),"Media",IF(OR($N81=[2]Tabla_Probabilidad!$G$20,$N81=[2]Tabla_Probabilidad!$M$20),"Alta",IF(OR($N81=[2]Tabla_Probabilidad!$H$20,$N81=[2]Tabla_Probabilidad!$N$20),"Muy Alta"))))))</f>
        <v>Media</v>
      </c>
      <c r="P81" s="162">
        <f>IF(O81="Muy Baja",1,IF(O81="Baja",2,IF(O81="Media",3,IF(O81="Alta",4,IF(O81="Muy Alta",5,"")))))</f>
        <v>3</v>
      </c>
      <c r="Q81" s="163" t="str">
        <f>IFERROR(IF($C81="Corrupción",HYPERLINK("#"&amp;"Impacto_Riesgos!C"&amp;MATCH($B81,[2]Impacto_Riesgos!$B$10:$B$138,0)+9,"Calcula el impacto aquí"),"")," ")</f>
        <v>Calcula el impacto aquí</v>
      </c>
      <c r="R81" s="148">
        <f>IFERROR(VLOOKUP(A81,[2]Impacto_Riesgos!$A$8:$W$138,23,),"NA")</f>
        <v>15</v>
      </c>
      <c r="S81" s="151" t="s">
        <v>90</v>
      </c>
      <c r="T81" s="152" t="str">
        <f>IF($S81='[2]Tabla Impacto'!$F$10,"Moderado",IF($S81='[2]Tabla Impacto'!$G$10,"Mayor",IF($S81='[2]Tabla Impacto'!$H$10,"Catastrófico","")))</f>
        <v>Catastrófico</v>
      </c>
      <c r="U81" s="153">
        <f>IF(T81="Leve",1,IF(T81="Menor",2,IF(T81="Moderado",3,IF(T81="Mayor",4,IF(T81="Catastrófico",5,"")))))</f>
        <v>5</v>
      </c>
      <c r="V81" s="154"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21" t="s">
        <v>91</v>
      </c>
      <c r="X81" s="20" t="s">
        <v>477</v>
      </c>
      <c r="Y81" s="23" t="s">
        <v>478</v>
      </c>
      <c r="Z81" s="23" t="s">
        <v>479</v>
      </c>
      <c r="AA81" s="23" t="s">
        <v>480</v>
      </c>
      <c r="AB81" s="24" t="s">
        <v>96</v>
      </c>
      <c r="AC81" s="24" t="s">
        <v>97</v>
      </c>
      <c r="AD81" s="19" t="s">
        <v>98</v>
      </c>
      <c r="AE81" s="19" t="s">
        <v>99</v>
      </c>
      <c r="AF81" s="19" t="s">
        <v>100</v>
      </c>
      <c r="AG81" s="25" t="s">
        <v>98</v>
      </c>
      <c r="AH81" s="19" t="s">
        <v>101</v>
      </c>
      <c r="AI81" s="26">
        <f t="shared" si="5"/>
        <v>100</v>
      </c>
      <c r="AJ81" s="26" t="str">
        <f t="shared" si="3"/>
        <v>Fuerte</v>
      </c>
      <c r="AK81" s="19" t="s">
        <v>102</v>
      </c>
      <c r="AL81" s="26" t="str">
        <f>IFERROR(VLOOKUP(AJ81&amp;AK81,[2]Tabla_Controles!$B$56:$G$65,5,FALSE),"")</f>
        <v>Fuerte</v>
      </c>
      <c r="AM81" s="27">
        <f t="shared" si="4"/>
        <v>100</v>
      </c>
      <c r="AN81" s="155">
        <f>IFERROR(AVERAGE(AM81:AM87),"")</f>
        <v>60</v>
      </c>
      <c r="AO81" s="175" t="str">
        <f>IF($AN81=100,"Fuerte",IF($AN81&lt;100,"Moderado",IF($AN81&lt;50,"Débil",IF($AN81=0,"",""))))</f>
        <v>Moderado</v>
      </c>
      <c r="AP81" s="178" t="s">
        <v>103</v>
      </c>
      <c r="AQ81" s="181">
        <f>IFERROR(P81-VLOOKUP(AO81&amp;AP81,[2]Tabla_Controles!$B$77:$E$83,4,0),"")</f>
        <v>2</v>
      </c>
      <c r="AR81" s="184" t="str">
        <f>IF($AQ81="","",IF($AQ81=1,"Muy Baja",IF($AQ81=2,"Baja",IF($AQ81=3,"Media",IF($AQ81=4,"Alta",IF($AQ81=5,"Muy Alta","Muy Baja"))))))</f>
        <v>Baja</v>
      </c>
      <c r="AS81" s="184" t="str">
        <f>T81</f>
        <v>Catastrófico</v>
      </c>
      <c r="AT81" s="185"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146"/>
      <c r="AV81" s="37" t="s">
        <v>105</v>
      </c>
      <c r="AW81" s="29" t="s">
        <v>162</v>
      </c>
      <c r="AX81" s="31" t="s">
        <v>163</v>
      </c>
      <c r="AY81" s="31" t="s">
        <v>164</v>
      </c>
      <c r="AZ81" s="38" t="s">
        <v>130</v>
      </c>
      <c r="BA81" s="33" t="s">
        <v>108</v>
      </c>
      <c r="BB81" s="166" t="s">
        <v>109</v>
      </c>
      <c r="BC81" s="21" t="s">
        <v>91</v>
      </c>
      <c r="BD81" s="43" t="s">
        <v>300</v>
      </c>
      <c r="BE81" s="39" t="s">
        <v>481</v>
      </c>
      <c r="BF81" s="35" t="s">
        <v>482</v>
      </c>
      <c r="BG81" s="37" t="s">
        <v>176</v>
      </c>
      <c r="BH81" s="43" t="s">
        <v>110</v>
      </c>
      <c r="BI81" s="39" t="s">
        <v>483</v>
      </c>
      <c r="BJ81" s="34" t="s">
        <v>484</v>
      </c>
      <c r="BK81" s="169" t="s">
        <v>115</v>
      </c>
      <c r="BL81" s="193" t="s">
        <v>485</v>
      </c>
      <c r="BM81" s="193" t="s">
        <v>94</v>
      </c>
    </row>
    <row r="82" spans="1:65" ht="82.5" x14ac:dyDescent="0.3">
      <c r="A82" s="206"/>
      <c r="B82" s="144" t="s">
        <v>472</v>
      </c>
      <c r="C82" s="143"/>
      <c r="D82" s="143"/>
      <c r="E82" s="144" t="s">
        <v>401</v>
      </c>
      <c r="F82" s="144" t="s">
        <v>434</v>
      </c>
      <c r="G82" s="188"/>
      <c r="H82" s="191"/>
      <c r="I82" s="147"/>
      <c r="J82" s="158"/>
      <c r="K82" s="21" t="s">
        <v>118</v>
      </c>
      <c r="L82" s="22" t="s">
        <v>486</v>
      </c>
      <c r="M82" s="160"/>
      <c r="N82" s="158"/>
      <c r="O82" s="152"/>
      <c r="P82" s="162"/>
      <c r="Q82" s="164"/>
      <c r="R82" s="149"/>
      <c r="S82" s="151"/>
      <c r="T82" s="152"/>
      <c r="U82" s="153"/>
      <c r="V82" s="154"/>
      <c r="W82" s="21" t="s">
        <v>120</v>
      </c>
      <c r="X82" s="20" t="s">
        <v>248</v>
      </c>
      <c r="Y82" s="23" t="s">
        <v>487</v>
      </c>
      <c r="Z82" s="23" t="s">
        <v>94</v>
      </c>
      <c r="AA82" s="23" t="s">
        <v>480</v>
      </c>
      <c r="AB82" s="24" t="s">
        <v>96</v>
      </c>
      <c r="AC82" s="24" t="s">
        <v>97</v>
      </c>
      <c r="AD82" s="19" t="s">
        <v>98</v>
      </c>
      <c r="AE82" s="19" t="s">
        <v>99</v>
      </c>
      <c r="AF82" s="19" t="s">
        <v>100</v>
      </c>
      <c r="AG82" s="25" t="s">
        <v>98</v>
      </c>
      <c r="AH82" s="19" t="s">
        <v>101</v>
      </c>
      <c r="AI82" s="26">
        <f t="shared" si="5"/>
        <v>100</v>
      </c>
      <c r="AJ82" s="26" t="str">
        <f t="shared" si="3"/>
        <v>Fuerte</v>
      </c>
      <c r="AK82" s="19" t="s">
        <v>125</v>
      </c>
      <c r="AL82" s="26" t="str">
        <f>IFERROR(VLOOKUP(AJ82&amp;AK82,[2]Tabla_Controles!$B$56:$G$65,5,FALSE),"")</f>
        <v>Moderado</v>
      </c>
      <c r="AM82" s="27">
        <f t="shared" si="4"/>
        <v>50</v>
      </c>
      <c r="AN82" s="156"/>
      <c r="AO82" s="176"/>
      <c r="AP82" s="179"/>
      <c r="AQ82" s="182"/>
      <c r="AR82" s="184"/>
      <c r="AS82" s="184"/>
      <c r="AT82" s="185"/>
      <c r="AU82" s="146"/>
      <c r="AV82" s="37" t="s">
        <v>126</v>
      </c>
      <c r="AW82" s="44" t="s">
        <v>94</v>
      </c>
      <c r="AX82" s="44" t="s">
        <v>94</v>
      </c>
      <c r="AY82" s="44" t="s">
        <v>94</v>
      </c>
      <c r="AZ82" s="44" t="s">
        <v>94</v>
      </c>
      <c r="BA82" s="44" t="s">
        <v>94</v>
      </c>
      <c r="BB82" s="167"/>
      <c r="BC82" s="21" t="s">
        <v>120</v>
      </c>
      <c r="BD82" s="43" t="s">
        <v>300</v>
      </c>
      <c r="BE82" s="39" t="s">
        <v>488</v>
      </c>
      <c r="BF82" s="35" t="s">
        <v>482</v>
      </c>
      <c r="BG82" s="37" t="s">
        <v>190</v>
      </c>
      <c r="BH82" s="41"/>
      <c r="BI82" s="40" t="s">
        <v>94</v>
      </c>
      <c r="BJ82" s="40" t="s">
        <v>94</v>
      </c>
      <c r="BK82" s="171"/>
      <c r="BL82" s="173"/>
      <c r="BM82" s="173"/>
    </row>
    <row r="83" spans="1:65" ht="127.5" x14ac:dyDescent="0.3">
      <c r="A83" s="206"/>
      <c r="B83" s="144" t="s">
        <v>472</v>
      </c>
      <c r="C83" s="143"/>
      <c r="D83" s="143"/>
      <c r="E83" s="144" t="s">
        <v>401</v>
      </c>
      <c r="F83" s="144" t="s">
        <v>434</v>
      </c>
      <c r="G83" s="188"/>
      <c r="H83" s="191"/>
      <c r="I83" s="147"/>
      <c r="J83" s="158"/>
      <c r="K83" s="21" t="s">
        <v>135</v>
      </c>
      <c r="L83" s="22" t="s">
        <v>489</v>
      </c>
      <c r="M83" s="160"/>
      <c r="N83" s="158"/>
      <c r="O83" s="152"/>
      <c r="P83" s="162"/>
      <c r="Q83" s="164"/>
      <c r="R83" s="149"/>
      <c r="S83" s="151"/>
      <c r="T83" s="152"/>
      <c r="U83" s="153"/>
      <c r="V83" s="154"/>
      <c r="W83" s="21" t="s">
        <v>137</v>
      </c>
      <c r="X83" s="20" t="s">
        <v>253</v>
      </c>
      <c r="Y83" s="23" t="s">
        <v>490</v>
      </c>
      <c r="Z83" s="23" t="s">
        <v>479</v>
      </c>
      <c r="AA83" s="23" t="s">
        <v>480</v>
      </c>
      <c r="AB83" s="24" t="s">
        <v>96</v>
      </c>
      <c r="AC83" s="24" t="s">
        <v>97</v>
      </c>
      <c r="AD83" s="19" t="s">
        <v>98</v>
      </c>
      <c r="AE83" s="19" t="s">
        <v>160</v>
      </c>
      <c r="AF83" s="19" t="s">
        <v>100</v>
      </c>
      <c r="AG83" s="25" t="s">
        <v>98</v>
      </c>
      <c r="AH83" s="19" t="s">
        <v>101</v>
      </c>
      <c r="AI83" s="26">
        <f t="shared" si="5"/>
        <v>95</v>
      </c>
      <c r="AJ83" s="26" t="str">
        <f t="shared" si="3"/>
        <v>Moderado</v>
      </c>
      <c r="AK83" s="19" t="s">
        <v>102</v>
      </c>
      <c r="AL83" s="26" t="str">
        <f>IFERROR(VLOOKUP(AJ83&amp;AK83,[2]Tabla_Controles!$B$56:$G$65,5,FALSE),"")</f>
        <v>Moderado</v>
      </c>
      <c r="AM83" s="27">
        <f t="shared" si="4"/>
        <v>50</v>
      </c>
      <c r="AN83" s="156"/>
      <c r="AO83" s="176"/>
      <c r="AP83" s="179"/>
      <c r="AQ83" s="182"/>
      <c r="AR83" s="184"/>
      <c r="AS83" s="184"/>
      <c r="AT83" s="185"/>
      <c r="AU83" s="146"/>
      <c r="AV83" s="37" t="s">
        <v>141</v>
      </c>
      <c r="AW83" s="44" t="s">
        <v>177</v>
      </c>
      <c r="AX83" s="30" t="s">
        <v>178</v>
      </c>
      <c r="AY83" s="30" t="s">
        <v>95</v>
      </c>
      <c r="AZ83" s="45">
        <v>44742</v>
      </c>
      <c r="BA83" s="45">
        <v>44757</v>
      </c>
      <c r="BB83" s="167"/>
      <c r="BC83" s="21" t="s">
        <v>137</v>
      </c>
      <c r="BD83" s="43" t="s">
        <v>300</v>
      </c>
      <c r="BE83" s="39" t="s">
        <v>491</v>
      </c>
      <c r="BF83" s="35" t="s">
        <v>482</v>
      </c>
      <c r="BG83" s="37" t="s">
        <v>105</v>
      </c>
      <c r="BH83" s="43" t="s">
        <v>110</v>
      </c>
      <c r="BI83" s="39" t="s">
        <v>492</v>
      </c>
      <c r="BJ83" s="35" t="s">
        <v>457</v>
      </c>
      <c r="BK83" s="171"/>
      <c r="BL83" s="173"/>
      <c r="BM83" s="173"/>
    </row>
    <row r="84" spans="1:65" ht="102" x14ac:dyDescent="0.3">
      <c r="A84" s="206"/>
      <c r="B84" s="144" t="s">
        <v>472</v>
      </c>
      <c r="C84" s="143"/>
      <c r="D84" s="143"/>
      <c r="E84" s="144" t="s">
        <v>401</v>
      </c>
      <c r="F84" s="144" t="s">
        <v>434</v>
      </c>
      <c r="G84" s="188"/>
      <c r="H84" s="191"/>
      <c r="I84" s="147"/>
      <c r="J84" s="158"/>
      <c r="K84" s="21" t="s">
        <v>144</v>
      </c>
      <c r="L84" s="22" t="s">
        <v>493</v>
      </c>
      <c r="M84" s="160"/>
      <c r="N84" s="158"/>
      <c r="O84" s="152"/>
      <c r="P84" s="162"/>
      <c r="Q84" s="164"/>
      <c r="R84" s="149"/>
      <c r="S84" s="151"/>
      <c r="T84" s="152"/>
      <c r="U84" s="153"/>
      <c r="V84" s="154"/>
      <c r="W84" s="21" t="s">
        <v>146</v>
      </c>
      <c r="X84" s="20" t="s">
        <v>459</v>
      </c>
      <c r="Y84" s="23" t="s">
        <v>494</v>
      </c>
      <c r="Z84" s="23" t="s">
        <v>479</v>
      </c>
      <c r="AA84" s="23" t="s">
        <v>480</v>
      </c>
      <c r="AB84" s="24" t="s">
        <v>96</v>
      </c>
      <c r="AC84" s="24" t="s">
        <v>97</v>
      </c>
      <c r="AD84" s="19" t="s">
        <v>98</v>
      </c>
      <c r="AE84" s="19" t="s">
        <v>160</v>
      </c>
      <c r="AF84" s="19" t="s">
        <v>100</v>
      </c>
      <c r="AG84" s="25" t="s">
        <v>98</v>
      </c>
      <c r="AH84" s="19" t="s">
        <v>101</v>
      </c>
      <c r="AI84" s="26">
        <f t="shared" si="5"/>
        <v>95</v>
      </c>
      <c r="AJ84" s="26" t="str">
        <f t="shared" si="3"/>
        <v>Moderado</v>
      </c>
      <c r="AK84" s="19" t="s">
        <v>102</v>
      </c>
      <c r="AL84" s="26" t="str">
        <f>IFERROR(VLOOKUP(AJ84&amp;AK84,[2]Tabla_Controles!$B$56:$G$65,5,FALSE),"")</f>
        <v>Moderado</v>
      </c>
      <c r="AM84" s="27">
        <f t="shared" si="4"/>
        <v>50</v>
      </c>
      <c r="AN84" s="156"/>
      <c r="AO84" s="176"/>
      <c r="AP84" s="179"/>
      <c r="AQ84" s="182"/>
      <c r="AR84" s="184"/>
      <c r="AS84" s="184"/>
      <c r="AT84" s="185"/>
      <c r="AU84" s="146"/>
      <c r="AV84" s="37" t="s">
        <v>151</v>
      </c>
      <c r="AW84" s="44" t="s">
        <v>273</v>
      </c>
      <c r="AX84" s="44" t="s">
        <v>212</v>
      </c>
      <c r="AY84" s="44" t="s">
        <v>210</v>
      </c>
      <c r="AZ84" s="45">
        <v>44711</v>
      </c>
      <c r="BA84" s="47" t="s">
        <v>194</v>
      </c>
      <c r="BB84" s="167"/>
      <c r="BC84" s="21" t="s">
        <v>146</v>
      </c>
      <c r="BD84" s="43" t="s">
        <v>300</v>
      </c>
      <c r="BE84" s="39" t="s">
        <v>495</v>
      </c>
      <c r="BF84" s="35" t="s">
        <v>482</v>
      </c>
      <c r="BG84" s="37" t="s">
        <v>126</v>
      </c>
      <c r="BH84" s="41"/>
      <c r="BI84" s="39" t="s">
        <v>463</v>
      </c>
      <c r="BJ84" s="39" t="s">
        <v>463</v>
      </c>
      <c r="BK84" s="171"/>
      <c r="BL84" s="173"/>
      <c r="BM84" s="173"/>
    </row>
    <row r="85" spans="1:65" ht="76.5" x14ac:dyDescent="0.3">
      <c r="A85" s="206"/>
      <c r="B85" s="144" t="s">
        <v>472</v>
      </c>
      <c r="C85" s="143"/>
      <c r="D85" s="143"/>
      <c r="E85" s="144" t="s">
        <v>401</v>
      </c>
      <c r="F85" s="144" t="s">
        <v>434</v>
      </c>
      <c r="G85" s="188"/>
      <c r="H85" s="191"/>
      <c r="I85" s="147"/>
      <c r="J85" s="158"/>
      <c r="K85" s="21" t="s">
        <v>154</v>
      </c>
      <c r="L85" s="22" t="s">
        <v>496</v>
      </c>
      <c r="M85" s="160"/>
      <c r="N85" s="158"/>
      <c r="O85" s="152"/>
      <c r="P85" s="162"/>
      <c r="Q85" s="164"/>
      <c r="R85" s="149"/>
      <c r="S85" s="151"/>
      <c r="T85" s="152"/>
      <c r="U85" s="153"/>
      <c r="V85" s="154"/>
      <c r="W85" s="21" t="s">
        <v>156</v>
      </c>
      <c r="X85" s="20" t="s">
        <v>465</v>
      </c>
      <c r="Y85" s="23" t="s">
        <v>497</v>
      </c>
      <c r="Z85" s="23" t="s">
        <v>479</v>
      </c>
      <c r="AA85" s="23" t="s">
        <v>480</v>
      </c>
      <c r="AB85" s="24" t="s">
        <v>96</v>
      </c>
      <c r="AC85" s="24" t="s">
        <v>97</v>
      </c>
      <c r="AD85" s="19" t="s">
        <v>98</v>
      </c>
      <c r="AE85" s="19" t="s">
        <v>160</v>
      </c>
      <c r="AF85" s="19" t="s">
        <v>100</v>
      </c>
      <c r="AG85" s="25" t="s">
        <v>98</v>
      </c>
      <c r="AH85" s="19" t="s">
        <v>101</v>
      </c>
      <c r="AI85" s="26">
        <f t="shared" si="5"/>
        <v>95</v>
      </c>
      <c r="AJ85" s="26" t="str">
        <f t="shared" si="3"/>
        <v>Moderado</v>
      </c>
      <c r="AK85" s="19" t="s">
        <v>102</v>
      </c>
      <c r="AL85" s="26" t="str">
        <f>IFERROR(VLOOKUP(AJ85&amp;AK85,[2]Tabla_Controles!$B$56:$G$65,5,FALSE),"")</f>
        <v>Moderado</v>
      </c>
      <c r="AM85" s="27">
        <f t="shared" si="4"/>
        <v>50</v>
      </c>
      <c r="AN85" s="156"/>
      <c r="AO85" s="176"/>
      <c r="AP85" s="179"/>
      <c r="AQ85" s="182"/>
      <c r="AR85" s="184"/>
      <c r="AS85" s="184"/>
      <c r="AT85" s="185"/>
      <c r="AU85" s="146"/>
      <c r="AV85" s="37" t="s">
        <v>161</v>
      </c>
      <c r="AW85" s="44" t="s">
        <v>94</v>
      </c>
      <c r="AX85" s="44" t="s">
        <v>94</v>
      </c>
      <c r="AY85" s="44" t="s">
        <v>94</v>
      </c>
      <c r="AZ85" s="44" t="s">
        <v>94</v>
      </c>
      <c r="BA85" s="44" t="s">
        <v>94</v>
      </c>
      <c r="BB85" s="167"/>
      <c r="BC85" s="21" t="s">
        <v>156</v>
      </c>
      <c r="BD85" s="43" t="s">
        <v>300</v>
      </c>
      <c r="BE85" s="39" t="s">
        <v>498</v>
      </c>
      <c r="BF85" s="35" t="s">
        <v>482</v>
      </c>
      <c r="BG85" s="37" t="s">
        <v>141</v>
      </c>
      <c r="BH85" s="41"/>
      <c r="BI85" s="40" t="s">
        <v>94</v>
      </c>
      <c r="BJ85" s="40" t="s">
        <v>94</v>
      </c>
      <c r="BK85" s="171"/>
      <c r="BL85" s="173"/>
      <c r="BM85" s="173"/>
    </row>
    <row r="86" spans="1:65" ht="30" hidden="1" customHeight="1" x14ac:dyDescent="0.3">
      <c r="A86" s="206"/>
      <c r="B86" s="144" t="s">
        <v>472</v>
      </c>
      <c r="C86" s="143"/>
      <c r="D86" s="143"/>
      <c r="E86" s="144" t="s">
        <v>401</v>
      </c>
      <c r="F86" s="144" t="s">
        <v>434</v>
      </c>
      <c r="G86" s="188"/>
      <c r="H86" s="191"/>
      <c r="I86" s="147"/>
      <c r="J86" s="158"/>
      <c r="K86" s="21" t="s">
        <v>170</v>
      </c>
      <c r="L86" s="22"/>
      <c r="M86" s="160"/>
      <c r="N86" s="158"/>
      <c r="O86" s="152"/>
      <c r="P86" s="162"/>
      <c r="Q86" s="164"/>
      <c r="R86" s="149"/>
      <c r="S86" s="151"/>
      <c r="T86" s="152"/>
      <c r="U86" s="153"/>
      <c r="V86" s="154"/>
      <c r="W86" s="21" t="s">
        <v>172</v>
      </c>
      <c r="X86" s="20"/>
      <c r="Y86" s="23"/>
      <c r="Z86" s="23"/>
      <c r="AA86" s="23"/>
      <c r="AB86" s="24"/>
      <c r="AC86" s="24"/>
      <c r="AD86" s="19"/>
      <c r="AE86" s="19"/>
      <c r="AF86" s="19"/>
      <c r="AG86" s="25"/>
      <c r="AH86" s="19"/>
      <c r="AI86" s="26" t="str">
        <f t="shared" si="5"/>
        <v/>
      </c>
      <c r="AJ86" s="26" t="str">
        <f t="shared" si="3"/>
        <v/>
      </c>
      <c r="AK86" s="19"/>
      <c r="AL86" s="26" t="str">
        <f>IFERROR(VLOOKUP(AJ86&amp;AK86,[2]Tabla_Controles!$B$56:$G$65,5,FALSE),"")</f>
        <v/>
      </c>
      <c r="AM86" s="27" t="str">
        <f t="shared" si="4"/>
        <v/>
      </c>
      <c r="AN86" s="156"/>
      <c r="AO86" s="176"/>
      <c r="AP86" s="179"/>
      <c r="AQ86" s="182"/>
      <c r="AR86" s="184"/>
      <c r="AS86" s="184"/>
      <c r="AT86" s="185"/>
      <c r="AU86" s="146"/>
      <c r="AV86" s="37" t="s">
        <v>176</v>
      </c>
      <c r="AW86" s="44"/>
      <c r="AX86" s="44"/>
      <c r="AY86" s="44"/>
      <c r="AZ86" s="47"/>
      <c r="BA86" s="47"/>
      <c r="BB86" s="167"/>
      <c r="BC86" s="21" t="s">
        <v>172</v>
      </c>
      <c r="BD86" s="41"/>
      <c r="BE86" s="39"/>
      <c r="BF86" s="51"/>
      <c r="BG86" s="37" t="s">
        <v>151</v>
      </c>
      <c r="BH86" s="41"/>
      <c r="BI86" s="39"/>
      <c r="BJ86" s="40"/>
      <c r="BK86" s="171"/>
      <c r="BL86" s="173"/>
      <c r="BM86" s="173"/>
    </row>
    <row r="87" spans="1:65" ht="30" hidden="1" customHeight="1" x14ac:dyDescent="0.3">
      <c r="A87" s="206"/>
      <c r="B87" s="144" t="s">
        <v>472</v>
      </c>
      <c r="C87" s="143"/>
      <c r="D87" s="143"/>
      <c r="E87" s="144" t="s">
        <v>401</v>
      </c>
      <c r="F87" s="144" t="s">
        <v>434</v>
      </c>
      <c r="G87" s="189"/>
      <c r="H87" s="192"/>
      <c r="I87" s="147"/>
      <c r="J87" s="158"/>
      <c r="K87" s="21" t="s">
        <v>183</v>
      </c>
      <c r="L87" s="22"/>
      <c r="M87" s="161"/>
      <c r="N87" s="158"/>
      <c r="O87" s="152"/>
      <c r="P87" s="162"/>
      <c r="Q87" s="165"/>
      <c r="R87" s="150"/>
      <c r="S87" s="151"/>
      <c r="T87" s="152"/>
      <c r="U87" s="153"/>
      <c r="V87" s="154"/>
      <c r="W87" s="21" t="s">
        <v>185</v>
      </c>
      <c r="X87" s="20"/>
      <c r="Y87" s="23"/>
      <c r="Z87" s="23"/>
      <c r="AA87" s="23"/>
      <c r="AB87" s="24"/>
      <c r="AC87" s="24"/>
      <c r="AD87" s="19"/>
      <c r="AE87" s="19"/>
      <c r="AF87" s="19"/>
      <c r="AG87" s="25"/>
      <c r="AH87" s="19"/>
      <c r="AI87" s="26" t="str">
        <f t="shared" si="5"/>
        <v/>
      </c>
      <c r="AJ87" s="26" t="str">
        <f t="shared" si="3"/>
        <v/>
      </c>
      <c r="AK87" s="19"/>
      <c r="AL87" s="26" t="str">
        <f>IFERROR(VLOOKUP(AJ87&amp;AK87,[2]Tabla_Controles!$B$56:$G$65,5,FALSE),"")</f>
        <v/>
      </c>
      <c r="AM87" s="27" t="str">
        <f t="shared" si="4"/>
        <v/>
      </c>
      <c r="AN87" s="157"/>
      <c r="AO87" s="177"/>
      <c r="AP87" s="180"/>
      <c r="AQ87" s="183"/>
      <c r="AR87" s="184"/>
      <c r="AS87" s="184"/>
      <c r="AT87" s="185"/>
      <c r="AU87" s="146"/>
      <c r="AV87" s="37" t="s">
        <v>190</v>
      </c>
      <c r="AW87" s="44"/>
      <c r="AX87" s="44"/>
      <c r="AY87" s="44"/>
      <c r="AZ87" s="47"/>
      <c r="BA87" s="47"/>
      <c r="BB87" s="168"/>
      <c r="BC87" s="21" t="s">
        <v>185</v>
      </c>
      <c r="BD87" s="41"/>
      <c r="BE87" s="39"/>
      <c r="BF87" s="51"/>
      <c r="BG87" s="37" t="s">
        <v>161</v>
      </c>
      <c r="BH87" s="41"/>
      <c r="BI87" s="39"/>
      <c r="BJ87" s="40"/>
      <c r="BK87" s="172"/>
      <c r="BL87" s="174"/>
      <c r="BM87" s="174"/>
    </row>
    <row r="88" spans="1:65" ht="409.5" x14ac:dyDescent="0.3">
      <c r="A88" s="206" t="str">
        <f>C88&amp;COUNTIF($C$10:C88,C88)</f>
        <v>Corrupción12</v>
      </c>
      <c r="B88" s="144" t="s">
        <v>499</v>
      </c>
      <c r="C88" s="143" t="s">
        <v>79</v>
      </c>
      <c r="D88" s="143" t="s">
        <v>80</v>
      </c>
      <c r="E88" s="144" t="s">
        <v>500</v>
      </c>
      <c r="F88" s="144" t="s">
        <v>501</v>
      </c>
      <c r="G88" s="187" t="s">
        <v>502</v>
      </c>
      <c r="H88" s="190" t="s">
        <v>503</v>
      </c>
      <c r="I88" s="147" t="str">
        <f>"Posibilidad de recibir o solicitar cualquier dádiva o beneficio a nombre propio o de terceros, con el fin de "&amp;J88</f>
        <v xml:space="preserve">Posibilidad de recibir o solicitar cualquier dádiva o beneficio a nombre propio o de terceros, con el fin de alterar de manera indebida diagnósticos de activos para direccionar los mecanismos de disposición temporal o definitiva de los bienes </v>
      </c>
      <c r="J88" s="158" t="s">
        <v>504</v>
      </c>
      <c r="K88" s="21" t="s">
        <v>86</v>
      </c>
      <c r="L88" s="22" t="s">
        <v>505</v>
      </c>
      <c r="M88" s="159" t="s">
        <v>506</v>
      </c>
      <c r="N88" s="158" t="s">
        <v>89</v>
      </c>
      <c r="O88" s="152" t="str">
        <f>IF(N88="","",IF(OR($N88=[2]Tabla_Probabilidad!$D$20,$N88=[2]Tabla_Probabilidad!$J$20),"Muy Baja",IF(OR($N88=[2]Tabla_Probabilidad!$E$20,$N88=[2]Tabla_Probabilidad!$K$20),"Baja",IF(OR($N88=[2]Tabla_Probabilidad!$F$20,$N88=[2]Tabla_Probabilidad!$L$20),"Media",IF(OR($N88=[2]Tabla_Probabilidad!$G$20,$N88=[2]Tabla_Probabilidad!$M$20),"Alta",IF(OR($N88=[2]Tabla_Probabilidad!$H$20,$N88=[2]Tabla_Probabilidad!$N$20),"Muy Alta"))))))</f>
        <v>Media</v>
      </c>
      <c r="P88" s="162">
        <f>IF(O88="Muy Baja",1,IF(O88="Baja",2,IF(O88="Media",3,IF(O88="Alta",4,IF(O88="Muy Alta",5,"")))))</f>
        <v>3</v>
      </c>
      <c r="Q88" s="163" t="str">
        <f>IFERROR(IF($C88="Corrupción",HYPERLINK("#"&amp;"Impacto_Riesgos!C"&amp;MATCH($B88,[2]Impacto_Riesgos!$B$10:$B$138,0)+9,"Calcula el impacto aquí"),"")," ")</f>
        <v>Calcula el impacto aquí</v>
      </c>
      <c r="R88" s="148">
        <f>IFERROR(VLOOKUP(A88,[2]Impacto_Riesgos!$A$8:$W$138,23,),"NA")</f>
        <v>16</v>
      </c>
      <c r="S88" s="151" t="s">
        <v>90</v>
      </c>
      <c r="T88" s="152" t="str">
        <f>IF($S88='[2]Tabla Impacto'!$F$10,"Moderado",IF($S88='[2]Tabla Impacto'!$G$10,"Mayor",IF($S88='[2]Tabla Impacto'!$H$10,"Catastrófico","")))</f>
        <v>Catastrófico</v>
      </c>
      <c r="U88" s="153">
        <f>IF(T88="Leve",1,IF(T88="Menor",2,IF(T88="Moderado",3,IF(T88="Mayor",4,IF(T88="Catastrófico",5,"")))))</f>
        <v>5</v>
      </c>
      <c r="V88" s="154"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21" t="s">
        <v>91</v>
      </c>
      <c r="X88" s="20" t="s">
        <v>507</v>
      </c>
      <c r="Y88" s="23" t="s">
        <v>508</v>
      </c>
      <c r="Z88" s="23" t="s">
        <v>509</v>
      </c>
      <c r="AA88" s="23" t="s">
        <v>354</v>
      </c>
      <c r="AB88" s="24" t="s">
        <v>96</v>
      </c>
      <c r="AC88" s="24" t="s">
        <v>97</v>
      </c>
      <c r="AD88" s="19" t="s">
        <v>98</v>
      </c>
      <c r="AE88" s="19" t="s">
        <v>160</v>
      </c>
      <c r="AF88" s="19" t="s">
        <v>100</v>
      </c>
      <c r="AG88" s="25" t="s">
        <v>98</v>
      </c>
      <c r="AH88" s="19" t="s">
        <v>101</v>
      </c>
      <c r="AI88" s="26">
        <f t="shared" si="5"/>
        <v>95</v>
      </c>
      <c r="AJ88" s="26" t="str">
        <f t="shared" si="3"/>
        <v>Moderado</v>
      </c>
      <c r="AK88" s="19" t="s">
        <v>102</v>
      </c>
      <c r="AL88" s="26" t="str">
        <f>IFERROR(VLOOKUP(AJ88&amp;AK88,[2]Tabla_Controles!$B$56:$G$65,5,FALSE),"")</f>
        <v>Moderado</v>
      </c>
      <c r="AM88" s="27">
        <f t="shared" si="4"/>
        <v>50</v>
      </c>
      <c r="AN88" s="155">
        <f>IFERROR(AVERAGE(AM88:AM94),"")</f>
        <v>50</v>
      </c>
      <c r="AO88" s="175" t="str">
        <f>IF($AN88=100,"Fuerte",IF($AN88&lt;100,"Moderado",IF($AN88&lt;50,"Débil",IF($AN88=0,"",""))))</f>
        <v>Moderado</v>
      </c>
      <c r="AP88" s="178" t="s">
        <v>103</v>
      </c>
      <c r="AQ88" s="181">
        <f>IFERROR(P88-VLOOKUP(AO88&amp;AP88,[2]Tabla_Controles!$B$77:$E$83,4,0),"")</f>
        <v>2</v>
      </c>
      <c r="AR88" s="184" t="str">
        <f>IF($AQ88="","",IF($AQ88=1,"Muy Baja",IF($AQ88=2,"Baja",IF($AQ88=3,"Media",IF($AQ88=4,"Alta",IF($AQ88=5,"Muy Alta","Muy Baja"))))))</f>
        <v>Baja</v>
      </c>
      <c r="AS88" s="184" t="str">
        <f>T88</f>
        <v>Catastrófico</v>
      </c>
      <c r="AT88" s="185"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146" t="s">
        <v>104</v>
      </c>
      <c r="AV88" s="37" t="s">
        <v>105</v>
      </c>
      <c r="AW88" s="29" t="s">
        <v>162</v>
      </c>
      <c r="AX88" s="31" t="s">
        <v>163</v>
      </c>
      <c r="AY88" s="31" t="s">
        <v>164</v>
      </c>
      <c r="AZ88" s="38" t="s">
        <v>130</v>
      </c>
      <c r="BA88" s="33" t="s">
        <v>108</v>
      </c>
      <c r="BB88" s="166" t="s">
        <v>109</v>
      </c>
      <c r="BC88" s="21" t="s">
        <v>91</v>
      </c>
      <c r="BD88" s="43" t="s">
        <v>110</v>
      </c>
      <c r="BE88" s="39" t="s">
        <v>510</v>
      </c>
      <c r="BF88" s="39" t="s">
        <v>511</v>
      </c>
      <c r="BG88" s="37" t="s">
        <v>176</v>
      </c>
      <c r="BH88" s="43" t="s">
        <v>110</v>
      </c>
      <c r="BI88" s="39" t="s">
        <v>512</v>
      </c>
      <c r="BJ88" s="34" t="s">
        <v>513</v>
      </c>
      <c r="BK88" s="194" t="s">
        <v>115</v>
      </c>
      <c r="BL88" s="197" t="s">
        <v>514</v>
      </c>
      <c r="BM88" s="169" t="s">
        <v>94</v>
      </c>
    </row>
    <row r="89" spans="1:65" ht="102" customHeight="1" x14ac:dyDescent="0.3">
      <c r="A89" s="206"/>
      <c r="B89" s="144" t="s">
        <v>499</v>
      </c>
      <c r="C89" s="143"/>
      <c r="D89" s="143"/>
      <c r="E89" s="144" t="s">
        <v>500</v>
      </c>
      <c r="F89" s="144" t="s">
        <v>501</v>
      </c>
      <c r="G89" s="188"/>
      <c r="H89" s="191"/>
      <c r="I89" s="147"/>
      <c r="J89" s="158"/>
      <c r="K89" s="21" t="s">
        <v>118</v>
      </c>
      <c r="L89" s="22" t="s">
        <v>515</v>
      </c>
      <c r="M89" s="160"/>
      <c r="N89" s="158"/>
      <c r="O89" s="152"/>
      <c r="P89" s="162"/>
      <c r="Q89" s="164"/>
      <c r="R89" s="149"/>
      <c r="S89" s="151"/>
      <c r="T89" s="152"/>
      <c r="U89" s="153"/>
      <c r="V89" s="154"/>
      <c r="W89" s="21" t="s">
        <v>120</v>
      </c>
      <c r="X89" s="20" t="s">
        <v>516</v>
      </c>
      <c r="Y89" s="23" t="s">
        <v>517</v>
      </c>
      <c r="Z89" s="23" t="s">
        <v>518</v>
      </c>
      <c r="AA89" s="23" t="s">
        <v>480</v>
      </c>
      <c r="AB89" s="24" t="s">
        <v>96</v>
      </c>
      <c r="AC89" s="24" t="s">
        <v>97</v>
      </c>
      <c r="AD89" s="19" t="s">
        <v>98</v>
      </c>
      <c r="AE89" s="19" t="s">
        <v>160</v>
      </c>
      <c r="AF89" s="19" t="s">
        <v>100</v>
      </c>
      <c r="AG89" s="25" t="s">
        <v>98</v>
      </c>
      <c r="AH89" s="19" t="s">
        <v>101</v>
      </c>
      <c r="AI89" s="26">
        <f t="shared" si="5"/>
        <v>95</v>
      </c>
      <c r="AJ89" s="26" t="str">
        <f t="shared" si="3"/>
        <v>Moderado</v>
      </c>
      <c r="AK89" s="19" t="s">
        <v>102</v>
      </c>
      <c r="AL89" s="26" t="str">
        <f>IFERROR(VLOOKUP(AJ89&amp;AK89,[2]Tabla_Controles!$B$56:$G$65,5,FALSE),"")</f>
        <v>Moderado</v>
      </c>
      <c r="AM89" s="27">
        <f t="shared" si="4"/>
        <v>50</v>
      </c>
      <c r="AN89" s="156"/>
      <c r="AO89" s="176"/>
      <c r="AP89" s="179"/>
      <c r="AQ89" s="182"/>
      <c r="AR89" s="184"/>
      <c r="AS89" s="184"/>
      <c r="AT89" s="185"/>
      <c r="AU89" s="146"/>
      <c r="AV89" s="37" t="s">
        <v>126</v>
      </c>
      <c r="AW89" s="44" t="s">
        <v>177</v>
      </c>
      <c r="AX89" s="30" t="s">
        <v>178</v>
      </c>
      <c r="AY89" s="30" t="s">
        <v>95</v>
      </c>
      <c r="AZ89" s="45">
        <v>44742</v>
      </c>
      <c r="BA89" s="45">
        <v>44757</v>
      </c>
      <c r="BB89" s="167"/>
      <c r="BC89" s="21" t="s">
        <v>120</v>
      </c>
      <c r="BD89" s="43" t="s">
        <v>110</v>
      </c>
      <c r="BE89" s="39" t="s">
        <v>519</v>
      </c>
      <c r="BF89" s="35" t="s">
        <v>520</v>
      </c>
      <c r="BG89" s="37" t="s">
        <v>190</v>
      </c>
      <c r="BH89" s="43" t="s">
        <v>110</v>
      </c>
      <c r="BI89" s="39" t="s">
        <v>492</v>
      </c>
      <c r="BJ89" s="35" t="s">
        <v>457</v>
      </c>
      <c r="BK89" s="195"/>
      <c r="BL89" s="198"/>
      <c r="BM89" s="195"/>
    </row>
    <row r="90" spans="1:65" ht="33" hidden="1" customHeight="1" x14ac:dyDescent="0.3">
      <c r="A90" s="206"/>
      <c r="B90" s="144" t="s">
        <v>499</v>
      </c>
      <c r="C90" s="143"/>
      <c r="D90" s="143"/>
      <c r="E90" s="144" t="s">
        <v>500</v>
      </c>
      <c r="F90" s="144" t="s">
        <v>501</v>
      </c>
      <c r="G90" s="188"/>
      <c r="H90" s="191"/>
      <c r="I90" s="147"/>
      <c r="J90" s="158"/>
      <c r="K90" s="21" t="s">
        <v>135</v>
      </c>
      <c r="L90" s="22"/>
      <c r="M90" s="160"/>
      <c r="N90" s="158"/>
      <c r="O90" s="152"/>
      <c r="P90" s="162"/>
      <c r="Q90" s="164"/>
      <c r="R90" s="149"/>
      <c r="S90" s="151"/>
      <c r="T90" s="152"/>
      <c r="U90" s="153"/>
      <c r="V90" s="154"/>
      <c r="W90" s="21" t="s">
        <v>137</v>
      </c>
      <c r="X90" s="20"/>
      <c r="Y90" s="23"/>
      <c r="Z90" s="23"/>
      <c r="AA90" s="23"/>
      <c r="AB90" s="24"/>
      <c r="AC90" s="24"/>
      <c r="AD90" s="19"/>
      <c r="AE90" s="19"/>
      <c r="AF90" s="19"/>
      <c r="AG90" s="25"/>
      <c r="AH90" s="19"/>
      <c r="AI90" s="26" t="str">
        <f t="shared" si="5"/>
        <v/>
      </c>
      <c r="AJ90" s="26" t="str">
        <f t="shared" si="3"/>
        <v/>
      </c>
      <c r="AK90" s="19"/>
      <c r="AL90" s="26" t="str">
        <f>IFERROR(VLOOKUP(AJ90&amp;AK90,[2]Tabla_Controles!$B$56:$G$65,5,FALSE),"")</f>
        <v/>
      </c>
      <c r="AM90" s="27" t="str">
        <f t="shared" si="4"/>
        <v/>
      </c>
      <c r="AN90" s="156"/>
      <c r="AO90" s="176"/>
      <c r="AP90" s="179"/>
      <c r="AQ90" s="182"/>
      <c r="AR90" s="184"/>
      <c r="AS90" s="184"/>
      <c r="AT90" s="185"/>
      <c r="AU90" s="146"/>
      <c r="AV90" s="37" t="s">
        <v>141</v>
      </c>
      <c r="AW90" s="44"/>
      <c r="AX90" s="44"/>
      <c r="AY90" s="44"/>
      <c r="AZ90" s="47"/>
      <c r="BA90" s="47"/>
      <c r="BB90" s="167"/>
      <c r="BC90" s="21" t="s">
        <v>137</v>
      </c>
      <c r="BD90" s="41"/>
      <c r="BE90" s="39"/>
      <c r="BF90" s="51"/>
      <c r="BG90" s="37" t="s">
        <v>105</v>
      </c>
      <c r="BH90" s="41"/>
      <c r="BI90" s="39"/>
      <c r="BJ90" s="40"/>
      <c r="BK90" s="195"/>
      <c r="BL90" s="198"/>
      <c r="BM90" s="195"/>
    </row>
    <row r="91" spans="1:65" ht="30" hidden="1" customHeight="1" x14ac:dyDescent="0.3">
      <c r="A91" s="206"/>
      <c r="B91" s="144" t="s">
        <v>499</v>
      </c>
      <c r="C91" s="143"/>
      <c r="D91" s="143"/>
      <c r="E91" s="144" t="s">
        <v>500</v>
      </c>
      <c r="F91" s="144" t="s">
        <v>501</v>
      </c>
      <c r="G91" s="188"/>
      <c r="H91" s="191"/>
      <c r="I91" s="147"/>
      <c r="J91" s="158"/>
      <c r="K91" s="21" t="s">
        <v>144</v>
      </c>
      <c r="L91" s="22"/>
      <c r="M91" s="160"/>
      <c r="N91" s="158"/>
      <c r="O91" s="152"/>
      <c r="P91" s="162"/>
      <c r="Q91" s="164"/>
      <c r="R91" s="149"/>
      <c r="S91" s="151"/>
      <c r="T91" s="152"/>
      <c r="U91" s="153"/>
      <c r="V91" s="154"/>
      <c r="W91" s="21" t="s">
        <v>146</v>
      </c>
      <c r="X91" s="20"/>
      <c r="Y91" s="23"/>
      <c r="Z91" s="23"/>
      <c r="AA91" s="23"/>
      <c r="AB91" s="24"/>
      <c r="AC91" s="24"/>
      <c r="AD91" s="19"/>
      <c r="AE91" s="19"/>
      <c r="AF91" s="19"/>
      <c r="AG91" s="25"/>
      <c r="AH91" s="19"/>
      <c r="AI91" s="26" t="str">
        <f t="shared" si="5"/>
        <v/>
      </c>
      <c r="AJ91" s="26" t="str">
        <f t="shared" si="3"/>
        <v/>
      </c>
      <c r="AK91" s="19"/>
      <c r="AL91" s="26" t="str">
        <f>IFERROR(VLOOKUP(AJ91&amp;AK91,[2]Tabla_Controles!$B$56:$G$65,5,FALSE),"")</f>
        <v/>
      </c>
      <c r="AM91" s="27" t="str">
        <f t="shared" si="4"/>
        <v/>
      </c>
      <c r="AN91" s="156"/>
      <c r="AO91" s="176"/>
      <c r="AP91" s="179"/>
      <c r="AQ91" s="182"/>
      <c r="AR91" s="184"/>
      <c r="AS91" s="184"/>
      <c r="AT91" s="185"/>
      <c r="AU91" s="146"/>
      <c r="AV91" s="37" t="s">
        <v>151</v>
      </c>
      <c r="AW91" s="44"/>
      <c r="AX91" s="44"/>
      <c r="AY91" s="44"/>
      <c r="AZ91" s="47"/>
      <c r="BA91" s="47"/>
      <c r="BB91" s="167"/>
      <c r="BC91" s="21" t="s">
        <v>146</v>
      </c>
      <c r="BD91" s="41"/>
      <c r="BE91" s="39"/>
      <c r="BF91" s="51"/>
      <c r="BG91" s="37" t="s">
        <v>126</v>
      </c>
      <c r="BH91" s="41"/>
      <c r="BI91" s="39"/>
      <c r="BJ91" s="40"/>
      <c r="BK91" s="195"/>
      <c r="BL91" s="198"/>
      <c r="BM91" s="195"/>
    </row>
    <row r="92" spans="1:65" ht="30" hidden="1" customHeight="1" x14ac:dyDescent="0.3">
      <c r="A92" s="206"/>
      <c r="B92" s="144" t="s">
        <v>499</v>
      </c>
      <c r="C92" s="143"/>
      <c r="D92" s="143"/>
      <c r="E92" s="144" t="s">
        <v>500</v>
      </c>
      <c r="F92" s="144" t="s">
        <v>501</v>
      </c>
      <c r="G92" s="188"/>
      <c r="H92" s="191"/>
      <c r="I92" s="147"/>
      <c r="J92" s="158"/>
      <c r="K92" s="21" t="s">
        <v>154</v>
      </c>
      <c r="L92" s="22"/>
      <c r="M92" s="160"/>
      <c r="N92" s="158"/>
      <c r="O92" s="152"/>
      <c r="P92" s="162"/>
      <c r="Q92" s="164"/>
      <c r="R92" s="149"/>
      <c r="S92" s="151"/>
      <c r="T92" s="152"/>
      <c r="U92" s="153"/>
      <c r="V92" s="154"/>
      <c r="W92" s="21" t="s">
        <v>156</v>
      </c>
      <c r="X92" s="20"/>
      <c r="Y92" s="23"/>
      <c r="Z92" s="23"/>
      <c r="AA92" s="23"/>
      <c r="AB92" s="24"/>
      <c r="AC92" s="24"/>
      <c r="AD92" s="19"/>
      <c r="AE92" s="19"/>
      <c r="AF92" s="19"/>
      <c r="AG92" s="25"/>
      <c r="AH92" s="19"/>
      <c r="AI92" s="26" t="str">
        <f t="shared" si="5"/>
        <v/>
      </c>
      <c r="AJ92" s="26" t="str">
        <f t="shared" si="3"/>
        <v/>
      </c>
      <c r="AK92" s="19"/>
      <c r="AL92" s="26" t="str">
        <f>IFERROR(VLOOKUP(AJ92&amp;AK92,[2]Tabla_Controles!$B$56:$G$65,5,FALSE),"")</f>
        <v/>
      </c>
      <c r="AM92" s="27" t="str">
        <f t="shared" si="4"/>
        <v/>
      </c>
      <c r="AN92" s="156"/>
      <c r="AO92" s="176"/>
      <c r="AP92" s="179"/>
      <c r="AQ92" s="182"/>
      <c r="AR92" s="184"/>
      <c r="AS92" s="184"/>
      <c r="AT92" s="185"/>
      <c r="AU92" s="146"/>
      <c r="AV92" s="37" t="s">
        <v>161</v>
      </c>
      <c r="AW92" s="44"/>
      <c r="AX92" s="44"/>
      <c r="AY92" s="44"/>
      <c r="AZ92" s="47"/>
      <c r="BA92" s="47"/>
      <c r="BB92" s="167"/>
      <c r="BC92" s="21" t="s">
        <v>156</v>
      </c>
      <c r="BD92" s="41"/>
      <c r="BE92" s="39"/>
      <c r="BF92" s="51"/>
      <c r="BG92" s="37" t="s">
        <v>141</v>
      </c>
      <c r="BH92" s="41"/>
      <c r="BI92" s="39"/>
      <c r="BJ92" s="40"/>
      <c r="BK92" s="195"/>
      <c r="BL92" s="198"/>
      <c r="BM92" s="195"/>
    </row>
    <row r="93" spans="1:65" ht="30" hidden="1" customHeight="1" x14ac:dyDescent="0.3">
      <c r="A93" s="206"/>
      <c r="B93" s="144" t="s">
        <v>499</v>
      </c>
      <c r="C93" s="143"/>
      <c r="D93" s="143"/>
      <c r="E93" s="144" t="s">
        <v>500</v>
      </c>
      <c r="F93" s="144" t="s">
        <v>501</v>
      </c>
      <c r="G93" s="188"/>
      <c r="H93" s="191"/>
      <c r="I93" s="147"/>
      <c r="J93" s="158"/>
      <c r="K93" s="21" t="s">
        <v>170</v>
      </c>
      <c r="L93" s="22"/>
      <c r="M93" s="160"/>
      <c r="N93" s="158"/>
      <c r="O93" s="152"/>
      <c r="P93" s="162"/>
      <c r="Q93" s="164"/>
      <c r="R93" s="149"/>
      <c r="S93" s="151"/>
      <c r="T93" s="152"/>
      <c r="U93" s="153"/>
      <c r="V93" s="154"/>
      <c r="W93" s="21" t="s">
        <v>172</v>
      </c>
      <c r="X93" s="20"/>
      <c r="Y93" s="23"/>
      <c r="Z93" s="23"/>
      <c r="AA93" s="23"/>
      <c r="AB93" s="24"/>
      <c r="AC93" s="24"/>
      <c r="AD93" s="19"/>
      <c r="AE93" s="19"/>
      <c r="AF93" s="19"/>
      <c r="AG93" s="25"/>
      <c r="AH93" s="19"/>
      <c r="AI93" s="26" t="str">
        <f t="shared" si="5"/>
        <v/>
      </c>
      <c r="AJ93" s="26" t="str">
        <f t="shared" si="3"/>
        <v/>
      </c>
      <c r="AK93" s="19"/>
      <c r="AL93" s="26" t="str">
        <f>IFERROR(VLOOKUP(AJ93&amp;AK93,[2]Tabla_Controles!$B$56:$G$65,5,FALSE),"")</f>
        <v/>
      </c>
      <c r="AM93" s="27" t="str">
        <f t="shared" si="4"/>
        <v/>
      </c>
      <c r="AN93" s="156"/>
      <c r="AO93" s="176"/>
      <c r="AP93" s="179"/>
      <c r="AQ93" s="182"/>
      <c r="AR93" s="184"/>
      <c r="AS93" s="184"/>
      <c r="AT93" s="185"/>
      <c r="AU93" s="146"/>
      <c r="AV93" s="37" t="s">
        <v>176</v>
      </c>
      <c r="AW93" s="44"/>
      <c r="AX93" s="44"/>
      <c r="AY93" s="44"/>
      <c r="AZ93" s="47"/>
      <c r="BA93" s="47"/>
      <c r="BB93" s="167"/>
      <c r="BC93" s="21" t="s">
        <v>172</v>
      </c>
      <c r="BD93" s="41"/>
      <c r="BE93" s="39"/>
      <c r="BF93" s="51"/>
      <c r="BG93" s="37" t="s">
        <v>151</v>
      </c>
      <c r="BH93" s="41"/>
      <c r="BI93" s="39"/>
      <c r="BJ93" s="40"/>
      <c r="BK93" s="195"/>
      <c r="BL93" s="198"/>
      <c r="BM93" s="195"/>
    </row>
    <row r="94" spans="1:65" ht="30" hidden="1" customHeight="1" x14ac:dyDescent="0.3">
      <c r="A94" s="206"/>
      <c r="B94" s="144" t="s">
        <v>499</v>
      </c>
      <c r="C94" s="143"/>
      <c r="D94" s="143"/>
      <c r="E94" s="144" t="s">
        <v>500</v>
      </c>
      <c r="F94" s="144" t="s">
        <v>501</v>
      </c>
      <c r="G94" s="189"/>
      <c r="H94" s="192"/>
      <c r="I94" s="147"/>
      <c r="J94" s="158"/>
      <c r="K94" s="21" t="s">
        <v>183</v>
      </c>
      <c r="L94" s="22"/>
      <c r="M94" s="161"/>
      <c r="N94" s="158"/>
      <c r="O94" s="152"/>
      <c r="P94" s="162"/>
      <c r="Q94" s="165"/>
      <c r="R94" s="150"/>
      <c r="S94" s="151"/>
      <c r="T94" s="152"/>
      <c r="U94" s="153"/>
      <c r="V94" s="154"/>
      <c r="W94" s="21" t="s">
        <v>185</v>
      </c>
      <c r="X94" s="20"/>
      <c r="Y94" s="23"/>
      <c r="Z94" s="23"/>
      <c r="AA94" s="23"/>
      <c r="AB94" s="24"/>
      <c r="AC94" s="24"/>
      <c r="AD94" s="19"/>
      <c r="AE94" s="19"/>
      <c r="AF94" s="19"/>
      <c r="AG94" s="25"/>
      <c r="AH94" s="19"/>
      <c r="AI94" s="26" t="str">
        <f t="shared" si="5"/>
        <v/>
      </c>
      <c r="AJ94" s="26" t="str">
        <f t="shared" si="3"/>
        <v/>
      </c>
      <c r="AK94" s="19"/>
      <c r="AL94" s="26" t="str">
        <f>IFERROR(VLOOKUP(AJ94&amp;AK94,[2]Tabla_Controles!$B$56:$G$65,5,FALSE),"")</f>
        <v/>
      </c>
      <c r="AM94" s="27" t="str">
        <f t="shared" si="4"/>
        <v/>
      </c>
      <c r="AN94" s="157"/>
      <c r="AO94" s="177"/>
      <c r="AP94" s="180"/>
      <c r="AQ94" s="183"/>
      <c r="AR94" s="184"/>
      <c r="AS94" s="184"/>
      <c r="AT94" s="185"/>
      <c r="AU94" s="146"/>
      <c r="AV94" s="37" t="s">
        <v>190</v>
      </c>
      <c r="AW94" s="44"/>
      <c r="AX94" s="44"/>
      <c r="AY94" s="44"/>
      <c r="AZ94" s="47"/>
      <c r="BA94" s="47"/>
      <c r="BB94" s="168"/>
      <c r="BC94" s="21" t="s">
        <v>185</v>
      </c>
      <c r="BD94" s="41"/>
      <c r="BE94" s="39"/>
      <c r="BF94" s="51"/>
      <c r="BG94" s="37" t="s">
        <v>161</v>
      </c>
      <c r="BH94" s="41"/>
      <c r="BI94" s="39"/>
      <c r="BJ94" s="40"/>
      <c r="BK94" s="196"/>
      <c r="BL94" s="199"/>
      <c r="BM94" s="196"/>
    </row>
    <row r="95" spans="1:65" ht="99.75" customHeight="1" x14ac:dyDescent="0.3">
      <c r="A95" s="206" t="str">
        <f>C95&amp;COUNTIF($C$10:C95,C95)</f>
        <v>Corrupción13</v>
      </c>
      <c r="B95" s="144" t="s">
        <v>521</v>
      </c>
      <c r="C95" s="143" t="s">
        <v>79</v>
      </c>
      <c r="D95" s="143" t="s">
        <v>80</v>
      </c>
      <c r="E95" s="144" t="s">
        <v>500</v>
      </c>
      <c r="F95" s="144" t="s">
        <v>522</v>
      </c>
      <c r="G95" s="187" t="s">
        <v>523</v>
      </c>
      <c r="H95" s="190" t="s">
        <v>524</v>
      </c>
      <c r="I95" s="147" t="str">
        <f>"Posibilidad de recibir o solicitar cualquier dádiva o beneficio a nombre propio o de terceros, con el fin de "&amp;J95</f>
        <v>Posibilidad de recibir o solicitar cualquier dádiva o beneficio a nombre propio o de terceros, con el fin de favorecer el registro e inscripción de bancas de inversión sin el cumplimiento de los requisitos exigibles.</v>
      </c>
      <c r="J95" s="158" t="s">
        <v>525</v>
      </c>
      <c r="K95" s="21" t="s">
        <v>86</v>
      </c>
      <c r="L95" s="22" t="s">
        <v>526</v>
      </c>
      <c r="M95" s="159" t="s">
        <v>527</v>
      </c>
      <c r="N95" s="158" t="s">
        <v>89</v>
      </c>
      <c r="O95" s="152" t="str">
        <f>IF(N95="","",IF(OR($N95=[2]Tabla_Probabilidad!$D$20,$N95=[2]Tabla_Probabilidad!$J$20),"Muy Baja",IF(OR($N95=[2]Tabla_Probabilidad!$E$20,$N95=[2]Tabla_Probabilidad!$K$20),"Baja",IF(OR($N95=[2]Tabla_Probabilidad!$F$20,$N95=[2]Tabla_Probabilidad!$L$20),"Media",IF(OR($N95=[2]Tabla_Probabilidad!$G$20,$N95=[2]Tabla_Probabilidad!$M$20),"Alta",IF(OR($N95=[2]Tabla_Probabilidad!$H$20,$N95=[2]Tabla_Probabilidad!$N$20),"Muy Alta"))))))</f>
        <v>Media</v>
      </c>
      <c r="P95" s="162">
        <f>IF(O95="Muy Baja",1,IF(O95="Baja",2,IF(O95="Media",3,IF(O95="Alta",4,IF(O95="Muy Alta",5,"")))))</f>
        <v>3</v>
      </c>
      <c r="Q95" s="163" t="str">
        <f>IFERROR(IF($C95="Corrupción",HYPERLINK("#"&amp;"Impacto_Riesgos!C"&amp;MATCH($B95,[2]Impacto_Riesgos!$B$10:$B$138,0)+9,"Calcula el impacto aquí"),"")," ")</f>
        <v>Calcula el impacto aquí</v>
      </c>
      <c r="R95" s="148">
        <f>IFERROR(VLOOKUP(A95,[2]Impacto_Riesgos!$A$8:$W$138,23,),"NA")</f>
        <v>15</v>
      </c>
      <c r="S95" s="151" t="s">
        <v>90</v>
      </c>
      <c r="T95" s="152" t="str">
        <f>IF($S95='[2]Tabla Impacto'!$F$10,"Moderado",IF($S95='[2]Tabla Impacto'!$G$10,"Mayor",IF($S95='[2]Tabla Impacto'!$H$10,"Catastrófico","")))</f>
        <v>Catastrófico</v>
      </c>
      <c r="U95" s="153">
        <f>IF(T95="Leve",1,IF(T95="Menor",2,IF(T95="Moderado",3,IF(T95="Mayor",4,IF(T95="Catastrófico",5,"")))))</f>
        <v>5</v>
      </c>
      <c r="V95" s="154"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21" t="s">
        <v>91</v>
      </c>
      <c r="X95" s="20" t="s">
        <v>528</v>
      </c>
      <c r="Y95" s="23" t="s">
        <v>529</v>
      </c>
      <c r="Z95" s="23" t="s">
        <v>530</v>
      </c>
      <c r="AA95" s="23" t="s">
        <v>531</v>
      </c>
      <c r="AB95" s="24" t="s">
        <v>96</v>
      </c>
      <c r="AC95" s="24" t="s">
        <v>97</v>
      </c>
      <c r="AD95" s="19" t="s">
        <v>98</v>
      </c>
      <c r="AE95" s="19" t="s">
        <v>99</v>
      </c>
      <c r="AF95" s="19" t="s">
        <v>100</v>
      </c>
      <c r="AG95" s="25" t="s">
        <v>98</v>
      </c>
      <c r="AH95" s="19" t="s">
        <v>101</v>
      </c>
      <c r="AI95" s="26">
        <f t="shared" si="5"/>
        <v>100</v>
      </c>
      <c r="AJ95" s="26" t="str">
        <f t="shared" si="3"/>
        <v>Fuerte</v>
      </c>
      <c r="AK95" s="19" t="s">
        <v>102</v>
      </c>
      <c r="AL95" s="26" t="str">
        <f>IFERROR(VLOOKUP(AJ95&amp;AK95,[2]Tabla_Controles!$B$56:$G$65,5,FALSE),"")</f>
        <v>Fuerte</v>
      </c>
      <c r="AM95" s="27">
        <f t="shared" si="4"/>
        <v>100</v>
      </c>
      <c r="AN95" s="155">
        <f>IFERROR(AVERAGE(AM95:AM101),"")</f>
        <v>75</v>
      </c>
      <c r="AO95" s="175" t="str">
        <f>IF($AN95=100,"Fuerte",IF($AN95&lt;100,"Moderado",IF($AN95&lt;50,"Débil",IF($AN95=0,"",""))))</f>
        <v>Moderado</v>
      </c>
      <c r="AP95" s="178" t="s">
        <v>103</v>
      </c>
      <c r="AQ95" s="181">
        <f>IFERROR(P95-VLOOKUP(AO95&amp;AP95,[2]Tabla_Controles!$B$77:$E$83,4,0),"")</f>
        <v>2</v>
      </c>
      <c r="AR95" s="184" t="str">
        <f>IF($AQ95="","",IF($AQ95=1,"Muy Baja",IF($AQ95=2,"Baja",IF($AQ95=3,"Media",IF($AQ95=4,"Alta",IF($AQ95=5,"Muy Alta","Muy Baja"))))))</f>
        <v>Baja</v>
      </c>
      <c r="AS95" s="184" t="str">
        <f>T95</f>
        <v>Catastrófico</v>
      </c>
      <c r="AT95" s="185"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146" t="s">
        <v>104</v>
      </c>
      <c r="AV95" s="37" t="s">
        <v>105</v>
      </c>
      <c r="AW95" s="29" t="s">
        <v>162</v>
      </c>
      <c r="AX95" s="31" t="s">
        <v>163</v>
      </c>
      <c r="AY95" s="31" t="s">
        <v>164</v>
      </c>
      <c r="AZ95" s="38" t="s">
        <v>130</v>
      </c>
      <c r="BA95" s="33" t="s">
        <v>108</v>
      </c>
      <c r="BB95" s="166" t="s">
        <v>109</v>
      </c>
      <c r="BC95" s="21" t="s">
        <v>91</v>
      </c>
      <c r="BD95" s="43" t="s">
        <v>110</v>
      </c>
      <c r="BE95" s="39" t="s">
        <v>532</v>
      </c>
      <c r="BF95" s="68" t="s">
        <v>533</v>
      </c>
      <c r="BG95" s="37" t="s">
        <v>176</v>
      </c>
      <c r="BH95" s="43" t="s">
        <v>110</v>
      </c>
      <c r="BI95" s="39" t="s">
        <v>534</v>
      </c>
      <c r="BJ95" s="34" t="s">
        <v>535</v>
      </c>
      <c r="BK95" s="205" t="s">
        <v>115</v>
      </c>
      <c r="BL95" s="197" t="s">
        <v>536</v>
      </c>
      <c r="BM95" s="169" t="s">
        <v>537</v>
      </c>
    </row>
    <row r="96" spans="1:65" ht="115.5" x14ac:dyDescent="0.3">
      <c r="A96" s="206"/>
      <c r="B96" s="144" t="s">
        <v>521</v>
      </c>
      <c r="C96" s="143"/>
      <c r="D96" s="143"/>
      <c r="E96" s="144" t="s">
        <v>500</v>
      </c>
      <c r="F96" s="144" t="s">
        <v>522</v>
      </c>
      <c r="G96" s="188"/>
      <c r="H96" s="191"/>
      <c r="I96" s="147"/>
      <c r="J96" s="158"/>
      <c r="K96" s="21" t="s">
        <v>118</v>
      </c>
      <c r="L96" s="22" t="s">
        <v>538</v>
      </c>
      <c r="M96" s="160"/>
      <c r="N96" s="158"/>
      <c r="O96" s="152"/>
      <c r="P96" s="162"/>
      <c r="Q96" s="164"/>
      <c r="R96" s="149"/>
      <c r="S96" s="151"/>
      <c r="T96" s="152"/>
      <c r="U96" s="153"/>
      <c r="V96" s="154"/>
      <c r="W96" s="21" t="s">
        <v>120</v>
      </c>
      <c r="X96" s="20" t="s">
        <v>539</v>
      </c>
      <c r="Y96" s="23" t="s">
        <v>540</v>
      </c>
      <c r="Z96" s="23" t="s">
        <v>530</v>
      </c>
      <c r="AA96" s="23" t="s">
        <v>531</v>
      </c>
      <c r="AB96" s="24" t="s">
        <v>96</v>
      </c>
      <c r="AC96" s="24" t="s">
        <v>97</v>
      </c>
      <c r="AD96" s="19" t="s">
        <v>98</v>
      </c>
      <c r="AE96" s="19" t="s">
        <v>160</v>
      </c>
      <c r="AF96" s="19" t="s">
        <v>100</v>
      </c>
      <c r="AG96" s="25" t="s">
        <v>98</v>
      </c>
      <c r="AH96" s="19" t="s">
        <v>101</v>
      </c>
      <c r="AI96" s="26">
        <f t="shared" si="5"/>
        <v>95</v>
      </c>
      <c r="AJ96" s="26" t="str">
        <f t="shared" si="3"/>
        <v>Moderado</v>
      </c>
      <c r="AK96" s="19" t="s">
        <v>102</v>
      </c>
      <c r="AL96" s="26" t="str">
        <f>IFERROR(VLOOKUP(AJ96&amp;AK96,[2]Tabla_Controles!$B$56:$G$65,5,FALSE),"")</f>
        <v>Moderado</v>
      </c>
      <c r="AM96" s="27">
        <f t="shared" si="4"/>
        <v>50</v>
      </c>
      <c r="AN96" s="156"/>
      <c r="AO96" s="176"/>
      <c r="AP96" s="179"/>
      <c r="AQ96" s="182"/>
      <c r="AR96" s="184"/>
      <c r="AS96" s="184"/>
      <c r="AT96" s="185"/>
      <c r="AU96" s="146"/>
      <c r="AV96" s="37" t="s">
        <v>126</v>
      </c>
      <c r="AW96" s="44" t="s">
        <v>177</v>
      </c>
      <c r="AX96" s="30" t="s">
        <v>178</v>
      </c>
      <c r="AY96" s="30" t="s">
        <v>95</v>
      </c>
      <c r="AZ96" s="45">
        <v>44742</v>
      </c>
      <c r="BA96" s="45">
        <v>44757</v>
      </c>
      <c r="BB96" s="167"/>
      <c r="BC96" s="21" t="s">
        <v>120</v>
      </c>
      <c r="BD96" s="43" t="s">
        <v>165</v>
      </c>
      <c r="BE96" s="39" t="s">
        <v>541</v>
      </c>
      <c r="BF96" s="35" t="s">
        <v>542</v>
      </c>
      <c r="BG96" s="37" t="s">
        <v>190</v>
      </c>
      <c r="BH96" s="43" t="s">
        <v>110</v>
      </c>
      <c r="BI96" s="39" t="s">
        <v>492</v>
      </c>
      <c r="BJ96" s="35" t="s">
        <v>457</v>
      </c>
      <c r="BK96" s="171"/>
      <c r="BL96" s="207"/>
      <c r="BM96" s="173"/>
    </row>
    <row r="97" spans="1:65" ht="30" hidden="1" customHeight="1" x14ac:dyDescent="0.3">
      <c r="A97" s="206"/>
      <c r="B97" s="144" t="s">
        <v>521</v>
      </c>
      <c r="C97" s="143"/>
      <c r="D97" s="143"/>
      <c r="E97" s="144" t="s">
        <v>500</v>
      </c>
      <c r="F97" s="144" t="s">
        <v>522</v>
      </c>
      <c r="G97" s="188"/>
      <c r="H97" s="191"/>
      <c r="I97" s="147"/>
      <c r="J97" s="158"/>
      <c r="K97" s="21" t="s">
        <v>135</v>
      </c>
      <c r="L97" s="22"/>
      <c r="M97" s="160"/>
      <c r="N97" s="158"/>
      <c r="O97" s="152"/>
      <c r="P97" s="162"/>
      <c r="Q97" s="164"/>
      <c r="R97" s="149"/>
      <c r="S97" s="151"/>
      <c r="T97" s="152"/>
      <c r="U97" s="153"/>
      <c r="V97" s="154"/>
      <c r="W97" s="21" t="s">
        <v>137</v>
      </c>
      <c r="X97" s="20"/>
      <c r="Y97" s="23"/>
      <c r="Z97" s="23"/>
      <c r="AA97" s="23"/>
      <c r="AB97" s="24"/>
      <c r="AC97" s="24"/>
      <c r="AD97" s="19"/>
      <c r="AE97" s="19"/>
      <c r="AF97" s="19"/>
      <c r="AG97" s="25"/>
      <c r="AH97" s="19"/>
      <c r="AI97" s="26" t="str">
        <f t="shared" si="5"/>
        <v/>
      </c>
      <c r="AJ97" s="26" t="str">
        <f t="shared" si="3"/>
        <v/>
      </c>
      <c r="AK97" s="19"/>
      <c r="AL97" s="26" t="str">
        <f>IFERROR(VLOOKUP(AJ97&amp;AK97,[2]Tabla_Controles!$B$56:$G$65,5,FALSE),"")</f>
        <v/>
      </c>
      <c r="AM97" s="27" t="str">
        <f t="shared" si="4"/>
        <v/>
      </c>
      <c r="AN97" s="156"/>
      <c r="AO97" s="176"/>
      <c r="AP97" s="179"/>
      <c r="AQ97" s="182"/>
      <c r="AR97" s="184"/>
      <c r="AS97" s="184"/>
      <c r="AT97" s="185"/>
      <c r="AU97" s="146"/>
      <c r="AV97" s="37" t="s">
        <v>141</v>
      </c>
      <c r="AW97" s="44"/>
      <c r="AX97" s="44"/>
      <c r="AY97" s="44"/>
      <c r="AZ97" s="47"/>
      <c r="BA97" s="47"/>
      <c r="BB97" s="167"/>
      <c r="BC97" s="21" t="s">
        <v>137</v>
      </c>
      <c r="BD97" s="41"/>
      <c r="BE97" s="39"/>
      <c r="BF97" s="51"/>
      <c r="BG97" s="37" t="s">
        <v>105</v>
      </c>
      <c r="BH97" s="41"/>
      <c r="BI97" s="39"/>
      <c r="BJ97" s="40"/>
      <c r="BK97" s="171"/>
      <c r="BL97" s="207"/>
      <c r="BM97" s="173"/>
    </row>
    <row r="98" spans="1:65" ht="30" hidden="1" customHeight="1" x14ac:dyDescent="0.3">
      <c r="A98" s="206"/>
      <c r="B98" s="144" t="s">
        <v>521</v>
      </c>
      <c r="C98" s="143"/>
      <c r="D98" s="143"/>
      <c r="E98" s="144" t="s">
        <v>500</v>
      </c>
      <c r="F98" s="144" t="s">
        <v>522</v>
      </c>
      <c r="G98" s="188"/>
      <c r="H98" s="191"/>
      <c r="I98" s="147"/>
      <c r="J98" s="158"/>
      <c r="K98" s="21" t="s">
        <v>144</v>
      </c>
      <c r="L98" s="22"/>
      <c r="M98" s="160"/>
      <c r="N98" s="158"/>
      <c r="O98" s="152"/>
      <c r="P98" s="162"/>
      <c r="Q98" s="164"/>
      <c r="R98" s="149"/>
      <c r="S98" s="151"/>
      <c r="T98" s="152"/>
      <c r="U98" s="153"/>
      <c r="V98" s="154"/>
      <c r="W98" s="21" t="s">
        <v>146</v>
      </c>
      <c r="X98" s="20"/>
      <c r="Y98" s="23"/>
      <c r="Z98" s="23"/>
      <c r="AA98" s="23"/>
      <c r="AB98" s="24"/>
      <c r="AC98" s="24"/>
      <c r="AD98" s="19"/>
      <c r="AE98" s="19"/>
      <c r="AF98" s="19"/>
      <c r="AG98" s="25"/>
      <c r="AH98" s="19"/>
      <c r="AI98" s="26" t="str">
        <f t="shared" si="5"/>
        <v/>
      </c>
      <c r="AJ98" s="26" t="str">
        <f t="shared" si="3"/>
        <v/>
      </c>
      <c r="AK98" s="19"/>
      <c r="AL98" s="26" t="str">
        <f>IFERROR(VLOOKUP(AJ98&amp;AK98,[2]Tabla_Controles!$B$56:$G$65,5,FALSE),"")</f>
        <v/>
      </c>
      <c r="AM98" s="27" t="str">
        <f t="shared" si="4"/>
        <v/>
      </c>
      <c r="AN98" s="156"/>
      <c r="AO98" s="176"/>
      <c r="AP98" s="179"/>
      <c r="AQ98" s="182"/>
      <c r="AR98" s="184"/>
      <c r="AS98" s="184"/>
      <c r="AT98" s="185"/>
      <c r="AU98" s="146"/>
      <c r="AV98" s="37" t="s">
        <v>151</v>
      </c>
      <c r="AW98" s="44"/>
      <c r="AX98" s="44"/>
      <c r="AY98" s="44"/>
      <c r="AZ98" s="47"/>
      <c r="BA98" s="47"/>
      <c r="BB98" s="167"/>
      <c r="BC98" s="21" t="s">
        <v>146</v>
      </c>
      <c r="BD98" s="41"/>
      <c r="BE98" s="39"/>
      <c r="BF98" s="51"/>
      <c r="BG98" s="37" t="s">
        <v>126</v>
      </c>
      <c r="BH98" s="41"/>
      <c r="BI98" s="39"/>
      <c r="BJ98" s="40"/>
      <c r="BK98" s="171"/>
      <c r="BL98" s="207"/>
      <c r="BM98" s="173"/>
    </row>
    <row r="99" spans="1:65" ht="30" hidden="1" customHeight="1" x14ac:dyDescent="0.3">
      <c r="A99" s="206"/>
      <c r="B99" s="144" t="s">
        <v>521</v>
      </c>
      <c r="C99" s="143"/>
      <c r="D99" s="143"/>
      <c r="E99" s="144" t="s">
        <v>500</v>
      </c>
      <c r="F99" s="144" t="s">
        <v>522</v>
      </c>
      <c r="G99" s="188"/>
      <c r="H99" s="191"/>
      <c r="I99" s="147"/>
      <c r="J99" s="158"/>
      <c r="K99" s="21" t="s">
        <v>154</v>
      </c>
      <c r="L99" s="22"/>
      <c r="M99" s="160"/>
      <c r="N99" s="158"/>
      <c r="O99" s="152"/>
      <c r="P99" s="162"/>
      <c r="Q99" s="164"/>
      <c r="R99" s="149"/>
      <c r="S99" s="151"/>
      <c r="T99" s="152"/>
      <c r="U99" s="153"/>
      <c r="V99" s="154"/>
      <c r="W99" s="21" t="s">
        <v>156</v>
      </c>
      <c r="X99" s="20"/>
      <c r="Y99" s="23"/>
      <c r="Z99" s="23"/>
      <c r="AA99" s="23"/>
      <c r="AB99" s="24"/>
      <c r="AC99" s="24"/>
      <c r="AD99" s="19"/>
      <c r="AE99" s="19"/>
      <c r="AF99" s="19"/>
      <c r="AG99" s="25"/>
      <c r="AH99" s="19"/>
      <c r="AI99" s="26" t="str">
        <f t="shared" si="5"/>
        <v/>
      </c>
      <c r="AJ99" s="26" t="str">
        <f t="shared" si="3"/>
        <v/>
      </c>
      <c r="AK99" s="19"/>
      <c r="AL99" s="26" t="str">
        <f>IFERROR(VLOOKUP(AJ99&amp;AK99,[2]Tabla_Controles!$B$56:$G$65,5,FALSE),"")</f>
        <v/>
      </c>
      <c r="AM99" s="27" t="str">
        <f t="shared" si="4"/>
        <v/>
      </c>
      <c r="AN99" s="156"/>
      <c r="AO99" s="176"/>
      <c r="AP99" s="179"/>
      <c r="AQ99" s="182"/>
      <c r="AR99" s="184"/>
      <c r="AS99" s="184"/>
      <c r="AT99" s="185"/>
      <c r="AU99" s="146"/>
      <c r="AV99" s="37" t="s">
        <v>161</v>
      </c>
      <c r="AW99" s="44"/>
      <c r="AX99" s="44"/>
      <c r="AY99" s="44"/>
      <c r="AZ99" s="47"/>
      <c r="BA99" s="47"/>
      <c r="BB99" s="167"/>
      <c r="BC99" s="21" t="s">
        <v>156</v>
      </c>
      <c r="BD99" s="41"/>
      <c r="BE99" s="39"/>
      <c r="BF99" s="51"/>
      <c r="BG99" s="37" t="s">
        <v>141</v>
      </c>
      <c r="BH99" s="41"/>
      <c r="BI99" s="39"/>
      <c r="BJ99" s="40"/>
      <c r="BK99" s="171"/>
      <c r="BL99" s="207"/>
      <c r="BM99" s="173"/>
    </row>
    <row r="100" spans="1:65" ht="30" hidden="1" customHeight="1" x14ac:dyDescent="0.3">
      <c r="A100" s="206"/>
      <c r="B100" s="144" t="s">
        <v>521</v>
      </c>
      <c r="C100" s="143"/>
      <c r="D100" s="143"/>
      <c r="E100" s="144" t="s">
        <v>500</v>
      </c>
      <c r="F100" s="144" t="s">
        <v>522</v>
      </c>
      <c r="G100" s="188"/>
      <c r="H100" s="191"/>
      <c r="I100" s="147"/>
      <c r="J100" s="158"/>
      <c r="K100" s="21" t="s">
        <v>170</v>
      </c>
      <c r="L100" s="22"/>
      <c r="M100" s="160"/>
      <c r="N100" s="158"/>
      <c r="O100" s="152"/>
      <c r="P100" s="162"/>
      <c r="Q100" s="164"/>
      <c r="R100" s="149"/>
      <c r="S100" s="151"/>
      <c r="T100" s="152"/>
      <c r="U100" s="153"/>
      <c r="V100" s="154"/>
      <c r="W100" s="21" t="s">
        <v>172</v>
      </c>
      <c r="X100" s="20"/>
      <c r="Y100" s="23"/>
      <c r="Z100" s="23"/>
      <c r="AA100" s="23"/>
      <c r="AB100" s="24"/>
      <c r="AC100" s="24"/>
      <c r="AD100" s="19"/>
      <c r="AE100" s="19"/>
      <c r="AF100" s="19"/>
      <c r="AG100" s="25"/>
      <c r="AH100" s="19"/>
      <c r="AI100" s="26" t="str">
        <f t="shared" si="5"/>
        <v/>
      </c>
      <c r="AJ100" s="26" t="str">
        <f t="shared" si="3"/>
        <v/>
      </c>
      <c r="AK100" s="19"/>
      <c r="AL100" s="26" t="str">
        <f>IFERROR(VLOOKUP(AJ100&amp;AK100,[2]Tabla_Controles!$B$56:$G$65,5,FALSE),"")</f>
        <v/>
      </c>
      <c r="AM100" s="27" t="str">
        <f t="shared" si="4"/>
        <v/>
      </c>
      <c r="AN100" s="156"/>
      <c r="AO100" s="176"/>
      <c r="AP100" s="179"/>
      <c r="AQ100" s="182"/>
      <c r="AR100" s="184"/>
      <c r="AS100" s="184"/>
      <c r="AT100" s="185"/>
      <c r="AU100" s="146"/>
      <c r="AV100" s="37" t="s">
        <v>176</v>
      </c>
      <c r="AW100" s="44"/>
      <c r="AX100" s="44"/>
      <c r="AY100" s="44"/>
      <c r="AZ100" s="47"/>
      <c r="BA100" s="47"/>
      <c r="BB100" s="167"/>
      <c r="BC100" s="21" t="s">
        <v>172</v>
      </c>
      <c r="BD100" s="41"/>
      <c r="BE100" s="39"/>
      <c r="BF100" s="51"/>
      <c r="BG100" s="37" t="s">
        <v>151</v>
      </c>
      <c r="BH100" s="41"/>
      <c r="BI100" s="39"/>
      <c r="BJ100" s="40"/>
      <c r="BK100" s="171"/>
      <c r="BL100" s="207"/>
      <c r="BM100" s="173"/>
    </row>
    <row r="101" spans="1:65" ht="30" hidden="1" customHeight="1" x14ac:dyDescent="0.3">
      <c r="A101" s="206"/>
      <c r="B101" s="144" t="s">
        <v>521</v>
      </c>
      <c r="C101" s="143"/>
      <c r="D101" s="143"/>
      <c r="E101" s="144" t="s">
        <v>500</v>
      </c>
      <c r="F101" s="144" t="s">
        <v>522</v>
      </c>
      <c r="G101" s="189"/>
      <c r="H101" s="192"/>
      <c r="I101" s="147"/>
      <c r="J101" s="158"/>
      <c r="K101" s="21" t="s">
        <v>183</v>
      </c>
      <c r="L101" s="22"/>
      <c r="M101" s="161"/>
      <c r="N101" s="158"/>
      <c r="O101" s="152"/>
      <c r="P101" s="162"/>
      <c r="Q101" s="165"/>
      <c r="R101" s="150"/>
      <c r="S101" s="151"/>
      <c r="T101" s="152"/>
      <c r="U101" s="153"/>
      <c r="V101" s="154"/>
      <c r="W101" s="21" t="s">
        <v>185</v>
      </c>
      <c r="X101" s="20"/>
      <c r="Y101" s="23"/>
      <c r="Z101" s="23"/>
      <c r="AA101" s="23"/>
      <c r="AB101" s="24"/>
      <c r="AC101" s="24"/>
      <c r="AD101" s="19"/>
      <c r="AE101" s="19"/>
      <c r="AF101" s="19"/>
      <c r="AG101" s="25"/>
      <c r="AH101" s="19"/>
      <c r="AI101" s="26" t="str">
        <f t="shared" si="5"/>
        <v/>
      </c>
      <c r="AJ101" s="26" t="str">
        <f t="shared" si="3"/>
        <v/>
      </c>
      <c r="AK101" s="19"/>
      <c r="AL101" s="26" t="str">
        <f>IFERROR(VLOOKUP(AJ101&amp;AK101,[2]Tabla_Controles!$B$56:$G$65,5,FALSE),"")</f>
        <v/>
      </c>
      <c r="AM101" s="27" t="str">
        <f t="shared" si="4"/>
        <v/>
      </c>
      <c r="AN101" s="157"/>
      <c r="AO101" s="177"/>
      <c r="AP101" s="180"/>
      <c r="AQ101" s="183"/>
      <c r="AR101" s="184"/>
      <c r="AS101" s="184"/>
      <c r="AT101" s="185"/>
      <c r="AU101" s="146"/>
      <c r="AV101" s="37" t="s">
        <v>190</v>
      </c>
      <c r="AW101" s="44"/>
      <c r="AX101" s="44"/>
      <c r="AY101" s="44"/>
      <c r="AZ101" s="47"/>
      <c r="BA101" s="47"/>
      <c r="BB101" s="168"/>
      <c r="BC101" s="21" t="s">
        <v>185</v>
      </c>
      <c r="BD101" s="41"/>
      <c r="BE101" s="39"/>
      <c r="BF101" s="51"/>
      <c r="BG101" s="37" t="s">
        <v>161</v>
      </c>
      <c r="BH101" s="41"/>
      <c r="BI101" s="39"/>
      <c r="BJ101" s="40"/>
      <c r="BK101" s="172"/>
      <c r="BL101" s="208"/>
      <c r="BM101" s="174"/>
    </row>
    <row r="102" spans="1:65" ht="102" customHeight="1" x14ac:dyDescent="0.3">
      <c r="A102" s="203" t="str">
        <f>C102&amp;COUNTIF($C$10:C102,C102)</f>
        <v>Corrupción14</v>
      </c>
      <c r="B102" s="144" t="s">
        <v>543</v>
      </c>
      <c r="C102" s="143" t="s">
        <v>79</v>
      </c>
      <c r="D102" s="143" t="s">
        <v>544</v>
      </c>
      <c r="E102" s="144" t="s">
        <v>500</v>
      </c>
      <c r="F102" s="144" t="s">
        <v>522</v>
      </c>
      <c r="G102" s="187" t="s">
        <v>523</v>
      </c>
      <c r="H102" s="190" t="s">
        <v>545</v>
      </c>
      <c r="I102" s="147" t="str">
        <f>"Posibilidad de recibir o solicitar cualquier dádiva o beneficio a nombre propio o de terceros, con el fin de "&amp;J102</f>
        <v>Posibilidad de recibir o solicitar cualquier dádiva o beneficio a nombre propio o de terceros, con el fin de alterar la valoración de los avalúos de los bienes administrados por SAE.</v>
      </c>
      <c r="J102" s="158" t="s">
        <v>546</v>
      </c>
      <c r="K102" s="21" t="s">
        <v>86</v>
      </c>
      <c r="L102" s="22" t="s">
        <v>547</v>
      </c>
      <c r="M102" s="159" t="s">
        <v>548</v>
      </c>
      <c r="N102" s="158" t="s">
        <v>89</v>
      </c>
      <c r="O102" s="152" t="str">
        <f>IF(N102="","",IF(OR($N102=[2]Tabla_Probabilidad!$D$20,$N102=[2]Tabla_Probabilidad!$J$20),"Muy Baja",IF(OR($N102=[2]Tabla_Probabilidad!$E$20,$N102=[2]Tabla_Probabilidad!$K$20),"Baja",IF(OR($N102=[2]Tabla_Probabilidad!$F$20,$N102=[2]Tabla_Probabilidad!$L$20),"Media",IF(OR($N102=[2]Tabla_Probabilidad!$G$20,$N102=[2]Tabla_Probabilidad!$M$20),"Alta",IF(OR($N102=[2]Tabla_Probabilidad!$H$20,$N102=[2]Tabla_Probabilidad!$N$20),"Muy Alta"))))))</f>
        <v>Media</v>
      </c>
      <c r="P102" s="162">
        <f>IF(O102="Muy Baja",1,IF(O102="Baja",2,IF(O102="Media",3,IF(O102="Alta",4,IF(O102="Muy Alta",5,"")))))</f>
        <v>3</v>
      </c>
      <c r="Q102" s="163" t="str">
        <f>IFERROR(IF($C102="Corrupción",HYPERLINK("#"&amp;"Impacto_Riesgos!C"&amp;MATCH($B102,[2]Impacto_Riesgos!$B$10:$B$138,0)+9,"Calcula el impacto aquí"),"")," ")</f>
        <v>Calcula el impacto aquí</v>
      </c>
      <c r="R102" s="148">
        <f>IFERROR(VLOOKUP(A102,[2]Impacto_Riesgos!$A$8:$W$138,23,),"NA")</f>
        <v>16</v>
      </c>
      <c r="S102" s="151" t="s">
        <v>90</v>
      </c>
      <c r="T102" s="152" t="str">
        <f>IF($S102='[2]Tabla Impacto'!$F$10,"Moderado",IF($S102='[2]Tabla Impacto'!$G$10,"Mayor",IF($S102='[2]Tabla Impacto'!$H$10,"Catastrófico","")))</f>
        <v>Catastrófico</v>
      </c>
      <c r="U102" s="153">
        <f>IF(T102="Leve",1,IF(T102="Menor",2,IF(T102="Moderado",3,IF(T102="Mayor",4,IF(T102="Catastrófico",5,"")))))</f>
        <v>5</v>
      </c>
      <c r="V102" s="154"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21" t="s">
        <v>91</v>
      </c>
      <c r="X102" s="20" t="s">
        <v>549</v>
      </c>
      <c r="Y102" s="23" t="s">
        <v>550</v>
      </c>
      <c r="Z102" s="23" t="s">
        <v>551</v>
      </c>
      <c r="AA102" s="23" t="s">
        <v>552</v>
      </c>
      <c r="AB102" s="24" t="s">
        <v>96</v>
      </c>
      <c r="AC102" s="24" t="s">
        <v>97</v>
      </c>
      <c r="AD102" s="19" t="s">
        <v>98</v>
      </c>
      <c r="AE102" s="19" t="s">
        <v>99</v>
      </c>
      <c r="AF102" s="19" t="s">
        <v>100</v>
      </c>
      <c r="AG102" s="25" t="s">
        <v>98</v>
      </c>
      <c r="AH102" s="19" t="s">
        <v>101</v>
      </c>
      <c r="AI102" s="26">
        <f t="shared" si="5"/>
        <v>100</v>
      </c>
      <c r="AJ102" s="26" t="str">
        <f t="shared" si="3"/>
        <v>Fuerte</v>
      </c>
      <c r="AK102" s="19" t="s">
        <v>102</v>
      </c>
      <c r="AL102" s="26" t="str">
        <f>IFERROR(VLOOKUP(AJ102&amp;AK102,[2]Tabla_Controles!$B$56:$G$65,5,FALSE),"")</f>
        <v>Fuerte</v>
      </c>
      <c r="AM102" s="27">
        <f t="shared" si="4"/>
        <v>100</v>
      </c>
      <c r="AN102" s="155">
        <f>IFERROR(AVERAGE(AM102:AM108),"")</f>
        <v>80</v>
      </c>
      <c r="AO102" s="175" t="str">
        <f>IF($AN102=100,"Fuerte",IF($AN102&lt;100,"Moderado",IF($AN102&lt;50,"Débil",IF($AN102=0,"",""))))</f>
        <v>Moderado</v>
      </c>
      <c r="AP102" s="178" t="s">
        <v>103</v>
      </c>
      <c r="AQ102" s="181">
        <f>IFERROR(P102-VLOOKUP(AO102&amp;AP102,[2]Tabla_Controles!$B$77:$E$83,4,0),"")</f>
        <v>2</v>
      </c>
      <c r="AR102" s="184" t="str">
        <f>IF($AQ102="","",IF($AQ102=1,"Muy Baja",IF($AQ102=2,"Baja",IF($AQ102=3,"Media",IF($AQ102=4,"Alta",IF($AQ102=5,"Muy Alta","Muy Baja"))))))</f>
        <v>Baja</v>
      </c>
      <c r="AS102" s="184" t="str">
        <f>T102</f>
        <v>Catastrófico</v>
      </c>
      <c r="AT102" s="185"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146" t="s">
        <v>104</v>
      </c>
      <c r="AV102" s="37" t="s">
        <v>105</v>
      </c>
      <c r="AW102" s="29" t="s">
        <v>288</v>
      </c>
      <c r="AX102" s="30" t="s">
        <v>178</v>
      </c>
      <c r="AY102" s="31" t="s">
        <v>213</v>
      </c>
      <c r="AZ102" s="32">
        <v>44824</v>
      </c>
      <c r="BA102" s="32">
        <v>44849</v>
      </c>
      <c r="BB102" s="166" t="s">
        <v>109</v>
      </c>
      <c r="BC102" s="21" t="s">
        <v>91</v>
      </c>
      <c r="BD102" s="43" t="s">
        <v>300</v>
      </c>
      <c r="BE102" s="39" t="s">
        <v>553</v>
      </c>
      <c r="BF102" s="35" t="s">
        <v>554</v>
      </c>
      <c r="BG102" s="37" t="s">
        <v>176</v>
      </c>
      <c r="BH102" s="41"/>
      <c r="BI102" s="39" t="s">
        <v>276</v>
      </c>
      <c r="BJ102" s="39" t="s">
        <v>276</v>
      </c>
      <c r="BK102" s="169" t="s">
        <v>115</v>
      </c>
      <c r="BL102" s="169" t="s">
        <v>555</v>
      </c>
      <c r="BM102" s="169" t="s">
        <v>556</v>
      </c>
    </row>
    <row r="103" spans="1:65" ht="409.5" x14ac:dyDescent="0.3">
      <c r="A103" s="203"/>
      <c r="B103" s="144" t="s">
        <v>543</v>
      </c>
      <c r="C103" s="143"/>
      <c r="D103" s="143"/>
      <c r="E103" s="144" t="s">
        <v>500</v>
      </c>
      <c r="F103" s="144" t="s">
        <v>522</v>
      </c>
      <c r="G103" s="188"/>
      <c r="H103" s="191"/>
      <c r="I103" s="147"/>
      <c r="J103" s="158"/>
      <c r="K103" s="21" t="s">
        <v>118</v>
      </c>
      <c r="L103" s="22" t="s">
        <v>557</v>
      </c>
      <c r="M103" s="160"/>
      <c r="N103" s="158"/>
      <c r="O103" s="152"/>
      <c r="P103" s="162"/>
      <c r="Q103" s="164"/>
      <c r="R103" s="149"/>
      <c r="S103" s="151"/>
      <c r="T103" s="152"/>
      <c r="U103" s="153"/>
      <c r="V103" s="154"/>
      <c r="W103" s="21" t="s">
        <v>120</v>
      </c>
      <c r="X103" s="20" t="s">
        <v>516</v>
      </c>
      <c r="Y103" s="23" t="s">
        <v>517</v>
      </c>
      <c r="Z103" s="23" t="s">
        <v>518</v>
      </c>
      <c r="AA103" s="23" t="s">
        <v>480</v>
      </c>
      <c r="AB103" s="24" t="s">
        <v>96</v>
      </c>
      <c r="AC103" s="24" t="s">
        <v>97</v>
      </c>
      <c r="AD103" s="19" t="s">
        <v>98</v>
      </c>
      <c r="AE103" s="19" t="s">
        <v>99</v>
      </c>
      <c r="AF103" s="19" t="s">
        <v>100</v>
      </c>
      <c r="AG103" s="25" t="s">
        <v>98</v>
      </c>
      <c r="AH103" s="19" t="s">
        <v>101</v>
      </c>
      <c r="AI103" s="26">
        <f t="shared" si="5"/>
        <v>100</v>
      </c>
      <c r="AJ103" s="26" t="str">
        <f t="shared" si="3"/>
        <v>Fuerte</v>
      </c>
      <c r="AK103" s="19" t="s">
        <v>102</v>
      </c>
      <c r="AL103" s="26" t="str">
        <f>IFERROR(VLOOKUP(AJ103&amp;AK103,[2]Tabla_Controles!$B$56:$G$65,5,FALSE),"")</f>
        <v>Fuerte</v>
      </c>
      <c r="AM103" s="27">
        <f t="shared" si="4"/>
        <v>100</v>
      </c>
      <c r="AN103" s="156"/>
      <c r="AO103" s="176"/>
      <c r="AP103" s="179"/>
      <c r="AQ103" s="182"/>
      <c r="AR103" s="184"/>
      <c r="AS103" s="184"/>
      <c r="AT103" s="185"/>
      <c r="AU103" s="146"/>
      <c r="AV103" s="37" t="s">
        <v>126</v>
      </c>
      <c r="AW103" s="29" t="s">
        <v>162</v>
      </c>
      <c r="AX103" s="31" t="s">
        <v>163</v>
      </c>
      <c r="AY103" s="31" t="s">
        <v>164</v>
      </c>
      <c r="AZ103" s="38" t="s">
        <v>130</v>
      </c>
      <c r="BA103" s="33" t="s">
        <v>108</v>
      </c>
      <c r="BB103" s="167"/>
      <c r="BC103" s="21" t="s">
        <v>120</v>
      </c>
      <c r="BD103" s="43" t="s">
        <v>110</v>
      </c>
      <c r="BE103" s="39" t="s">
        <v>558</v>
      </c>
      <c r="BF103" s="35" t="s">
        <v>520</v>
      </c>
      <c r="BG103" s="37" t="s">
        <v>190</v>
      </c>
      <c r="BH103" s="43" t="s">
        <v>110</v>
      </c>
      <c r="BI103" s="39" t="s">
        <v>559</v>
      </c>
      <c r="BJ103" s="34" t="s">
        <v>560</v>
      </c>
      <c r="BK103" s="170"/>
      <c r="BL103" s="173"/>
      <c r="BM103" s="173"/>
    </row>
    <row r="104" spans="1:65" ht="247.5" x14ac:dyDescent="0.3">
      <c r="A104" s="203"/>
      <c r="B104" s="144" t="s">
        <v>543</v>
      </c>
      <c r="C104" s="143"/>
      <c r="D104" s="143"/>
      <c r="E104" s="144" t="s">
        <v>500</v>
      </c>
      <c r="F104" s="144" t="s">
        <v>522</v>
      </c>
      <c r="G104" s="188"/>
      <c r="H104" s="191"/>
      <c r="I104" s="147"/>
      <c r="J104" s="158"/>
      <c r="K104" s="21" t="s">
        <v>135</v>
      </c>
      <c r="L104" s="22" t="s">
        <v>561</v>
      </c>
      <c r="M104" s="160"/>
      <c r="N104" s="158"/>
      <c r="O104" s="152"/>
      <c r="P104" s="162"/>
      <c r="Q104" s="164"/>
      <c r="R104" s="149"/>
      <c r="S104" s="151"/>
      <c r="T104" s="152"/>
      <c r="U104" s="153"/>
      <c r="V104" s="154"/>
      <c r="W104" s="21" t="s">
        <v>137</v>
      </c>
      <c r="X104" s="20" t="s">
        <v>562</v>
      </c>
      <c r="Y104" s="23" t="s">
        <v>563</v>
      </c>
      <c r="Z104" s="23" t="s">
        <v>564</v>
      </c>
      <c r="AA104" s="23" t="s">
        <v>565</v>
      </c>
      <c r="AB104" s="24" t="s">
        <v>96</v>
      </c>
      <c r="AC104" s="24" t="s">
        <v>97</v>
      </c>
      <c r="AD104" s="19" t="s">
        <v>98</v>
      </c>
      <c r="AE104" s="19" t="s">
        <v>99</v>
      </c>
      <c r="AF104" s="19" t="s">
        <v>100</v>
      </c>
      <c r="AG104" s="25" t="s">
        <v>98</v>
      </c>
      <c r="AH104" s="19" t="s">
        <v>101</v>
      </c>
      <c r="AI104" s="26">
        <f t="shared" si="5"/>
        <v>100</v>
      </c>
      <c r="AJ104" s="26" t="str">
        <f t="shared" si="3"/>
        <v>Fuerte</v>
      </c>
      <c r="AK104" s="19" t="s">
        <v>102</v>
      </c>
      <c r="AL104" s="26" t="str">
        <f>IFERROR(VLOOKUP(AJ104&amp;AK104,[2]Tabla_Controles!$B$56:$G$65,5,FALSE),"")</f>
        <v>Fuerte</v>
      </c>
      <c r="AM104" s="27">
        <f t="shared" si="4"/>
        <v>100</v>
      </c>
      <c r="AN104" s="156"/>
      <c r="AO104" s="176"/>
      <c r="AP104" s="179"/>
      <c r="AQ104" s="182"/>
      <c r="AR104" s="184"/>
      <c r="AS104" s="184"/>
      <c r="AT104" s="185"/>
      <c r="AU104" s="146"/>
      <c r="AV104" s="37" t="s">
        <v>141</v>
      </c>
      <c r="AW104" s="44" t="s">
        <v>220</v>
      </c>
      <c r="AX104" s="44" t="s">
        <v>221</v>
      </c>
      <c r="AY104" s="44" t="s">
        <v>222</v>
      </c>
      <c r="AZ104" s="47" t="s">
        <v>130</v>
      </c>
      <c r="BA104" s="33" t="s">
        <v>108</v>
      </c>
      <c r="BB104" s="167"/>
      <c r="BC104" s="21" t="s">
        <v>137</v>
      </c>
      <c r="BD104" s="43" t="s">
        <v>110</v>
      </c>
      <c r="BE104" s="39" t="s">
        <v>566</v>
      </c>
      <c r="BF104" s="39" t="s">
        <v>567</v>
      </c>
      <c r="BG104" s="37" t="s">
        <v>105</v>
      </c>
      <c r="BH104" s="60"/>
      <c r="BI104" s="39" t="s">
        <v>568</v>
      </c>
      <c r="BJ104" s="39" t="s">
        <v>568</v>
      </c>
      <c r="BK104" s="170"/>
      <c r="BL104" s="173"/>
      <c r="BM104" s="173"/>
    </row>
    <row r="105" spans="1:65" ht="214.5" x14ac:dyDescent="0.3">
      <c r="A105" s="203"/>
      <c r="B105" s="144" t="s">
        <v>543</v>
      </c>
      <c r="C105" s="143"/>
      <c r="D105" s="143"/>
      <c r="E105" s="144" t="s">
        <v>500</v>
      </c>
      <c r="F105" s="144" t="s">
        <v>522</v>
      </c>
      <c r="G105" s="188"/>
      <c r="H105" s="191"/>
      <c r="I105" s="147"/>
      <c r="J105" s="158"/>
      <c r="K105" s="21" t="s">
        <v>144</v>
      </c>
      <c r="L105" s="22" t="s">
        <v>569</v>
      </c>
      <c r="M105" s="160"/>
      <c r="N105" s="158"/>
      <c r="O105" s="152"/>
      <c r="P105" s="162"/>
      <c r="Q105" s="164"/>
      <c r="R105" s="149"/>
      <c r="S105" s="151"/>
      <c r="T105" s="152"/>
      <c r="U105" s="153"/>
      <c r="V105" s="154"/>
      <c r="W105" s="21" t="s">
        <v>146</v>
      </c>
      <c r="X105" s="20" t="s">
        <v>570</v>
      </c>
      <c r="Y105" s="23" t="s">
        <v>571</v>
      </c>
      <c r="Z105" s="23" t="s">
        <v>572</v>
      </c>
      <c r="AA105" s="23" t="s">
        <v>552</v>
      </c>
      <c r="AB105" s="24" t="s">
        <v>96</v>
      </c>
      <c r="AC105" s="24" t="s">
        <v>97</v>
      </c>
      <c r="AD105" s="19" t="s">
        <v>98</v>
      </c>
      <c r="AE105" s="19" t="s">
        <v>160</v>
      </c>
      <c r="AF105" s="19" t="s">
        <v>100</v>
      </c>
      <c r="AG105" s="25" t="s">
        <v>98</v>
      </c>
      <c r="AH105" s="19" t="s">
        <v>101</v>
      </c>
      <c r="AI105" s="26">
        <f t="shared" si="5"/>
        <v>95</v>
      </c>
      <c r="AJ105" s="26" t="str">
        <f t="shared" si="3"/>
        <v>Moderado</v>
      </c>
      <c r="AK105" s="19" t="s">
        <v>102</v>
      </c>
      <c r="AL105" s="26" t="str">
        <f>IFERROR(VLOOKUP(AJ105&amp;AK105,[2]Tabla_Controles!$B$56:$G$65,5,FALSE),"")</f>
        <v>Moderado</v>
      </c>
      <c r="AM105" s="27">
        <f t="shared" si="4"/>
        <v>50</v>
      </c>
      <c r="AN105" s="156"/>
      <c r="AO105" s="176"/>
      <c r="AP105" s="179"/>
      <c r="AQ105" s="182"/>
      <c r="AR105" s="184"/>
      <c r="AS105" s="184"/>
      <c r="AT105" s="185"/>
      <c r="AU105" s="146"/>
      <c r="AV105" s="37" t="s">
        <v>151</v>
      </c>
      <c r="AW105" s="44" t="s">
        <v>94</v>
      </c>
      <c r="AX105" s="44" t="s">
        <v>94</v>
      </c>
      <c r="AY105" s="44" t="s">
        <v>94</v>
      </c>
      <c r="AZ105" s="44" t="s">
        <v>94</v>
      </c>
      <c r="BA105" s="44" t="s">
        <v>94</v>
      </c>
      <c r="BB105" s="167"/>
      <c r="BC105" s="21" t="s">
        <v>146</v>
      </c>
      <c r="BD105" s="43" t="s">
        <v>110</v>
      </c>
      <c r="BE105" s="39" t="s">
        <v>573</v>
      </c>
      <c r="BF105" s="35" t="s">
        <v>574</v>
      </c>
      <c r="BG105" s="37" t="s">
        <v>126</v>
      </c>
      <c r="BH105" s="41"/>
      <c r="BI105" s="40" t="s">
        <v>94</v>
      </c>
      <c r="BJ105" s="40" t="s">
        <v>94</v>
      </c>
      <c r="BK105" s="171"/>
      <c r="BL105" s="173"/>
      <c r="BM105" s="173"/>
    </row>
    <row r="106" spans="1:65" ht="214.5" x14ac:dyDescent="0.3">
      <c r="A106" s="203"/>
      <c r="B106" s="144" t="s">
        <v>543</v>
      </c>
      <c r="C106" s="143"/>
      <c r="D106" s="143"/>
      <c r="E106" s="144" t="s">
        <v>500</v>
      </c>
      <c r="F106" s="144" t="s">
        <v>522</v>
      </c>
      <c r="G106" s="188"/>
      <c r="H106" s="191"/>
      <c r="I106" s="147"/>
      <c r="J106" s="158"/>
      <c r="K106" s="21" t="s">
        <v>154</v>
      </c>
      <c r="L106" s="22" t="s">
        <v>575</v>
      </c>
      <c r="M106" s="160"/>
      <c r="N106" s="158"/>
      <c r="O106" s="152"/>
      <c r="P106" s="162"/>
      <c r="Q106" s="164"/>
      <c r="R106" s="149"/>
      <c r="S106" s="151"/>
      <c r="T106" s="152"/>
      <c r="U106" s="153"/>
      <c r="V106" s="154"/>
      <c r="W106" s="21" t="s">
        <v>156</v>
      </c>
      <c r="X106" s="20" t="s">
        <v>576</v>
      </c>
      <c r="Y106" s="23" t="s">
        <v>577</v>
      </c>
      <c r="Z106" s="23" t="s">
        <v>572</v>
      </c>
      <c r="AA106" s="23" t="s">
        <v>552</v>
      </c>
      <c r="AB106" s="24" t="s">
        <v>96</v>
      </c>
      <c r="AC106" s="24" t="s">
        <v>97</v>
      </c>
      <c r="AD106" s="19" t="s">
        <v>98</v>
      </c>
      <c r="AE106" s="19" t="s">
        <v>160</v>
      </c>
      <c r="AF106" s="19" t="s">
        <v>100</v>
      </c>
      <c r="AG106" s="25" t="s">
        <v>98</v>
      </c>
      <c r="AH106" s="19" t="s">
        <v>101</v>
      </c>
      <c r="AI106" s="26">
        <f t="shared" si="5"/>
        <v>95</v>
      </c>
      <c r="AJ106" s="26" t="str">
        <f t="shared" si="3"/>
        <v>Moderado</v>
      </c>
      <c r="AK106" s="19" t="s">
        <v>102</v>
      </c>
      <c r="AL106" s="26" t="str">
        <f>IFERROR(VLOOKUP(AJ106&amp;AK106,[2]Tabla_Controles!$B$56:$G$65,5,FALSE),"")</f>
        <v>Moderado</v>
      </c>
      <c r="AM106" s="27">
        <f t="shared" si="4"/>
        <v>50</v>
      </c>
      <c r="AN106" s="156"/>
      <c r="AO106" s="176"/>
      <c r="AP106" s="179"/>
      <c r="AQ106" s="182"/>
      <c r="AR106" s="184"/>
      <c r="AS106" s="184"/>
      <c r="AT106" s="185"/>
      <c r="AU106" s="146"/>
      <c r="AV106" s="37" t="s">
        <v>161</v>
      </c>
      <c r="AW106" s="44" t="s">
        <v>94</v>
      </c>
      <c r="AX106" s="44" t="s">
        <v>94</v>
      </c>
      <c r="AY106" s="44" t="s">
        <v>94</v>
      </c>
      <c r="AZ106" s="44" t="s">
        <v>94</v>
      </c>
      <c r="BA106" s="44" t="s">
        <v>94</v>
      </c>
      <c r="BB106" s="167"/>
      <c r="BC106" s="21" t="s">
        <v>156</v>
      </c>
      <c r="BD106" s="43" t="s">
        <v>110</v>
      </c>
      <c r="BE106" s="39" t="s">
        <v>578</v>
      </c>
      <c r="BF106" s="35" t="s">
        <v>579</v>
      </c>
      <c r="BG106" s="37" t="s">
        <v>141</v>
      </c>
      <c r="BH106" s="41"/>
      <c r="BI106" s="40" t="s">
        <v>94</v>
      </c>
      <c r="BJ106" s="40" t="s">
        <v>94</v>
      </c>
      <c r="BK106" s="171"/>
      <c r="BL106" s="173"/>
      <c r="BM106" s="173"/>
    </row>
    <row r="107" spans="1:65" ht="33" hidden="1" x14ac:dyDescent="0.3">
      <c r="A107" s="203"/>
      <c r="B107" s="144" t="s">
        <v>543</v>
      </c>
      <c r="C107" s="143"/>
      <c r="D107" s="143"/>
      <c r="E107" s="144" t="s">
        <v>500</v>
      </c>
      <c r="F107" s="144" t="s">
        <v>522</v>
      </c>
      <c r="G107" s="188"/>
      <c r="H107" s="191"/>
      <c r="I107" s="147"/>
      <c r="J107" s="158"/>
      <c r="K107" s="21" t="s">
        <v>170</v>
      </c>
      <c r="L107" s="22"/>
      <c r="M107" s="160"/>
      <c r="N107" s="158"/>
      <c r="O107" s="152"/>
      <c r="P107" s="162"/>
      <c r="Q107" s="164"/>
      <c r="R107" s="149"/>
      <c r="S107" s="151"/>
      <c r="T107" s="152"/>
      <c r="U107" s="153"/>
      <c r="V107" s="154"/>
      <c r="W107" s="21" t="s">
        <v>172</v>
      </c>
      <c r="X107" s="20"/>
      <c r="Y107" s="23"/>
      <c r="Z107" s="23"/>
      <c r="AA107" s="23"/>
      <c r="AB107" s="24"/>
      <c r="AC107" s="24"/>
      <c r="AD107" s="19"/>
      <c r="AE107" s="19"/>
      <c r="AF107" s="19"/>
      <c r="AG107" s="25"/>
      <c r="AH107" s="19"/>
      <c r="AI107" s="26" t="str">
        <f t="shared" si="5"/>
        <v/>
      </c>
      <c r="AJ107" s="26" t="str">
        <f t="shared" si="3"/>
        <v/>
      </c>
      <c r="AK107" s="19"/>
      <c r="AL107" s="26" t="str">
        <f>IFERROR(VLOOKUP(AJ107&amp;AK107,[2]Tabla_Controles!$B$56:$G$65,5,FALSE),"")</f>
        <v/>
      </c>
      <c r="AM107" s="27" t="str">
        <f t="shared" si="4"/>
        <v/>
      </c>
      <c r="AN107" s="156"/>
      <c r="AO107" s="176"/>
      <c r="AP107" s="179"/>
      <c r="AQ107" s="182"/>
      <c r="AR107" s="184"/>
      <c r="AS107" s="184"/>
      <c r="AT107" s="185"/>
      <c r="AU107" s="146"/>
      <c r="AV107" s="37" t="s">
        <v>176</v>
      </c>
      <c r="AW107" s="44"/>
      <c r="AX107" s="44"/>
      <c r="AY107" s="44"/>
      <c r="AZ107" s="47"/>
      <c r="BA107" s="47"/>
      <c r="BB107" s="167"/>
      <c r="BC107" s="21" t="s">
        <v>172</v>
      </c>
      <c r="BD107" s="41"/>
      <c r="BE107" s="39"/>
      <c r="BF107" s="51"/>
      <c r="BG107" s="37" t="s">
        <v>151</v>
      </c>
      <c r="BH107" s="41"/>
      <c r="BI107" s="39"/>
      <c r="BJ107" s="40"/>
      <c r="BK107" s="171"/>
      <c r="BL107" s="173"/>
      <c r="BM107" s="173"/>
    </row>
    <row r="108" spans="1:65" ht="33" hidden="1" x14ac:dyDescent="0.3">
      <c r="A108" s="203"/>
      <c r="B108" s="144" t="s">
        <v>543</v>
      </c>
      <c r="C108" s="143"/>
      <c r="D108" s="143"/>
      <c r="E108" s="144" t="s">
        <v>500</v>
      </c>
      <c r="F108" s="144" t="s">
        <v>522</v>
      </c>
      <c r="G108" s="189"/>
      <c r="H108" s="192"/>
      <c r="I108" s="147"/>
      <c r="J108" s="158"/>
      <c r="K108" s="21" t="s">
        <v>183</v>
      </c>
      <c r="L108" s="22"/>
      <c r="M108" s="161"/>
      <c r="N108" s="158"/>
      <c r="O108" s="152"/>
      <c r="P108" s="162"/>
      <c r="Q108" s="165"/>
      <c r="R108" s="150"/>
      <c r="S108" s="151"/>
      <c r="T108" s="152"/>
      <c r="U108" s="153"/>
      <c r="V108" s="154"/>
      <c r="W108" s="21" t="s">
        <v>185</v>
      </c>
      <c r="X108" s="20"/>
      <c r="Y108" s="23"/>
      <c r="Z108" s="23"/>
      <c r="AA108" s="23"/>
      <c r="AB108" s="24"/>
      <c r="AC108" s="24"/>
      <c r="AD108" s="19"/>
      <c r="AE108" s="19"/>
      <c r="AF108" s="19"/>
      <c r="AG108" s="25"/>
      <c r="AH108" s="19"/>
      <c r="AI108" s="26" t="str">
        <f t="shared" si="5"/>
        <v/>
      </c>
      <c r="AJ108" s="26" t="str">
        <f t="shared" si="3"/>
        <v/>
      </c>
      <c r="AK108" s="19"/>
      <c r="AL108" s="26" t="str">
        <f>IFERROR(VLOOKUP(AJ108&amp;AK108,[2]Tabla_Controles!$B$56:$G$65,5,FALSE),"")</f>
        <v/>
      </c>
      <c r="AM108" s="27" t="str">
        <f t="shared" si="4"/>
        <v/>
      </c>
      <c r="AN108" s="157"/>
      <c r="AO108" s="177"/>
      <c r="AP108" s="180"/>
      <c r="AQ108" s="183"/>
      <c r="AR108" s="184"/>
      <c r="AS108" s="184"/>
      <c r="AT108" s="185"/>
      <c r="AU108" s="146"/>
      <c r="AV108" s="37" t="s">
        <v>190</v>
      </c>
      <c r="AW108" s="44"/>
      <c r="AX108" s="44"/>
      <c r="AY108" s="44"/>
      <c r="AZ108" s="47"/>
      <c r="BA108" s="47"/>
      <c r="BB108" s="168"/>
      <c r="BC108" s="21" t="s">
        <v>185</v>
      </c>
      <c r="BD108" s="41"/>
      <c r="BE108" s="39"/>
      <c r="BF108" s="51"/>
      <c r="BG108" s="37" t="s">
        <v>161</v>
      </c>
      <c r="BH108" s="41"/>
      <c r="BI108" s="39"/>
      <c r="BJ108" s="40"/>
      <c r="BK108" s="172"/>
      <c r="BL108" s="174"/>
      <c r="BM108" s="174"/>
    </row>
    <row r="109" spans="1:65" ht="76.5" customHeight="1" x14ac:dyDescent="0.3">
      <c r="A109" s="206" t="str">
        <f>C109&amp;COUNTIF($C$10:C109,C109)</f>
        <v>Corrupción15</v>
      </c>
      <c r="B109" s="144" t="s">
        <v>580</v>
      </c>
      <c r="C109" s="143" t="s">
        <v>79</v>
      </c>
      <c r="D109" s="143" t="s">
        <v>80</v>
      </c>
      <c r="E109" s="144" t="s">
        <v>500</v>
      </c>
      <c r="F109" s="144" t="s">
        <v>522</v>
      </c>
      <c r="G109" s="187" t="s">
        <v>523</v>
      </c>
      <c r="H109" s="190" t="s">
        <v>581</v>
      </c>
      <c r="I109" s="147" t="str">
        <f>"Posibilidad de recibir o solicitar cualquier dádiva o beneficio a nombre propio o de terceros, con el fin de "&amp;J109</f>
        <v>Posibilidad de recibir o solicitar cualquier dádiva o beneficio a nombre propio o de terceros, con el fin de alterar la valoración de los estimados de renta de los bienes inmuebles administrados por SAE.</v>
      </c>
      <c r="J109" s="158" t="s">
        <v>582</v>
      </c>
      <c r="K109" s="21" t="s">
        <v>86</v>
      </c>
      <c r="L109" s="22" t="s">
        <v>583</v>
      </c>
      <c r="M109" s="159" t="s">
        <v>584</v>
      </c>
      <c r="N109" s="158" t="s">
        <v>89</v>
      </c>
      <c r="O109" s="152" t="str">
        <f>IF(N109="","",IF(OR($N109=[2]Tabla_Probabilidad!$D$20,$N109=[2]Tabla_Probabilidad!$J$20),"Muy Baja",IF(OR($N109=[2]Tabla_Probabilidad!$E$20,$N109=[2]Tabla_Probabilidad!$K$20),"Baja",IF(OR($N109=[2]Tabla_Probabilidad!$F$20,$N109=[2]Tabla_Probabilidad!$L$20),"Media",IF(OR($N109=[2]Tabla_Probabilidad!$G$20,$N109=[2]Tabla_Probabilidad!$M$20),"Alta",IF(OR($N109=[2]Tabla_Probabilidad!$H$20,$N109=[2]Tabla_Probabilidad!$N$20),"Muy Alta"))))))</f>
        <v>Media</v>
      </c>
      <c r="P109" s="162">
        <f>IF(O109="Muy Baja",1,IF(O109="Baja",2,IF(O109="Media",3,IF(O109="Alta",4,IF(O109="Muy Alta",5,"")))))</f>
        <v>3</v>
      </c>
      <c r="Q109" s="163" t="str">
        <f>IFERROR(IF($C109="Corrupción",HYPERLINK("#"&amp;"Impacto_Riesgos!C"&amp;MATCH($B109,[2]Impacto_Riesgos!$B$10:$B$138,0)+9,"Calcula el impacto aquí"),"")," ")</f>
        <v>Calcula el impacto aquí</v>
      </c>
      <c r="R109" s="148">
        <f>IFERROR(VLOOKUP(A109,[2]Impacto_Riesgos!$A$8:$W$138,23,),"NA")</f>
        <v>16</v>
      </c>
      <c r="S109" s="151" t="s">
        <v>90</v>
      </c>
      <c r="T109" s="152" t="str">
        <f>IF($S109='[2]Tabla Impacto'!$F$10,"Moderado",IF($S109='[2]Tabla Impacto'!$G$10,"Mayor",IF($S109='[2]Tabla Impacto'!$H$10,"Catastrófico","")))</f>
        <v>Catastrófico</v>
      </c>
      <c r="U109" s="153">
        <f>IF(T109="Leve",1,IF(T109="Menor",2,IF(T109="Moderado",3,IF(T109="Mayor",4,IF(T109="Catastrófico",5,"")))))</f>
        <v>5</v>
      </c>
      <c r="V109" s="154"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21" t="s">
        <v>91</v>
      </c>
      <c r="X109" s="20" t="s">
        <v>585</v>
      </c>
      <c r="Y109" s="23" t="s">
        <v>586</v>
      </c>
      <c r="Z109" s="23" t="s">
        <v>587</v>
      </c>
      <c r="AA109" s="23" t="s">
        <v>588</v>
      </c>
      <c r="AB109" s="24" t="s">
        <v>96</v>
      </c>
      <c r="AC109" s="24" t="s">
        <v>97</v>
      </c>
      <c r="AD109" s="19" t="s">
        <v>98</v>
      </c>
      <c r="AE109" s="19" t="s">
        <v>99</v>
      </c>
      <c r="AF109" s="19" t="s">
        <v>100</v>
      </c>
      <c r="AG109" s="25" t="s">
        <v>98</v>
      </c>
      <c r="AH109" s="19" t="s">
        <v>101</v>
      </c>
      <c r="AI109" s="26">
        <f t="shared" si="5"/>
        <v>100</v>
      </c>
      <c r="AJ109" s="26" t="str">
        <f t="shared" si="3"/>
        <v>Fuerte</v>
      </c>
      <c r="AK109" s="19" t="s">
        <v>102</v>
      </c>
      <c r="AL109" s="26" t="str">
        <f>IFERROR(VLOOKUP(AJ109&amp;AK109,[2]Tabla_Controles!$B$56:$G$65,5,FALSE),"")</f>
        <v>Fuerte</v>
      </c>
      <c r="AM109" s="27">
        <f t="shared" si="4"/>
        <v>100</v>
      </c>
      <c r="AN109" s="155">
        <f>IFERROR(AVERAGE(AM109:AM115),"")</f>
        <v>75</v>
      </c>
      <c r="AO109" s="175" t="str">
        <f>IF($AN109=100,"Fuerte",IF($AN109&lt;100,"Moderado",IF($AN109&lt;50,"Débil",IF($AN109=0,"",""))))</f>
        <v>Moderado</v>
      </c>
      <c r="AP109" s="178" t="s">
        <v>103</v>
      </c>
      <c r="AQ109" s="181">
        <f>IFERROR(P109-VLOOKUP(AO109&amp;AP109,[2]Tabla_Controles!$B$77:$E$83,4,0),"")</f>
        <v>2</v>
      </c>
      <c r="AR109" s="184" t="str">
        <f>IF($AQ109="","",IF($AQ109=1,"Muy Baja",IF($AQ109=2,"Baja",IF($AQ109=3,"Media",IF($AQ109=4,"Alta",IF($AQ109=5,"Muy Alta","Muy Baja"))))))</f>
        <v>Baja</v>
      </c>
      <c r="AS109" s="184" t="str">
        <f>T109</f>
        <v>Catastrófico</v>
      </c>
      <c r="AT109" s="185"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146" t="s">
        <v>104</v>
      </c>
      <c r="AV109" s="37" t="s">
        <v>105</v>
      </c>
      <c r="AW109" s="44" t="s">
        <v>177</v>
      </c>
      <c r="AX109" s="30" t="s">
        <v>178</v>
      </c>
      <c r="AY109" s="30" t="s">
        <v>95</v>
      </c>
      <c r="AZ109" s="45">
        <v>44742</v>
      </c>
      <c r="BA109" s="45">
        <v>44757</v>
      </c>
      <c r="BB109" s="166" t="s">
        <v>109</v>
      </c>
      <c r="BC109" s="21" t="s">
        <v>91</v>
      </c>
      <c r="BD109" s="43" t="s">
        <v>110</v>
      </c>
      <c r="BE109" s="39" t="s">
        <v>589</v>
      </c>
      <c r="BF109" s="39" t="s">
        <v>590</v>
      </c>
      <c r="BG109" s="37" t="s">
        <v>176</v>
      </c>
      <c r="BH109" s="43" t="s">
        <v>110</v>
      </c>
      <c r="BI109" s="39" t="s">
        <v>492</v>
      </c>
      <c r="BJ109" s="35" t="s">
        <v>457</v>
      </c>
      <c r="BK109" s="209" t="s">
        <v>115</v>
      </c>
      <c r="BL109" s="197" t="s">
        <v>591</v>
      </c>
      <c r="BM109" s="197" t="s">
        <v>592</v>
      </c>
    </row>
    <row r="110" spans="1:65" ht="409.5" x14ac:dyDescent="0.3">
      <c r="A110" s="206"/>
      <c r="B110" s="144" t="s">
        <v>580</v>
      </c>
      <c r="C110" s="143"/>
      <c r="D110" s="143"/>
      <c r="E110" s="144" t="s">
        <v>500</v>
      </c>
      <c r="F110" s="144" t="s">
        <v>522</v>
      </c>
      <c r="G110" s="188"/>
      <c r="H110" s="191"/>
      <c r="I110" s="147"/>
      <c r="J110" s="158"/>
      <c r="K110" s="21" t="s">
        <v>118</v>
      </c>
      <c r="L110" s="22" t="s">
        <v>593</v>
      </c>
      <c r="M110" s="160"/>
      <c r="N110" s="158"/>
      <c r="O110" s="152"/>
      <c r="P110" s="162"/>
      <c r="Q110" s="164"/>
      <c r="R110" s="149"/>
      <c r="S110" s="151"/>
      <c r="T110" s="152"/>
      <c r="U110" s="153"/>
      <c r="V110" s="154"/>
      <c r="W110" s="21" t="s">
        <v>120</v>
      </c>
      <c r="X110" s="20" t="s">
        <v>594</v>
      </c>
      <c r="Y110" s="23" t="s">
        <v>595</v>
      </c>
      <c r="Z110" s="23" t="s">
        <v>587</v>
      </c>
      <c r="AA110" s="23" t="s">
        <v>588</v>
      </c>
      <c r="AB110" s="24" t="s">
        <v>96</v>
      </c>
      <c r="AC110" s="24" t="s">
        <v>97</v>
      </c>
      <c r="AD110" s="19" t="s">
        <v>98</v>
      </c>
      <c r="AE110" s="19" t="s">
        <v>160</v>
      </c>
      <c r="AF110" s="19" t="s">
        <v>100</v>
      </c>
      <c r="AG110" s="25" t="s">
        <v>98</v>
      </c>
      <c r="AH110" s="19" t="s">
        <v>101</v>
      </c>
      <c r="AI110" s="26">
        <f t="shared" si="5"/>
        <v>95</v>
      </c>
      <c r="AJ110" s="26" t="str">
        <f t="shared" si="3"/>
        <v>Moderado</v>
      </c>
      <c r="AK110" s="19" t="s">
        <v>102</v>
      </c>
      <c r="AL110" s="26" t="str">
        <f>IFERROR(VLOOKUP(AJ110&amp;AK110,[2]Tabla_Controles!$B$56:$G$65,5,FALSE),"")</f>
        <v>Moderado</v>
      </c>
      <c r="AM110" s="27">
        <f t="shared" si="4"/>
        <v>50</v>
      </c>
      <c r="AN110" s="156"/>
      <c r="AO110" s="176"/>
      <c r="AP110" s="179"/>
      <c r="AQ110" s="182"/>
      <c r="AR110" s="184"/>
      <c r="AS110" s="184"/>
      <c r="AT110" s="185"/>
      <c r="AU110" s="146"/>
      <c r="AV110" s="37" t="s">
        <v>126</v>
      </c>
      <c r="AW110" s="29" t="s">
        <v>162</v>
      </c>
      <c r="AX110" s="31" t="s">
        <v>163</v>
      </c>
      <c r="AY110" s="31" t="s">
        <v>164</v>
      </c>
      <c r="AZ110" s="38" t="s">
        <v>130</v>
      </c>
      <c r="BA110" s="33" t="s">
        <v>108</v>
      </c>
      <c r="BB110" s="167"/>
      <c r="BC110" s="21" t="s">
        <v>120</v>
      </c>
      <c r="BD110" s="43" t="s">
        <v>110</v>
      </c>
      <c r="BE110" s="39" t="s">
        <v>596</v>
      </c>
      <c r="BF110" s="39" t="s">
        <v>597</v>
      </c>
      <c r="BG110" s="37" t="s">
        <v>190</v>
      </c>
      <c r="BH110" s="43" t="s">
        <v>110</v>
      </c>
      <c r="BI110" s="39" t="s">
        <v>598</v>
      </c>
      <c r="BJ110" s="39" t="s">
        <v>599</v>
      </c>
      <c r="BK110" s="198"/>
      <c r="BL110" s="204"/>
      <c r="BM110" s="204"/>
    </row>
    <row r="111" spans="1:65" ht="30" hidden="1" customHeight="1" x14ac:dyDescent="0.3">
      <c r="A111" s="206"/>
      <c r="B111" s="144" t="s">
        <v>580</v>
      </c>
      <c r="C111" s="143"/>
      <c r="D111" s="143"/>
      <c r="E111" s="144" t="s">
        <v>500</v>
      </c>
      <c r="F111" s="144" t="s">
        <v>522</v>
      </c>
      <c r="G111" s="188"/>
      <c r="H111" s="191"/>
      <c r="I111" s="147"/>
      <c r="J111" s="158"/>
      <c r="K111" s="21" t="s">
        <v>135</v>
      </c>
      <c r="L111" s="22"/>
      <c r="M111" s="160"/>
      <c r="N111" s="158"/>
      <c r="O111" s="152"/>
      <c r="P111" s="162"/>
      <c r="Q111" s="164"/>
      <c r="R111" s="149"/>
      <c r="S111" s="151"/>
      <c r="T111" s="152"/>
      <c r="U111" s="153"/>
      <c r="V111" s="154"/>
      <c r="W111" s="21" t="s">
        <v>137</v>
      </c>
      <c r="X111" s="20"/>
      <c r="Y111" s="23"/>
      <c r="Z111" s="23"/>
      <c r="AA111" s="23"/>
      <c r="AB111" s="24"/>
      <c r="AC111" s="24"/>
      <c r="AD111" s="19"/>
      <c r="AE111" s="19"/>
      <c r="AF111" s="19"/>
      <c r="AG111" s="25"/>
      <c r="AH111" s="19"/>
      <c r="AI111" s="26" t="str">
        <f t="shared" si="5"/>
        <v/>
      </c>
      <c r="AJ111" s="26" t="str">
        <f t="shared" si="3"/>
        <v/>
      </c>
      <c r="AK111" s="19"/>
      <c r="AL111" s="26" t="str">
        <f>IFERROR(VLOOKUP(AJ111&amp;AK111,[2]Tabla_Controles!$B$56:$G$65,5,FALSE),"")</f>
        <v/>
      </c>
      <c r="AM111" s="27" t="str">
        <f t="shared" si="4"/>
        <v/>
      </c>
      <c r="AN111" s="156"/>
      <c r="AO111" s="176"/>
      <c r="AP111" s="179"/>
      <c r="AQ111" s="182"/>
      <c r="AR111" s="184"/>
      <c r="AS111" s="184"/>
      <c r="AT111" s="185"/>
      <c r="AU111" s="146"/>
      <c r="AV111" s="37" t="s">
        <v>141</v>
      </c>
      <c r="AW111" s="44"/>
      <c r="AX111" s="44"/>
      <c r="AY111" s="44"/>
      <c r="AZ111" s="47"/>
      <c r="BA111" s="47"/>
      <c r="BB111" s="167"/>
      <c r="BC111" s="21" t="s">
        <v>137</v>
      </c>
      <c r="BD111" s="41"/>
      <c r="BE111" s="39"/>
      <c r="BF111" s="51"/>
      <c r="BG111" s="37" t="s">
        <v>105</v>
      </c>
      <c r="BH111" s="41"/>
      <c r="BI111" s="39"/>
      <c r="BJ111" s="40"/>
      <c r="BK111" s="195"/>
      <c r="BL111" s="195"/>
      <c r="BM111" s="195"/>
    </row>
    <row r="112" spans="1:65" ht="30" hidden="1" customHeight="1" x14ac:dyDescent="0.3">
      <c r="A112" s="206"/>
      <c r="B112" s="144" t="s">
        <v>580</v>
      </c>
      <c r="C112" s="143"/>
      <c r="D112" s="143"/>
      <c r="E112" s="144" t="s">
        <v>500</v>
      </c>
      <c r="F112" s="144" t="s">
        <v>522</v>
      </c>
      <c r="G112" s="188"/>
      <c r="H112" s="191"/>
      <c r="I112" s="147"/>
      <c r="J112" s="158"/>
      <c r="K112" s="21" t="s">
        <v>144</v>
      </c>
      <c r="L112" s="22"/>
      <c r="M112" s="160"/>
      <c r="N112" s="158"/>
      <c r="O112" s="152"/>
      <c r="P112" s="162"/>
      <c r="Q112" s="164"/>
      <c r="R112" s="149"/>
      <c r="S112" s="151"/>
      <c r="T112" s="152"/>
      <c r="U112" s="153"/>
      <c r="V112" s="154"/>
      <c r="W112" s="21" t="s">
        <v>146</v>
      </c>
      <c r="X112" s="20"/>
      <c r="Y112" s="23"/>
      <c r="Z112" s="23"/>
      <c r="AA112" s="23"/>
      <c r="AB112" s="24"/>
      <c r="AC112" s="24"/>
      <c r="AD112" s="19"/>
      <c r="AE112" s="19"/>
      <c r="AF112" s="19"/>
      <c r="AG112" s="25"/>
      <c r="AH112" s="19"/>
      <c r="AI112" s="26" t="str">
        <f t="shared" si="5"/>
        <v/>
      </c>
      <c r="AJ112" s="26" t="str">
        <f t="shared" si="3"/>
        <v/>
      </c>
      <c r="AK112" s="19"/>
      <c r="AL112" s="26" t="str">
        <f>IFERROR(VLOOKUP(AJ112&amp;AK112,[2]Tabla_Controles!$B$56:$G$65,5,FALSE),"")</f>
        <v/>
      </c>
      <c r="AM112" s="27" t="str">
        <f t="shared" si="4"/>
        <v/>
      </c>
      <c r="AN112" s="156"/>
      <c r="AO112" s="176"/>
      <c r="AP112" s="179"/>
      <c r="AQ112" s="182"/>
      <c r="AR112" s="184"/>
      <c r="AS112" s="184"/>
      <c r="AT112" s="185"/>
      <c r="AU112" s="146"/>
      <c r="AV112" s="37" t="s">
        <v>151</v>
      </c>
      <c r="AW112" s="44"/>
      <c r="AX112" s="44"/>
      <c r="AY112" s="44"/>
      <c r="AZ112" s="47"/>
      <c r="BA112" s="47"/>
      <c r="BB112" s="167"/>
      <c r="BC112" s="21" t="s">
        <v>146</v>
      </c>
      <c r="BD112" s="41"/>
      <c r="BE112" s="39"/>
      <c r="BF112" s="51"/>
      <c r="BG112" s="37" t="s">
        <v>126</v>
      </c>
      <c r="BH112" s="41"/>
      <c r="BI112" s="39"/>
      <c r="BJ112" s="40"/>
      <c r="BK112" s="195"/>
      <c r="BL112" s="195"/>
      <c r="BM112" s="195"/>
    </row>
    <row r="113" spans="1:65" ht="30" hidden="1" customHeight="1" x14ac:dyDescent="0.3">
      <c r="A113" s="206"/>
      <c r="B113" s="144" t="s">
        <v>580</v>
      </c>
      <c r="C113" s="143"/>
      <c r="D113" s="143"/>
      <c r="E113" s="144" t="s">
        <v>500</v>
      </c>
      <c r="F113" s="144" t="s">
        <v>522</v>
      </c>
      <c r="G113" s="188"/>
      <c r="H113" s="191"/>
      <c r="I113" s="147"/>
      <c r="J113" s="158"/>
      <c r="K113" s="21" t="s">
        <v>154</v>
      </c>
      <c r="L113" s="22"/>
      <c r="M113" s="160"/>
      <c r="N113" s="158"/>
      <c r="O113" s="152"/>
      <c r="P113" s="162"/>
      <c r="Q113" s="164"/>
      <c r="R113" s="149"/>
      <c r="S113" s="151"/>
      <c r="T113" s="152"/>
      <c r="U113" s="153"/>
      <c r="V113" s="154"/>
      <c r="W113" s="21" t="s">
        <v>156</v>
      </c>
      <c r="X113" s="20"/>
      <c r="Y113" s="23"/>
      <c r="Z113" s="23"/>
      <c r="AA113" s="23"/>
      <c r="AB113" s="24"/>
      <c r="AC113" s="24"/>
      <c r="AD113" s="19"/>
      <c r="AE113" s="19"/>
      <c r="AF113" s="19"/>
      <c r="AG113" s="25"/>
      <c r="AH113" s="19"/>
      <c r="AI113" s="26" t="str">
        <f t="shared" si="5"/>
        <v/>
      </c>
      <c r="AJ113" s="26" t="str">
        <f t="shared" si="3"/>
        <v/>
      </c>
      <c r="AK113" s="19"/>
      <c r="AL113" s="26" t="str">
        <f>IFERROR(VLOOKUP(AJ113&amp;AK113,[2]Tabla_Controles!$B$56:$G$65,5,FALSE),"")</f>
        <v/>
      </c>
      <c r="AM113" s="27" t="str">
        <f t="shared" si="4"/>
        <v/>
      </c>
      <c r="AN113" s="156"/>
      <c r="AO113" s="176"/>
      <c r="AP113" s="179"/>
      <c r="AQ113" s="182"/>
      <c r="AR113" s="184"/>
      <c r="AS113" s="184"/>
      <c r="AT113" s="185"/>
      <c r="AU113" s="146"/>
      <c r="AV113" s="37" t="s">
        <v>161</v>
      </c>
      <c r="AW113" s="44"/>
      <c r="AX113" s="44"/>
      <c r="AY113" s="44"/>
      <c r="AZ113" s="47"/>
      <c r="BA113" s="47"/>
      <c r="BB113" s="167"/>
      <c r="BC113" s="21" t="s">
        <v>156</v>
      </c>
      <c r="BD113" s="41"/>
      <c r="BE113" s="39"/>
      <c r="BF113" s="51"/>
      <c r="BG113" s="37" t="s">
        <v>141</v>
      </c>
      <c r="BH113" s="41"/>
      <c r="BI113" s="39"/>
      <c r="BJ113" s="40"/>
      <c r="BK113" s="195"/>
      <c r="BL113" s="195"/>
      <c r="BM113" s="195"/>
    </row>
    <row r="114" spans="1:65" ht="30" hidden="1" customHeight="1" x14ac:dyDescent="0.3">
      <c r="A114" s="206"/>
      <c r="B114" s="144" t="s">
        <v>580</v>
      </c>
      <c r="C114" s="143"/>
      <c r="D114" s="143"/>
      <c r="E114" s="144" t="s">
        <v>500</v>
      </c>
      <c r="F114" s="144" t="s">
        <v>522</v>
      </c>
      <c r="G114" s="188"/>
      <c r="H114" s="191"/>
      <c r="I114" s="147"/>
      <c r="J114" s="158"/>
      <c r="K114" s="21" t="s">
        <v>170</v>
      </c>
      <c r="L114" s="22"/>
      <c r="M114" s="160"/>
      <c r="N114" s="158"/>
      <c r="O114" s="152"/>
      <c r="P114" s="162"/>
      <c r="Q114" s="164"/>
      <c r="R114" s="149"/>
      <c r="S114" s="151"/>
      <c r="T114" s="152"/>
      <c r="U114" s="153"/>
      <c r="V114" s="154"/>
      <c r="W114" s="21" t="s">
        <v>172</v>
      </c>
      <c r="X114" s="20"/>
      <c r="Y114" s="23"/>
      <c r="Z114" s="23"/>
      <c r="AA114" s="23"/>
      <c r="AB114" s="24"/>
      <c r="AC114" s="24"/>
      <c r="AD114" s="19"/>
      <c r="AE114" s="19"/>
      <c r="AF114" s="19"/>
      <c r="AG114" s="25"/>
      <c r="AH114" s="19"/>
      <c r="AI114" s="26" t="str">
        <f t="shared" si="5"/>
        <v/>
      </c>
      <c r="AJ114" s="26" t="str">
        <f t="shared" si="3"/>
        <v/>
      </c>
      <c r="AK114" s="19"/>
      <c r="AL114" s="26" t="str">
        <f>IFERROR(VLOOKUP(AJ114&amp;AK114,[2]Tabla_Controles!$B$56:$G$65,5,FALSE),"")</f>
        <v/>
      </c>
      <c r="AM114" s="27" t="str">
        <f t="shared" si="4"/>
        <v/>
      </c>
      <c r="AN114" s="156"/>
      <c r="AO114" s="176"/>
      <c r="AP114" s="179"/>
      <c r="AQ114" s="182"/>
      <c r="AR114" s="184"/>
      <c r="AS114" s="184"/>
      <c r="AT114" s="185"/>
      <c r="AU114" s="146"/>
      <c r="AV114" s="37" t="s">
        <v>176</v>
      </c>
      <c r="AW114" s="44"/>
      <c r="AX114" s="44"/>
      <c r="AY114" s="44"/>
      <c r="AZ114" s="47"/>
      <c r="BA114" s="47"/>
      <c r="BB114" s="167"/>
      <c r="BC114" s="21" t="s">
        <v>172</v>
      </c>
      <c r="BD114" s="41"/>
      <c r="BE114" s="39"/>
      <c r="BF114" s="51"/>
      <c r="BG114" s="37" t="s">
        <v>151</v>
      </c>
      <c r="BH114" s="41"/>
      <c r="BI114" s="39"/>
      <c r="BJ114" s="40"/>
      <c r="BK114" s="195"/>
      <c r="BL114" s="195"/>
      <c r="BM114" s="195"/>
    </row>
    <row r="115" spans="1:65" ht="30" hidden="1" customHeight="1" x14ac:dyDescent="0.3">
      <c r="A115" s="206"/>
      <c r="B115" s="144" t="s">
        <v>580</v>
      </c>
      <c r="C115" s="143"/>
      <c r="D115" s="143"/>
      <c r="E115" s="144" t="s">
        <v>500</v>
      </c>
      <c r="F115" s="144" t="s">
        <v>522</v>
      </c>
      <c r="G115" s="189"/>
      <c r="H115" s="192"/>
      <c r="I115" s="147"/>
      <c r="J115" s="158"/>
      <c r="K115" s="21" t="s">
        <v>183</v>
      </c>
      <c r="L115" s="22"/>
      <c r="M115" s="161"/>
      <c r="N115" s="158"/>
      <c r="O115" s="152"/>
      <c r="P115" s="162"/>
      <c r="Q115" s="165"/>
      <c r="R115" s="150"/>
      <c r="S115" s="151"/>
      <c r="T115" s="152"/>
      <c r="U115" s="153"/>
      <c r="V115" s="154"/>
      <c r="W115" s="21" t="s">
        <v>185</v>
      </c>
      <c r="X115" s="20"/>
      <c r="Y115" s="23"/>
      <c r="Z115" s="23"/>
      <c r="AA115" s="23"/>
      <c r="AB115" s="24"/>
      <c r="AC115" s="24"/>
      <c r="AD115" s="19"/>
      <c r="AE115" s="19"/>
      <c r="AF115" s="19"/>
      <c r="AG115" s="25"/>
      <c r="AH115" s="19"/>
      <c r="AI115" s="26" t="str">
        <f t="shared" si="5"/>
        <v/>
      </c>
      <c r="AJ115" s="26" t="str">
        <f t="shared" si="3"/>
        <v/>
      </c>
      <c r="AK115" s="19"/>
      <c r="AL115" s="26" t="str">
        <f>IFERROR(VLOOKUP(AJ115&amp;AK115,[2]Tabla_Controles!$B$56:$G$65,5,FALSE),"")</f>
        <v/>
      </c>
      <c r="AM115" s="27" t="str">
        <f t="shared" si="4"/>
        <v/>
      </c>
      <c r="AN115" s="157"/>
      <c r="AO115" s="177"/>
      <c r="AP115" s="180"/>
      <c r="AQ115" s="183"/>
      <c r="AR115" s="184"/>
      <c r="AS115" s="184"/>
      <c r="AT115" s="185"/>
      <c r="AU115" s="146"/>
      <c r="AV115" s="37" t="s">
        <v>190</v>
      </c>
      <c r="AW115" s="44"/>
      <c r="AX115" s="44"/>
      <c r="AY115" s="44"/>
      <c r="AZ115" s="47"/>
      <c r="BA115" s="47"/>
      <c r="BB115" s="168"/>
      <c r="BC115" s="21" t="s">
        <v>185</v>
      </c>
      <c r="BD115" s="41"/>
      <c r="BE115" s="39"/>
      <c r="BF115" s="51"/>
      <c r="BG115" s="37" t="s">
        <v>161</v>
      </c>
      <c r="BH115" s="41"/>
      <c r="BI115" s="39"/>
      <c r="BJ115" s="40"/>
      <c r="BK115" s="196"/>
      <c r="BL115" s="196"/>
      <c r="BM115" s="196"/>
    </row>
    <row r="116" spans="1:65" ht="178.5" customHeight="1" x14ac:dyDescent="0.3">
      <c r="A116" s="203" t="str">
        <f>C116&amp;COUNTIF($C$10:C116,C116)</f>
        <v>Corrupción16</v>
      </c>
      <c r="B116" s="144" t="s">
        <v>600</v>
      </c>
      <c r="C116" s="143" t="s">
        <v>79</v>
      </c>
      <c r="D116" s="143" t="s">
        <v>80</v>
      </c>
      <c r="E116" s="144" t="s">
        <v>601</v>
      </c>
      <c r="F116" s="144" t="s">
        <v>522</v>
      </c>
      <c r="G116" s="187" t="s">
        <v>523</v>
      </c>
      <c r="H116" s="190" t="s">
        <v>602</v>
      </c>
      <c r="I116" s="147" t="str">
        <f>"Posibilidad de recibir o solicitar cualquier dádiva o beneficio a nombre propio o de terceros, con el fin de "&amp;J116</f>
        <v>Posibilidad de recibir o solicitar cualquier dádiva o beneficio a nombre propio o de terceros, con el fin de enajenar de manera temprana un bien sin el cumplimiento de los requisitos exigibles.</v>
      </c>
      <c r="J116" s="158" t="s">
        <v>603</v>
      </c>
      <c r="K116" s="21" t="s">
        <v>86</v>
      </c>
      <c r="L116" s="22" t="s">
        <v>604</v>
      </c>
      <c r="M116" s="159" t="s">
        <v>605</v>
      </c>
      <c r="N116" s="158" t="s">
        <v>89</v>
      </c>
      <c r="O116" s="152" t="str">
        <f>IF(N116="","",IF(OR($N116=[2]Tabla_Probabilidad!$D$20,$N116=[2]Tabla_Probabilidad!$J$20),"Muy Baja",IF(OR($N116=[2]Tabla_Probabilidad!$E$20,$N116=[2]Tabla_Probabilidad!$K$20),"Baja",IF(OR($N116=[2]Tabla_Probabilidad!$F$20,$N116=[2]Tabla_Probabilidad!$L$20),"Media",IF(OR($N116=[2]Tabla_Probabilidad!$G$20,$N116=[2]Tabla_Probabilidad!$M$20),"Alta",IF(OR($N116=[2]Tabla_Probabilidad!$H$20,$N116=[2]Tabla_Probabilidad!$N$20),"Muy Alta"))))))</f>
        <v>Media</v>
      </c>
      <c r="P116" s="162">
        <f>IF(O116="Muy Baja",1,IF(O116="Baja",2,IF(O116="Media",3,IF(O116="Alta",4,IF(O116="Muy Alta",5,"")))))</f>
        <v>3</v>
      </c>
      <c r="Q116" s="163" t="str">
        <f>IFERROR(IF($C116="Corrupción",HYPERLINK("#"&amp;"Impacto_Riesgos!C"&amp;MATCH($B116,[2]Impacto_Riesgos!$B$10:$B$138,0)+9,"Calcula el impacto aquí"),"")," ")</f>
        <v>Calcula el impacto aquí</v>
      </c>
      <c r="R116" s="148">
        <f>IFERROR(VLOOKUP(A116,[2]Impacto_Riesgos!$A$8:$W$138,23,),"NA")</f>
        <v>16</v>
      </c>
      <c r="S116" s="151" t="s">
        <v>90</v>
      </c>
      <c r="T116" s="152" t="str">
        <f>IF($S116='[2]Tabla Impacto'!$F$10,"Moderado",IF($S116='[2]Tabla Impacto'!$G$10,"Mayor",IF($S116='[2]Tabla Impacto'!$H$10,"Catastrófico","")))</f>
        <v>Catastrófico</v>
      </c>
      <c r="U116" s="153">
        <f>IF(T116="Leve",1,IF(T116="Menor",2,IF(T116="Moderado",3,IF(T116="Mayor",4,IF(T116="Catastrófico",5,"")))))</f>
        <v>5</v>
      </c>
      <c r="V116" s="154"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21" t="s">
        <v>91</v>
      </c>
      <c r="X116" s="20" t="s">
        <v>606</v>
      </c>
      <c r="Y116" s="23" t="s">
        <v>607</v>
      </c>
      <c r="Z116" s="23" t="s">
        <v>608</v>
      </c>
      <c r="AA116" s="23" t="s">
        <v>213</v>
      </c>
      <c r="AB116" s="24" t="s">
        <v>96</v>
      </c>
      <c r="AC116" s="24" t="s">
        <v>97</v>
      </c>
      <c r="AD116" s="19" t="s">
        <v>98</v>
      </c>
      <c r="AE116" s="19" t="s">
        <v>99</v>
      </c>
      <c r="AF116" s="19" t="s">
        <v>100</v>
      </c>
      <c r="AG116" s="25" t="s">
        <v>98</v>
      </c>
      <c r="AH116" s="19" t="s">
        <v>101</v>
      </c>
      <c r="AI116" s="26">
        <f t="shared" si="5"/>
        <v>100</v>
      </c>
      <c r="AJ116" s="26" t="str">
        <f t="shared" si="3"/>
        <v>Fuerte</v>
      </c>
      <c r="AK116" s="19" t="s">
        <v>102</v>
      </c>
      <c r="AL116" s="26" t="str">
        <f>IFERROR(VLOOKUP(AJ116&amp;AK116,[2]Tabla_Controles!$B$56:$G$65,5,FALSE),"")</f>
        <v>Fuerte</v>
      </c>
      <c r="AM116" s="27">
        <f t="shared" si="4"/>
        <v>100</v>
      </c>
      <c r="AN116" s="155">
        <f>IFERROR(AVERAGE(AM116:AM122),"")</f>
        <v>83.333333333333329</v>
      </c>
      <c r="AO116" s="175" t="str">
        <f>IF($AN116=100,"Fuerte",IF($AN116&lt;100,"Moderado",IF($AN116&lt;50,"Débil",IF($AN116=0,"",""))))</f>
        <v>Moderado</v>
      </c>
      <c r="AP116" s="178" t="s">
        <v>103</v>
      </c>
      <c r="AQ116" s="181">
        <f>IFERROR(P116-VLOOKUP(AO116&amp;AP116,[2]Tabla_Controles!$B$77:$E$83,4,0),"")</f>
        <v>2</v>
      </c>
      <c r="AR116" s="184" t="str">
        <f>IF($AQ116="","",IF($AQ116=1,"Muy Baja",IF($AQ116=2,"Baja",IF($AQ116=3,"Media",IF($AQ116=4,"Alta",IF($AQ116=5,"Muy Alta","Muy Baja"))))))</f>
        <v>Baja</v>
      </c>
      <c r="AS116" s="184" t="str">
        <f>T116</f>
        <v>Catastrófico</v>
      </c>
      <c r="AT116" s="185"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146" t="s">
        <v>104</v>
      </c>
      <c r="AV116" s="37" t="s">
        <v>105</v>
      </c>
      <c r="AW116" s="29" t="s">
        <v>288</v>
      </c>
      <c r="AX116" s="30" t="s">
        <v>178</v>
      </c>
      <c r="AY116" s="31" t="s">
        <v>213</v>
      </c>
      <c r="AZ116" s="32">
        <v>44824</v>
      </c>
      <c r="BA116" s="32">
        <v>44849</v>
      </c>
      <c r="BB116" s="166" t="s">
        <v>109</v>
      </c>
      <c r="BC116" s="21" t="s">
        <v>91</v>
      </c>
      <c r="BD116" s="41"/>
      <c r="BE116" s="39" t="s">
        <v>276</v>
      </c>
      <c r="BF116" s="39" t="s">
        <v>276</v>
      </c>
      <c r="BG116" s="37" t="s">
        <v>176</v>
      </c>
      <c r="BH116" s="41"/>
      <c r="BI116" s="39" t="s">
        <v>276</v>
      </c>
      <c r="BJ116" s="39" t="s">
        <v>276</v>
      </c>
      <c r="BK116" s="169" t="s">
        <v>115</v>
      </c>
      <c r="BL116" s="200" t="s">
        <v>609</v>
      </c>
      <c r="BM116" s="200" t="s">
        <v>94</v>
      </c>
    </row>
    <row r="117" spans="1:65" ht="102" customHeight="1" x14ac:dyDescent="0.3">
      <c r="A117" s="203"/>
      <c r="B117" s="144" t="s">
        <v>600</v>
      </c>
      <c r="C117" s="143"/>
      <c r="D117" s="143"/>
      <c r="E117" s="144" t="s">
        <v>601</v>
      </c>
      <c r="F117" s="144" t="s">
        <v>522</v>
      </c>
      <c r="G117" s="188"/>
      <c r="H117" s="191"/>
      <c r="I117" s="147"/>
      <c r="J117" s="158"/>
      <c r="K117" s="21" t="s">
        <v>118</v>
      </c>
      <c r="L117" s="22" t="s">
        <v>610</v>
      </c>
      <c r="M117" s="160"/>
      <c r="N117" s="158"/>
      <c r="O117" s="152"/>
      <c r="P117" s="162"/>
      <c r="Q117" s="164"/>
      <c r="R117" s="149"/>
      <c r="S117" s="151"/>
      <c r="T117" s="152"/>
      <c r="U117" s="153"/>
      <c r="V117" s="154"/>
      <c r="W117" s="21" t="s">
        <v>120</v>
      </c>
      <c r="X117" s="20" t="s">
        <v>611</v>
      </c>
      <c r="Y117" s="23" t="s">
        <v>612</v>
      </c>
      <c r="Z117" s="23" t="s">
        <v>613</v>
      </c>
      <c r="AA117" s="23" t="s">
        <v>614</v>
      </c>
      <c r="AB117" s="24" t="s">
        <v>96</v>
      </c>
      <c r="AC117" s="24" t="s">
        <v>97</v>
      </c>
      <c r="AD117" s="19" t="s">
        <v>98</v>
      </c>
      <c r="AE117" s="19" t="s">
        <v>99</v>
      </c>
      <c r="AF117" s="19" t="s">
        <v>100</v>
      </c>
      <c r="AG117" s="25" t="s">
        <v>98</v>
      </c>
      <c r="AH117" s="19" t="s">
        <v>101</v>
      </c>
      <c r="AI117" s="26">
        <f t="shared" si="5"/>
        <v>100</v>
      </c>
      <c r="AJ117" s="26" t="str">
        <f t="shared" si="3"/>
        <v>Fuerte</v>
      </c>
      <c r="AK117" s="19" t="s">
        <v>102</v>
      </c>
      <c r="AL117" s="26" t="str">
        <f>IFERROR(VLOOKUP(AJ117&amp;AK117,[2]Tabla_Controles!$B$56:$G$65,5,FALSE),"")</f>
        <v>Fuerte</v>
      </c>
      <c r="AM117" s="27">
        <f t="shared" si="4"/>
        <v>100</v>
      </c>
      <c r="AN117" s="156"/>
      <c r="AO117" s="176"/>
      <c r="AP117" s="179"/>
      <c r="AQ117" s="182"/>
      <c r="AR117" s="184"/>
      <c r="AS117" s="184"/>
      <c r="AT117" s="185"/>
      <c r="AU117" s="146"/>
      <c r="AV117" s="37" t="s">
        <v>126</v>
      </c>
      <c r="AW117" s="44" t="s">
        <v>177</v>
      </c>
      <c r="AX117" s="30" t="s">
        <v>178</v>
      </c>
      <c r="AY117" s="30" t="s">
        <v>95</v>
      </c>
      <c r="AZ117" s="45">
        <v>44742</v>
      </c>
      <c r="BA117" s="45">
        <v>44757</v>
      </c>
      <c r="BB117" s="167"/>
      <c r="BC117" s="21" t="s">
        <v>120</v>
      </c>
      <c r="BD117" s="43" t="s">
        <v>110</v>
      </c>
      <c r="BE117" s="39" t="s">
        <v>615</v>
      </c>
      <c r="BF117" s="69" t="s">
        <v>616</v>
      </c>
      <c r="BG117" s="37" t="s">
        <v>190</v>
      </c>
      <c r="BH117" s="43" t="s">
        <v>110</v>
      </c>
      <c r="BI117" s="39" t="s">
        <v>492</v>
      </c>
      <c r="BJ117" s="51" t="s">
        <v>457</v>
      </c>
      <c r="BK117" s="171"/>
      <c r="BL117" s="171"/>
      <c r="BM117" s="171"/>
    </row>
    <row r="118" spans="1:65" ht="102" customHeight="1" x14ac:dyDescent="0.3">
      <c r="A118" s="203"/>
      <c r="B118" s="144" t="s">
        <v>600</v>
      </c>
      <c r="C118" s="143"/>
      <c r="D118" s="143"/>
      <c r="E118" s="144" t="s">
        <v>601</v>
      </c>
      <c r="F118" s="144" t="s">
        <v>522</v>
      </c>
      <c r="G118" s="188"/>
      <c r="H118" s="191"/>
      <c r="I118" s="147"/>
      <c r="J118" s="158"/>
      <c r="K118" s="21" t="s">
        <v>135</v>
      </c>
      <c r="L118" s="22" t="s">
        <v>617</v>
      </c>
      <c r="M118" s="160"/>
      <c r="N118" s="158"/>
      <c r="O118" s="152"/>
      <c r="P118" s="162"/>
      <c r="Q118" s="164"/>
      <c r="R118" s="149"/>
      <c r="S118" s="151"/>
      <c r="T118" s="152"/>
      <c r="U118" s="153"/>
      <c r="V118" s="154"/>
      <c r="W118" s="21" t="s">
        <v>137</v>
      </c>
      <c r="X118" s="20" t="s">
        <v>618</v>
      </c>
      <c r="Y118" s="23" t="s">
        <v>619</v>
      </c>
      <c r="Z118" s="23" t="s">
        <v>620</v>
      </c>
      <c r="AA118" s="23" t="s">
        <v>621</v>
      </c>
      <c r="AB118" s="24" t="s">
        <v>96</v>
      </c>
      <c r="AC118" s="24" t="s">
        <v>97</v>
      </c>
      <c r="AD118" s="19" t="s">
        <v>98</v>
      </c>
      <c r="AE118" s="19" t="s">
        <v>99</v>
      </c>
      <c r="AF118" s="19" t="s">
        <v>100</v>
      </c>
      <c r="AG118" s="25" t="s">
        <v>98</v>
      </c>
      <c r="AH118" s="19" t="s">
        <v>101</v>
      </c>
      <c r="AI118" s="26">
        <f t="shared" si="5"/>
        <v>100</v>
      </c>
      <c r="AJ118" s="26" t="str">
        <f t="shared" si="3"/>
        <v>Fuerte</v>
      </c>
      <c r="AK118" s="19" t="s">
        <v>102</v>
      </c>
      <c r="AL118" s="26" t="str">
        <f>IFERROR(VLOOKUP(AJ118&amp;AK118,[2]Tabla_Controles!$B$56:$G$65,5,FALSE),"")</f>
        <v>Fuerte</v>
      </c>
      <c r="AM118" s="27">
        <f t="shared" si="4"/>
        <v>100</v>
      </c>
      <c r="AN118" s="156"/>
      <c r="AO118" s="176"/>
      <c r="AP118" s="179"/>
      <c r="AQ118" s="182"/>
      <c r="AR118" s="184"/>
      <c r="AS118" s="184"/>
      <c r="AT118" s="185"/>
      <c r="AU118" s="146"/>
      <c r="AV118" s="37" t="s">
        <v>141</v>
      </c>
      <c r="AW118" s="44" t="s">
        <v>94</v>
      </c>
      <c r="AX118" s="44" t="s">
        <v>94</v>
      </c>
      <c r="AY118" s="44" t="s">
        <v>94</v>
      </c>
      <c r="AZ118" s="44" t="s">
        <v>94</v>
      </c>
      <c r="BA118" s="44" t="s">
        <v>94</v>
      </c>
      <c r="BB118" s="167"/>
      <c r="BC118" s="21" t="s">
        <v>137</v>
      </c>
      <c r="BD118" s="43" t="s">
        <v>110</v>
      </c>
      <c r="BE118" s="39" t="s">
        <v>622</v>
      </c>
      <c r="BF118" s="35" t="s">
        <v>623</v>
      </c>
      <c r="BG118" s="37" t="s">
        <v>105</v>
      </c>
      <c r="BH118" s="41"/>
      <c r="BI118" s="40" t="s">
        <v>94</v>
      </c>
      <c r="BJ118" s="40" t="s">
        <v>94</v>
      </c>
      <c r="BK118" s="171"/>
      <c r="BL118" s="171"/>
      <c r="BM118" s="171"/>
    </row>
    <row r="119" spans="1:65" ht="102" customHeight="1" x14ac:dyDescent="0.3">
      <c r="A119" s="203"/>
      <c r="B119" s="144" t="s">
        <v>600</v>
      </c>
      <c r="C119" s="143"/>
      <c r="D119" s="143"/>
      <c r="E119" s="144" t="s">
        <v>601</v>
      </c>
      <c r="F119" s="144" t="s">
        <v>522</v>
      </c>
      <c r="G119" s="188"/>
      <c r="H119" s="191"/>
      <c r="I119" s="147"/>
      <c r="J119" s="158"/>
      <c r="K119" s="21" t="s">
        <v>144</v>
      </c>
      <c r="L119" s="22" t="s">
        <v>624</v>
      </c>
      <c r="M119" s="160"/>
      <c r="N119" s="158"/>
      <c r="O119" s="152"/>
      <c r="P119" s="162"/>
      <c r="Q119" s="164"/>
      <c r="R119" s="149"/>
      <c r="S119" s="151"/>
      <c r="T119" s="152"/>
      <c r="U119" s="153"/>
      <c r="V119" s="154"/>
      <c r="W119" s="21" t="s">
        <v>146</v>
      </c>
      <c r="X119" s="20" t="s">
        <v>625</v>
      </c>
      <c r="Y119" s="23" t="s">
        <v>626</v>
      </c>
      <c r="Z119" s="23" t="s">
        <v>627</v>
      </c>
      <c r="AA119" s="23" t="s">
        <v>628</v>
      </c>
      <c r="AB119" s="24" t="s">
        <v>96</v>
      </c>
      <c r="AC119" s="24" t="s">
        <v>97</v>
      </c>
      <c r="AD119" s="19" t="s">
        <v>98</v>
      </c>
      <c r="AE119" s="19" t="s">
        <v>99</v>
      </c>
      <c r="AF119" s="19" t="s">
        <v>100</v>
      </c>
      <c r="AG119" s="25" t="s">
        <v>98</v>
      </c>
      <c r="AH119" s="19" t="s">
        <v>101</v>
      </c>
      <c r="AI119" s="26">
        <f t="shared" si="5"/>
        <v>100</v>
      </c>
      <c r="AJ119" s="26" t="str">
        <f t="shared" si="3"/>
        <v>Fuerte</v>
      </c>
      <c r="AK119" s="19" t="s">
        <v>102</v>
      </c>
      <c r="AL119" s="26" t="str">
        <f>IFERROR(VLOOKUP(AJ119&amp;AK119,[2]Tabla_Controles!$B$56:$G$65,5,FALSE),"")</f>
        <v>Fuerte</v>
      </c>
      <c r="AM119" s="27">
        <f t="shared" si="4"/>
        <v>100</v>
      </c>
      <c r="AN119" s="156"/>
      <c r="AO119" s="176"/>
      <c r="AP119" s="179"/>
      <c r="AQ119" s="182"/>
      <c r="AR119" s="184"/>
      <c r="AS119" s="184"/>
      <c r="AT119" s="185"/>
      <c r="AU119" s="146"/>
      <c r="AV119" s="37" t="s">
        <v>151</v>
      </c>
      <c r="AW119" s="44" t="s">
        <v>94</v>
      </c>
      <c r="AX119" s="44" t="s">
        <v>94</v>
      </c>
      <c r="AY119" s="44" t="s">
        <v>94</v>
      </c>
      <c r="AZ119" s="44" t="s">
        <v>94</v>
      </c>
      <c r="BA119" s="44" t="s">
        <v>94</v>
      </c>
      <c r="BB119" s="167"/>
      <c r="BC119" s="21" t="s">
        <v>146</v>
      </c>
      <c r="BD119" s="43" t="s">
        <v>110</v>
      </c>
      <c r="BE119" s="39" t="s">
        <v>629</v>
      </c>
      <c r="BF119" s="35" t="s">
        <v>630</v>
      </c>
      <c r="BG119" s="37" t="s">
        <v>126</v>
      </c>
      <c r="BH119" s="41"/>
      <c r="BI119" s="40" t="s">
        <v>94</v>
      </c>
      <c r="BJ119" s="40" t="s">
        <v>94</v>
      </c>
      <c r="BK119" s="171"/>
      <c r="BL119" s="171"/>
      <c r="BM119" s="171"/>
    </row>
    <row r="120" spans="1:65" ht="363" x14ac:dyDescent="0.3">
      <c r="A120" s="203"/>
      <c r="B120" s="144" t="s">
        <v>600</v>
      </c>
      <c r="C120" s="143"/>
      <c r="D120" s="143"/>
      <c r="E120" s="144" t="s">
        <v>601</v>
      </c>
      <c r="F120" s="144" t="s">
        <v>522</v>
      </c>
      <c r="G120" s="188"/>
      <c r="H120" s="191"/>
      <c r="I120" s="147"/>
      <c r="J120" s="158"/>
      <c r="K120" s="21" t="s">
        <v>154</v>
      </c>
      <c r="L120" s="22" t="s">
        <v>631</v>
      </c>
      <c r="M120" s="160"/>
      <c r="N120" s="158"/>
      <c r="O120" s="152"/>
      <c r="P120" s="162"/>
      <c r="Q120" s="164"/>
      <c r="R120" s="149"/>
      <c r="S120" s="151"/>
      <c r="T120" s="152"/>
      <c r="U120" s="153"/>
      <c r="V120" s="154"/>
      <c r="W120" s="21" t="s">
        <v>156</v>
      </c>
      <c r="X120" s="20" t="s">
        <v>632</v>
      </c>
      <c r="Y120" s="23" t="s">
        <v>633</v>
      </c>
      <c r="Z120" s="23" t="s">
        <v>608</v>
      </c>
      <c r="AA120" s="23" t="s">
        <v>634</v>
      </c>
      <c r="AB120" s="24" t="s">
        <v>96</v>
      </c>
      <c r="AC120" s="24" t="s">
        <v>97</v>
      </c>
      <c r="AD120" s="19" t="s">
        <v>98</v>
      </c>
      <c r="AE120" s="19" t="s">
        <v>160</v>
      </c>
      <c r="AF120" s="19" t="s">
        <v>100</v>
      </c>
      <c r="AG120" s="25" t="s">
        <v>98</v>
      </c>
      <c r="AH120" s="19" t="s">
        <v>101</v>
      </c>
      <c r="AI120" s="26">
        <f t="shared" si="5"/>
        <v>95</v>
      </c>
      <c r="AJ120" s="26" t="str">
        <f t="shared" si="3"/>
        <v>Moderado</v>
      </c>
      <c r="AK120" s="19" t="s">
        <v>102</v>
      </c>
      <c r="AL120" s="26" t="str">
        <f>IFERROR(VLOOKUP(AJ120&amp;AK120,[2]Tabla_Controles!$B$56:$G$65,5,FALSE),"")</f>
        <v>Moderado</v>
      </c>
      <c r="AM120" s="27">
        <f t="shared" si="4"/>
        <v>50</v>
      </c>
      <c r="AN120" s="156"/>
      <c r="AO120" s="176"/>
      <c r="AP120" s="179"/>
      <c r="AQ120" s="182"/>
      <c r="AR120" s="184"/>
      <c r="AS120" s="184"/>
      <c r="AT120" s="185"/>
      <c r="AU120" s="146"/>
      <c r="AV120" s="37" t="s">
        <v>161</v>
      </c>
      <c r="AW120" s="44" t="s">
        <v>94</v>
      </c>
      <c r="AX120" s="44" t="s">
        <v>94</v>
      </c>
      <c r="AY120" s="44" t="s">
        <v>94</v>
      </c>
      <c r="AZ120" s="44" t="s">
        <v>94</v>
      </c>
      <c r="BA120" s="44" t="s">
        <v>94</v>
      </c>
      <c r="BB120" s="167"/>
      <c r="BC120" s="21" t="s">
        <v>156</v>
      </c>
      <c r="BD120" s="43" t="s">
        <v>110</v>
      </c>
      <c r="BE120" s="39" t="s">
        <v>635</v>
      </c>
      <c r="BF120" s="39" t="s">
        <v>636</v>
      </c>
      <c r="BG120" s="37" t="s">
        <v>141</v>
      </c>
      <c r="BH120" s="41"/>
      <c r="BI120" s="40" t="s">
        <v>94</v>
      </c>
      <c r="BJ120" s="40" t="s">
        <v>94</v>
      </c>
      <c r="BK120" s="204"/>
      <c r="BL120" s="204"/>
      <c r="BM120" s="204"/>
    </row>
    <row r="121" spans="1:65" ht="178.5" customHeight="1" x14ac:dyDescent="0.3">
      <c r="A121" s="203"/>
      <c r="B121" s="144" t="s">
        <v>600</v>
      </c>
      <c r="C121" s="143"/>
      <c r="D121" s="143"/>
      <c r="E121" s="144" t="s">
        <v>601</v>
      </c>
      <c r="F121" s="144" t="s">
        <v>522</v>
      </c>
      <c r="G121" s="188"/>
      <c r="H121" s="191"/>
      <c r="I121" s="147"/>
      <c r="J121" s="158"/>
      <c r="K121" s="21" t="s">
        <v>170</v>
      </c>
      <c r="L121" s="22" t="s">
        <v>637</v>
      </c>
      <c r="M121" s="160"/>
      <c r="N121" s="158"/>
      <c r="O121" s="152"/>
      <c r="P121" s="162"/>
      <c r="Q121" s="164"/>
      <c r="R121" s="149"/>
      <c r="S121" s="151"/>
      <c r="T121" s="152"/>
      <c r="U121" s="153"/>
      <c r="V121" s="154"/>
      <c r="W121" s="21" t="s">
        <v>172</v>
      </c>
      <c r="X121" s="20" t="s">
        <v>638</v>
      </c>
      <c r="Y121" s="23" t="s">
        <v>639</v>
      </c>
      <c r="Z121" s="23" t="s">
        <v>608</v>
      </c>
      <c r="AA121" s="23" t="s">
        <v>640</v>
      </c>
      <c r="AB121" s="24" t="s">
        <v>96</v>
      </c>
      <c r="AC121" s="24" t="s">
        <v>97</v>
      </c>
      <c r="AD121" s="19" t="s">
        <v>98</v>
      </c>
      <c r="AE121" s="19" t="s">
        <v>160</v>
      </c>
      <c r="AF121" s="19" t="s">
        <v>100</v>
      </c>
      <c r="AG121" s="25" t="s">
        <v>98</v>
      </c>
      <c r="AH121" s="19" t="s">
        <v>101</v>
      </c>
      <c r="AI121" s="26">
        <f t="shared" si="5"/>
        <v>95</v>
      </c>
      <c r="AJ121" s="26" t="str">
        <f t="shared" si="3"/>
        <v>Moderado</v>
      </c>
      <c r="AK121" s="19" t="s">
        <v>102</v>
      </c>
      <c r="AL121" s="26" t="str">
        <f>IFERROR(VLOOKUP(AJ121&amp;AK121,[2]Tabla_Controles!$B$56:$G$65,5,FALSE),"")</f>
        <v>Moderado</v>
      </c>
      <c r="AM121" s="27">
        <f t="shared" si="4"/>
        <v>50</v>
      </c>
      <c r="AN121" s="156"/>
      <c r="AO121" s="176"/>
      <c r="AP121" s="179"/>
      <c r="AQ121" s="182"/>
      <c r="AR121" s="184"/>
      <c r="AS121" s="184"/>
      <c r="AT121" s="185"/>
      <c r="AU121" s="146"/>
      <c r="AV121" s="37" t="s">
        <v>176</v>
      </c>
      <c r="AW121" s="44" t="s">
        <v>94</v>
      </c>
      <c r="AX121" s="44" t="s">
        <v>94</v>
      </c>
      <c r="AY121" s="44" t="s">
        <v>94</v>
      </c>
      <c r="AZ121" s="44" t="s">
        <v>94</v>
      </c>
      <c r="BA121" s="44" t="s">
        <v>94</v>
      </c>
      <c r="BB121" s="167"/>
      <c r="BC121" s="21" t="s">
        <v>172</v>
      </c>
      <c r="BD121" s="43" t="s">
        <v>110</v>
      </c>
      <c r="BE121" s="39" t="s">
        <v>641</v>
      </c>
      <c r="BF121" s="35" t="s">
        <v>642</v>
      </c>
      <c r="BG121" s="37" t="s">
        <v>151</v>
      </c>
      <c r="BH121" s="41"/>
      <c r="BI121" s="40" t="s">
        <v>94</v>
      </c>
      <c r="BJ121" s="40" t="s">
        <v>94</v>
      </c>
      <c r="BK121" s="171"/>
      <c r="BL121" s="171"/>
      <c r="BM121" s="171"/>
    </row>
    <row r="122" spans="1:65" ht="30" hidden="1" customHeight="1" x14ac:dyDescent="0.3">
      <c r="A122" s="203"/>
      <c r="B122" s="144" t="s">
        <v>600</v>
      </c>
      <c r="C122" s="143"/>
      <c r="D122" s="143"/>
      <c r="E122" s="144" t="s">
        <v>601</v>
      </c>
      <c r="F122" s="144" t="s">
        <v>522</v>
      </c>
      <c r="G122" s="189"/>
      <c r="H122" s="192"/>
      <c r="I122" s="147"/>
      <c r="J122" s="158"/>
      <c r="K122" s="21" t="s">
        <v>183</v>
      </c>
      <c r="L122" s="22"/>
      <c r="M122" s="161"/>
      <c r="N122" s="158"/>
      <c r="O122" s="152"/>
      <c r="P122" s="162"/>
      <c r="Q122" s="165"/>
      <c r="R122" s="150"/>
      <c r="S122" s="151"/>
      <c r="T122" s="152"/>
      <c r="U122" s="153"/>
      <c r="V122" s="154"/>
      <c r="W122" s="21" t="s">
        <v>185</v>
      </c>
      <c r="X122" s="20"/>
      <c r="Y122" s="23"/>
      <c r="Z122" s="23"/>
      <c r="AA122" s="23"/>
      <c r="AB122" s="24"/>
      <c r="AC122" s="24"/>
      <c r="AD122" s="19"/>
      <c r="AE122" s="19"/>
      <c r="AF122" s="19"/>
      <c r="AG122" s="25"/>
      <c r="AH122" s="19"/>
      <c r="AI122" s="26" t="str">
        <f t="shared" si="5"/>
        <v/>
      </c>
      <c r="AJ122" s="26" t="str">
        <f t="shared" si="3"/>
        <v/>
      </c>
      <c r="AK122" s="19"/>
      <c r="AL122" s="26" t="str">
        <f>IFERROR(VLOOKUP(AJ122&amp;AK122,[2]Tabla_Controles!$B$56:$G$65,5,FALSE),"")</f>
        <v/>
      </c>
      <c r="AM122" s="27" t="str">
        <f t="shared" si="4"/>
        <v/>
      </c>
      <c r="AN122" s="157"/>
      <c r="AO122" s="177"/>
      <c r="AP122" s="180"/>
      <c r="AQ122" s="183"/>
      <c r="AR122" s="184"/>
      <c r="AS122" s="184"/>
      <c r="AT122" s="185"/>
      <c r="AU122" s="146"/>
      <c r="AV122" s="37" t="s">
        <v>190</v>
      </c>
      <c r="AW122" s="44"/>
      <c r="AX122" s="44"/>
      <c r="AY122" s="47"/>
      <c r="AZ122" s="47"/>
      <c r="BA122" s="47"/>
      <c r="BB122" s="168"/>
      <c r="BC122" s="21" t="s">
        <v>185</v>
      </c>
      <c r="BD122" s="41"/>
      <c r="BE122" s="39"/>
      <c r="BF122" s="51"/>
      <c r="BG122" s="37" t="s">
        <v>161</v>
      </c>
      <c r="BH122" s="41"/>
      <c r="BI122" s="39"/>
      <c r="BJ122" s="40"/>
      <c r="BK122" s="172"/>
      <c r="BL122" s="172"/>
      <c r="BM122" s="172"/>
    </row>
    <row r="123" spans="1:65" ht="127.5" customHeight="1" x14ac:dyDescent="0.3">
      <c r="A123" s="206" t="str">
        <f>C123&amp;COUNTIF($C$10:C123,C123)</f>
        <v>Corrupción17</v>
      </c>
      <c r="B123" s="144" t="s">
        <v>643</v>
      </c>
      <c r="C123" s="143" t="s">
        <v>79</v>
      </c>
      <c r="D123" s="143" t="s">
        <v>80</v>
      </c>
      <c r="E123" s="144" t="s">
        <v>345</v>
      </c>
      <c r="F123" s="144" t="s">
        <v>644</v>
      </c>
      <c r="G123" s="187" t="s">
        <v>645</v>
      </c>
      <c r="H123" s="210" t="s">
        <v>646</v>
      </c>
      <c r="I123" s="147" t="str">
        <f>"Posibilidad de recibir o solicitar cualquier dádiva o beneficio a nombre propio o de terceros, con el fin de "&amp;J123</f>
        <v>Posibilidad de recibir o solicitar cualquier dádiva o beneficio a nombre propio o de terceros, con el fin de asignar un bien para su disposición o administración temporal sin el cumplimiento de los requisitos de ley.</v>
      </c>
      <c r="J123" s="158" t="s">
        <v>647</v>
      </c>
      <c r="K123" s="21" t="s">
        <v>86</v>
      </c>
      <c r="L123" s="22" t="s">
        <v>648</v>
      </c>
      <c r="M123" s="159" t="s">
        <v>649</v>
      </c>
      <c r="N123" s="158" t="s">
        <v>89</v>
      </c>
      <c r="O123" s="152" t="str">
        <f>IF(N123="","",IF(OR($N123=[2]Tabla_Probabilidad!$D$20,$N123=[2]Tabla_Probabilidad!$J$20),"Muy Baja",IF(OR($N123=[2]Tabla_Probabilidad!$E$20,$N123=[2]Tabla_Probabilidad!$K$20),"Baja",IF(OR($N123=[2]Tabla_Probabilidad!$F$20,$N123=[2]Tabla_Probabilidad!$L$20),"Media",IF(OR($N123=[2]Tabla_Probabilidad!$G$20,$N123=[2]Tabla_Probabilidad!$M$20),"Alta",IF(OR($N123=[2]Tabla_Probabilidad!$H$20,$N123=[2]Tabla_Probabilidad!$N$20),"Muy Alta"))))))</f>
        <v>Media</v>
      </c>
      <c r="P123" s="162">
        <f>IF(O123="Muy Baja",1,IF(O123="Baja",2,IF(O123="Media",3,IF(O123="Alta",4,IF(O123="Muy Alta",5,"")))))</f>
        <v>3</v>
      </c>
      <c r="Q123" s="163" t="str">
        <f>IFERROR(IF($C123="Corrupción",HYPERLINK("#"&amp;"Impacto_Riesgos!C"&amp;MATCH($B123,[2]Impacto_Riesgos!$B$10:$B$138,0)+9,"Calcula el impacto aquí"),"")," ")</f>
        <v>Calcula el impacto aquí</v>
      </c>
      <c r="R123" s="148">
        <f>IFERROR(VLOOKUP(A123,[2]Impacto_Riesgos!$A$8:$W$138,23,),"NA")</f>
        <v>16</v>
      </c>
      <c r="S123" s="151" t="s">
        <v>90</v>
      </c>
      <c r="T123" s="152" t="str">
        <f>IF($S123='[2]Tabla Impacto'!$F$10,"Moderado",IF($S123='[2]Tabla Impacto'!$G$10,"Mayor",IF($S123='[2]Tabla Impacto'!$H$10,"Catastrófico","")))</f>
        <v>Catastrófico</v>
      </c>
      <c r="U123" s="153">
        <f>IF(T123="Leve",1,IF(T123="Menor",2,IF(T123="Moderado",3,IF(T123="Mayor",4,IF(T123="Catastrófico",5,"")))))</f>
        <v>5</v>
      </c>
      <c r="V123" s="154"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21" t="s">
        <v>91</v>
      </c>
      <c r="X123" s="20" t="s">
        <v>650</v>
      </c>
      <c r="Y123" s="23" t="s">
        <v>651</v>
      </c>
      <c r="Z123" s="23" t="s">
        <v>652</v>
      </c>
      <c r="AA123" s="23" t="s">
        <v>653</v>
      </c>
      <c r="AB123" s="24" t="s">
        <v>96</v>
      </c>
      <c r="AC123" s="24" t="s">
        <v>97</v>
      </c>
      <c r="AD123" s="19" t="s">
        <v>98</v>
      </c>
      <c r="AE123" s="19" t="s">
        <v>160</v>
      </c>
      <c r="AF123" s="19" t="s">
        <v>100</v>
      </c>
      <c r="AG123" s="25" t="s">
        <v>98</v>
      </c>
      <c r="AH123" s="19" t="s">
        <v>101</v>
      </c>
      <c r="AI123" s="26">
        <f t="shared" si="5"/>
        <v>95</v>
      </c>
      <c r="AJ123" s="26" t="str">
        <f t="shared" si="3"/>
        <v>Moderado</v>
      </c>
      <c r="AK123" s="19" t="s">
        <v>102</v>
      </c>
      <c r="AL123" s="26" t="str">
        <f>IFERROR(VLOOKUP(AJ123&amp;AK123,[2]Tabla_Controles!$B$56:$G$65,5,FALSE),"")</f>
        <v>Moderado</v>
      </c>
      <c r="AM123" s="27">
        <f t="shared" si="4"/>
        <v>50</v>
      </c>
      <c r="AN123" s="155">
        <f>IFERROR(AVERAGE(AM123:AM129),"")</f>
        <v>60</v>
      </c>
      <c r="AO123" s="175" t="str">
        <f>IF($AN123=100,"Fuerte",IF($AN123&lt;100,"Moderado",IF($AN123&lt;50,"Débil",IF($AN123=0,"",""))))</f>
        <v>Moderado</v>
      </c>
      <c r="AP123" s="178" t="s">
        <v>103</v>
      </c>
      <c r="AQ123" s="181">
        <f>IFERROR(P123-VLOOKUP(AO123&amp;AP123,[2]Tabla_Controles!$B$77:$E$83,4,0),"")</f>
        <v>2</v>
      </c>
      <c r="AR123" s="184" t="str">
        <f>IF($AQ123="","",IF($AQ123=1,"Muy Baja",IF($AQ123=2,"Baja",IF($AQ123=3,"Media",IF($AQ123=4,"Alta",IF($AQ123=5,"Muy Alta","Muy Baja"))))))</f>
        <v>Baja</v>
      </c>
      <c r="AS123" s="184" t="str">
        <f>T123</f>
        <v>Catastrófico</v>
      </c>
      <c r="AT123" s="185"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146" t="s">
        <v>104</v>
      </c>
      <c r="AV123" s="37" t="s">
        <v>105</v>
      </c>
      <c r="AW123" s="29" t="s">
        <v>288</v>
      </c>
      <c r="AX123" s="30" t="s">
        <v>178</v>
      </c>
      <c r="AY123" s="31" t="s">
        <v>213</v>
      </c>
      <c r="AZ123" s="32">
        <v>44824</v>
      </c>
      <c r="BA123" s="32">
        <v>44849</v>
      </c>
      <c r="BB123" s="166" t="s">
        <v>109</v>
      </c>
      <c r="BC123" s="21" t="s">
        <v>91</v>
      </c>
      <c r="BD123" s="43" t="s">
        <v>110</v>
      </c>
      <c r="BE123" s="39" t="s">
        <v>654</v>
      </c>
      <c r="BF123" s="51"/>
      <c r="BG123" s="37" t="s">
        <v>176</v>
      </c>
      <c r="BH123" s="41"/>
      <c r="BI123" s="39" t="s">
        <v>276</v>
      </c>
      <c r="BJ123" s="39" t="s">
        <v>276</v>
      </c>
      <c r="BK123" s="169" t="s">
        <v>115</v>
      </c>
      <c r="BL123" s="200" t="s">
        <v>655</v>
      </c>
      <c r="BM123" s="200" t="s">
        <v>94</v>
      </c>
    </row>
    <row r="124" spans="1:65" ht="117" customHeight="1" x14ac:dyDescent="0.3">
      <c r="A124" s="206"/>
      <c r="B124" s="144" t="s">
        <v>643</v>
      </c>
      <c r="C124" s="143"/>
      <c r="D124" s="143"/>
      <c r="E124" s="144" t="s">
        <v>345</v>
      </c>
      <c r="F124" s="144" t="s">
        <v>644</v>
      </c>
      <c r="G124" s="188"/>
      <c r="H124" s="211"/>
      <c r="I124" s="147"/>
      <c r="J124" s="158"/>
      <c r="K124" s="21" t="s">
        <v>118</v>
      </c>
      <c r="L124" s="22" t="s">
        <v>656</v>
      </c>
      <c r="M124" s="160"/>
      <c r="N124" s="158"/>
      <c r="O124" s="152"/>
      <c r="P124" s="162"/>
      <c r="Q124" s="164"/>
      <c r="R124" s="149"/>
      <c r="S124" s="151"/>
      <c r="T124" s="152"/>
      <c r="U124" s="153"/>
      <c r="V124" s="154"/>
      <c r="W124" s="21" t="s">
        <v>120</v>
      </c>
      <c r="X124" s="20" t="s">
        <v>657</v>
      </c>
      <c r="Y124" s="23" t="s">
        <v>658</v>
      </c>
      <c r="Z124" s="23" t="s">
        <v>659</v>
      </c>
      <c r="AA124" s="23" t="s">
        <v>354</v>
      </c>
      <c r="AB124" s="24" t="s">
        <v>96</v>
      </c>
      <c r="AC124" s="24" t="s">
        <v>97</v>
      </c>
      <c r="AD124" s="19" t="s">
        <v>98</v>
      </c>
      <c r="AE124" s="19" t="s">
        <v>160</v>
      </c>
      <c r="AF124" s="19" t="s">
        <v>100</v>
      </c>
      <c r="AG124" s="25" t="s">
        <v>98</v>
      </c>
      <c r="AH124" s="19" t="s">
        <v>101</v>
      </c>
      <c r="AI124" s="26">
        <f t="shared" si="5"/>
        <v>95</v>
      </c>
      <c r="AJ124" s="26" t="str">
        <f t="shared" si="3"/>
        <v>Moderado</v>
      </c>
      <c r="AK124" s="19" t="s">
        <v>102</v>
      </c>
      <c r="AL124" s="26" t="str">
        <f>IFERROR(VLOOKUP(AJ124&amp;AK124,[2]Tabla_Controles!$B$56:$G$65,5,FALSE),"")</f>
        <v>Moderado</v>
      </c>
      <c r="AM124" s="27">
        <f t="shared" si="4"/>
        <v>50</v>
      </c>
      <c r="AN124" s="156"/>
      <c r="AO124" s="176"/>
      <c r="AP124" s="179"/>
      <c r="AQ124" s="182"/>
      <c r="AR124" s="184"/>
      <c r="AS124" s="184"/>
      <c r="AT124" s="185"/>
      <c r="AU124" s="146"/>
      <c r="AV124" s="37" t="s">
        <v>126</v>
      </c>
      <c r="AW124" s="44" t="s">
        <v>177</v>
      </c>
      <c r="AX124" s="30" t="s">
        <v>178</v>
      </c>
      <c r="AY124" s="30" t="s">
        <v>95</v>
      </c>
      <c r="AZ124" s="45">
        <v>44742</v>
      </c>
      <c r="BA124" s="45">
        <v>44757</v>
      </c>
      <c r="BB124" s="167"/>
      <c r="BC124" s="21" t="s">
        <v>120</v>
      </c>
      <c r="BD124" s="43" t="s">
        <v>110</v>
      </c>
      <c r="BE124" s="39" t="s">
        <v>660</v>
      </c>
      <c r="BF124" s="39" t="s">
        <v>661</v>
      </c>
      <c r="BG124" s="37" t="s">
        <v>190</v>
      </c>
      <c r="BH124" s="43" t="s">
        <v>110</v>
      </c>
      <c r="BI124" s="39" t="s">
        <v>662</v>
      </c>
      <c r="BJ124" s="35" t="s">
        <v>663</v>
      </c>
      <c r="BK124" s="171"/>
      <c r="BL124" s="171"/>
      <c r="BM124" s="171"/>
    </row>
    <row r="125" spans="1:65" ht="409.5" x14ac:dyDescent="0.3">
      <c r="A125" s="206"/>
      <c r="B125" s="144" t="s">
        <v>643</v>
      </c>
      <c r="C125" s="143"/>
      <c r="D125" s="143"/>
      <c r="E125" s="144" t="s">
        <v>345</v>
      </c>
      <c r="F125" s="144" t="s">
        <v>644</v>
      </c>
      <c r="G125" s="188"/>
      <c r="H125" s="211"/>
      <c r="I125" s="147"/>
      <c r="J125" s="158"/>
      <c r="K125" s="21" t="s">
        <v>135</v>
      </c>
      <c r="L125" s="22" t="s">
        <v>664</v>
      </c>
      <c r="M125" s="160"/>
      <c r="N125" s="158"/>
      <c r="O125" s="152"/>
      <c r="P125" s="162"/>
      <c r="Q125" s="164"/>
      <c r="R125" s="149"/>
      <c r="S125" s="151"/>
      <c r="T125" s="152"/>
      <c r="U125" s="153"/>
      <c r="V125" s="154"/>
      <c r="W125" s="21" t="s">
        <v>137</v>
      </c>
      <c r="X125" s="20" t="s">
        <v>665</v>
      </c>
      <c r="Y125" s="23" t="s">
        <v>666</v>
      </c>
      <c r="Z125" s="23" t="s">
        <v>667</v>
      </c>
      <c r="AA125" s="23" t="s">
        <v>354</v>
      </c>
      <c r="AB125" s="24" t="s">
        <v>96</v>
      </c>
      <c r="AC125" s="24" t="s">
        <v>97</v>
      </c>
      <c r="AD125" s="19" t="s">
        <v>98</v>
      </c>
      <c r="AE125" s="19" t="s">
        <v>99</v>
      </c>
      <c r="AF125" s="19" t="s">
        <v>100</v>
      </c>
      <c r="AG125" s="25" t="s">
        <v>98</v>
      </c>
      <c r="AH125" s="19" t="s">
        <v>101</v>
      </c>
      <c r="AI125" s="26">
        <f t="shared" si="5"/>
        <v>100</v>
      </c>
      <c r="AJ125" s="26" t="str">
        <f t="shared" si="3"/>
        <v>Fuerte</v>
      </c>
      <c r="AK125" s="19" t="s">
        <v>102</v>
      </c>
      <c r="AL125" s="26" t="str">
        <f>IFERROR(VLOOKUP(AJ125&amp;AK125,[2]Tabla_Controles!$B$56:$G$65,5,FALSE),"")</f>
        <v>Fuerte</v>
      </c>
      <c r="AM125" s="27">
        <f t="shared" si="4"/>
        <v>100</v>
      </c>
      <c r="AN125" s="156"/>
      <c r="AO125" s="176"/>
      <c r="AP125" s="179"/>
      <c r="AQ125" s="182"/>
      <c r="AR125" s="184"/>
      <c r="AS125" s="184"/>
      <c r="AT125" s="185"/>
      <c r="AU125" s="146"/>
      <c r="AV125" s="37" t="s">
        <v>141</v>
      </c>
      <c r="AW125" s="29" t="s">
        <v>162</v>
      </c>
      <c r="AX125" s="31" t="s">
        <v>163</v>
      </c>
      <c r="AY125" s="31" t="s">
        <v>164</v>
      </c>
      <c r="AZ125" s="38" t="s">
        <v>130</v>
      </c>
      <c r="BA125" s="33" t="s">
        <v>108</v>
      </c>
      <c r="BB125" s="167"/>
      <c r="BC125" s="21" t="s">
        <v>137</v>
      </c>
      <c r="BD125" s="43" t="s">
        <v>110</v>
      </c>
      <c r="BE125" s="39" t="s">
        <v>668</v>
      </c>
      <c r="BF125" s="39" t="s">
        <v>669</v>
      </c>
      <c r="BG125" s="37" t="s">
        <v>105</v>
      </c>
      <c r="BH125" s="43" t="s">
        <v>110</v>
      </c>
      <c r="BI125" s="39" t="s">
        <v>670</v>
      </c>
      <c r="BJ125" s="34" t="s">
        <v>671</v>
      </c>
      <c r="BK125" s="171"/>
      <c r="BL125" s="171"/>
      <c r="BM125" s="171"/>
    </row>
    <row r="126" spans="1:65" ht="114.75" x14ac:dyDescent="0.3">
      <c r="A126" s="206"/>
      <c r="B126" s="144" t="s">
        <v>643</v>
      </c>
      <c r="C126" s="143"/>
      <c r="D126" s="143"/>
      <c r="E126" s="144" t="s">
        <v>345</v>
      </c>
      <c r="F126" s="144" t="s">
        <v>644</v>
      </c>
      <c r="G126" s="188"/>
      <c r="H126" s="211"/>
      <c r="I126" s="147"/>
      <c r="J126" s="158"/>
      <c r="K126" s="21" t="s">
        <v>144</v>
      </c>
      <c r="L126" s="22" t="s">
        <v>672</v>
      </c>
      <c r="M126" s="160"/>
      <c r="N126" s="158"/>
      <c r="O126" s="152"/>
      <c r="P126" s="162"/>
      <c r="Q126" s="164"/>
      <c r="R126" s="149"/>
      <c r="S126" s="151"/>
      <c r="T126" s="152"/>
      <c r="U126" s="153"/>
      <c r="V126" s="154"/>
      <c r="W126" s="21" t="s">
        <v>146</v>
      </c>
      <c r="X126" s="20" t="s">
        <v>673</v>
      </c>
      <c r="Y126" s="23" t="s">
        <v>674</v>
      </c>
      <c r="Z126" s="23" t="s">
        <v>667</v>
      </c>
      <c r="AA126" s="23" t="s">
        <v>354</v>
      </c>
      <c r="AB126" s="24" t="s">
        <v>96</v>
      </c>
      <c r="AC126" s="24" t="s">
        <v>97</v>
      </c>
      <c r="AD126" s="19" t="s">
        <v>98</v>
      </c>
      <c r="AE126" s="19" t="s">
        <v>160</v>
      </c>
      <c r="AF126" s="19" t="s">
        <v>100</v>
      </c>
      <c r="AG126" s="25" t="s">
        <v>98</v>
      </c>
      <c r="AH126" s="19" t="s">
        <v>101</v>
      </c>
      <c r="AI126" s="26">
        <f t="shared" si="5"/>
        <v>95</v>
      </c>
      <c r="AJ126" s="26" t="str">
        <f t="shared" si="3"/>
        <v>Moderado</v>
      </c>
      <c r="AK126" s="19" t="s">
        <v>102</v>
      </c>
      <c r="AL126" s="26" t="str">
        <f>IFERROR(VLOOKUP(AJ126&amp;AK126,[2]Tabla_Controles!$B$56:$G$65,5,FALSE),"")</f>
        <v>Moderado</v>
      </c>
      <c r="AM126" s="27">
        <f t="shared" si="4"/>
        <v>50</v>
      </c>
      <c r="AN126" s="156"/>
      <c r="AO126" s="176"/>
      <c r="AP126" s="179"/>
      <c r="AQ126" s="182"/>
      <c r="AR126" s="184"/>
      <c r="AS126" s="184"/>
      <c r="AT126" s="185"/>
      <c r="AU126" s="146"/>
      <c r="AV126" s="37" t="s">
        <v>151</v>
      </c>
      <c r="AW126" s="44" t="s">
        <v>94</v>
      </c>
      <c r="AX126" s="44" t="s">
        <v>94</v>
      </c>
      <c r="AY126" s="44" t="s">
        <v>94</v>
      </c>
      <c r="AZ126" s="44" t="s">
        <v>94</v>
      </c>
      <c r="BA126" s="44" t="s">
        <v>94</v>
      </c>
      <c r="BB126" s="167"/>
      <c r="BC126" s="21" t="s">
        <v>146</v>
      </c>
      <c r="BD126" s="43" t="s">
        <v>110</v>
      </c>
      <c r="BE126" s="39" t="s">
        <v>675</v>
      </c>
      <c r="BF126" s="39" t="s">
        <v>676</v>
      </c>
      <c r="BG126" s="37" t="s">
        <v>126</v>
      </c>
      <c r="BH126" s="60"/>
      <c r="BI126" s="40" t="s">
        <v>94</v>
      </c>
      <c r="BJ126" s="40" t="s">
        <v>94</v>
      </c>
      <c r="BK126" s="171"/>
      <c r="BL126" s="171"/>
      <c r="BM126" s="171"/>
    </row>
    <row r="127" spans="1:65" ht="153" customHeight="1" x14ac:dyDescent="0.3">
      <c r="A127" s="206"/>
      <c r="B127" s="144" t="s">
        <v>643</v>
      </c>
      <c r="C127" s="143"/>
      <c r="D127" s="143"/>
      <c r="E127" s="144" t="s">
        <v>345</v>
      </c>
      <c r="F127" s="144" t="s">
        <v>644</v>
      </c>
      <c r="G127" s="188"/>
      <c r="H127" s="211"/>
      <c r="I127" s="147"/>
      <c r="J127" s="158"/>
      <c r="K127" s="21" t="s">
        <v>154</v>
      </c>
      <c r="L127" s="22" t="s">
        <v>677</v>
      </c>
      <c r="M127" s="160"/>
      <c r="N127" s="158"/>
      <c r="O127" s="152"/>
      <c r="P127" s="162"/>
      <c r="Q127" s="164"/>
      <c r="R127" s="149"/>
      <c r="S127" s="151"/>
      <c r="T127" s="152"/>
      <c r="U127" s="153"/>
      <c r="V127" s="154"/>
      <c r="W127" s="21" t="s">
        <v>156</v>
      </c>
      <c r="X127" s="20" t="s">
        <v>678</v>
      </c>
      <c r="Y127" s="23" t="s">
        <v>679</v>
      </c>
      <c r="Z127" s="23" t="s">
        <v>680</v>
      </c>
      <c r="AA127" s="23" t="s">
        <v>681</v>
      </c>
      <c r="AB127" s="24" t="s">
        <v>96</v>
      </c>
      <c r="AC127" s="24" t="s">
        <v>97</v>
      </c>
      <c r="AD127" s="19" t="s">
        <v>98</v>
      </c>
      <c r="AE127" s="19" t="s">
        <v>160</v>
      </c>
      <c r="AF127" s="19" t="s">
        <v>100</v>
      </c>
      <c r="AG127" s="25" t="s">
        <v>98</v>
      </c>
      <c r="AH127" s="19" t="s">
        <v>101</v>
      </c>
      <c r="AI127" s="26">
        <f t="shared" si="5"/>
        <v>95</v>
      </c>
      <c r="AJ127" s="26" t="str">
        <f t="shared" si="3"/>
        <v>Moderado</v>
      </c>
      <c r="AK127" s="19" t="s">
        <v>102</v>
      </c>
      <c r="AL127" s="26" t="str">
        <f>IFERROR(VLOOKUP(AJ127&amp;AK127,[2]Tabla_Controles!$B$56:$G$65,5,FALSE),"")</f>
        <v>Moderado</v>
      </c>
      <c r="AM127" s="27">
        <f t="shared" si="4"/>
        <v>50</v>
      </c>
      <c r="AN127" s="156"/>
      <c r="AO127" s="176"/>
      <c r="AP127" s="179"/>
      <c r="AQ127" s="182"/>
      <c r="AR127" s="184"/>
      <c r="AS127" s="184"/>
      <c r="AT127" s="185"/>
      <c r="AU127" s="146"/>
      <c r="AV127" s="37" t="s">
        <v>161</v>
      </c>
      <c r="AW127" s="44" t="s">
        <v>94</v>
      </c>
      <c r="AX127" s="44" t="s">
        <v>94</v>
      </c>
      <c r="AY127" s="44" t="s">
        <v>94</v>
      </c>
      <c r="AZ127" s="44" t="s">
        <v>94</v>
      </c>
      <c r="BA127" s="44" t="s">
        <v>94</v>
      </c>
      <c r="BB127" s="167"/>
      <c r="BC127" s="21" t="s">
        <v>156</v>
      </c>
      <c r="BD127" s="43" t="s">
        <v>110</v>
      </c>
      <c r="BE127" s="39" t="s">
        <v>682</v>
      </c>
      <c r="BF127" s="35" t="s">
        <v>683</v>
      </c>
      <c r="BG127" s="37" t="s">
        <v>141</v>
      </c>
      <c r="BH127" s="41"/>
      <c r="BI127" s="40" t="s">
        <v>94</v>
      </c>
      <c r="BJ127" s="40" t="s">
        <v>94</v>
      </c>
      <c r="BK127" s="171"/>
      <c r="BL127" s="171"/>
      <c r="BM127" s="171"/>
    </row>
    <row r="128" spans="1:65" ht="48" hidden="1" customHeight="1" x14ac:dyDescent="0.3">
      <c r="A128" s="206"/>
      <c r="B128" s="144" t="s">
        <v>643</v>
      </c>
      <c r="C128" s="143"/>
      <c r="D128" s="143"/>
      <c r="E128" s="144" t="s">
        <v>345</v>
      </c>
      <c r="F128" s="144" t="s">
        <v>644</v>
      </c>
      <c r="G128" s="188"/>
      <c r="H128" s="211"/>
      <c r="I128" s="147"/>
      <c r="J128" s="158"/>
      <c r="K128" s="21" t="s">
        <v>170</v>
      </c>
      <c r="L128" s="22"/>
      <c r="M128" s="160"/>
      <c r="N128" s="158"/>
      <c r="O128" s="152"/>
      <c r="P128" s="162"/>
      <c r="Q128" s="164"/>
      <c r="R128" s="149"/>
      <c r="S128" s="151"/>
      <c r="T128" s="152"/>
      <c r="U128" s="153"/>
      <c r="V128" s="154"/>
      <c r="W128" s="21" t="s">
        <v>172</v>
      </c>
      <c r="X128" s="20"/>
      <c r="Y128" s="23"/>
      <c r="Z128" s="23"/>
      <c r="AA128" s="23"/>
      <c r="AB128" s="24"/>
      <c r="AC128" s="24"/>
      <c r="AD128" s="19"/>
      <c r="AE128" s="19"/>
      <c r="AF128" s="19"/>
      <c r="AG128" s="25"/>
      <c r="AH128" s="19"/>
      <c r="AI128" s="26" t="str">
        <f t="shared" si="5"/>
        <v/>
      </c>
      <c r="AJ128" s="26" t="str">
        <f t="shared" si="3"/>
        <v/>
      </c>
      <c r="AK128" s="19"/>
      <c r="AL128" s="26" t="str">
        <f>IFERROR(VLOOKUP(AJ128&amp;AK128,[2]Tabla_Controles!$B$56:$G$65,5,FALSE),"")</f>
        <v/>
      </c>
      <c r="AM128" s="27" t="str">
        <f t="shared" si="4"/>
        <v/>
      </c>
      <c r="AN128" s="156"/>
      <c r="AO128" s="176"/>
      <c r="AP128" s="179"/>
      <c r="AQ128" s="182"/>
      <c r="AR128" s="184"/>
      <c r="AS128" s="184"/>
      <c r="AT128" s="185"/>
      <c r="AU128" s="146"/>
      <c r="AV128" s="37" t="s">
        <v>176</v>
      </c>
      <c r="AW128" s="44"/>
      <c r="AX128" s="44"/>
      <c r="AY128" s="47"/>
      <c r="AZ128" s="47"/>
      <c r="BA128" s="47"/>
      <c r="BB128" s="167"/>
      <c r="BC128" s="21" t="s">
        <v>172</v>
      </c>
      <c r="BD128" s="41"/>
      <c r="BE128" s="39"/>
      <c r="BF128" s="51"/>
      <c r="BG128" s="37" t="s">
        <v>151</v>
      </c>
      <c r="BH128" s="41"/>
      <c r="BI128" s="39"/>
      <c r="BJ128" s="40"/>
      <c r="BK128" s="171"/>
      <c r="BL128" s="171"/>
      <c r="BM128" s="171"/>
    </row>
    <row r="129" spans="1:65" ht="30" hidden="1" customHeight="1" x14ac:dyDescent="0.3">
      <c r="A129" s="206"/>
      <c r="B129" s="144" t="s">
        <v>643</v>
      </c>
      <c r="C129" s="143"/>
      <c r="D129" s="143"/>
      <c r="E129" s="144" t="s">
        <v>345</v>
      </c>
      <c r="F129" s="144" t="s">
        <v>644</v>
      </c>
      <c r="G129" s="189"/>
      <c r="H129" s="212"/>
      <c r="I129" s="147"/>
      <c r="J129" s="158"/>
      <c r="K129" s="21" t="s">
        <v>183</v>
      </c>
      <c r="L129" s="22"/>
      <c r="M129" s="161"/>
      <c r="N129" s="158"/>
      <c r="O129" s="152"/>
      <c r="P129" s="162"/>
      <c r="Q129" s="165"/>
      <c r="R129" s="150"/>
      <c r="S129" s="151"/>
      <c r="T129" s="152"/>
      <c r="U129" s="153"/>
      <c r="V129" s="154"/>
      <c r="W129" s="21" t="s">
        <v>185</v>
      </c>
      <c r="X129" s="20"/>
      <c r="Y129" s="23"/>
      <c r="Z129" s="23"/>
      <c r="AA129" s="23"/>
      <c r="AB129" s="24"/>
      <c r="AC129" s="24"/>
      <c r="AD129" s="19"/>
      <c r="AE129" s="19"/>
      <c r="AF129" s="19"/>
      <c r="AG129" s="25"/>
      <c r="AH129" s="19"/>
      <c r="AI129" s="26" t="str">
        <f t="shared" si="5"/>
        <v/>
      </c>
      <c r="AJ129" s="26" t="str">
        <f t="shared" si="3"/>
        <v/>
      </c>
      <c r="AK129" s="19"/>
      <c r="AL129" s="26" t="str">
        <f>IFERROR(VLOOKUP(AJ129&amp;AK129,[2]Tabla_Controles!$B$56:$G$65,5,FALSE),"")</f>
        <v/>
      </c>
      <c r="AM129" s="27" t="str">
        <f t="shared" si="4"/>
        <v/>
      </c>
      <c r="AN129" s="157"/>
      <c r="AO129" s="177"/>
      <c r="AP129" s="180"/>
      <c r="AQ129" s="183"/>
      <c r="AR129" s="184"/>
      <c r="AS129" s="184"/>
      <c r="AT129" s="185"/>
      <c r="AU129" s="146"/>
      <c r="AV129" s="37" t="s">
        <v>190</v>
      </c>
      <c r="AW129" s="44"/>
      <c r="AX129" s="44"/>
      <c r="AY129" s="47"/>
      <c r="AZ129" s="47"/>
      <c r="BA129" s="47"/>
      <c r="BB129" s="168"/>
      <c r="BC129" s="21" t="s">
        <v>185</v>
      </c>
      <c r="BD129" s="41"/>
      <c r="BE129" s="39"/>
      <c r="BF129" s="51"/>
      <c r="BG129" s="37" t="s">
        <v>161</v>
      </c>
      <c r="BH129" s="41"/>
      <c r="BI129" s="39"/>
      <c r="BJ129" s="40"/>
      <c r="BK129" s="172"/>
      <c r="BL129" s="172"/>
      <c r="BM129" s="172"/>
    </row>
    <row r="130" spans="1:65" ht="139.5" x14ac:dyDescent="0.3">
      <c r="A130" s="203" t="str">
        <f>C130&amp;COUNTIF($C$10:C130,C130)</f>
        <v>Corrupción18</v>
      </c>
      <c r="B130" s="144" t="s">
        <v>684</v>
      </c>
      <c r="C130" s="143" t="s">
        <v>79</v>
      </c>
      <c r="D130" s="143" t="s">
        <v>685</v>
      </c>
      <c r="E130" s="144" t="s">
        <v>601</v>
      </c>
      <c r="F130" s="144" t="s">
        <v>686</v>
      </c>
      <c r="G130" s="187" t="s">
        <v>687</v>
      </c>
      <c r="H130" s="190" t="s">
        <v>686</v>
      </c>
      <c r="I130" s="147" t="str">
        <f>"Posibilidad de recibir o solicitar cualquier dádiva o beneficio a nombre propio o de terceros, con el fin de "&amp;J130</f>
        <v>Posibilidad de recibir o solicitar cualquier dádiva o beneficio a nombre propio o de terceros, con el fin de facilitar el lavado de activos y/o financiamiento a grupos terroristas o de operación ilegal con la comercialización de activos administrados por la SAE</v>
      </c>
      <c r="J130" s="158" t="s">
        <v>688</v>
      </c>
      <c r="K130" s="21" t="s">
        <v>86</v>
      </c>
      <c r="L130" s="22" t="s">
        <v>689</v>
      </c>
      <c r="M130" s="159" t="s">
        <v>690</v>
      </c>
      <c r="N130" s="158" t="s">
        <v>89</v>
      </c>
      <c r="O130" s="152" t="str">
        <f>IF(N130="","",IF(OR($N130=[2]Tabla_Probabilidad!$D$20,$N130=[2]Tabla_Probabilidad!$J$20),"Muy Baja",IF(OR($N130=[2]Tabla_Probabilidad!$E$20,$N130=[2]Tabla_Probabilidad!$K$20),"Baja",IF(OR($N130=[2]Tabla_Probabilidad!$F$20,$N130=[2]Tabla_Probabilidad!$L$20),"Media",IF(OR($N130=[2]Tabla_Probabilidad!$G$20,$N130=[2]Tabla_Probabilidad!$M$20),"Alta",IF(OR($N130=[2]Tabla_Probabilidad!$H$20,$N130=[2]Tabla_Probabilidad!$N$20),"Muy Alta"))))))</f>
        <v>Media</v>
      </c>
      <c r="P130" s="162">
        <f>IF(O130="Muy Baja",1,IF(O130="Baja",2,IF(O130="Media",3,IF(O130="Alta",4,IF(O130="Muy Alta",5,"")))))</f>
        <v>3</v>
      </c>
      <c r="Q130" s="163" t="str">
        <f>IFERROR(IF($C130="Corrupción",HYPERLINK("#"&amp;"Impacto_Riesgos!C"&amp;MATCH($B130,[2]Impacto_Riesgos!$B$10:$B$138,0)+9,"Calcula el impacto aquí"),"")," ")</f>
        <v>Calcula el impacto aquí</v>
      </c>
      <c r="R130" s="148">
        <f>IFERROR(VLOOKUP(A130,[2]Impacto_Riesgos!$A$8:$W$138,23,),"NA")</f>
        <v>16</v>
      </c>
      <c r="S130" s="151" t="s">
        <v>90</v>
      </c>
      <c r="T130" s="152" t="str">
        <f>IF($S130='[2]Tabla Impacto'!$F$10,"Moderado",IF($S130='[2]Tabla Impacto'!$G$10,"Mayor",IF($S130='[2]Tabla Impacto'!$H$10,"Catastrófico","")))</f>
        <v>Catastrófico</v>
      </c>
      <c r="U130" s="153">
        <f>IF(T130="Leve",1,IF(T130="Menor",2,IF(T130="Moderado",3,IF(T130="Mayor",4,IF(T130="Catastrófico",5,"")))))</f>
        <v>5</v>
      </c>
      <c r="V130" s="154"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21" t="s">
        <v>91</v>
      </c>
      <c r="X130" s="20" t="s">
        <v>691</v>
      </c>
      <c r="Y130" s="23" t="s">
        <v>692</v>
      </c>
      <c r="Z130" s="23" t="s">
        <v>693</v>
      </c>
      <c r="AA130" s="23" t="s">
        <v>210</v>
      </c>
      <c r="AB130" s="24" t="s">
        <v>96</v>
      </c>
      <c r="AC130" s="24" t="s">
        <v>97</v>
      </c>
      <c r="AD130" s="19" t="s">
        <v>98</v>
      </c>
      <c r="AE130" s="19" t="s">
        <v>99</v>
      </c>
      <c r="AF130" s="19" t="s">
        <v>100</v>
      </c>
      <c r="AG130" s="25" t="s">
        <v>98</v>
      </c>
      <c r="AH130" s="19" t="s">
        <v>101</v>
      </c>
      <c r="AI130" s="26">
        <f t="shared" si="5"/>
        <v>100</v>
      </c>
      <c r="AJ130" s="26" t="str">
        <f t="shared" si="3"/>
        <v>Fuerte</v>
      </c>
      <c r="AK130" s="19" t="s">
        <v>102</v>
      </c>
      <c r="AL130" s="26" t="str">
        <f>IFERROR(VLOOKUP(AJ130&amp;AK130,[2]Tabla_Controles!$B$56:$G$65,5,FALSE),"")</f>
        <v>Fuerte</v>
      </c>
      <c r="AM130" s="27">
        <f t="shared" si="4"/>
        <v>100</v>
      </c>
      <c r="AN130" s="155">
        <f>IFERROR(AVERAGE(AM130:AM136),"")</f>
        <v>87.5</v>
      </c>
      <c r="AO130" s="175" t="str">
        <f>IF($AN130=100,"Fuerte",IF($AN130&lt;100,"Moderado",IF($AN130&lt;50,"Débil",IF($AN130=0,"",""))))</f>
        <v>Moderado</v>
      </c>
      <c r="AP130" s="178" t="s">
        <v>103</v>
      </c>
      <c r="AQ130" s="181">
        <f>IFERROR(P130-VLOOKUP(AO130&amp;AP130,[2]Tabla_Controles!$B$77:$E$83,4,0),"")</f>
        <v>2</v>
      </c>
      <c r="AR130" s="184" t="str">
        <f>IF($AQ130="","",IF($AQ130=1,"Muy Baja",IF($AQ130=2,"Baja",IF($AQ130=3,"Media",IF($AQ130=4,"Alta",IF($AQ130=5,"Muy Alta","Muy Baja"))))))</f>
        <v>Baja</v>
      </c>
      <c r="AS130" s="184" t="str">
        <f>T130</f>
        <v>Catastrófico</v>
      </c>
      <c r="AT130" s="185"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146" t="s">
        <v>104</v>
      </c>
      <c r="AV130" s="37" t="s">
        <v>105</v>
      </c>
      <c r="AW130" s="44" t="s">
        <v>273</v>
      </c>
      <c r="AX130" s="44" t="s">
        <v>212</v>
      </c>
      <c r="AY130" s="44" t="s">
        <v>210</v>
      </c>
      <c r="AZ130" s="45">
        <v>44711</v>
      </c>
      <c r="BA130" s="47" t="s">
        <v>194</v>
      </c>
      <c r="BB130" s="166" t="s">
        <v>109</v>
      </c>
      <c r="BC130" s="21" t="s">
        <v>91</v>
      </c>
      <c r="BD130" s="43" t="s">
        <v>110</v>
      </c>
      <c r="BE130" s="39" t="s">
        <v>694</v>
      </c>
      <c r="BF130" s="39" t="s">
        <v>695</v>
      </c>
      <c r="BG130" s="37" t="s">
        <v>176</v>
      </c>
      <c r="BH130" s="43" t="s">
        <v>110</v>
      </c>
      <c r="BI130" s="39" t="s">
        <v>694</v>
      </c>
      <c r="BJ130" s="40" t="s">
        <v>696</v>
      </c>
      <c r="BK130" s="169" t="s">
        <v>115</v>
      </c>
      <c r="BL130" s="169" t="s">
        <v>697</v>
      </c>
      <c r="BM130" s="169" t="s">
        <v>696</v>
      </c>
    </row>
    <row r="131" spans="1:65" ht="99.75" x14ac:dyDescent="0.3">
      <c r="A131" s="203"/>
      <c r="B131" s="144" t="s">
        <v>684</v>
      </c>
      <c r="C131" s="143"/>
      <c r="D131" s="143"/>
      <c r="E131" s="144" t="s">
        <v>601</v>
      </c>
      <c r="F131" s="144" t="s">
        <v>686</v>
      </c>
      <c r="G131" s="188"/>
      <c r="H131" s="191"/>
      <c r="I131" s="147"/>
      <c r="J131" s="158"/>
      <c r="K131" s="21" t="s">
        <v>118</v>
      </c>
      <c r="L131" s="22" t="s">
        <v>698</v>
      </c>
      <c r="M131" s="160"/>
      <c r="N131" s="158"/>
      <c r="O131" s="152"/>
      <c r="P131" s="162"/>
      <c r="Q131" s="164"/>
      <c r="R131" s="149"/>
      <c r="S131" s="151"/>
      <c r="T131" s="152"/>
      <c r="U131" s="153"/>
      <c r="V131" s="154"/>
      <c r="W131" s="21" t="s">
        <v>120</v>
      </c>
      <c r="X131" s="20" t="s">
        <v>699</v>
      </c>
      <c r="Y131" s="23" t="s">
        <v>700</v>
      </c>
      <c r="Z131" s="23" t="s">
        <v>693</v>
      </c>
      <c r="AA131" s="23" t="s">
        <v>210</v>
      </c>
      <c r="AB131" s="24" t="s">
        <v>96</v>
      </c>
      <c r="AC131" s="24" t="s">
        <v>97</v>
      </c>
      <c r="AD131" s="19" t="s">
        <v>98</v>
      </c>
      <c r="AE131" s="19" t="s">
        <v>99</v>
      </c>
      <c r="AF131" s="19" t="s">
        <v>100</v>
      </c>
      <c r="AG131" s="25" t="s">
        <v>98</v>
      </c>
      <c r="AH131" s="19" t="s">
        <v>101</v>
      </c>
      <c r="AI131" s="26">
        <f t="shared" si="5"/>
        <v>100</v>
      </c>
      <c r="AJ131" s="26" t="str">
        <f t="shared" si="3"/>
        <v>Fuerte</v>
      </c>
      <c r="AK131" s="19" t="s">
        <v>102</v>
      </c>
      <c r="AL131" s="26" t="str">
        <f>IFERROR(VLOOKUP(AJ131&amp;AK131,[2]Tabla_Controles!$B$56:$G$65,5,FALSE),"")</f>
        <v>Fuerte</v>
      </c>
      <c r="AM131" s="27">
        <f t="shared" si="4"/>
        <v>100</v>
      </c>
      <c r="AN131" s="156"/>
      <c r="AO131" s="176"/>
      <c r="AP131" s="179"/>
      <c r="AQ131" s="182"/>
      <c r="AR131" s="184"/>
      <c r="AS131" s="184"/>
      <c r="AT131" s="185"/>
      <c r="AU131" s="146"/>
      <c r="AV131" s="37" t="s">
        <v>126</v>
      </c>
      <c r="AW131" s="44" t="s">
        <v>211</v>
      </c>
      <c r="AX131" s="44" t="s">
        <v>212</v>
      </c>
      <c r="AY131" s="44" t="s">
        <v>213</v>
      </c>
      <c r="AZ131" s="45">
        <v>44651</v>
      </c>
      <c r="BA131" s="45">
        <v>44666</v>
      </c>
      <c r="BB131" s="167"/>
      <c r="BC131" s="21" t="s">
        <v>120</v>
      </c>
      <c r="BD131" s="43" t="s">
        <v>110</v>
      </c>
      <c r="BE131" s="39" t="s">
        <v>701</v>
      </c>
      <c r="BF131" s="68" t="s">
        <v>702</v>
      </c>
      <c r="BG131" s="37" t="s">
        <v>190</v>
      </c>
      <c r="BH131" s="41"/>
      <c r="BI131" s="39" t="s">
        <v>276</v>
      </c>
      <c r="BJ131" s="39" t="s">
        <v>276</v>
      </c>
      <c r="BK131" s="171"/>
      <c r="BL131" s="171"/>
      <c r="BM131" s="171"/>
    </row>
    <row r="132" spans="1:65" ht="82.5" x14ac:dyDescent="0.3">
      <c r="A132" s="203"/>
      <c r="B132" s="144" t="s">
        <v>684</v>
      </c>
      <c r="C132" s="143"/>
      <c r="D132" s="143"/>
      <c r="E132" s="144" t="s">
        <v>601</v>
      </c>
      <c r="F132" s="144" t="s">
        <v>686</v>
      </c>
      <c r="G132" s="188"/>
      <c r="H132" s="191"/>
      <c r="I132" s="147"/>
      <c r="J132" s="158"/>
      <c r="K132" s="21" t="s">
        <v>135</v>
      </c>
      <c r="L132" s="22" t="s">
        <v>703</v>
      </c>
      <c r="M132" s="160"/>
      <c r="N132" s="158"/>
      <c r="O132" s="152"/>
      <c r="P132" s="162"/>
      <c r="Q132" s="164"/>
      <c r="R132" s="149"/>
      <c r="S132" s="151"/>
      <c r="T132" s="152"/>
      <c r="U132" s="153"/>
      <c r="V132" s="154"/>
      <c r="W132" s="21" t="s">
        <v>137</v>
      </c>
      <c r="X132" s="20" t="s">
        <v>704</v>
      </c>
      <c r="Y132" s="23" t="s">
        <v>705</v>
      </c>
      <c r="Z132" s="23" t="s">
        <v>693</v>
      </c>
      <c r="AA132" s="23" t="s">
        <v>210</v>
      </c>
      <c r="AB132" s="24" t="s">
        <v>96</v>
      </c>
      <c r="AC132" s="24" t="s">
        <v>97</v>
      </c>
      <c r="AD132" s="19" t="s">
        <v>98</v>
      </c>
      <c r="AE132" s="19" t="s">
        <v>99</v>
      </c>
      <c r="AF132" s="19" t="s">
        <v>100</v>
      </c>
      <c r="AG132" s="25" t="s">
        <v>98</v>
      </c>
      <c r="AH132" s="19" t="s">
        <v>101</v>
      </c>
      <c r="AI132" s="26">
        <f t="shared" si="5"/>
        <v>100</v>
      </c>
      <c r="AJ132" s="26" t="str">
        <f t="shared" si="3"/>
        <v>Fuerte</v>
      </c>
      <c r="AK132" s="19" t="s">
        <v>102</v>
      </c>
      <c r="AL132" s="26" t="str">
        <f>IFERROR(VLOOKUP(AJ132&amp;AK132,[2]Tabla_Controles!$B$56:$G$65,5,FALSE),"")</f>
        <v>Fuerte</v>
      </c>
      <c r="AM132" s="27">
        <f t="shared" si="4"/>
        <v>100</v>
      </c>
      <c r="AN132" s="156"/>
      <c r="AO132" s="176"/>
      <c r="AP132" s="179"/>
      <c r="AQ132" s="182"/>
      <c r="AR132" s="184"/>
      <c r="AS132" s="184"/>
      <c r="AT132" s="185"/>
      <c r="AU132" s="146"/>
      <c r="AV132" s="37" t="s">
        <v>141</v>
      </c>
      <c r="AW132" s="44" t="s">
        <v>94</v>
      </c>
      <c r="AX132" s="44" t="s">
        <v>94</v>
      </c>
      <c r="AY132" s="44" t="s">
        <v>94</v>
      </c>
      <c r="AZ132" s="44" t="s">
        <v>94</v>
      </c>
      <c r="BA132" s="44" t="s">
        <v>94</v>
      </c>
      <c r="BB132" s="167"/>
      <c r="BC132" s="21" t="s">
        <v>137</v>
      </c>
      <c r="BD132" s="43" t="s">
        <v>110</v>
      </c>
      <c r="BE132" s="39" t="s">
        <v>706</v>
      </c>
      <c r="BF132" s="68" t="s">
        <v>702</v>
      </c>
      <c r="BG132" s="37" t="s">
        <v>105</v>
      </c>
      <c r="BH132" s="41"/>
      <c r="BI132" s="40" t="s">
        <v>94</v>
      </c>
      <c r="BJ132" s="40" t="s">
        <v>94</v>
      </c>
      <c r="BK132" s="171"/>
      <c r="BL132" s="171"/>
      <c r="BM132" s="171"/>
    </row>
    <row r="133" spans="1:65" ht="264" x14ac:dyDescent="0.3">
      <c r="A133" s="203"/>
      <c r="B133" s="144" t="s">
        <v>684</v>
      </c>
      <c r="C133" s="143"/>
      <c r="D133" s="143"/>
      <c r="E133" s="144" t="s">
        <v>601</v>
      </c>
      <c r="F133" s="144" t="s">
        <v>686</v>
      </c>
      <c r="G133" s="188"/>
      <c r="H133" s="191"/>
      <c r="I133" s="147"/>
      <c r="J133" s="158"/>
      <c r="K133" s="21" t="s">
        <v>144</v>
      </c>
      <c r="L133" s="22" t="s">
        <v>707</v>
      </c>
      <c r="M133" s="160"/>
      <c r="N133" s="158"/>
      <c r="O133" s="152"/>
      <c r="P133" s="162"/>
      <c r="Q133" s="164"/>
      <c r="R133" s="149"/>
      <c r="S133" s="151"/>
      <c r="T133" s="152"/>
      <c r="U133" s="153"/>
      <c r="V133" s="154"/>
      <c r="W133" s="21" t="s">
        <v>146</v>
      </c>
      <c r="X133" s="20" t="s">
        <v>186</v>
      </c>
      <c r="Y133" s="23" t="s">
        <v>187</v>
      </c>
      <c r="Z133" s="23" t="s">
        <v>188</v>
      </c>
      <c r="AA133" s="23" t="s">
        <v>189</v>
      </c>
      <c r="AB133" s="24" t="s">
        <v>96</v>
      </c>
      <c r="AC133" s="24" t="s">
        <v>97</v>
      </c>
      <c r="AD133" s="19" t="s">
        <v>98</v>
      </c>
      <c r="AE133" s="19" t="s">
        <v>160</v>
      </c>
      <c r="AF133" s="19" t="s">
        <v>100</v>
      </c>
      <c r="AG133" s="25" t="s">
        <v>98</v>
      </c>
      <c r="AH133" s="19" t="s">
        <v>101</v>
      </c>
      <c r="AI133" s="26">
        <f t="shared" si="5"/>
        <v>95</v>
      </c>
      <c r="AJ133" s="26" t="str">
        <f t="shared" si="3"/>
        <v>Moderado</v>
      </c>
      <c r="AK133" s="19" t="s">
        <v>102</v>
      </c>
      <c r="AL133" s="26" t="str">
        <f>IFERROR(VLOOKUP(AJ133&amp;AK133,[2]Tabla_Controles!$B$56:$G$65,5,FALSE),"")</f>
        <v>Moderado</v>
      </c>
      <c r="AM133" s="27">
        <f t="shared" si="4"/>
        <v>50</v>
      </c>
      <c r="AN133" s="156"/>
      <c r="AO133" s="176"/>
      <c r="AP133" s="179"/>
      <c r="AQ133" s="182"/>
      <c r="AR133" s="184"/>
      <c r="AS133" s="184"/>
      <c r="AT133" s="185"/>
      <c r="AU133" s="146"/>
      <c r="AV133" s="37" t="s">
        <v>151</v>
      </c>
      <c r="AW133" s="44" t="s">
        <v>191</v>
      </c>
      <c r="AX133" s="46" t="s">
        <v>192</v>
      </c>
      <c r="AY133" s="46" t="s">
        <v>189</v>
      </c>
      <c r="AZ133" s="47" t="s">
        <v>193</v>
      </c>
      <c r="BA133" s="47" t="s">
        <v>194</v>
      </c>
      <c r="BB133" s="167"/>
      <c r="BC133" s="21" t="s">
        <v>146</v>
      </c>
      <c r="BD133" s="43" t="s">
        <v>110</v>
      </c>
      <c r="BE133" s="62" t="s">
        <v>195</v>
      </c>
      <c r="BF133" s="68" t="s">
        <v>196</v>
      </c>
      <c r="BG133" s="37" t="s">
        <v>126</v>
      </c>
      <c r="BH133" s="43" t="s">
        <v>110</v>
      </c>
      <c r="BI133" s="39" t="s">
        <v>197</v>
      </c>
      <c r="BJ133" s="22" t="s">
        <v>198</v>
      </c>
      <c r="BK133" s="171"/>
      <c r="BL133" s="171"/>
      <c r="BM133" s="171"/>
    </row>
    <row r="134" spans="1:65" ht="33" hidden="1" x14ac:dyDescent="0.3">
      <c r="A134" s="203"/>
      <c r="B134" s="144" t="s">
        <v>684</v>
      </c>
      <c r="C134" s="143"/>
      <c r="D134" s="143"/>
      <c r="E134" s="144" t="s">
        <v>601</v>
      </c>
      <c r="F134" s="144" t="s">
        <v>686</v>
      </c>
      <c r="G134" s="188"/>
      <c r="H134" s="191"/>
      <c r="I134" s="147"/>
      <c r="J134" s="158"/>
      <c r="K134" s="21" t="s">
        <v>154</v>
      </c>
      <c r="L134" s="22"/>
      <c r="M134" s="160"/>
      <c r="N134" s="158"/>
      <c r="O134" s="152"/>
      <c r="P134" s="162"/>
      <c r="Q134" s="164"/>
      <c r="R134" s="149"/>
      <c r="S134" s="151"/>
      <c r="T134" s="152"/>
      <c r="U134" s="153"/>
      <c r="V134" s="154"/>
      <c r="W134" s="21" t="s">
        <v>156</v>
      </c>
      <c r="X134" s="20"/>
      <c r="Y134" s="23"/>
      <c r="Z134" s="23"/>
      <c r="AA134" s="23"/>
      <c r="AB134" s="24"/>
      <c r="AC134" s="24"/>
      <c r="AD134" s="19"/>
      <c r="AE134" s="19"/>
      <c r="AF134" s="19"/>
      <c r="AG134" s="25"/>
      <c r="AH134" s="19"/>
      <c r="AI134" s="26" t="str">
        <f t="shared" si="5"/>
        <v/>
      </c>
      <c r="AJ134" s="26" t="str">
        <f t="shared" si="3"/>
        <v/>
      </c>
      <c r="AK134" s="19"/>
      <c r="AL134" s="26" t="str">
        <f>IFERROR(VLOOKUP(AJ134&amp;AK134,[2]Tabla_Controles!$B$56:$G$65,5,FALSE),"")</f>
        <v/>
      </c>
      <c r="AM134" s="27" t="str">
        <f t="shared" si="4"/>
        <v/>
      </c>
      <c r="AN134" s="156"/>
      <c r="AO134" s="176"/>
      <c r="AP134" s="179"/>
      <c r="AQ134" s="182"/>
      <c r="AR134" s="184"/>
      <c r="AS134" s="184"/>
      <c r="AT134" s="185"/>
      <c r="AU134" s="146"/>
      <c r="AV134" s="37" t="s">
        <v>161</v>
      </c>
      <c r="AW134" s="44"/>
      <c r="AX134" s="44"/>
      <c r="AY134" s="47"/>
      <c r="AZ134" s="47"/>
      <c r="BA134" s="47"/>
      <c r="BB134" s="167"/>
      <c r="BC134" s="21" t="s">
        <v>156</v>
      </c>
      <c r="BD134" s="41"/>
      <c r="BE134" s="39"/>
      <c r="BF134" s="51"/>
      <c r="BG134" s="37" t="s">
        <v>141</v>
      </c>
      <c r="BH134" s="41"/>
      <c r="BI134" s="39"/>
      <c r="BJ134" s="40"/>
      <c r="BK134" s="195"/>
      <c r="BL134" s="195"/>
      <c r="BM134" s="195"/>
    </row>
    <row r="135" spans="1:65" ht="30" hidden="1" customHeight="1" x14ac:dyDescent="0.3">
      <c r="A135" s="203"/>
      <c r="B135" s="144" t="s">
        <v>684</v>
      </c>
      <c r="C135" s="143"/>
      <c r="D135" s="143"/>
      <c r="E135" s="144" t="s">
        <v>601</v>
      </c>
      <c r="F135" s="144" t="s">
        <v>686</v>
      </c>
      <c r="G135" s="188"/>
      <c r="H135" s="191"/>
      <c r="I135" s="147"/>
      <c r="J135" s="158"/>
      <c r="K135" s="21" t="s">
        <v>170</v>
      </c>
      <c r="L135" s="22"/>
      <c r="M135" s="160"/>
      <c r="N135" s="158"/>
      <c r="O135" s="152"/>
      <c r="P135" s="162"/>
      <c r="Q135" s="164"/>
      <c r="R135" s="149"/>
      <c r="S135" s="151"/>
      <c r="T135" s="152"/>
      <c r="U135" s="153"/>
      <c r="V135" s="154"/>
      <c r="W135" s="21" t="s">
        <v>172</v>
      </c>
      <c r="X135" s="20"/>
      <c r="Y135" s="23"/>
      <c r="Z135" s="23"/>
      <c r="AA135" s="23"/>
      <c r="AB135" s="24"/>
      <c r="AC135" s="24"/>
      <c r="AD135" s="19"/>
      <c r="AE135" s="19"/>
      <c r="AF135" s="19"/>
      <c r="AG135" s="25"/>
      <c r="AH135" s="19"/>
      <c r="AI135" s="26" t="str">
        <f t="shared" si="5"/>
        <v/>
      </c>
      <c r="AJ135" s="26" t="str">
        <f t="shared" si="3"/>
        <v/>
      </c>
      <c r="AK135" s="19"/>
      <c r="AL135" s="26" t="str">
        <f>IFERROR(VLOOKUP(AJ135&amp;AK135,[2]Tabla_Controles!$B$56:$G$65,5,FALSE),"")</f>
        <v/>
      </c>
      <c r="AM135" s="27" t="str">
        <f t="shared" si="4"/>
        <v/>
      </c>
      <c r="AN135" s="156"/>
      <c r="AO135" s="176"/>
      <c r="AP135" s="179"/>
      <c r="AQ135" s="182"/>
      <c r="AR135" s="184"/>
      <c r="AS135" s="184"/>
      <c r="AT135" s="185"/>
      <c r="AU135" s="146"/>
      <c r="AV135" s="37" t="s">
        <v>176</v>
      </c>
      <c r="AW135" s="44"/>
      <c r="AX135" s="44"/>
      <c r="AY135" s="47"/>
      <c r="AZ135" s="47"/>
      <c r="BA135" s="47"/>
      <c r="BB135" s="167"/>
      <c r="BC135" s="21" t="s">
        <v>172</v>
      </c>
      <c r="BD135" s="41"/>
      <c r="BE135" s="39"/>
      <c r="BF135" s="51"/>
      <c r="BG135" s="37" t="s">
        <v>151</v>
      </c>
      <c r="BH135" s="41"/>
      <c r="BI135" s="39"/>
      <c r="BJ135" s="40"/>
      <c r="BK135" s="195"/>
      <c r="BL135" s="195"/>
      <c r="BM135" s="195"/>
    </row>
    <row r="136" spans="1:65" ht="30" hidden="1" customHeight="1" x14ac:dyDescent="0.3">
      <c r="A136" s="203"/>
      <c r="B136" s="144" t="s">
        <v>684</v>
      </c>
      <c r="C136" s="143"/>
      <c r="D136" s="143"/>
      <c r="E136" s="144" t="s">
        <v>601</v>
      </c>
      <c r="F136" s="144" t="s">
        <v>686</v>
      </c>
      <c r="G136" s="189"/>
      <c r="H136" s="192"/>
      <c r="I136" s="147"/>
      <c r="J136" s="158"/>
      <c r="K136" s="21" t="s">
        <v>183</v>
      </c>
      <c r="L136" s="22"/>
      <c r="M136" s="161"/>
      <c r="N136" s="158"/>
      <c r="O136" s="152"/>
      <c r="P136" s="162"/>
      <c r="Q136" s="165"/>
      <c r="R136" s="150"/>
      <c r="S136" s="151"/>
      <c r="T136" s="152"/>
      <c r="U136" s="153"/>
      <c r="V136" s="154"/>
      <c r="W136" s="21" t="s">
        <v>185</v>
      </c>
      <c r="X136" s="20"/>
      <c r="Y136" s="23"/>
      <c r="Z136" s="23"/>
      <c r="AA136" s="23"/>
      <c r="AB136" s="24"/>
      <c r="AC136" s="24"/>
      <c r="AD136" s="19"/>
      <c r="AE136" s="19"/>
      <c r="AF136" s="19"/>
      <c r="AG136" s="25"/>
      <c r="AH136" s="19"/>
      <c r="AI136" s="26" t="str">
        <f t="shared" si="5"/>
        <v/>
      </c>
      <c r="AJ136" s="26" t="str">
        <f t="shared" si="3"/>
        <v/>
      </c>
      <c r="AK136" s="19"/>
      <c r="AL136" s="26" t="str">
        <f>IFERROR(VLOOKUP(AJ136&amp;AK136,[2]Tabla_Controles!$B$56:$G$65,5,FALSE),"")</f>
        <v/>
      </c>
      <c r="AM136" s="27" t="str">
        <f t="shared" si="4"/>
        <v/>
      </c>
      <c r="AN136" s="157"/>
      <c r="AO136" s="177"/>
      <c r="AP136" s="180"/>
      <c r="AQ136" s="183"/>
      <c r="AR136" s="184"/>
      <c r="AS136" s="184"/>
      <c r="AT136" s="185"/>
      <c r="AU136" s="146"/>
      <c r="AV136" s="37" t="s">
        <v>190</v>
      </c>
      <c r="AW136" s="44"/>
      <c r="AX136" s="44"/>
      <c r="AY136" s="47"/>
      <c r="AZ136" s="47"/>
      <c r="BA136" s="47"/>
      <c r="BB136" s="168"/>
      <c r="BC136" s="21" t="s">
        <v>185</v>
      </c>
      <c r="BD136" s="41"/>
      <c r="BE136" s="39"/>
      <c r="BF136" s="51"/>
      <c r="BG136" s="37" t="s">
        <v>161</v>
      </c>
      <c r="BH136" s="41"/>
      <c r="BI136" s="39"/>
      <c r="BJ136" s="40"/>
      <c r="BK136" s="196"/>
      <c r="BL136" s="196"/>
      <c r="BM136" s="196"/>
    </row>
    <row r="137" spans="1:65" ht="247.5" x14ac:dyDescent="0.3">
      <c r="A137" s="206" t="str">
        <f>C137&amp;COUNTIF($C$10:C137,C137)</f>
        <v>Corrupción19</v>
      </c>
      <c r="B137" s="144" t="s">
        <v>708</v>
      </c>
      <c r="C137" s="143" t="s">
        <v>79</v>
      </c>
      <c r="D137" s="143" t="s">
        <v>80</v>
      </c>
      <c r="E137" s="144" t="s">
        <v>601</v>
      </c>
      <c r="F137" s="144" t="s">
        <v>686</v>
      </c>
      <c r="G137" s="187" t="s">
        <v>687</v>
      </c>
      <c r="H137" s="190" t="s">
        <v>709</v>
      </c>
      <c r="I137" s="147" t="str">
        <f>"Posibilidad de recibir o solicitar cualquier dádiva o beneficio a nombre propio o de terceros, con el fin de "&amp;J137</f>
        <v>Posibilidad de recibir o solicitar cualquier dádiva o beneficio a nombre propio o de terceros, con el fin de realizar entregas físicas de bienes sin el cumplimiento de los requisitos en los procesos de disposición final</v>
      </c>
      <c r="J137" s="158" t="s">
        <v>710</v>
      </c>
      <c r="K137" s="21" t="s">
        <v>86</v>
      </c>
      <c r="L137" s="22" t="s">
        <v>711</v>
      </c>
      <c r="M137" s="159" t="s">
        <v>88</v>
      </c>
      <c r="N137" s="158" t="s">
        <v>89</v>
      </c>
      <c r="O137" s="152" t="str">
        <f>IF(N137="","",IF(OR($N137=[2]Tabla_Probabilidad!$D$20,$N137=[2]Tabla_Probabilidad!$J$20),"Muy Baja",IF(OR($N137=[2]Tabla_Probabilidad!$E$20,$N137=[2]Tabla_Probabilidad!$K$20),"Baja",IF(OR($N137=[2]Tabla_Probabilidad!$F$20,$N137=[2]Tabla_Probabilidad!$L$20),"Media",IF(OR($N137=[2]Tabla_Probabilidad!$G$20,$N137=[2]Tabla_Probabilidad!$M$20),"Alta",IF(OR($N137=[2]Tabla_Probabilidad!$H$20,$N137=[2]Tabla_Probabilidad!$N$20),"Muy Alta"))))))</f>
        <v>Media</v>
      </c>
      <c r="P137" s="162">
        <f>IF(O137="Muy Baja",1,IF(O137="Baja",2,IF(O137="Media",3,IF(O137="Alta",4,IF(O137="Muy Alta",5,"")))))</f>
        <v>3</v>
      </c>
      <c r="Q137" s="163" t="str">
        <f>IFERROR(IF($C137="Corrupción",HYPERLINK("#"&amp;"Impacto_Riesgos!C"&amp;MATCH($B137,[2]Impacto_Riesgos!$B$10:$B$138,0)+9,"Calcula el impacto aquí"),"")," ")</f>
        <v>Calcula el impacto aquí</v>
      </c>
      <c r="R137" s="148">
        <f>IFERROR(VLOOKUP(A137,[2]Impacto_Riesgos!$A$8:$W$138,23,),"NA")</f>
        <v>15</v>
      </c>
      <c r="S137" s="151" t="s">
        <v>90</v>
      </c>
      <c r="T137" s="152" t="str">
        <f>IF($S137='[2]Tabla Impacto'!$F$10,"Moderado",IF($S137='[2]Tabla Impacto'!$G$10,"Mayor",IF($S137='[2]Tabla Impacto'!$H$10,"Catastrófico","")))</f>
        <v>Catastrófico</v>
      </c>
      <c r="U137" s="153">
        <f>IF(T137="Leve",1,IF(T137="Menor",2,IF(T137="Moderado",3,IF(T137="Mayor",4,IF(T137="Catastrófico",5,"")))))</f>
        <v>5</v>
      </c>
      <c r="V137" s="154" t="str">
        <f>IF(OR(AND($O137="Muy Baja",T137="Leve"),AND($O137="Muy Baja",T137="Menor"),AND($O137="Baja",T137="Leve"),AND($O137="Baja",T137="Menor"),AND($O137="Media",T137="Leve")),"Bajo",IF(OR(AND($O137="Muy baja",T137="Moderado"),AND($O137="Baja",T137="Moderado"),AND($O137="Media",T137="Menor"),AND($O137="Alta",T137="Leve")),"Moderado",IF(OR(AND($O137="Muy Baja",T137="Mayor"),AND($O137="Baja",T137="Mayor"),AND($O137="Media",T137="Moderado"),AND($O137="Alta",T137="Menor"),AND($O137="Alta",T137="Moderado"),AND($O137="Muy Alta",T137="Leve"),AND($O137="Muy Alta",T137="Menor")),"Alto",IF(OR(AND($O137="Muy Baja",T137="Catastrófico"),AND($O137="Baja",T137="Catastrófico"),AND($O137="Media",T137="Mayor"),AND($O137="Media",T137="Catastrófico"),AND($O137="Alta",T137="Mayor"),AND($O137="Alta",T137="Catastrófico"),AND($O137="Muy Alta",T137="Moderado"),AND($O137="Muy Alta",T137="Mayor"),AND($O137="Muy Alta",T137="Catastrófico")),"Extremo",""))))</f>
        <v>Extremo</v>
      </c>
      <c r="W137" s="21" t="s">
        <v>91</v>
      </c>
      <c r="X137" s="20" t="s">
        <v>712</v>
      </c>
      <c r="Y137" s="23" t="s">
        <v>713</v>
      </c>
      <c r="Z137" s="23" t="s">
        <v>714</v>
      </c>
      <c r="AA137" s="23" t="s">
        <v>715</v>
      </c>
      <c r="AB137" s="24" t="s">
        <v>96</v>
      </c>
      <c r="AC137" s="24" t="s">
        <v>97</v>
      </c>
      <c r="AD137" s="19" t="s">
        <v>98</v>
      </c>
      <c r="AE137" s="19" t="s">
        <v>160</v>
      </c>
      <c r="AF137" s="19" t="s">
        <v>100</v>
      </c>
      <c r="AG137" s="25" t="s">
        <v>98</v>
      </c>
      <c r="AH137" s="19" t="s">
        <v>101</v>
      </c>
      <c r="AI137" s="26">
        <f t="shared" si="5"/>
        <v>95</v>
      </c>
      <c r="AJ137" s="26" t="str">
        <f t="shared" si="3"/>
        <v>Moderado</v>
      </c>
      <c r="AK137" s="19" t="s">
        <v>102</v>
      </c>
      <c r="AL137" s="26" t="str">
        <f>IFERROR(VLOOKUP(AJ137&amp;AK137,[2]Tabla_Controles!$B$56:$G$65,5,FALSE),"")</f>
        <v>Moderado</v>
      </c>
      <c r="AM137" s="27">
        <f t="shared" si="4"/>
        <v>50</v>
      </c>
      <c r="AN137" s="155">
        <f>IFERROR(AVERAGE(AM137:AM143),"")</f>
        <v>50</v>
      </c>
      <c r="AO137" s="175" t="str">
        <f>IF($AN137=100,"Fuerte",IF($AN137&lt;100,"Moderado",IF($AN137&lt;50,"Débil",IF($AN137=0,"",""))))</f>
        <v>Moderado</v>
      </c>
      <c r="AP137" s="178" t="s">
        <v>103</v>
      </c>
      <c r="AQ137" s="181">
        <f>IFERROR(P137-VLOOKUP(AO137&amp;AP137,[2]Tabla_Controles!$B$77:$E$83,4,0),"")</f>
        <v>2</v>
      </c>
      <c r="AR137" s="184" t="str">
        <f>IF($AQ137="","",IF($AQ137=1,"Muy Baja",IF($AQ137=2,"Baja",IF($AQ137=3,"Media",IF($AQ137=4,"Alta",IF($AQ137=5,"Muy Alta","Muy Baja"))))))</f>
        <v>Baja</v>
      </c>
      <c r="AS137" s="184" t="str">
        <f>T137</f>
        <v>Catastrófico</v>
      </c>
      <c r="AT137" s="185"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Extremo</v>
      </c>
      <c r="AU137" s="146" t="s">
        <v>104</v>
      </c>
      <c r="AV137" s="37" t="s">
        <v>105</v>
      </c>
      <c r="AW137" s="44" t="s">
        <v>273</v>
      </c>
      <c r="AX137" s="44" t="s">
        <v>212</v>
      </c>
      <c r="AY137" s="44" t="s">
        <v>210</v>
      </c>
      <c r="AZ137" s="45">
        <v>44711</v>
      </c>
      <c r="BA137" s="47" t="s">
        <v>194</v>
      </c>
      <c r="BB137" s="166" t="s">
        <v>109</v>
      </c>
      <c r="BC137" s="21" t="s">
        <v>91</v>
      </c>
      <c r="BD137" s="43" t="s">
        <v>110</v>
      </c>
      <c r="BE137" s="39" t="s">
        <v>716</v>
      </c>
      <c r="BF137" s="35" t="s">
        <v>717</v>
      </c>
      <c r="BG137" s="37" t="s">
        <v>176</v>
      </c>
      <c r="BH137" s="60"/>
      <c r="BI137" s="39" t="s">
        <v>718</v>
      </c>
      <c r="BJ137" s="39" t="s">
        <v>718</v>
      </c>
      <c r="BK137" s="194" t="s">
        <v>115</v>
      </c>
      <c r="BL137" s="169" t="s">
        <v>719</v>
      </c>
      <c r="BM137" s="169" t="s">
        <v>94</v>
      </c>
    </row>
    <row r="138" spans="1:65" ht="30" hidden="1" customHeight="1" x14ac:dyDescent="0.3">
      <c r="A138" s="206"/>
      <c r="B138" s="144" t="s">
        <v>708</v>
      </c>
      <c r="C138" s="143"/>
      <c r="D138" s="143"/>
      <c r="E138" s="144" t="s">
        <v>601</v>
      </c>
      <c r="F138" s="144" t="s">
        <v>686</v>
      </c>
      <c r="G138" s="188"/>
      <c r="H138" s="191"/>
      <c r="I138" s="147"/>
      <c r="J138" s="158"/>
      <c r="K138" s="21" t="s">
        <v>118</v>
      </c>
      <c r="L138" s="22"/>
      <c r="M138" s="160"/>
      <c r="N138" s="158"/>
      <c r="O138" s="152"/>
      <c r="P138" s="162"/>
      <c r="Q138" s="164"/>
      <c r="R138" s="149"/>
      <c r="S138" s="151"/>
      <c r="T138" s="152"/>
      <c r="U138" s="153"/>
      <c r="V138" s="154"/>
      <c r="W138" s="21" t="s">
        <v>120</v>
      </c>
      <c r="X138" s="20"/>
      <c r="Y138" s="23"/>
      <c r="Z138" s="23"/>
      <c r="AA138" s="23"/>
      <c r="AB138" s="24"/>
      <c r="AC138" s="24"/>
      <c r="AD138" s="19"/>
      <c r="AE138" s="19"/>
      <c r="AF138" s="19"/>
      <c r="AG138" s="25"/>
      <c r="AH138" s="19"/>
      <c r="AI138" s="26" t="str">
        <f t="shared" si="5"/>
        <v/>
      </c>
      <c r="AJ138" s="26" t="str">
        <f t="shared" si="3"/>
        <v/>
      </c>
      <c r="AK138" s="19"/>
      <c r="AL138" s="26" t="str">
        <f>IFERROR(VLOOKUP(AJ138&amp;AK138,[2]Tabla_Controles!$B$56:$G$65,5,FALSE),"")</f>
        <v/>
      </c>
      <c r="AM138" s="27" t="str">
        <f t="shared" si="4"/>
        <v/>
      </c>
      <c r="AN138" s="156"/>
      <c r="AO138" s="176"/>
      <c r="AP138" s="179"/>
      <c r="AQ138" s="182"/>
      <c r="AR138" s="184"/>
      <c r="AS138" s="184"/>
      <c r="AT138" s="185"/>
      <c r="AU138" s="146"/>
      <c r="AV138" s="37" t="s">
        <v>126</v>
      </c>
      <c r="AW138" s="44"/>
      <c r="AX138" s="44"/>
      <c r="AY138" s="47"/>
      <c r="AZ138" s="47"/>
      <c r="BA138" s="47"/>
      <c r="BB138" s="167"/>
      <c r="BC138" s="21" t="s">
        <v>120</v>
      </c>
      <c r="BD138" s="41"/>
      <c r="BE138" s="39"/>
      <c r="BF138" s="51"/>
      <c r="BG138" s="37" t="s">
        <v>190</v>
      </c>
      <c r="BH138" s="41"/>
      <c r="BI138" s="39"/>
      <c r="BJ138" s="40"/>
      <c r="BK138" s="195"/>
      <c r="BL138" s="195"/>
      <c r="BM138" s="195"/>
    </row>
    <row r="139" spans="1:65" ht="30" hidden="1" customHeight="1" x14ac:dyDescent="0.3">
      <c r="A139" s="206"/>
      <c r="B139" s="144" t="s">
        <v>708</v>
      </c>
      <c r="C139" s="143"/>
      <c r="D139" s="143"/>
      <c r="E139" s="144" t="s">
        <v>601</v>
      </c>
      <c r="F139" s="144" t="s">
        <v>686</v>
      </c>
      <c r="G139" s="188"/>
      <c r="H139" s="191"/>
      <c r="I139" s="147"/>
      <c r="J139" s="158"/>
      <c r="K139" s="21" t="s">
        <v>135</v>
      </c>
      <c r="L139" s="22"/>
      <c r="M139" s="160"/>
      <c r="N139" s="158"/>
      <c r="O139" s="152"/>
      <c r="P139" s="162"/>
      <c r="Q139" s="164"/>
      <c r="R139" s="149"/>
      <c r="S139" s="151"/>
      <c r="T139" s="152"/>
      <c r="U139" s="153"/>
      <c r="V139" s="154"/>
      <c r="W139" s="21" t="s">
        <v>137</v>
      </c>
      <c r="X139" s="20"/>
      <c r="Y139" s="23"/>
      <c r="Z139" s="23"/>
      <c r="AA139" s="23"/>
      <c r="AB139" s="24"/>
      <c r="AC139" s="24"/>
      <c r="AD139" s="19"/>
      <c r="AE139" s="19"/>
      <c r="AF139" s="19"/>
      <c r="AG139" s="25"/>
      <c r="AH139" s="19"/>
      <c r="AI139" s="26" t="str">
        <f t="shared" si="5"/>
        <v/>
      </c>
      <c r="AJ139" s="26" t="str">
        <f t="shared" ref="AJ139:AJ199" si="6">IF(COUNTBLANK(AB139:AH139)=7,"",IF($AI139&lt;86,"Débil",IF($AI139&lt;96,"Moderado","Fuerte")))</f>
        <v/>
      </c>
      <c r="AK139" s="19"/>
      <c r="AL139" s="26" t="str">
        <f>IFERROR(VLOOKUP(AJ139&amp;AK139,[2]Tabla_Controles!$B$56:$G$65,5,FALSE),"")</f>
        <v/>
      </c>
      <c r="AM139" s="27" t="str">
        <f t="shared" si="4"/>
        <v/>
      </c>
      <c r="AN139" s="156"/>
      <c r="AO139" s="176"/>
      <c r="AP139" s="179"/>
      <c r="AQ139" s="182"/>
      <c r="AR139" s="184"/>
      <c r="AS139" s="184"/>
      <c r="AT139" s="185"/>
      <c r="AU139" s="146"/>
      <c r="AV139" s="37" t="s">
        <v>141</v>
      </c>
      <c r="AW139" s="44"/>
      <c r="AX139" s="44"/>
      <c r="AY139" s="47"/>
      <c r="AZ139" s="47"/>
      <c r="BA139" s="47"/>
      <c r="BB139" s="167"/>
      <c r="BC139" s="21" t="s">
        <v>137</v>
      </c>
      <c r="BD139" s="41"/>
      <c r="BE139" s="39"/>
      <c r="BF139" s="51"/>
      <c r="BG139" s="37" t="s">
        <v>105</v>
      </c>
      <c r="BH139" s="41"/>
      <c r="BI139" s="39"/>
      <c r="BJ139" s="40"/>
      <c r="BK139" s="195"/>
      <c r="BL139" s="195"/>
      <c r="BM139" s="195"/>
    </row>
    <row r="140" spans="1:65" ht="30" hidden="1" customHeight="1" x14ac:dyDescent="0.3">
      <c r="A140" s="206"/>
      <c r="B140" s="144" t="s">
        <v>708</v>
      </c>
      <c r="C140" s="143"/>
      <c r="D140" s="143"/>
      <c r="E140" s="144" t="s">
        <v>601</v>
      </c>
      <c r="F140" s="144" t="s">
        <v>686</v>
      </c>
      <c r="G140" s="188"/>
      <c r="H140" s="191"/>
      <c r="I140" s="147"/>
      <c r="J140" s="158"/>
      <c r="K140" s="21" t="s">
        <v>144</v>
      </c>
      <c r="L140" s="22"/>
      <c r="M140" s="160"/>
      <c r="N140" s="158"/>
      <c r="O140" s="152"/>
      <c r="P140" s="162"/>
      <c r="Q140" s="164"/>
      <c r="R140" s="149"/>
      <c r="S140" s="151"/>
      <c r="T140" s="152"/>
      <c r="U140" s="153"/>
      <c r="V140" s="154"/>
      <c r="W140" s="21" t="s">
        <v>146</v>
      </c>
      <c r="X140" s="20"/>
      <c r="Y140" s="23"/>
      <c r="Z140" s="23"/>
      <c r="AA140" s="23"/>
      <c r="AB140" s="24"/>
      <c r="AC140" s="24"/>
      <c r="AD140" s="19"/>
      <c r="AE140" s="19"/>
      <c r="AF140" s="19"/>
      <c r="AG140" s="25"/>
      <c r="AH140" s="19"/>
      <c r="AI140" s="26" t="str">
        <f t="shared" si="5"/>
        <v/>
      </c>
      <c r="AJ140" s="26" t="str">
        <f t="shared" si="6"/>
        <v/>
      </c>
      <c r="AK140" s="19"/>
      <c r="AL140" s="26" t="str">
        <f>IFERROR(VLOOKUP(AJ140&amp;AK140,[2]Tabla_Controles!$B$56:$G$65,5,FALSE),"")</f>
        <v/>
      </c>
      <c r="AM140" s="27" t="str">
        <f t="shared" ref="AM140:AM199" si="7">IF($AL140="","",IF($AL140="Fuerte",100,IF($AL140="Moderado",50,0)))</f>
        <v/>
      </c>
      <c r="AN140" s="156"/>
      <c r="AO140" s="176"/>
      <c r="AP140" s="179"/>
      <c r="AQ140" s="182"/>
      <c r="AR140" s="184"/>
      <c r="AS140" s="184"/>
      <c r="AT140" s="185"/>
      <c r="AU140" s="146"/>
      <c r="AV140" s="37" t="s">
        <v>151</v>
      </c>
      <c r="AW140" s="44"/>
      <c r="AX140" s="44"/>
      <c r="AY140" s="47"/>
      <c r="AZ140" s="47"/>
      <c r="BA140" s="47"/>
      <c r="BB140" s="167"/>
      <c r="BC140" s="21" t="s">
        <v>146</v>
      </c>
      <c r="BD140" s="41"/>
      <c r="BE140" s="39"/>
      <c r="BF140" s="51"/>
      <c r="BG140" s="37" t="s">
        <v>126</v>
      </c>
      <c r="BH140" s="41"/>
      <c r="BI140" s="39"/>
      <c r="BJ140" s="40"/>
      <c r="BK140" s="195"/>
      <c r="BL140" s="195"/>
      <c r="BM140" s="195"/>
    </row>
    <row r="141" spans="1:65" ht="30" hidden="1" customHeight="1" x14ac:dyDescent="0.3">
      <c r="A141" s="206"/>
      <c r="B141" s="144" t="s">
        <v>708</v>
      </c>
      <c r="C141" s="143"/>
      <c r="D141" s="143"/>
      <c r="E141" s="144" t="s">
        <v>601</v>
      </c>
      <c r="F141" s="144" t="s">
        <v>686</v>
      </c>
      <c r="G141" s="188"/>
      <c r="H141" s="191"/>
      <c r="I141" s="147"/>
      <c r="J141" s="158"/>
      <c r="K141" s="21" t="s">
        <v>154</v>
      </c>
      <c r="L141" s="22"/>
      <c r="M141" s="160"/>
      <c r="N141" s="158"/>
      <c r="O141" s="152"/>
      <c r="P141" s="162"/>
      <c r="Q141" s="164"/>
      <c r="R141" s="149"/>
      <c r="S141" s="151"/>
      <c r="T141" s="152"/>
      <c r="U141" s="153"/>
      <c r="V141" s="154"/>
      <c r="W141" s="21" t="s">
        <v>156</v>
      </c>
      <c r="X141" s="20"/>
      <c r="Y141" s="23"/>
      <c r="Z141" s="23"/>
      <c r="AA141" s="23"/>
      <c r="AB141" s="24"/>
      <c r="AC141" s="24"/>
      <c r="AD141" s="19"/>
      <c r="AE141" s="19"/>
      <c r="AF141" s="19"/>
      <c r="AG141" s="25"/>
      <c r="AH141" s="19"/>
      <c r="AI141" s="26" t="str">
        <f t="shared" ref="AI141:AI199" si="8">IF(COUNTBLANK(AB141:AH141)=7,"",IF($AB141="Asignado",15,0)+IF($AC141="Adecuado",15,0)+IF($AD141="Oportuna",15,0)+IF($AE141="Prevenir",15,0)+IF($AE141="Detectar",10,0)+IF($AF141="Confiable",15,0)+IF($AG141="Oportuna",15,0)+IF($AH141="Completa",10,0)+IF($AH141="Incompleta",5,0))</f>
        <v/>
      </c>
      <c r="AJ141" s="26" t="str">
        <f t="shared" si="6"/>
        <v/>
      </c>
      <c r="AK141" s="19"/>
      <c r="AL141" s="26" t="str">
        <f>IFERROR(VLOOKUP(AJ141&amp;AK141,[2]Tabla_Controles!$B$56:$G$65,5,FALSE),"")</f>
        <v/>
      </c>
      <c r="AM141" s="27" t="str">
        <f t="shared" si="7"/>
        <v/>
      </c>
      <c r="AN141" s="156"/>
      <c r="AO141" s="176"/>
      <c r="AP141" s="179"/>
      <c r="AQ141" s="182"/>
      <c r="AR141" s="184"/>
      <c r="AS141" s="184"/>
      <c r="AT141" s="185"/>
      <c r="AU141" s="146"/>
      <c r="AV141" s="37" t="s">
        <v>161</v>
      </c>
      <c r="AW141" s="44"/>
      <c r="AX141" s="44"/>
      <c r="AY141" s="47"/>
      <c r="AZ141" s="47"/>
      <c r="BA141" s="47"/>
      <c r="BB141" s="167"/>
      <c r="BC141" s="21" t="s">
        <v>156</v>
      </c>
      <c r="BD141" s="41"/>
      <c r="BE141" s="39"/>
      <c r="BF141" s="51"/>
      <c r="BG141" s="37" t="s">
        <v>141</v>
      </c>
      <c r="BH141" s="41"/>
      <c r="BI141" s="39"/>
      <c r="BJ141" s="40"/>
      <c r="BK141" s="195"/>
      <c r="BL141" s="195"/>
      <c r="BM141" s="195"/>
    </row>
    <row r="142" spans="1:65" ht="30" hidden="1" customHeight="1" x14ac:dyDescent="0.3">
      <c r="A142" s="206"/>
      <c r="B142" s="144" t="s">
        <v>708</v>
      </c>
      <c r="C142" s="143"/>
      <c r="D142" s="143"/>
      <c r="E142" s="144" t="s">
        <v>601</v>
      </c>
      <c r="F142" s="144" t="s">
        <v>686</v>
      </c>
      <c r="G142" s="188"/>
      <c r="H142" s="191"/>
      <c r="I142" s="147"/>
      <c r="J142" s="158"/>
      <c r="K142" s="21" t="s">
        <v>170</v>
      </c>
      <c r="L142" s="22"/>
      <c r="M142" s="160"/>
      <c r="N142" s="158"/>
      <c r="O142" s="152"/>
      <c r="P142" s="162"/>
      <c r="Q142" s="164"/>
      <c r="R142" s="149"/>
      <c r="S142" s="151"/>
      <c r="T142" s="152"/>
      <c r="U142" s="153"/>
      <c r="V142" s="154"/>
      <c r="W142" s="21" t="s">
        <v>172</v>
      </c>
      <c r="X142" s="20"/>
      <c r="Y142" s="23"/>
      <c r="Z142" s="23"/>
      <c r="AA142" s="23"/>
      <c r="AB142" s="24"/>
      <c r="AC142" s="24"/>
      <c r="AD142" s="19"/>
      <c r="AE142" s="19"/>
      <c r="AF142" s="19"/>
      <c r="AG142" s="25"/>
      <c r="AH142" s="19"/>
      <c r="AI142" s="26" t="str">
        <f t="shared" si="8"/>
        <v/>
      </c>
      <c r="AJ142" s="26" t="str">
        <f t="shared" si="6"/>
        <v/>
      </c>
      <c r="AK142" s="19"/>
      <c r="AL142" s="26" t="str">
        <f>IFERROR(VLOOKUP(AJ142&amp;AK142,[2]Tabla_Controles!$B$56:$G$65,5,FALSE),"")</f>
        <v/>
      </c>
      <c r="AM142" s="27" t="str">
        <f t="shared" si="7"/>
        <v/>
      </c>
      <c r="AN142" s="156"/>
      <c r="AO142" s="176"/>
      <c r="AP142" s="179"/>
      <c r="AQ142" s="182"/>
      <c r="AR142" s="184"/>
      <c r="AS142" s="184"/>
      <c r="AT142" s="185"/>
      <c r="AU142" s="146"/>
      <c r="AV142" s="37" t="s">
        <v>176</v>
      </c>
      <c r="AW142" s="44"/>
      <c r="AX142" s="44"/>
      <c r="AY142" s="47"/>
      <c r="AZ142" s="47"/>
      <c r="BA142" s="47"/>
      <c r="BB142" s="167"/>
      <c r="BC142" s="21" t="s">
        <v>172</v>
      </c>
      <c r="BD142" s="41"/>
      <c r="BE142" s="39"/>
      <c r="BF142" s="51"/>
      <c r="BG142" s="37" t="s">
        <v>151</v>
      </c>
      <c r="BH142" s="41"/>
      <c r="BI142" s="39"/>
      <c r="BJ142" s="40"/>
      <c r="BK142" s="195"/>
      <c r="BL142" s="195"/>
      <c r="BM142" s="195"/>
    </row>
    <row r="143" spans="1:65" ht="30" hidden="1" customHeight="1" x14ac:dyDescent="0.3">
      <c r="A143" s="206"/>
      <c r="B143" s="144" t="s">
        <v>708</v>
      </c>
      <c r="C143" s="143"/>
      <c r="D143" s="143"/>
      <c r="E143" s="144" t="s">
        <v>601</v>
      </c>
      <c r="F143" s="144" t="s">
        <v>686</v>
      </c>
      <c r="G143" s="189"/>
      <c r="H143" s="192"/>
      <c r="I143" s="147"/>
      <c r="J143" s="158"/>
      <c r="K143" s="21" t="s">
        <v>183</v>
      </c>
      <c r="L143" s="22"/>
      <c r="M143" s="161"/>
      <c r="N143" s="158"/>
      <c r="O143" s="152"/>
      <c r="P143" s="162"/>
      <c r="Q143" s="165"/>
      <c r="R143" s="150"/>
      <c r="S143" s="151"/>
      <c r="T143" s="152"/>
      <c r="U143" s="153"/>
      <c r="V143" s="154"/>
      <c r="W143" s="21" t="s">
        <v>185</v>
      </c>
      <c r="X143" s="20"/>
      <c r="Y143" s="23"/>
      <c r="Z143" s="23"/>
      <c r="AA143" s="23"/>
      <c r="AB143" s="24"/>
      <c r="AC143" s="24"/>
      <c r="AD143" s="19"/>
      <c r="AE143" s="19"/>
      <c r="AF143" s="19"/>
      <c r="AG143" s="25"/>
      <c r="AH143" s="19"/>
      <c r="AI143" s="26" t="str">
        <f t="shared" si="8"/>
        <v/>
      </c>
      <c r="AJ143" s="26" t="str">
        <f t="shared" si="6"/>
        <v/>
      </c>
      <c r="AK143" s="19"/>
      <c r="AL143" s="26" t="str">
        <f>IFERROR(VLOOKUP(AJ143&amp;AK143,[2]Tabla_Controles!$B$56:$G$65,5,FALSE),"")</f>
        <v/>
      </c>
      <c r="AM143" s="27" t="str">
        <f t="shared" si="7"/>
        <v/>
      </c>
      <c r="AN143" s="157"/>
      <c r="AO143" s="177"/>
      <c r="AP143" s="180"/>
      <c r="AQ143" s="183"/>
      <c r="AR143" s="184"/>
      <c r="AS143" s="184"/>
      <c r="AT143" s="185"/>
      <c r="AU143" s="146"/>
      <c r="AV143" s="37" t="s">
        <v>190</v>
      </c>
      <c r="AW143" s="44"/>
      <c r="AX143" s="44"/>
      <c r="AY143" s="47"/>
      <c r="AZ143" s="47"/>
      <c r="BA143" s="47"/>
      <c r="BB143" s="168"/>
      <c r="BC143" s="21" t="s">
        <v>185</v>
      </c>
      <c r="BD143" s="41"/>
      <c r="BE143" s="39"/>
      <c r="BF143" s="51"/>
      <c r="BG143" s="37" t="s">
        <v>161</v>
      </c>
      <c r="BH143" s="41"/>
      <c r="BI143" s="39"/>
      <c r="BJ143" s="40"/>
      <c r="BK143" s="196"/>
      <c r="BL143" s="196"/>
      <c r="BM143" s="196"/>
    </row>
    <row r="144" spans="1:65" ht="76.5" customHeight="1" x14ac:dyDescent="0.3">
      <c r="A144" s="203" t="str">
        <f>C144&amp;COUNTIF($C$10:C144,C144)</f>
        <v>Corrupción20</v>
      </c>
      <c r="B144" s="144" t="s">
        <v>720</v>
      </c>
      <c r="C144" s="143" t="s">
        <v>79</v>
      </c>
      <c r="D144" s="143" t="s">
        <v>80</v>
      </c>
      <c r="E144" s="144" t="s">
        <v>601</v>
      </c>
      <c r="F144" s="144" t="s">
        <v>721</v>
      </c>
      <c r="G144" s="187" t="s">
        <v>722</v>
      </c>
      <c r="H144" s="190" t="s">
        <v>723</v>
      </c>
      <c r="I144" s="147" t="str">
        <f>"Posibilidad de recibir o solicitar cualquier dádiva o beneficio a nombre propio o de terceros, con el fin de "&amp;J144</f>
        <v>Posibilidad de recibir o solicitar cualquier dádiva o beneficio a nombre propio o de terceros, con el fin de transferir el dominio de bienes a entidades públicas a titulo de donación sin el cumplimiento de los requisitos exigidos.</v>
      </c>
      <c r="J144" s="158" t="s">
        <v>724</v>
      </c>
      <c r="K144" s="21" t="s">
        <v>86</v>
      </c>
      <c r="L144" s="22" t="s">
        <v>725</v>
      </c>
      <c r="M144" s="159" t="s">
        <v>726</v>
      </c>
      <c r="N144" s="158" t="s">
        <v>89</v>
      </c>
      <c r="O144" s="152" t="str">
        <f>IF(N144="","",IF(OR($N144=[2]Tabla_Probabilidad!$D$20,$N144=[2]Tabla_Probabilidad!$J$20),"Muy Baja",IF(OR($N144=[2]Tabla_Probabilidad!$E$20,$N144=[2]Tabla_Probabilidad!$K$20),"Baja",IF(OR($N144=[2]Tabla_Probabilidad!$F$20,$N144=[2]Tabla_Probabilidad!$L$20),"Media",IF(OR($N144=[2]Tabla_Probabilidad!$G$20,$N144=[2]Tabla_Probabilidad!$M$20),"Alta",IF(OR($N144=[2]Tabla_Probabilidad!$H$20,$N144=[2]Tabla_Probabilidad!$N$20),"Muy Alta"))))))</f>
        <v>Media</v>
      </c>
      <c r="P144" s="162">
        <f>IF(O144="Muy Baja",1,IF(O144="Baja",2,IF(O144="Media",3,IF(O144="Alta",4,IF(O144="Muy Alta",5,"")))))</f>
        <v>3</v>
      </c>
      <c r="Q144" s="163" t="str">
        <f>IFERROR(IF($C144="Corrupción",HYPERLINK("#"&amp;"Impacto_Riesgos!C"&amp;MATCH($B144,[2]Impacto_Riesgos!$B$10:$B$138,0)+9,"Calcula el impacto aquí"),"")," ")</f>
        <v>Calcula el impacto aquí</v>
      </c>
      <c r="R144" s="148">
        <f>IFERROR(VLOOKUP(A144,[2]Impacto_Riesgos!$A$8:$W$138,23,),"NA")</f>
        <v>15</v>
      </c>
      <c r="S144" s="151" t="s">
        <v>90</v>
      </c>
      <c r="T144" s="152" t="str">
        <f>IF($S144='[2]Tabla Impacto'!$F$10,"Moderado",IF($S144='[2]Tabla Impacto'!$G$10,"Mayor",IF($S144='[2]Tabla Impacto'!$H$10,"Catastrófico","")))</f>
        <v>Catastrófico</v>
      </c>
      <c r="U144" s="153">
        <f>IF(T144="Leve",1,IF(T144="Menor",2,IF(T144="Moderado",3,IF(T144="Mayor",4,IF(T144="Catastrófico",5,"")))))</f>
        <v>5</v>
      </c>
      <c r="V144" s="154" t="str">
        <f>IF(OR(AND($O144="Muy Baja",T144="Leve"),AND($O144="Muy Baja",T144="Menor"),AND($O144="Baja",T144="Leve"),AND($O144="Baja",T144="Menor"),AND($O144="Media",T144="Leve")),"Bajo",IF(OR(AND($O144="Muy baja",T144="Moderado"),AND($O144="Baja",T144="Moderado"),AND($O144="Media",T144="Menor"),AND($O144="Alta",T144="Leve")),"Moderado",IF(OR(AND($O144="Muy Baja",T144="Mayor"),AND($O144="Baja",T144="Mayor"),AND($O144="Media",T144="Moderado"),AND($O144="Alta",T144="Menor"),AND($O144="Alta",T144="Moderado"),AND($O144="Muy Alta",T144="Leve"),AND($O144="Muy Alta",T144="Menor")),"Alto",IF(OR(AND($O144="Muy Baja",T144="Catastrófico"),AND($O144="Baja",T144="Catastrófico"),AND($O144="Media",T144="Mayor"),AND($O144="Media",T144="Catastrófico"),AND($O144="Alta",T144="Mayor"),AND($O144="Alta",T144="Catastrófico"),AND($O144="Muy Alta",T144="Moderado"),AND($O144="Muy Alta",T144="Mayor"),AND($O144="Muy Alta",T144="Catastrófico")),"Extremo",""))))</f>
        <v>Extremo</v>
      </c>
      <c r="W144" s="21" t="s">
        <v>91</v>
      </c>
      <c r="X144" s="20" t="s">
        <v>727</v>
      </c>
      <c r="Y144" s="23" t="s">
        <v>728</v>
      </c>
      <c r="Z144" s="23" t="s">
        <v>729</v>
      </c>
      <c r="AA144" s="23" t="s">
        <v>213</v>
      </c>
      <c r="AB144" s="24" t="s">
        <v>96</v>
      </c>
      <c r="AC144" s="24" t="s">
        <v>97</v>
      </c>
      <c r="AD144" s="19" t="s">
        <v>98</v>
      </c>
      <c r="AE144" s="19" t="s">
        <v>99</v>
      </c>
      <c r="AF144" s="19" t="s">
        <v>100</v>
      </c>
      <c r="AG144" s="25" t="s">
        <v>98</v>
      </c>
      <c r="AH144" s="19" t="s">
        <v>101</v>
      </c>
      <c r="AI144" s="26">
        <f t="shared" si="8"/>
        <v>100</v>
      </c>
      <c r="AJ144" s="26" t="str">
        <f t="shared" si="6"/>
        <v>Fuerte</v>
      </c>
      <c r="AK144" s="19" t="s">
        <v>102</v>
      </c>
      <c r="AL144" s="26" t="str">
        <f>IFERROR(VLOOKUP(AJ144&amp;AK144,[2]Tabla_Controles!$B$56:$G$65,5,FALSE),"")</f>
        <v>Fuerte</v>
      </c>
      <c r="AM144" s="27">
        <f t="shared" si="7"/>
        <v>100</v>
      </c>
      <c r="AN144" s="155">
        <f>IFERROR(AVERAGE(AM144:AM150),"")</f>
        <v>83.333333333333329</v>
      </c>
      <c r="AO144" s="175" t="str">
        <f>IF($AN144=100,"Fuerte",IF($AN144&lt;100,"Moderado",IF($AN144&lt;50,"Débil",IF($AN144=0,"",""))))</f>
        <v>Moderado</v>
      </c>
      <c r="AP144" s="178" t="s">
        <v>103</v>
      </c>
      <c r="AQ144" s="181">
        <f>IFERROR(P144-VLOOKUP(AO144&amp;AP144,[2]Tabla_Controles!$B$77:$E$83,4,0),"")</f>
        <v>2</v>
      </c>
      <c r="AR144" s="184" t="str">
        <f>IF($AQ144="","",IF($AQ144=1,"Muy Baja",IF($AQ144=2,"Baja",IF($AQ144=3,"Media",IF($AQ144=4,"Alta",IF($AQ144=5,"Muy Alta","Muy Baja"))))))</f>
        <v>Baja</v>
      </c>
      <c r="AS144" s="184" t="str">
        <f>T144</f>
        <v>Catastrófico</v>
      </c>
      <c r="AT144" s="185"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Extremo</v>
      </c>
      <c r="AU144" s="146" t="s">
        <v>104</v>
      </c>
      <c r="AV144" s="37" t="s">
        <v>105</v>
      </c>
      <c r="AW144" s="29" t="s">
        <v>288</v>
      </c>
      <c r="AX144" s="30" t="s">
        <v>178</v>
      </c>
      <c r="AY144" s="31" t="s">
        <v>213</v>
      </c>
      <c r="AZ144" s="32">
        <v>44824</v>
      </c>
      <c r="BA144" s="32">
        <v>44849</v>
      </c>
      <c r="BB144" s="166" t="s">
        <v>109</v>
      </c>
      <c r="BC144" s="21" t="s">
        <v>91</v>
      </c>
      <c r="BD144" s="41"/>
      <c r="BE144" s="39" t="s">
        <v>276</v>
      </c>
      <c r="BF144" s="39" t="s">
        <v>276</v>
      </c>
      <c r="BG144" s="37" t="s">
        <v>176</v>
      </c>
      <c r="BH144" s="41"/>
      <c r="BI144" s="39" t="s">
        <v>276</v>
      </c>
      <c r="BJ144" s="39" t="s">
        <v>276</v>
      </c>
      <c r="BK144" s="169" t="s">
        <v>115</v>
      </c>
      <c r="BL144" s="200" t="s">
        <v>730</v>
      </c>
      <c r="BM144" s="200" t="s">
        <v>94</v>
      </c>
    </row>
    <row r="145" spans="1:65" ht="181.5" x14ac:dyDescent="0.3">
      <c r="A145" s="203"/>
      <c r="B145" s="144" t="s">
        <v>720</v>
      </c>
      <c r="C145" s="143"/>
      <c r="D145" s="143"/>
      <c r="E145" s="144" t="s">
        <v>601</v>
      </c>
      <c r="F145" s="144" t="s">
        <v>721</v>
      </c>
      <c r="G145" s="188"/>
      <c r="H145" s="191"/>
      <c r="I145" s="147"/>
      <c r="J145" s="158"/>
      <c r="K145" s="21" t="s">
        <v>118</v>
      </c>
      <c r="L145" s="22" t="s">
        <v>731</v>
      </c>
      <c r="M145" s="160"/>
      <c r="N145" s="158"/>
      <c r="O145" s="152"/>
      <c r="P145" s="162"/>
      <c r="Q145" s="164"/>
      <c r="R145" s="149"/>
      <c r="S145" s="151"/>
      <c r="T145" s="152"/>
      <c r="U145" s="153"/>
      <c r="V145" s="154"/>
      <c r="W145" s="21" t="s">
        <v>120</v>
      </c>
      <c r="X145" s="20" t="s">
        <v>732</v>
      </c>
      <c r="Y145" s="23" t="s">
        <v>733</v>
      </c>
      <c r="Z145" s="23" t="s">
        <v>729</v>
      </c>
      <c r="AA145" s="23" t="s">
        <v>531</v>
      </c>
      <c r="AB145" s="24" t="s">
        <v>96</v>
      </c>
      <c r="AC145" s="24" t="s">
        <v>97</v>
      </c>
      <c r="AD145" s="19" t="s">
        <v>98</v>
      </c>
      <c r="AE145" s="19" t="s">
        <v>99</v>
      </c>
      <c r="AF145" s="19" t="s">
        <v>100</v>
      </c>
      <c r="AG145" s="25" t="s">
        <v>98</v>
      </c>
      <c r="AH145" s="19" t="s">
        <v>101</v>
      </c>
      <c r="AI145" s="26">
        <f t="shared" si="8"/>
        <v>100</v>
      </c>
      <c r="AJ145" s="26" t="str">
        <f t="shared" si="6"/>
        <v>Fuerte</v>
      </c>
      <c r="AK145" s="19" t="s">
        <v>102</v>
      </c>
      <c r="AL145" s="26" t="str">
        <f>IFERROR(VLOOKUP(AJ145&amp;AK145,[2]Tabla_Controles!$B$56:$G$65,5,FALSE),"")</f>
        <v>Fuerte</v>
      </c>
      <c r="AM145" s="27">
        <f t="shared" si="7"/>
        <v>100</v>
      </c>
      <c r="AN145" s="156"/>
      <c r="AO145" s="176"/>
      <c r="AP145" s="179"/>
      <c r="AQ145" s="182"/>
      <c r="AR145" s="184"/>
      <c r="AS145" s="184"/>
      <c r="AT145" s="185"/>
      <c r="AU145" s="146"/>
      <c r="AV145" s="37" t="s">
        <v>126</v>
      </c>
      <c r="AW145" s="44" t="s">
        <v>177</v>
      </c>
      <c r="AX145" s="30" t="s">
        <v>178</v>
      </c>
      <c r="AY145" s="30" t="s">
        <v>95</v>
      </c>
      <c r="AZ145" s="45">
        <v>44742</v>
      </c>
      <c r="BA145" s="45">
        <v>44757</v>
      </c>
      <c r="BB145" s="167"/>
      <c r="BC145" s="21" t="s">
        <v>120</v>
      </c>
      <c r="BD145" s="43" t="s">
        <v>110</v>
      </c>
      <c r="BE145" s="39" t="s">
        <v>734</v>
      </c>
      <c r="BF145" s="35" t="s">
        <v>735</v>
      </c>
      <c r="BG145" s="37" t="s">
        <v>190</v>
      </c>
      <c r="BH145" s="43" t="s">
        <v>110</v>
      </c>
      <c r="BI145" s="39" t="s">
        <v>492</v>
      </c>
      <c r="BJ145" s="35" t="s">
        <v>457</v>
      </c>
      <c r="BK145" s="171"/>
      <c r="BL145" s="171"/>
      <c r="BM145" s="171"/>
    </row>
    <row r="146" spans="1:65" ht="409.5" x14ac:dyDescent="0.3">
      <c r="A146" s="203"/>
      <c r="B146" s="144" t="s">
        <v>720</v>
      </c>
      <c r="C146" s="143"/>
      <c r="D146" s="143"/>
      <c r="E146" s="144" t="s">
        <v>601</v>
      </c>
      <c r="F146" s="144" t="s">
        <v>721</v>
      </c>
      <c r="G146" s="188"/>
      <c r="H146" s="191"/>
      <c r="I146" s="147"/>
      <c r="J146" s="158"/>
      <c r="K146" s="21" t="s">
        <v>135</v>
      </c>
      <c r="L146" s="22" t="s">
        <v>736</v>
      </c>
      <c r="M146" s="160"/>
      <c r="N146" s="158"/>
      <c r="O146" s="152"/>
      <c r="P146" s="162"/>
      <c r="Q146" s="164"/>
      <c r="R146" s="149"/>
      <c r="S146" s="151"/>
      <c r="T146" s="152"/>
      <c r="U146" s="153"/>
      <c r="V146" s="154"/>
      <c r="W146" s="21" t="s">
        <v>137</v>
      </c>
      <c r="X146" s="20" t="s">
        <v>737</v>
      </c>
      <c r="Y146" s="23" t="s">
        <v>738</v>
      </c>
      <c r="Z146" s="23" t="s">
        <v>729</v>
      </c>
      <c r="AA146" s="23" t="s">
        <v>739</v>
      </c>
      <c r="AB146" s="24" t="s">
        <v>96</v>
      </c>
      <c r="AC146" s="24" t="s">
        <v>97</v>
      </c>
      <c r="AD146" s="19" t="s">
        <v>98</v>
      </c>
      <c r="AE146" s="19" t="s">
        <v>160</v>
      </c>
      <c r="AF146" s="19" t="s">
        <v>100</v>
      </c>
      <c r="AG146" s="25" t="s">
        <v>98</v>
      </c>
      <c r="AH146" s="19" t="s">
        <v>101</v>
      </c>
      <c r="AI146" s="26">
        <f t="shared" si="8"/>
        <v>95</v>
      </c>
      <c r="AJ146" s="26" t="str">
        <f t="shared" si="6"/>
        <v>Moderado</v>
      </c>
      <c r="AK146" s="19" t="s">
        <v>102</v>
      </c>
      <c r="AL146" s="26" t="str">
        <f>IFERROR(VLOOKUP(AJ146&amp;AK146,[2]Tabla_Controles!$B$56:$G$65,5,FALSE),"")</f>
        <v>Moderado</v>
      </c>
      <c r="AM146" s="27">
        <f t="shared" si="7"/>
        <v>50</v>
      </c>
      <c r="AN146" s="156"/>
      <c r="AO146" s="176"/>
      <c r="AP146" s="179"/>
      <c r="AQ146" s="182"/>
      <c r="AR146" s="184"/>
      <c r="AS146" s="184"/>
      <c r="AT146" s="185"/>
      <c r="AU146" s="146"/>
      <c r="AV146" s="37" t="s">
        <v>141</v>
      </c>
      <c r="AW146" s="29" t="s">
        <v>162</v>
      </c>
      <c r="AX146" s="31" t="s">
        <v>163</v>
      </c>
      <c r="AY146" s="31" t="s">
        <v>164</v>
      </c>
      <c r="AZ146" s="38" t="s">
        <v>130</v>
      </c>
      <c r="BA146" s="33" t="s">
        <v>108</v>
      </c>
      <c r="BB146" s="167"/>
      <c r="BC146" s="21" t="s">
        <v>137</v>
      </c>
      <c r="BD146" s="43" t="s">
        <v>110</v>
      </c>
      <c r="BE146" s="39" t="s">
        <v>740</v>
      </c>
      <c r="BF146" s="35" t="s">
        <v>741</v>
      </c>
      <c r="BG146" s="37" t="s">
        <v>105</v>
      </c>
      <c r="BH146" s="43" t="s">
        <v>110</v>
      </c>
      <c r="BI146" s="39" t="s">
        <v>742</v>
      </c>
      <c r="BJ146" s="34" t="s">
        <v>743</v>
      </c>
      <c r="BK146" s="171"/>
      <c r="BL146" s="171"/>
      <c r="BM146" s="171"/>
    </row>
    <row r="147" spans="1:65" ht="30" hidden="1" customHeight="1" x14ac:dyDescent="0.3">
      <c r="A147" s="203"/>
      <c r="B147" s="144" t="s">
        <v>720</v>
      </c>
      <c r="C147" s="143"/>
      <c r="D147" s="143"/>
      <c r="E147" s="144" t="s">
        <v>601</v>
      </c>
      <c r="F147" s="144" t="s">
        <v>721</v>
      </c>
      <c r="G147" s="188"/>
      <c r="H147" s="191"/>
      <c r="I147" s="147"/>
      <c r="J147" s="158"/>
      <c r="K147" s="21" t="s">
        <v>144</v>
      </c>
      <c r="L147" s="22"/>
      <c r="M147" s="160"/>
      <c r="N147" s="158"/>
      <c r="O147" s="152"/>
      <c r="P147" s="162"/>
      <c r="Q147" s="164"/>
      <c r="R147" s="149"/>
      <c r="S147" s="151"/>
      <c r="T147" s="152"/>
      <c r="U147" s="153"/>
      <c r="V147" s="154"/>
      <c r="W147" s="21" t="s">
        <v>146</v>
      </c>
      <c r="X147" s="20"/>
      <c r="Y147" s="23"/>
      <c r="Z147" s="23"/>
      <c r="AA147" s="23"/>
      <c r="AB147" s="24"/>
      <c r="AC147" s="24"/>
      <c r="AD147" s="19"/>
      <c r="AE147" s="19"/>
      <c r="AF147" s="19"/>
      <c r="AG147" s="25"/>
      <c r="AH147" s="19"/>
      <c r="AI147" s="26" t="str">
        <f t="shared" si="8"/>
        <v/>
      </c>
      <c r="AJ147" s="26" t="str">
        <f t="shared" si="6"/>
        <v/>
      </c>
      <c r="AK147" s="19"/>
      <c r="AL147" s="26" t="str">
        <f>IFERROR(VLOOKUP(AJ147&amp;AK147,[2]Tabla_Controles!$B$56:$G$65,5,FALSE),"")</f>
        <v/>
      </c>
      <c r="AM147" s="27" t="str">
        <f t="shared" si="7"/>
        <v/>
      </c>
      <c r="AN147" s="156"/>
      <c r="AO147" s="176"/>
      <c r="AP147" s="179"/>
      <c r="AQ147" s="182"/>
      <c r="AR147" s="184"/>
      <c r="AS147" s="184"/>
      <c r="AT147" s="185"/>
      <c r="AU147" s="146"/>
      <c r="AV147" s="37" t="s">
        <v>151</v>
      </c>
      <c r="AW147" s="44"/>
      <c r="AX147" s="44"/>
      <c r="AY147" s="47"/>
      <c r="AZ147" s="47"/>
      <c r="BA147" s="47"/>
      <c r="BB147" s="167"/>
      <c r="BC147" s="21" t="s">
        <v>146</v>
      </c>
      <c r="BD147" s="41"/>
      <c r="BE147" s="51"/>
      <c r="BF147" s="51"/>
      <c r="BG147" s="37" t="s">
        <v>126</v>
      </c>
      <c r="BH147" s="41"/>
      <c r="BI147" s="40"/>
      <c r="BJ147" s="40"/>
      <c r="BK147" s="171"/>
      <c r="BL147" s="171"/>
      <c r="BM147" s="171"/>
    </row>
    <row r="148" spans="1:65" ht="30" hidden="1" customHeight="1" x14ac:dyDescent="0.3">
      <c r="A148" s="203"/>
      <c r="B148" s="144" t="s">
        <v>720</v>
      </c>
      <c r="C148" s="143"/>
      <c r="D148" s="143"/>
      <c r="E148" s="144" t="s">
        <v>601</v>
      </c>
      <c r="F148" s="144" t="s">
        <v>721</v>
      </c>
      <c r="G148" s="188"/>
      <c r="H148" s="191"/>
      <c r="I148" s="147"/>
      <c r="J148" s="158"/>
      <c r="K148" s="21" t="s">
        <v>154</v>
      </c>
      <c r="L148" s="22"/>
      <c r="M148" s="160"/>
      <c r="N148" s="158"/>
      <c r="O148" s="152"/>
      <c r="P148" s="162"/>
      <c r="Q148" s="164"/>
      <c r="R148" s="149"/>
      <c r="S148" s="151"/>
      <c r="T148" s="152"/>
      <c r="U148" s="153"/>
      <c r="V148" s="154"/>
      <c r="W148" s="21" t="s">
        <v>156</v>
      </c>
      <c r="X148" s="20"/>
      <c r="Y148" s="23"/>
      <c r="Z148" s="23"/>
      <c r="AA148" s="23"/>
      <c r="AB148" s="24"/>
      <c r="AC148" s="24"/>
      <c r="AD148" s="19"/>
      <c r="AE148" s="19"/>
      <c r="AF148" s="19"/>
      <c r="AG148" s="25"/>
      <c r="AH148" s="19"/>
      <c r="AI148" s="26" t="str">
        <f t="shared" si="8"/>
        <v/>
      </c>
      <c r="AJ148" s="26" t="str">
        <f t="shared" si="6"/>
        <v/>
      </c>
      <c r="AK148" s="19"/>
      <c r="AL148" s="26" t="str">
        <f>IFERROR(VLOOKUP(AJ148&amp;AK148,[2]Tabla_Controles!$B$56:$G$65,5,FALSE),"")</f>
        <v/>
      </c>
      <c r="AM148" s="27" t="str">
        <f t="shared" si="7"/>
        <v/>
      </c>
      <c r="AN148" s="156"/>
      <c r="AO148" s="176"/>
      <c r="AP148" s="179"/>
      <c r="AQ148" s="182"/>
      <c r="AR148" s="184"/>
      <c r="AS148" s="184"/>
      <c r="AT148" s="185"/>
      <c r="AU148" s="146"/>
      <c r="AV148" s="37" t="s">
        <v>161</v>
      </c>
      <c r="AW148" s="44"/>
      <c r="AX148" s="44"/>
      <c r="AY148" s="47"/>
      <c r="AZ148" s="47"/>
      <c r="BA148" s="47"/>
      <c r="BB148" s="167"/>
      <c r="BC148" s="21" t="s">
        <v>156</v>
      </c>
      <c r="BD148" s="41"/>
      <c r="BE148" s="51"/>
      <c r="BF148" s="51"/>
      <c r="BG148" s="37" t="s">
        <v>141</v>
      </c>
      <c r="BH148" s="41"/>
      <c r="BI148" s="40"/>
      <c r="BJ148" s="40"/>
      <c r="BK148" s="171"/>
      <c r="BL148" s="171"/>
      <c r="BM148" s="171"/>
    </row>
    <row r="149" spans="1:65" ht="30" hidden="1" customHeight="1" x14ac:dyDescent="0.3">
      <c r="A149" s="203"/>
      <c r="B149" s="144" t="s">
        <v>720</v>
      </c>
      <c r="C149" s="143"/>
      <c r="D149" s="143"/>
      <c r="E149" s="144" t="s">
        <v>601</v>
      </c>
      <c r="F149" s="144" t="s">
        <v>721</v>
      </c>
      <c r="G149" s="188"/>
      <c r="H149" s="191"/>
      <c r="I149" s="147"/>
      <c r="J149" s="158"/>
      <c r="K149" s="21" t="s">
        <v>170</v>
      </c>
      <c r="L149" s="22"/>
      <c r="M149" s="160"/>
      <c r="N149" s="158"/>
      <c r="O149" s="152"/>
      <c r="P149" s="162"/>
      <c r="Q149" s="164"/>
      <c r="R149" s="149"/>
      <c r="S149" s="151"/>
      <c r="T149" s="152"/>
      <c r="U149" s="153"/>
      <c r="V149" s="154"/>
      <c r="W149" s="21" t="s">
        <v>172</v>
      </c>
      <c r="X149" s="20"/>
      <c r="Y149" s="23"/>
      <c r="Z149" s="23"/>
      <c r="AA149" s="23"/>
      <c r="AB149" s="24"/>
      <c r="AC149" s="24"/>
      <c r="AD149" s="19"/>
      <c r="AE149" s="19"/>
      <c r="AF149" s="19"/>
      <c r="AG149" s="25"/>
      <c r="AH149" s="19"/>
      <c r="AI149" s="26" t="str">
        <f t="shared" si="8"/>
        <v/>
      </c>
      <c r="AJ149" s="26" t="str">
        <f t="shared" si="6"/>
        <v/>
      </c>
      <c r="AK149" s="19"/>
      <c r="AL149" s="26" t="str">
        <f>IFERROR(VLOOKUP(AJ149&amp;AK149,[2]Tabla_Controles!$B$56:$G$65,5,FALSE),"")</f>
        <v/>
      </c>
      <c r="AM149" s="27" t="str">
        <f t="shared" si="7"/>
        <v/>
      </c>
      <c r="AN149" s="156"/>
      <c r="AO149" s="176"/>
      <c r="AP149" s="179"/>
      <c r="AQ149" s="182"/>
      <c r="AR149" s="184"/>
      <c r="AS149" s="184"/>
      <c r="AT149" s="185"/>
      <c r="AU149" s="146"/>
      <c r="AV149" s="37" t="s">
        <v>176</v>
      </c>
      <c r="AW149" s="44"/>
      <c r="AX149" s="44"/>
      <c r="AY149" s="47"/>
      <c r="AZ149" s="47"/>
      <c r="BA149" s="47"/>
      <c r="BB149" s="167"/>
      <c r="BC149" s="21" t="s">
        <v>172</v>
      </c>
      <c r="BD149" s="41"/>
      <c r="BE149" s="51"/>
      <c r="BF149" s="51"/>
      <c r="BG149" s="37" t="s">
        <v>151</v>
      </c>
      <c r="BH149" s="41"/>
      <c r="BI149" s="40"/>
      <c r="BJ149" s="40"/>
      <c r="BK149" s="171"/>
      <c r="BL149" s="171"/>
      <c r="BM149" s="171"/>
    </row>
    <row r="150" spans="1:65" ht="30" hidden="1" customHeight="1" x14ac:dyDescent="0.3">
      <c r="A150" s="203"/>
      <c r="B150" s="144" t="s">
        <v>720</v>
      </c>
      <c r="C150" s="143"/>
      <c r="D150" s="143"/>
      <c r="E150" s="144" t="s">
        <v>601</v>
      </c>
      <c r="F150" s="144" t="s">
        <v>721</v>
      </c>
      <c r="G150" s="189"/>
      <c r="H150" s="192"/>
      <c r="I150" s="147"/>
      <c r="J150" s="158"/>
      <c r="K150" s="21" t="s">
        <v>183</v>
      </c>
      <c r="L150" s="22"/>
      <c r="M150" s="161"/>
      <c r="N150" s="158"/>
      <c r="O150" s="152"/>
      <c r="P150" s="162"/>
      <c r="Q150" s="165"/>
      <c r="R150" s="150"/>
      <c r="S150" s="151"/>
      <c r="T150" s="152"/>
      <c r="U150" s="153"/>
      <c r="V150" s="154"/>
      <c r="W150" s="21" t="s">
        <v>185</v>
      </c>
      <c r="X150" s="20"/>
      <c r="Y150" s="23"/>
      <c r="Z150" s="23"/>
      <c r="AA150" s="23"/>
      <c r="AB150" s="24"/>
      <c r="AC150" s="24"/>
      <c r="AD150" s="19"/>
      <c r="AE150" s="19"/>
      <c r="AF150" s="19"/>
      <c r="AG150" s="25"/>
      <c r="AH150" s="19"/>
      <c r="AI150" s="26" t="str">
        <f t="shared" si="8"/>
        <v/>
      </c>
      <c r="AJ150" s="26" t="str">
        <f t="shared" si="6"/>
        <v/>
      </c>
      <c r="AK150" s="19"/>
      <c r="AL150" s="26" t="str">
        <f>IFERROR(VLOOKUP(AJ150&amp;AK150,[2]Tabla_Controles!$B$56:$G$65,5,FALSE),"")</f>
        <v/>
      </c>
      <c r="AM150" s="27" t="str">
        <f t="shared" si="7"/>
        <v/>
      </c>
      <c r="AN150" s="157"/>
      <c r="AO150" s="177"/>
      <c r="AP150" s="180"/>
      <c r="AQ150" s="183"/>
      <c r="AR150" s="184"/>
      <c r="AS150" s="184"/>
      <c r="AT150" s="185"/>
      <c r="AU150" s="146"/>
      <c r="AV150" s="37" t="s">
        <v>190</v>
      </c>
      <c r="AW150" s="44"/>
      <c r="AX150" s="44"/>
      <c r="AY150" s="47"/>
      <c r="AZ150" s="47"/>
      <c r="BA150" s="47"/>
      <c r="BB150" s="168"/>
      <c r="BC150" s="21" t="s">
        <v>185</v>
      </c>
      <c r="BD150" s="41"/>
      <c r="BE150" s="51"/>
      <c r="BF150" s="51"/>
      <c r="BG150" s="37" t="s">
        <v>161</v>
      </c>
      <c r="BH150" s="41"/>
      <c r="BI150" s="40"/>
      <c r="BJ150" s="40"/>
      <c r="BK150" s="172"/>
      <c r="BL150" s="172"/>
      <c r="BM150" s="172"/>
    </row>
    <row r="151" spans="1:65" ht="51" hidden="1" customHeight="1" x14ac:dyDescent="0.3">
      <c r="A151" s="203" t="str">
        <f>C151&amp;COUNTIF($C$10:C151,C151)</f>
        <v>0</v>
      </c>
      <c r="B151" s="213"/>
      <c r="C151" s="214"/>
      <c r="D151" s="143"/>
      <c r="E151" s="143"/>
      <c r="F151" s="143"/>
      <c r="G151" s="187"/>
      <c r="H151" s="190"/>
      <c r="I151" s="147" t="str">
        <f>"Posibilidad de recibir o solicitar cualquier dádiva o beneficio a nombre propio o de terceros, con el fin de "&amp;J151</f>
        <v xml:space="preserve">Posibilidad de recibir o solicitar cualquier dádiva o beneficio a nombre propio o de terceros, con el fin de </v>
      </c>
      <c r="J151" s="158"/>
      <c r="K151" s="21" t="s">
        <v>86</v>
      </c>
      <c r="L151" s="22"/>
      <c r="M151" s="220"/>
      <c r="N151" s="158"/>
      <c r="O151" s="152"/>
      <c r="P151" s="162"/>
      <c r="Q151" s="163"/>
      <c r="R151" s="148"/>
      <c r="S151" s="151"/>
      <c r="T151" s="152"/>
      <c r="U151" s="153"/>
      <c r="V151" s="154"/>
      <c r="W151" s="21" t="s">
        <v>91</v>
      </c>
      <c r="X151" s="20"/>
      <c r="Y151" s="23"/>
      <c r="Z151" s="23"/>
      <c r="AA151" s="23"/>
      <c r="AB151" s="24"/>
      <c r="AC151" s="24"/>
      <c r="AD151" s="19"/>
      <c r="AE151" s="19"/>
      <c r="AF151" s="19"/>
      <c r="AG151" s="25"/>
      <c r="AH151" s="19"/>
      <c r="AI151" s="26" t="str">
        <f t="shared" si="8"/>
        <v/>
      </c>
      <c r="AJ151" s="26" t="str">
        <f t="shared" si="6"/>
        <v/>
      </c>
      <c r="AK151" s="19"/>
      <c r="AL151" s="26" t="str">
        <f>IFERROR(VLOOKUP(AJ151&amp;AK151,[2]Tabla_Controles!$B$56:$G$65,5,FALSE),"")</f>
        <v/>
      </c>
      <c r="AM151" s="27" t="str">
        <f t="shared" si="7"/>
        <v/>
      </c>
      <c r="AN151" s="155" t="str">
        <f>IFERROR(AVERAGE(AM151:AM157),"")</f>
        <v/>
      </c>
      <c r="AO151" s="175" t="str">
        <f>IF($AN151=100,"Fuerte",IF($AN151&lt;100,"Moderado",IF($AN151&lt;50,"Débil",IF($AN151=0,"",""))))</f>
        <v/>
      </c>
      <c r="AP151" s="178"/>
      <c r="AQ151" s="181" t="str">
        <f>IFERROR(P151-VLOOKUP(AO151&amp;AP151,[2]Tabla_Controles!$B$77:$E$83,4,0),"")</f>
        <v/>
      </c>
      <c r="AR151" s="184" t="str">
        <f>IF($AQ151="","",IF($AQ151=1,"Muy Baja",IF($AQ151=2,"Baja",IF($AQ151=3,"Media",IF($AQ151=4,"Alta",IF($AQ151=5,"Muy Alta","Muy Baja"))))))</f>
        <v/>
      </c>
      <c r="AS151" s="184">
        <f>T151</f>
        <v>0</v>
      </c>
      <c r="AT151" s="185"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146"/>
      <c r="AV151" s="37" t="s">
        <v>105</v>
      </c>
      <c r="AW151" s="22"/>
      <c r="AX151" s="22"/>
      <c r="AY151" s="20"/>
      <c r="AZ151" s="20"/>
      <c r="BA151" s="20"/>
      <c r="BB151" s="217"/>
      <c r="BC151" s="21" t="s">
        <v>91</v>
      </c>
      <c r="BD151" s="41"/>
      <c r="BE151" s="51"/>
      <c r="BF151" s="51"/>
      <c r="BG151" s="37" t="s">
        <v>176</v>
      </c>
      <c r="BH151" s="41"/>
      <c r="BI151" s="40"/>
      <c r="BJ151" s="40"/>
      <c r="BK151" s="169"/>
      <c r="BL151" s="193"/>
      <c r="BM151" s="193"/>
    </row>
    <row r="152" spans="1:65" ht="30" hidden="1" customHeight="1" x14ac:dyDescent="0.3">
      <c r="A152" s="203"/>
      <c r="B152" s="213"/>
      <c r="C152" s="215"/>
      <c r="D152" s="143"/>
      <c r="E152" s="143"/>
      <c r="F152" s="143"/>
      <c r="G152" s="188"/>
      <c r="H152" s="191"/>
      <c r="I152" s="147"/>
      <c r="J152" s="158"/>
      <c r="K152" s="21" t="s">
        <v>118</v>
      </c>
      <c r="L152" s="22"/>
      <c r="M152" s="221"/>
      <c r="N152" s="158"/>
      <c r="O152" s="152"/>
      <c r="P152" s="162"/>
      <c r="Q152" s="164"/>
      <c r="R152" s="149"/>
      <c r="S152" s="151"/>
      <c r="T152" s="152"/>
      <c r="U152" s="153"/>
      <c r="V152" s="154"/>
      <c r="W152" s="21" t="s">
        <v>120</v>
      </c>
      <c r="X152" s="20"/>
      <c r="Y152" s="23"/>
      <c r="Z152" s="23"/>
      <c r="AA152" s="23"/>
      <c r="AB152" s="24"/>
      <c r="AC152" s="24"/>
      <c r="AD152" s="19"/>
      <c r="AE152" s="19"/>
      <c r="AF152" s="19"/>
      <c r="AG152" s="25"/>
      <c r="AH152" s="19"/>
      <c r="AI152" s="26" t="str">
        <f t="shared" si="8"/>
        <v/>
      </c>
      <c r="AJ152" s="26" t="str">
        <f t="shared" si="6"/>
        <v/>
      </c>
      <c r="AK152" s="19"/>
      <c r="AL152" s="26" t="str">
        <f>IFERROR(VLOOKUP(AJ152&amp;AK152,[2]Tabla_Controles!$B$56:$G$65,5,FALSE),"")</f>
        <v/>
      </c>
      <c r="AM152" s="27" t="str">
        <f t="shared" si="7"/>
        <v/>
      </c>
      <c r="AN152" s="156"/>
      <c r="AO152" s="176"/>
      <c r="AP152" s="179"/>
      <c r="AQ152" s="182"/>
      <c r="AR152" s="184"/>
      <c r="AS152" s="184"/>
      <c r="AT152" s="185"/>
      <c r="AU152" s="146"/>
      <c r="AV152" s="37" t="s">
        <v>126</v>
      </c>
      <c r="AW152" s="22"/>
      <c r="AX152" s="22"/>
      <c r="AY152" s="20"/>
      <c r="AZ152" s="20"/>
      <c r="BA152" s="20"/>
      <c r="BB152" s="218"/>
      <c r="BC152" s="21" t="s">
        <v>120</v>
      </c>
      <c r="BD152" s="41"/>
      <c r="BE152" s="51"/>
      <c r="BF152" s="51"/>
      <c r="BG152" s="37" t="s">
        <v>190</v>
      </c>
      <c r="BH152" s="41"/>
      <c r="BI152" s="40"/>
      <c r="BJ152" s="40"/>
      <c r="BK152" s="171"/>
      <c r="BL152" s="173"/>
      <c r="BM152" s="173"/>
    </row>
    <row r="153" spans="1:65" ht="30" hidden="1" customHeight="1" x14ac:dyDescent="0.3">
      <c r="A153" s="203"/>
      <c r="B153" s="213"/>
      <c r="C153" s="215"/>
      <c r="D153" s="143"/>
      <c r="E153" s="143"/>
      <c r="F153" s="143"/>
      <c r="G153" s="188"/>
      <c r="H153" s="191"/>
      <c r="I153" s="147"/>
      <c r="J153" s="158"/>
      <c r="K153" s="21" t="s">
        <v>135</v>
      </c>
      <c r="L153" s="22"/>
      <c r="M153" s="221"/>
      <c r="N153" s="158"/>
      <c r="O153" s="152"/>
      <c r="P153" s="162"/>
      <c r="Q153" s="164"/>
      <c r="R153" s="149"/>
      <c r="S153" s="151"/>
      <c r="T153" s="152"/>
      <c r="U153" s="153"/>
      <c r="V153" s="154"/>
      <c r="W153" s="21" t="s">
        <v>137</v>
      </c>
      <c r="X153" s="20"/>
      <c r="Y153" s="23"/>
      <c r="Z153" s="23"/>
      <c r="AA153" s="23"/>
      <c r="AB153" s="24"/>
      <c r="AC153" s="24"/>
      <c r="AD153" s="19"/>
      <c r="AE153" s="19"/>
      <c r="AF153" s="19"/>
      <c r="AG153" s="25"/>
      <c r="AH153" s="19"/>
      <c r="AI153" s="26" t="str">
        <f t="shared" si="8"/>
        <v/>
      </c>
      <c r="AJ153" s="26" t="str">
        <f t="shared" si="6"/>
        <v/>
      </c>
      <c r="AK153" s="19"/>
      <c r="AL153" s="26" t="str">
        <f>IFERROR(VLOOKUP(AJ153&amp;AK153,[2]Tabla_Controles!$B$56:$G$65,5,FALSE),"")</f>
        <v/>
      </c>
      <c r="AM153" s="27" t="str">
        <f t="shared" si="7"/>
        <v/>
      </c>
      <c r="AN153" s="156"/>
      <c r="AO153" s="176"/>
      <c r="AP153" s="179"/>
      <c r="AQ153" s="182"/>
      <c r="AR153" s="184"/>
      <c r="AS153" s="184"/>
      <c r="AT153" s="185"/>
      <c r="AU153" s="146"/>
      <c r="AV153" s="37" t="s">
        <v>141</v>
      </c>
      <c r="AW153" s="22"/>
      <c r="AX153" s="22"/>
      <c r="AY153" s="20"/>
      <c r="AZ153" s="20"/>
      <c r="BA153" s="20"/>
      <c r="BB153" s="218"/>
      <c r="BC153" s="21" t="s">
        <v>137</v>
      </c>
      <c r="BD153" s="41"/>
      <c r="BE153" s="51"/>
      <c r="BF153" s="51"/>
      <c r="BG153" s="37" t="s">
        <v>105</v>
      </c>
      <c r="BH153" s="41"/>
      <c r="BI153" s="40"/>
      <c r="BJ153" s="40"/>
      <c r="BK153" s="171"/>
      <c r="BL153" s="173"/>
      <c r="BM153" s="173"/>
    </row>
    <row r="154" spans="1:65" ht="30" hidden="1" customHeight="1" x14ac:dyDescent="0.3">
      <c r="A154" s="203"/>
      <c r="B154" s="213"/>
      <c r="C154" s="215"/>
      <c r="D154" s="143"/>
      <c r="E154" s="143"/>
      <c r="F154" s="143"/>
      <c r="G154" s="188"/>
      <c r="H154" s="191"/>
      <c r="I154" s="147"/>
      <c r="J154" s="158"/>
      <c r="K154" s="21" t="s">
        <v>144</v>
      </c>
      <c r="L154" s="22"/>
      <c r="M154" s="221"/>
      <c r="N154" s="158"/>
      <c r="O154" s="152"/>
      <c r="P154" s="162"/>
      <c r="Q154" s="164"/>
      <c r="R154" s="149"/>
      <c r="S154" s="151"/>
      <c r="T154" s="152"/>
      <c r="U154" s="153"/>
      <c r="V154" s="154"/>
      <c r="W154" s="21" t="s">
        <v>146</v>
      </c>
      <c r="X154" s="20"/>
      <c r="Y154" s="23"/>
      <c r="Z154" s="23"/>
      <c r="AA154" s="23"/>
      <c r="AB154" s="24"/>
      <c r="AC154" s="24"/>
      <c r="AD154" s="19"/>
      <c r="AE154" s="19"/>
      <c r="AF154" s="19"/>
      <c r="AG154" s="25"/>
      <c r="AH154" s="19"/>
      <c r="AI154" s="26" t="str">
        <f t="shared" si="8"/>
        <v/>
      </c>
      <c r="AJ154" s="26" t="str">
        <f t="shared" si="6"/>
        <v/>
      </c>
      <c r="AK154" s="19"/>
      <c r="AL154" s="26" t="str">
        <f>IFERROR(VLOOKUP(AJ154&amp;AK154,[2]Tabla_Controles!$B$56:$G$65,5,FALSE),"")</f>
        <v/>
      </c>
      <c r="AM154" s="27" t="str">
        <f t="shared" si="7"/>
        <v/>
      </c>
      <c r="AN154" s="156"/>
      <c r="AO154" s="176"/>
      <c r="AP154" s="179"/>
      <c r="AQ154" s="182"/>
      <c r="AR154" s="184"/>
      <c r="AS154" s="184"/>
      <c r="AT154" s="185"/>
      <c r="AU154" s="146"/>
      <c r="AV154" s="37" t="s">
        <v>151</v>
      </c>
      <c r="AW154" s="22"/>
      <c r="AX154" s="22"/>
      <c r="AY154" s="20"/>
      <c r="AZ154" s="20"/>
      <c r="BA154" s="20"/>
      <c r="BB154" s="218"/>
      <c r="BC154" s="21" t="s">
        <v>146</v>
      </c>
      <c r="BD154" s="41"/>
      <c r="BE154" s="51"/>
      <c r="BF154" s="51"/>
      <c r="BG154" s="37" t="s">
        <v>126</v>
      </c>
      <c r="BH154" s="41"/>
      <c r="BI154" s="40"/>
      <c r="BJ154" s="40"/>
      <c r="BK154" s="171"/>
      <c r="BL154" s="173"/>
      <c r="BM154" s="173"/>
    </row>
    <row r="155" spans="1:65" ht="30" hidden="1" customHeight="1" x14ac:dyDescent="0.3">
      <c r="A155" s="203"/>
      <c r="B155" s="213"/>
      <c r="C155" s="215"/>
      <c r="D155" s="143"/>
      <c r="E155" s="143"/>
      <c r="F155" s="143"/>
      <c r="G155" s="188"/>
      <c r="H155" s="191"/>
      <c r="I155" s="147"/>
      <c r="J155" s="158"/>
      <c r="K155" s="21" t="s">
        <v>154</v>
      </c>
      <c r="L155" s="22"/>
      <c r="M155" s="221"/>
      <c r="N155" s="158"/>
      <c r="O155" s="152"/>
      <c r="P155" s="162"/>
      <c r="Q155" s="164"/>
      <c r="R155" s="149"/>
      <c r="S155" s="151"/>
      <c r="T155" s="152"/>
      <c r="U155" s="153"/>
      <c r="V155" s="154"/>
      <c r="W155" s="21" t="s">
        <v>156</v>
      </c>
      <c r="X155" s="20"/>
      <c r="Y155" s="23"/>
      <c r="Z155" s="23"/>
      <c r="AA155" s="23"/>
      <c r="AB155" s="24"/>
      <c r="AC155" s="24"/>
      <c r="AD155" s="19"/>
      <c r="AE155" s="19"/>
      <c r="AF155" s="19"/>
      <c r="AG155" s="25"/>
      <c r="AH155" s="19"/>
      <c r="AI155" s="26" t="str">
        <f t="shared" si="8"/>
        <v/>
      </c>
      <c r="AJ155" s="26" t="str">
        <f t="shared" si="6"/>
        <v/>
      </c>
      <c r="AK155" s="19"/>
      <c r="AL155" s="26" t="str">
        <f>IFERROR(VLOOKUP(AJ155&amp;AK155,[2]Tabla_Controles!$B$56:$G$65,5,FALSE),"")</f>
        <v/>
      </c>
      <c r="AM155" s="27" t="str">
        <f t="shared" si="7"/>
        <v/>
      </c>
      <c r="AN155" s="156"/>
      <c r="AO155" s="176"/>
      <c r="AP155" s="179"/>
      <c r="AQ155" s="182"/>
      <c r="AR155" s="184"/>
      <c r="AS155" s="184"/>
      <c r="AT155" s="185"/>
      <c r="AU155" s="146"/>
      <c r="AV155" s="37" t="s">
        <v>161</v>
      </c>
      <c r="AW155" s="22"/>
      <c r="AX155" s="22"/>
      <c r="AY155" s="20"/>
      <c r="AZ155" s="20"/>
      <c r="BA155" s="20"/>
      <c r="BB155" s="218"/>
      <c r="BC155" s="21" t="s">
        <v>156</v>
      </c>
      <c r="BD155" s="41"/>
      <c r="BE155" s="51"/>
      <c r="BF155" s="51"/>
      <c r="BG155" s="37" t="s">
        <v>141</v>
      </c>
      <c r="BH155" s="41"/>
      <c r="BI155" s="40"/>
      <c r="BJ155" s="40"/>
      <c r="BK155" s="171"/>
      <c r="BL155" s="173"/>
      <c r="BM155" s="173"/>
    </row>
    <row r="156" spans="1:65" ht="30" hidden="1" customHeight="1" x14ac:dyDescent="0.3">
      <c r="A156" s="203"/>
      <c r="B156" s="213"/>
      <c r="C156" s="215"/>
      <c r="D156" s="143"/>
      <c r="E156" s="143"/>
      <c r="F156" s="143"/>
      <c r="G156" s="188"/>
      <c r="H156" s="191"/>
      <c r="I156" s="147"/>
      <c r="J156" s="158"/>
      <c r="K156" s="21" t="s">
        <v>170</v>
      </c>
      <c r="L156" s="22"/>
      <c r="M156" s="221"/>
      <c r="N156" s="158"/>
      <c r="O156" s="152"/>
      <c r="P156" s="162"/>
      <c r="Q156" s="164"/>
      <c r="R156" s="149"/>
      <c r="S156" s="151"/>
      <c r="T156" s="152"/>
      <c r="U156" s="153"/>
      <c r="V156" s="154"/>
      <c r="W156" s="21" t="s">
        <v>172</v>
      </c>
      <c r="X156" s="20"/>
      <c r="Y156" s="23"/>
      <c r="Z156" s="23"/>
      <c r="AA156" s="23"/>
      <c r="AB156" s="24"/>
      <c r="AC156" s="24"/>
      <c r="AD156" s="19"/>
      <c r="AE156" s="19"/>
      <c r="AF156" s="19"/>
      <c r="AG156" s="25"/>
      <c r="AH156" s="19"/>
      <c r="AI156" s="26" t="str">
        <f t="shared" si="8"/>
        <v/>
      </c>
      <c r="AJ156" s="26" t="str">
        <f t="shared" si="6"/>
        <v/>
      </c>
      <c r="AK156" s="19"/>
      <c r="AL156" s="26" t="str">
        <f>IFERROR(VLOOKUP(AJ156&amp;AK156,[2]Tabla_Controles!$B$56:$G$65,5,FALSE),"")</f>
        <v/>
      </c>
      <c r="AM156" s="27" t="str">
        <f t="shared" si="7"/>
        <v/>
      </c>
      <c r="AN156" s="156"/>
      <c r="AO156" s="176"/>
      <c r="AP156" s="179"/>
      <c r="AQ156" s="182"/>
      <c r="AR156" s="184"/>
      <c r="AS156" s="184"/>
      <c r="AT156" s="185"/>
      <c r="AU156" s="146"/>
      <c r="AV156" s="37" t="s">
        <v>176</v>
      </c>
      <c r="AW156" s="22"/>
      <c r="AX156" s="22"/>
      <c r="AY156" s="20"/>
      <c r="AZ156" s="20"/>
      <c r="BA156" s="20"/>
      <c r="BB156" s="218"/>
      <c r="BC156" s="21" t="s">
        <v>172</v>
      </c>
      <c r="BD156" s="41"/>
      <c r="BE156" s="51"/>
      <c r="BF156" s="51"/>
      <c r="BG156" s="37" t="s">
        <v>151</v>
      </c>
      <c r="BH156" s="41"/>
      <c r="BI156" s="40"/>
      <c r="BJ156" s="40"/>
      <c r="BK156" s="171"/>
      <c r="BL156" s="173"/>
      <c r="BM156" s="173"/>
    </row>
    <row r="157" spans="1:65" ht="30" hidden="1" customHeight="1" x14ac:dyDescent="0.3">
      <c r="A157" s="203"/>
      <c r="B157" s="213"/>
      <c r="C157" s="216"/>
      <c r="D157" s="143"/>
      <c r="E157" s="143"/>
      <c r="F157" s="143"/>
      <c r="G157" s="189"/>
      <c r="H157" s="192"/>
      <c r="I157" s="147"/>
      <c r="J157" s="158"/>
      <c r="K157" s="21" t="s">
        <v>183</v>
      </c>
      <c r="L157" s="22"/>
      <c r="M157" s="222"/>
      <c r="N157" s="158"/>
      <c r="O157" s="152"/>
      <c r="P157" s="162"/>
      <c r="Q157" s="165"/>
      <c r="R157" s="150"/>
      <c r="S157" s="151"/>
      <c r="T157" s="152"/>
      <c r="U157" s="153"/>
      <c r="V157" s="154"/>
      <c r="W157" s="21" t="s">
        <v>185</v>
      </c>
      <c r="X157" s="20"/>
      <c r="Y157" s="23"/>
      <c r="Z157" s="23"/>
      <c r="AA157" s="23"/>
      <c r="AB157" s="24"/>
      <c r="AC157" s="24"/>
      <c r="AD157" s="19"/>
      <c r="AE157" s="19"/>
      <c r="AF157" s="19"/>
      <c r="AG157" s="25"/>
      <c r="AH157" s="19"/>
      <c r="AI157" s="26" t="str">
        <f t="shared" si="8"/>
        <v/>
      </c>
      <c r="AJ157" s="26" t="str">
        <f t="shared" si="6"/>
        <v/>
      </c>
      <c r="AK157" s="19"/>
      <c r="AL157" s="26" t="str">
        <f>IFERROR(VLOOKUP(AJ157&amp;AK157,[2]Tabla_Controles!$B$56:$G$65,5,FALSE),"")</f>
        <v/>
      </c>
      <c r="AM157" s="27" t="str">
        <f t="shared" si="7"/>
        <v/>
      </c>
      <c r="AN157" s="157"/>
      <c r="AO157" s="177"/>
      <c r="AP157" s="180"/>
      <c r="AQ157" s="183"/>
      <c r="AR157" s="184"/>
      <c r="AS157" s="184"/>
      <c r="AT157" s="185"/>
      <c r="AU157" s="146"/>
      <c r="AV157" s="37" t="s">
        <v>190</v>
      </c>
      <c r="AW157" s="22"/>
      <c r="AX157" s="22"/>
      <c r="AY157" s="20"/>
      <c r="AZ157" s="20"/>
      <c r="BA157" s="20"/>
      <c r="BB157" s="219"/>
      <c r="BC157" s="21" t="s">
        <v>185</v>
      </c>
      <c r="BD157" s="41"/>
      <c r="BE157" s="51"/>
      <c r="BF157" s="51"/>
      <c r="BG157" s="37" t="s">
        <v>161</v>
      </c>
      <c r="BH157" s="41"/>
      <c r="BI157" s="40"/>
      <c r="BJ157" s="40"/>
      <c r="BK157" s="172"/>
      <c r="BL157" s="174"/>
      <c r="BM157" s="174"/>
    </row>
    <row r="158" spans="1:65" ht="51" hidden="1" customHeight="1" x14ac:dyDescent="0.3">
      <c r="A158" s="203" t="str">
        <f>C158&amp;COUNTIF($C$10:C158,C158)</f>
        <v>0</v>
      </c>
      <c r="B158" s="213"/>
      <c r="C158" s="214"/>
      <c r="D158" s="143"/>
      <c r="E158" s="143"/>
      <c r="F158" s="143"/>
      <c r="G158" s="187"/>
      <c r="H158" s="190"/>
      <c r="I158" s="147" t="str">
        <f>"Posibilidad de recibir o solicitar cualquier dádiva o beneficio a nombre propio o de terceros, con el fin de "&amp;J158</f>
        <v xml:space="preserve">Posibilidad de recibir o solicitar cualquier dádiva o beneficio a nombre propio o de terceros, con el fin de </v>
      </c>
      <c r="J158" s="158"/>
      <c r="K158" s="21" t="s">
        <v>86</v>
      </c>
      <c r="L158" s="22"/>
      <c r="M158" s="220"/>
      <c r="N158" s="158"/>
      <c r="O158" s="152"/>
      <c r="P158" s="162"/>
      <c r="Q158" s="163"/>
      <c r="R158" s="148"/>
      <c r="S158" s="151"/>
      <c r="T158" s="152"/>
      <c r="U158" s="153"/>
      <c r="V158" s="154"/>
      <c r="W158" s="21" t="s">
        <v>91</v>
      </c>
      <c r="X158" s="20"/>
      <c r="Y158" s="23"/>
      <c r="Z158" s="23"/>
      <c r="AA158" s="23"/>
      <c r="AB158" s="24"/>
      <c r="AC158" s="24"/>
      <c r="AD158" s="19"/>
      <c r="AE158" s="19"/>
      <c r="AF158" s="19"/>
      <c r="AG158" s="25"/>
      <c r="AH158" s="19"/>
      <c r="AI158" s="26" t="str">
        <f t="shared" si="8"/>
        <v/>
      </c>
      <c r="AJ158" s="26" t="str">
        <f t="shared" si="6"/>
        <v/>
      </c>
      <c r="AK158" s="19"/>
      <c r="AL158" s="26" t="str">
        <f>IFERROR(VLOOKUP(AJ158&amp;AK158,[2]Tabla_Controles!$B$56:$G$65,5,FALSE),"")</f>
        <v/>
      </c>
      <c r="AM158" s="27" t="str">
        <f t="shared" si="7"/>
        <v/>
      </c>
      <c r="AN158" s="155" t="str">
        <f>IFERROR(AVERAGE(AM158:AM164),"")</f>
        <v/>
      </c>
      <c r="AO158" s="175" t="str">
        <f>IF($AN158=100,"Fuerte",IF($AN158&lt;100,"Moderado",IF($AN158&lt;50,"Débil",IF($AN158=0,"",""))))</f>
        <v/>
      </c>
      <c r="AP158" s="178"/>
      <c r="AQ158" s="181" t="str">
        <f>IFERROR(P158-VLOOKUP(AO158&amp;AP158,[2]Tabla_Controles!$B$77:$E$83,4,0),"")</f>
        <v/>
      </c>
      <c r="AR158" s="184" t="str">
        <f>IF($AQ158="","",IF($AQ158=1,"Muy Baja",IF($AQ158=2,"Baja",IF($AQ158=3,"Media",IF($AQ158=4,"Alta",IF($AQ158=5,"Muy Alta","Muy Baja"))))))</f>
        <v/>
      </c>
      <c r="AS158" s="184">
        <f>T158</f>
        <v>0</v>
      </c>
      <c r="AT158" s="185"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146"/>
      <c r="AV158" s="37" t="s">
        <v>105</v>
      </c>
      <c r="AW158" s="22"/>
      <c r="AX158" s="22"/>
      <c r="AY158" s="20"/>
      <c r="AZ158" s="20"/>
      <c r="BA158" s="20"/>
      <c r="BB158" s="217"/>
      <c r="BC158" s="21" t="s">
        <v>91</v>
      </c>
      <c r="BD158" s="41"/>
      <c r="BE158" s="51"/>
      <c r="BF158" s="51"/>
      <c r="BG158" s="37" t="s">
        <v>176</v>
      </c>
      <c r="BH158" s="41"/>
      <c r="BI158" s="40"/>
      <c r="BJ158" s="40"/>
      <c r="BK158" s="169"/>
      <c r="BL158" s="193"/>
      <c r="BM158" s="193"/>
    </row>
    <row r="159" spans="1:65" ht="30" hidden="1" customHeight="1" x14ac:dyDescent="0.3">
      <c r="A159" s="203"/>
      <c r="B159" s="213"/>
      <c r="C159" s="215"/>
      <c r="D159" s="143"/>
      <c r="E159" s="143"/>
      <c r="F159" s="143"/>
      <c r="G159" s="188"/>
      <c r="H159" s="191"/>
      <c r="I159" s="147"/>
      <c r="J159" s="158"/>
      <c r="K159" s="21" t="s">
        <v>118</v>
      </c>
      <c r="L159" s="22"/>
      <c r="M159" s="221"/>
      <c r="N159" s="158"/>
      <c r="O159" s="152"/>
      <c r="P159" s="162"/>
      <c r="Q159" s="164"/>
      <c r="R159" s="149"/>
      <c r="S159" s="151"/>
      <c r="T159" s="152"/>
      <c r="U159" s="153"/>
      <c r="V159" s="154"/>
      <c r="W159" s="21" t="s">
        <v>120</v>
      </c>
      <c r="X159" s="20"/>
      <c r="Y159" s="23"/>
      <c r="Z159" s="23"/>
      <c r="AA159" s="23"/>
      <c r="AB159" s="24"/>
      <c r="AC159" s="24"/>
      <c r="AD159" s="19"/>
      <c r="AE159" s="19"/>
      <c r="AF159" s="19"/>
      <c r="AG159" s="25"/>
      <c r="AH159" s="19"/>
      <c r="AI159" s="26" t="str">
        <f t="shared" si="8"/>
        <v/>
      </c>
      <c r="AJ159" s="26" t="str">
        <f t="shared" si="6"/>
        <v/>
      </c>
      <c r="AK159" s="19"/>
      <c r="AL159" s="26" t="str">
        <f>IFERROR(VLOOKUP(AJ159&amp;AK159,[2]Tabla_Controles!$B$56:$G$65,5,FALSE),"")</f>
        <v/>
      </c>
      <c r="AM159" s="27" t="str">
        <f t="shared" si="7"/>
        <v/>
      </c>
      <c r="AN159" s="156"/>
      <c r="AO159" s="176"/>
      <c r="AP159" s="179"/>
      <c r="AQ159" s="182"/>
      <c r="AR159" s="184"/>
      <c r="AS159" s="184"/>
      <c r="AT159" s="185"/>
      <c r="AU159" s="146"/>
      <c r="AV159" s="37" t="s">
        <v>126</v>
      </c>
      <c r="AW159" s="22"/>
      <c r="AX159" s="22"/>
      <c r="AY159" s="20"/>
      <c r="AZ159" s="20"/>
      <c r="BA159" s="20"/>
      <c r="BB159" s="218"/>
      <c r="BC159" s="21" t="s">
        <v>120</v>
      </c>
      <c r="BD159" s="41"/>
      <c r="BE159" s="51"/>
      <c r="BF159" s="51"/>
      <c r="BG159" s="37" t="s">
        <v>190</v>
      </c>
      <c r="BH159" s="41"/>
      <c r="BI159" s="40"/>
      <c r="BJ159" s="40"/>
      <c r="BK159" s="171"/>
      <c r="BL159" s="173"/>
      <c r="BM159" s="173"/>
    </row>
    <row r="160" spans="1:65" ht="30" hidden="1" customHeight="1" x14ac:dyDescent="0.3">
      <c r="A160" s="203"/>
      <c r="B160" s="213"/>
      <c r="C160" s="215"/>
      <c r="D160" s="143"/>
      <c r="E160" s="143"/>
      <c r="F160" s="143"/>
      <c r="G160" s="188"/>
      <c r="H160" s="191"/>
      <c r="I160" s="147"/>
      <c r="J160" s="158"/>
      <c r="K160" s="21" t="s">
        <v>135</v>
      </c>
      <c r="L160" s="22"/>
      <c r="M160" s="221"/>
      <c r="N160" s="158"/>
      <c r="O160" s="152"/>
      <c r="P160" s="162"/>
      <c r="Q160" s="164"/>
      <c r="R160" s="149"/>
      <c r="S160" s="151"/>
      <c r="T160" s="152"/>
      <c r="U160" s="153"/>
      <c r="V160" s="154"/>
      <c r="W160" s="21" t="s">
        <v>137</v>
      </c>
      <c r="X160" s="20"/>
      <c r="Y160" s="23"/>
      <c r="Z160" s="23"/>
      <c r="AA160" s="23"/>
      <c r="AB160" s="24"/>
      <c r="AC160" s="24"/>
      <c r="AD160" s="19"/>
      <c r="AE160" s="19"/>
      <c r="AF160" s="19"/>
      <c r="AG160" s="25"/>
      <c r="AH160" s="19"/>
      <c r="AI160" s="26" t="str">
        <f t="shared" si="8"/>
        <v/>
      </c>
      <c r="AJ160" s="26" t="str">
        <f t="shared" si="6"/>
        <v/>
      </c>
      <c r="AK160" s="19"/>
      <c r="AL160" s="26" t="str">
        <f>IFERROR(VLOOKUP(AJ160&amp;AK160,[2]Tabla_Controles!$B$56:$G$65,5,FALSE),"")</f>
        <v/>
      </c>
      <c r="AM160" s="27" t="str">
        <f t="shared" si="7"/>
        <v/>
      </c>
      <c r="AN160" s="156"/>
      <c r="AO160" s="176"/>
      <c r="AP160" s="179"/>
      <c r="AQ160" s="182"/>
      <c r="AR160" s="184"/>
      <c r="AS160" s="184"/>
      <c r="AT160" s="185"/>
      <c r="AU160" s="146"/>
      <c r="AV160" s="37" t="s">
        <v>141</v>
      </c>
      <c r="AW160" s="22"/>
      <c r="AX160" s="22"/>
      <c r="AY160" s="20"/>
      <c r="AZ160" s="20"/>
      <c r="BA160" s="20"/>
      <c r="BB160" s="218"/>
      <c r="BC160" s="21" t="s">
        <v>137</v>
      </c>
      <c r="BD160" s="41"/>
      <c r="BE160" s="51"/>
      <c r="BF160" s="51"/>
      <c r="BG160" s="37" t="s">
        <v>105</v>
      </c>
      <c r="BH160" s="41"/>
      <c r="BI160" s="40"/>
      <c r="BJ160" s="40"/>
      <c r="BK160" s="171"/>
      <c r="BL160" s="173"/>
      <c r="BM160" s="173"/>
    </row>
    <row r="161" spans="1:65" ht="30" hidden="1" customHeight="1" x14ac:dyDescent="0.3">
      <c r="A161" s="203"/>
      <c r="B161" s="213"/>
      <c r="C161" s="215"/>
      <c r="D161" s="143"/>
      <c r="E161" s="143"/>
      <c r="F161" s="143"/>
      <c r="G161" s="188"/>
      <c r="H161" s="191"/>
      <c r="I161" s="147"/>
      <c r="J161" s="158"/>
      <c r="K161" s="21" t="s">
        <v>144</v>
      </c>
      <c r="L161" s="22"/>
      <c r="M161" s="221"/>
      <c r="N161" s="158"/>
      <c r="O161" s="152"/>
      <c r="P161" s="162"/>
      <c r="Q161" s="164"/>
      <c r="R161" s="149"/>
      <c r="S161" s="151"/>
      <c r="T161" s="152"/>
      <c r="U161" s="153"/>
      <c r="V161" s="154"/>
      <c r="W161" s="21" t="s">
        <v>146</v>
      </c>
      <c r="X161" s="20"/>
      <c r="Y161" s="23"/>
      <c r="Z161" s="23"/>
      <c r="AA161" s="23"/>
      <c r="AB161" s="24"/>
      <c r="AC161" s="24"/>
      <c r="AD161" s="19"/>
      <c r="AE161" s="19"/>
      <c r="AF161" s="19"/>
      <c r="AG161" s="25"/>
      <c r="AH161" s="19"/>
      <c r="AI161" s="26" t="str">
        <f t="shared" si="8"/>
        <v/>
      </c>
      <c r="AJ161" s="26" t="str">
        <f t="shared" si="6"/>
        <v/>
      </c>
      <c r="AK161" s="19"/>
      <c r="AL161" s="26" t="str">
        <f>IFERROR(VLOOKUP(AJ161&amp;AK161,[2]Tabla_Controles!$B$56:$G$65,5,FALSE),"")</f>
        <v/>
      </c>
      <c r="AM161" s="27" t="str">
        <f t="shared" si="7"/>
        <v/>
      </c>
      <c r="AN161" s="156"/>
      <c r="AO161" s="176"/>
      <c r="AP161" s="179"/>
      <c r="AQ161" s="182"/>
      <c r="AR161" s="184"/>
      <c r="AS161" s="184"/>
      <c r="AT161" s="185"/>
      <c r="AU161" s="146"/>
      <c r="AV161" s="37" t="s">
        <v>151</v>
      </c>
      <c r="AW161" s="22"/>
      <c r="AX161" s="22"/>
      <c r="AY161" s="20"/>
      <c r="AZ161" s="20"/>
      <c r="BA161" s="20"/>
      <c r="BB161" s="218"/>
      <c r="BC161" s="21" t="s">
        <v>146</v>
      </c>
      <c r="BD161" s="41"/>
      <c r="BE161" s="51"/>
      <c r="BF161" s="51"/>
      <c r="BG161" s="37" t="s">
        <v>126</v>
      </c>
      <c r="BH161" s="41"/>
      <c r="BI161" s="40"/>
      <c r="BJ161" s="40"/>
      <c r="BK161" s="171"/>
      <c r="BL161" s="173"/>
      <c r="BM161" s="173"/>
    </row>
    <row r="162" spans="1:65" ht="30" hidden="1" customHeight="1" x14ac:dyDescent="0.3">
      <c r="A162" s="203"/>
      <c r="B162" s="213"/>
      <c r="C162" s="215"/>
      <c r="D162" s="143"/>
      <c r="E162" s="143"/>
      <c r="F162" s="143"/>
      <c r="G162" s="188"/>
      <c r="H162" s="191"/>
      <c r="I162" s="147"/>
      <c r="J162" s="158"/>
      <c r="K162" s="21" t="s">
        <v>154</v>
      </c>
      <c r="L162" s="22"/>
      <c r="M162" s="221"/>
      <c r="N162" s="158"/>
      <c r="O162" s="152"/>
      <c r="P162" s="162"/>
      <c r="Q162" s="164"/>
      <c r="R162" s="149"/>
      <c r="S162" s="151"/>
      <c r="T162" s="152"/>
      <c r="U162" s="153"/>
      <c r="V162" s="154"/>
      <c r="W162" s="21" t="s">
        <v>156</v>
      </c>
      <c r="X162" s="20"/>
      <c r="Y162" s="23"/>
      <c r="Z162" s="23"/>
      <c r="AA162" s="23"/>
      <c r="AB162" s="24"/>
      <c r="AC162" s="24"/>
      <c r="AD162" s="19"/>
      <c r="AE162" s="19"/>
      <c r="AF162" s="19"/>
      <c r="AG162" s="25"/>
      <c r="AH162" s="19"/>
      <c r="AI162" s="26" t="str">
        <f t="shared" si="8"/>
        <v/>
      </c>
      <c r="AJ162" s="26" t="str">
        <f t="shared" si="6"/>
        <v/>
      </c>
      <c r="AK162" s="19"/>
      <c r="AL162" s="26" t="str">
        <f>IFERROR(VLOOKUP(AJ162&amp;AK162,[2]Tabla_Controles!$B$56:$G$65,5,FALSE),"")</f>
        <v/>
      </c>
      <c r="AM162" s="27" t="str">
        <f t="shared" si="7"/>
        <v/>
      </c>
      <c r="AN162" s="156"/>
      <c r="AO162" s="176"/>
      <c r="AP162" s="179"/>
      <c r="AQ162" s="182"/>
      <c r="AR162" s="184"/>
      <c r="AS162" s="184"/>
      <c r="AT162" s="185"/>
      <c r="AU162" s="146"/>
      <c r="AV162" s="37" t="s">
        <v>161</v>
      </c>
      <c r="AW162" s="22"/>
      <c r="AX162" s="22"/>
      <c r="AY162" s="20"/>
      <c r="AZ162" s="20"/>
      <c r="BA162" s="20"/>
      <c r="BB162" s="218"/>
      <c r="BC162" s="21" t="s">
        <v>156</v>
      </c>
      <c r="BD162" s="41"/>
      <c r="BE162" s="51"/>
      <c r="BF162" s="51"/>
      <c r="BG162" s="37" t="s">
        <v>141</v>
      </c>
      <c r="BH162" s="41"/>
      <c r="BI162" s="40"/>
      <c r="BJ162" s="40"/>
      <c r="BK162" s="171"/>
      <c r="BL162" s="173"/>
      <c r="BM162" s="173"/>
    </row>
    <row r="163" spans="1:65" ht="30" hidden="1" customHeight="1" x14ac:dyDescent="0.3">
      <c r="A163" s="203"/>
      <c r="B163" s="213"/>
      <c r="C163" s="215"/>
      <c r="D163" s="143"/>
      <c r="E163" s="143"/>
      <c r="F163" s="143"/>
      <c r="G163" s="188"/>
      <c r="H163" s="191"/>
      <c r="I163" s="147"/>
      <c r="J163" s="158"/>
      <c r="K163" s="21" t="s">
        <v>170</v>
      </c>
      <c r="L163" s="22"/>
      <c r="M163" s="221"/>
      <c r="N163" s="158"/>
      <c r="O163" s="152"/>
      <c r="P163" s="162"/>
      <c r="Q163" s="164"/>
      <c r="R163" s="149"/>
      <c r="S163" s="151"/>
      <c r="T163" s="152"/>
      <c r="U163" s="153"/>
      <c r="V163" s="154"/>
      <c r="W163" s="21" t="s">
        <v>172</v>
      </c>
      <c r="X163" s="20"/>
      <c r="Y163" s="23"/>
      <c r="Z163" s="23"/>
      <c r="AA163" s="23"/>
      <c r="AB163" s="24"/>
      <c r="AC163" s="24"/>
      <c r="AD163" s="19"/>
      <c r="AE163" s="19"/>
      <c r="AF163" s="19"/>
      <c r="AG163" s="25"/>
      <c r="AH163" s="19"/>
      <c r="AI163" s="26" t="str">
        <f t="shared" si="8"/>
        <v/>
      </c>
      <c r="AJ163" s="26" t="str">
        <f t="shared" si="6"/>
        <v/>
      </c>
      <c r="AK163" s="19"/>
      <c r="AL163" s="26" t="str">
        <f>IFERROR(VLOOKUP(AJ163&amp;AK163,[2]Tabla_Controles!$B$56:$G$65,5,FALSE),"")</f>
        <v/>
      </c>
      <c r="AM163" s="27" t="str">
        <f t="shared" si="7"/>
        <v/>
      </c>
      <c r="AN163" s="156"/>
      <c r="AO163" s="176"/>
      <c r="AP163" s="179"/>
      <c r="AQ163" s="182"/>
      <c r="AR163" s="184"/>
      <c r="AS163" s="184"/>
      <c r="AT163" s="185"/>
      <c r="AU163" s="146"/>
      <c r="AV163" s="37" t="s">
        <v>176</v>
      </c>
      <c r="AW163" s="22"/>
      <c r="AX163" s="22"/>
      <c r="AY163" s="20"/>
      <c r="AZ163" s="20"/>
      <c r="BA163" s="20"/>
      <c r="BB163" s="218"/>
      <c r="BC163" s="21" t="s">
        <v>172</v>
      </c>
      <c r="BD163" s="41"/>
      <c r="BE163" s="51"/>
      <c r="BF163" s="51"/>
      <c r="BG163" s="37" t="s">
        <v>151</v>
      </c>
      <c r="BH163" s="41"/>
      <c r="BI163" s="40"/>
      <c r="BJ163" s="40"/>
      <c r="BK163" s="171"/>
      <c r="BL163" s="173"/>
      <c r="BM163" s="173"/>
    </row>
    <row r="164" spans="1:65" ht="30" hidden="1" customHeight="1" x14ac:dyDescent="0.3">
      <c r="A164" s="203"/>
      <c r="B164" s="213"/>
      <c r="C164" s="216"/>
      <c r="D164" s="143"/>
      <c r="E164" s="143"/>
      <c r="F164" s="143"/>
      <c r="G164" s="189"/>
      <c r="H164" s="192"/>
      <c r="I164" s="147"/>
      <c r="J164" s="158"/>
      <c r="K164" s="21" t="s">
        <v>183</v>
      </c>
      <c r="L164" s="22"/>
      <c r="M164" s="222"/>
      <c r="N164" s="158"/>
      <c r="O164" s="152"/>
      <c r="P164" s="162"/>
      <c r="Q164" s="165"/>
      <c r="R164" s="150"/>
      <c r="S164" s="151"/>
      <c r="T164" s="152"/>
      <c r="U164" s="153"/>
      <c r="V164" s="154"/>
      <c r="W164" s="21" t="s">
        <v>185</v>
      </c>
      <c r="X164" s="20"/>
      <c r="Y164" s="23"/>
      <c r="Z164" s="23"/>
      <c r="AA164" s="23"/>
      <c r="AB164" s="24"/>
      <c r="AC164" s="24"/>
      <c r="AD164" s="19"/>
      <c r="AE164" s="19"/>
      <c r="AF164" s="19"/>
      <c r="AG164" s="25"/>
      <c r="AH164" s="19"/>
      <c r="AI164" s="26" t="str">
        <f t="shared" si="8"/>
        <v/>
      </c>
      <c r="AJ164" s="26" t="str">
        <f t="shared" si="6"/>
        <v/>
      </c>
      <c r="AK164" s="19"/>
      <c r="AL164" s="26" t="str">
        <f>IFERROR(VLOOKUP(AJ164&amp;AK164,[2]Tabla_Controles!$B$56:$G$65,5,FALSE),"")</f>
        <v/>
      </c>
      <c r="AM164" s="27" t="str">
        <f t="shared" si="7"/>
        <v/>
      </c>
      <c r="AN164" s="157"/>
      <c r="AO164" s="177"/>
      <c r="AP164" s="180"/>
      <c r="AQ164" s="183"/>
      <c r="AR164" s="184"/>
      <c r="AS164" s="184"/>
      <c r="AT164" s="185"/>
      <c r="AU164" s="146"/>
      <c r="AV164" s="37" t="s">
        <v>190</v>
      </c>
      <c r="AW164" s="22"/>
      <c r="AX164" s="22"/>
      <c r="AY164" s="20"/>
      <c r="AZ164" s="20"/>
      <c r="BA164" s="20"/>
      <c r="BB164" s="219"/>
      <c r="BC164" s="21" t="s">
        <v>185</v>
      </c>
      <c r="BD164" s="41"/>
      <c r="BE164" s="51"/>
      <c r="BF164" s="51"/>
      <c r="BG164" s="37" t="s">
        <v>161</v>
      </c>
      <c r="BH164" s="41"/>
      <c r="BI164" s="40"/>
      <c r="BJ164" s="40"/>
      <c r="BK164" s="172"/>
      <c r="BL164" s="174"/>
      <c r="BM164" s="174"/>
    </row>
    <row r="165" spans="1:65" ht="51" hidden="1" customHeight="1" x14ac:dyDescent="0.3">
      <c r="A165" s="203" t="str">
        <f>C165&amp;COUNTIF($C$10:C165,C165)</f>
        <v>0</v>
      </c>
      <c r="B165" s="213"/>
      <c r="C165" s="214"/>
      <c r="D165" s="143"/>
      <c r="E165" s="143"/>
      <c r="F165" s="143"/>
      <c r="G165" s="187"/>
      <c r="H165" s="190"/>
      <c r="I165" s="147" t="str">
        <f>"Posibilidad de recibir o solicitar cualquier dádiva o beneficio a nombre propio o de terceros, con el fin de "&amp;J165</f>
        <v xml:space="preserve">Posibilidad de recibir o solicitar cualquier dádiva o beneficio a nombre propio o de terceros, con el fin de </v>
      </c>
      <c r="J165" s="158"/>
      <c r="K165" s="21" t="s">
        <v>86</v>
      </c>
      <c r="L165" s="22"/>
      <c r="M165" s="220"/>
      <c r="N165" s="158"/>
      <c r="O165" s="152"/>
      <c r="P165" s="162"/>
      <c r="Q165" s="163"/>
      <c r="R165" s="148"/>
      <c r="S165" s="151"/>
      <c r="T165" s="152"/>
      <c r="U165" s="153"/>
      <c r="V165" s="154"/>
      <c r="W165" s="21" t="s">
        <v>91</v>
      </c>
      <c r="X165" s="20"/>
      <c r="Y165" s="23"/>
      <c r="Z165" s="23"/>
      <c r="AA165" s="23"/>
      <c r="AB165" s="24"/>
      <c r="AC165" s="24"/>
      <c r="AD165" s="19"/>
      <c r="AE165" s="19"/>
      <c r="AF165" s="19"/>
      <c r="AG165" s="25"/>
      <c r="AH165" s="19"/>
      <c r="AI165" s="26" t="str">
        <f t="shared" si="8"/>
        <v/>
      </c>
      <c r="AJ165" s="26" t="str">
        <f t="shared" si="6"/>
        <v/>
      </c>
      <c r="AK165" s="19"/>
      <c r="AL165" s="26" t="str">
        <f>IFERROR(VLOOKUP(AJ165&amp;AK165,[2]Tabla_Controles!$B$56:$G$65,5,FALSE),"")</f>
        <v/>
      </c>
      <c r="AM165" s="27" t="str">
        <f t="shared" si="7"/>
        <v/>
      </c>
      <c r="AN165" s="155" t="str">
        <f>IFERROR(AVERAGE(AM165:AM171),"")</f>
        <v/>
      </c>
      <c r="AO165" s="175" t="str">
        <f>IF($AN165=100,"Fuerte",IF($AN165&lt;100,"Moderado",IF($AN165&lt;50,"Débil",IF($AN165=0,"",""))))</f>
        <v/>
      </c>
      <c r="AP165" s="178"/>
      <c r="AQ165" s="181" t="str">
        <f>IFERROR(P165-VLOOKUP(AO165&amp;AP165,[2]Tabla_Controles!$B$77:$E$83,4,0),"")</f>
        <v/>
      </c>
      <c r="AR165" s="184" t="str">
        <f>IF($AQ165="","",IF($AQ165=1,"Muy Baja",IF($AQ165=2,"Baja",IF($AQ165=3,"Media",IF($AQ165=4,"Alta",IF($AQ165=5,"Muy Alta","Muy Baja"))))))</f>
        <v/>
      </c>
      <c r="AS165" s="184">
        <f>T165</f>
        <v>0</v>
      </c>
      <c r="AT165" s="185"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146"/>
      <c r="AV165" s="37" t="s">
        <v>105</v>
      </c>
      <c r="AW165" s="22"/>
      <c r="AX165" s="22"/>
      <c r="AY165" s="20"/>
      <c r="AZ165" s="20"/>
      <c r="BA165" s="20"/>
      <c r="BB165" s="217"/>
      <c r="BC165" s="21" t="s">
        <v>91</v>
      </c>
      <c r="BD165" s="41"/>
      <c r="BE165" s="51"/>
      <c r="BF165" s="51"/>
      <c r="BG165" s="37" t="s">
        <v>176</v>
      </c>
      <c r="BH165" s="41"/>
      <c r="BI165" s="40"/>
      <c r="BJ165" s="40"/>
      <c r="BK165" s="169"/>
      <c r="BL165" s="193"/>
      <c r="BM165" s="193"/>
    </row>
    <row r="166" spans="1:65" ht="30" hidden="1" customHeight="1" x14ac:dyDescent="0.3">
      <c r="A166" s="203"/>
      <c r="B166" s="213"/>
      <c r="C166" s="215"/>
      <c r="D166" s="143"/>
      <c r="E166" s="143"/>
      <c r="F166" s="143"/>
      <c r="G166" s="188"/>
      <c r="H166" s="191"/>
      <c r="I166" s="147"/>
      <c r="J166" s="158"/>
      <c r="K166" s="21" t="s">
        <v>118</v>
      </c>
      <c r="L166" s="22"/>
      <c r="M166" s="221"/>
      <c r="N166" s="158"/>
      <c r="O166" s="152"/>
      <c r="P166" s="162"/>
      <c r="Q166" s="164"/>
      <c r="R166" s="149"/>
      <c r="S166" s="151"/>
      <c r="T166" s="152"/>
      <c r="U166" s="153"/>
      <c r="V166" s="154"/>
      <c r="W166" s="21" t="s">
        <v>120</v>
      </c>
      <c r="X166" s="20"/>
      <c r="Y166" s="23"/>
      <c r="Z166" s="23"/>
      <c r="AA166" s="23"/>
      <c r="AB166" s="24"/>
      <c r="AC166" s="24"/>
      <c r="AD166" s="19"/>
      <c r="AE166" s="19"/>
      <c r="AF166" s="19"/>
      <c r="AG166" s="25"/>
      <c r="AH166" s="19"/>
      <c r="AI166" s="26" t="str">
        <f t="shared" si="8"/>
        <v/>
      </c>
      <c r="AJ166" s="26" t="str">
        <f t="shared" si="6"/>
        <v/>
      </c>
      <c r="AK166" s="19"/>
      <c r="AL166" s="26" t="str">
        <f>IFERROR(VLOOKUP(AJ166&amp;AK166,[2]Tabla_Controles!$B$56:$G$65,5,FALSE),"")</f>
        <v/>
      </c>
      <c r="AM166" s="27" t="str">
        <f t="shared" si="7"/>
        <v/>
      </c>
      <c r="AN166" s="156"/>
      <c r="AO166" s="176"/>
      <c r="AP166" s="179"/>
      <c r="AQ166" s="182"/>
      <c r="AR166" s="184"/>
      <c r="AS166" s="184"/>
      <c r="AT166" s="185"/>
      <c r="AU166" s="146"/>
      <c r="AV166" s="37" t="s">
        <v>126</v>
      </c>
      <c r="AW166" s="22"/>
      <c r="AX166" s="22"/>
      <c r="AY166" s="20"/>
      <c r="AZ166" s="20"/>
      <c r="BA166" s="20"/>
      <c r="BB166" s="218"/>
      <c r="BC166" s="21" t="s">
        <v>120</v>
      </c>
      <c r="BD166" s="41"/>
      <c r="BE166" s="51"/>
      <c r="BF166" s="51"/>
      <c r="BG166" s="37" t="s">
        <v>190</v>
      </c>
      <c r="BH166" s="41"/>
      <c r="BI166" s="40"/>
      <c r="BJ166" s="40"/>
      <c r="BK166" s="171"/>
      <c r="BL166" s="173"/>
      <c r="BM166" s="173"/>
    </row>
    <row r="167" spans="1:65" ht="30" hidden="1" customHeight="1" x14ac:dyDescent="0.3">
      <c r="A167" s="203"/>
      <c r="B167" s="213"/>
      <c r="C167" s="215"/>
      <c r="D167" s="143"/>
      <c r="E167" s="143"/>
      <c r="F167" s="143"/>
      <c r="G167" s="188"/>
      <c r="H167" s="191"/>
      <c r="I167" s="147"/>
      <c r="J167" s="158"/>
      <c r="K167" s="21" t="s">
        <v>135</v>
      </c>
      <c r="L167" s="22"/>
      <c r="M167" s="221"/>
      <c r="N167" s="158"/>
      <c r="O167" s="152"/>
      <c r="P167" s="162"/>
      <c r="Q167" s="164"/>
      <c r="R167" s="149"/>
      <c r="S167" s="151"/>
      <c r="T167" s="152"/>
      <c r="U167" s="153"/>
      <c r="V167" s="154"/>
      <c r="W167" s="21" t="s">
        <v>137</v>
      </c>
      <c r="X167" s="20"/>
      <c r="Y167" s="23"/>
      <c r="Z167" s="23"/>
      <c r="AA167" s="23"/>
      <c r="AB167" s="24"/>
      <c r="AC167" s="24"/>
      <c r="AD167" s="19"/>
      <c r="AE167" s="19"/>
      <c r="AF167" s="19"/>
      <c r="AG167" s="25"/>
      <c r="AH167" s="19"/>
      <c r="AI167" s="26" t="str">
        <f t="shared" si="8"/>
        <v/>
      </c>
      <c r="AJ167" s="26" t="str">
        <f t="shared" si="6"/>
        <v/>
      </c>
      <c r="AK167" s="19"/>
      <c r="AL167" s="26" t="str">
        <f>IFERROR(VLOOKUP(AJ167&amp;AK167,[2]Tabla_Controles!$B$56:$G$65,5,FALSE),"")</f>
        <v/>
      </c>
      <c r="AM167" s="27" t="str">
        <f t="shared" si="7"/>
        <v/>
      </c>
      <c r="AN167" s="156"/>
      <c r="AO167" s="176"/>
      <c r="AP167" s="179"/>
      <c r="AQ167" s="182"/>
      <c r="AR167" s="184"/>
      <c r="AS167" s="184"/>
      <c r="AT167" s="185"/>
      <c r="AU167" s="146"/>
      <c r="AV167" s="37" t="s">
        <v>141</v>
      </c>
      <c r="AW167" s="22"/>
      <c r="AX167" s="22"/>
      <c r="AY167" s="20"/>
      <c r="AZ167" s="20"/>
      <c r="BA167" s="20"/>
      <c r="BB167" s="218"/>
      <c r="BC167" s="21" t="s">
        <v>137</v>
      </c>
      <c r="BD167" s="41"/>
      <c r="BE167" s="51"/>
      <c r="BF167" s="51"/>
      <c r="BG167" s="37" t="s">
        <v>105</v>
      </c>
      <c r="BH167" s="41"/>
      <c r="BI167" s="40"/>
      <c r="BJ167" s="40"/>
      <c r="BK167" s="171"/>
      <c r="BL167" s="173"/>
      <c r="BM167" s="173"/>
    </row>
    <row r="168" spans="1:65" ht="30" hidden="1" customHeight="1" x14ac:dyDescent="0.3">
      <c r="A168" s="203"/>
      <c r="B168" s="213"/>
      <c r="C168" s="215"/>
      <c r="D168" s="143"/>
      <c r="E168" s="143"/>
      <c r="F168" s="143"/>
      <c r="G168" s="188"/>
      <c r="H168" s="191"/>
      <c r="I168" s="147"/>
      <c r="J168" s="158"/>
      <c r="K168" s="21" t="s">
        <v>144</v>
      </c>
      <c r="L168" s="22"/>
      <c r="M168" s="221"/>
      <c r="N168" s="158"/>
      <c r="O168" s="152"/>
      <c r="P168" s="162"/>
      <c r="Q168" s="164"/>
      <c r="R168" s="149"/>
      <c r="S168" s="151"/>
      <c r="T168" s="152"/>
      <c r="U168" s="153"/>
      <c r="V168" s="154"/>
      <c r="W168" s="21" t="s">
        <v>146</v>
      </c>
      <c r="X168" s="20"/>
      <c r="Y168" s="23"/>
      <c r="Z168" s="23"/>
      <c r="AA168" s="23"/>
      <c r="AB168" s="24"/>
      <c r="AC168" s="24"/>
      <c r="AD168" s="19"/>
      <c r="AE168" s="19"/>
      <c r="AF168" s="19"/>
      <c r="AG168" s="25"/>
      <c r="AH168" s="19"/>
      <c r="AI168" s="26" t="str">
        <f t="shared" si="8"/>
        <v/>
      </c>
      <c r="AJ168" s="26" t="str">
        <f t="shared" si="6"/>
        <v/>
      </c>
      <c r="AK168" s="19"/>
      <c r="AL168" s="26" t="str">
        <f>IFERROR(VLOOKUP(AJ168&amp;AK168,[2]Tabla_Controles!$B$56:$G$65,5,FALSE),"")</f>
        <v/>
      </c>
      <c r="AM168" s="27" t="str">
        <f t="shared" si="7"/>
        <v/>
      </c>
      <c r="AN168" s="156"/>
      <c r="AO168" s="176"/>
      <c r="AP168" s="179"/>
      <c r="AQ168" s="182"/>
      <c r="AR168" s="184"/>
      <c r="AS168" s="184"/>
      <c r="AT168" s="185"/>
      <c r="AU168" s="146"/>
      <c r="AV168" s="37" t="s">
        <v>151</v>
      </c>
      <c r="AW168" s="22"/>
      <c r="AX168" s="22"/>
      <c r="AY168" s="20"/>
      <c r="AZ168" s="20"/>
      <c r="BA168" s="20"/>
      <c r="BB168" s="218"/>
      <c r="BC168" s="21" t="s">
        <v>146</v>
      </c>
      <c r="BD168" s="41"/>
      <c r="BE168" s="51"/>
      <c r="BF168" s="51"/>
      <c r="BG168" s="37" t="s">
        <v>126</v>
      </c>
      <c r="BH168" s="41"/>
      <c r="BI168" s="40"/>
      <c r="BJ168" s="40"/>
      <c r="BK168" s="171"/>
      <c r="BL168" s="173"/>
      <c r="BM168" s="173"/>
    </row>
    <row r="169" spans="1:65" ht="30" hidden="1" customHeight="1" x14ac:dyDescent="0.3">
      <c r="A169" s="203"/>
      <c r="B169" s="213"/>
      <c r="C169" s="215"/>
      <c r="D169" s="143"/>
      <c r="E169" s="143"/>
      <c r="F169" s="143"/>
      <c r="G169" s="188"/>
      <c r="H169" s="191"/>
      <c r="I169" s="147"/>
      <c r="J169" s="158"/>
      <c r="K169" s="21" t="s">
        <v>154</v>
      </c>
      <c r="L169" s="22"/>
      <c r="M169" s="221"/>
      <c r="N169" s="158"/>
      <c r="O169" s="152"/>
      <c r="P169" s="162"/>
      <c r="Q169" s="164"/>
      <c r="R169" s="149"/>
      <c r="S169" s="151"/>
      <c r="T169" s="152"/>
      <c r="U169" s="153"/>
      <c r="V169" s="154"/>
      <c r="W169" s="21" t="s">
        <v>156</v>
      </c>
      <c r="X169" s="20"/>
      <c r="Y169" s="23"/>
      <c r="Z169" s="23"/>
      <c r="AA169" s="23"/>
      <c r="AB169" s="24"/>
      <c r="AC169" s="24"/>
      <c r="AD169" s="19"/>
      <c r="AE169" s="19"/>
      <c r="AF169" s="19"/>
      <c r="AG169" s="25"/>
      <c r="AH169" s="19"/>
      <c r="AI169" s="26" t="str">
        <f t="shared" si="8"/>
        <v/>
      </c>
      <c r="AJ169" s="26" t="str">
        <f t="shared" si="6"/>
        <v/>
      </c>
      <c r="AK169" s="19"/>
      <c r="AL169" s="26" t="str">
        <f>IFERROR(VLOOKUP(AJ169&amp;AK169,[2]Tabla_Controles!$B$56:$G$65,5,FALSE),"")</f>
        <v/>
      </c>
      <c r="AM169" s="27" t="str">
        <f t="shared" si="7"/>
        <v/>
      </c>
      <c r="AN169" s="156"/>
      <c r="AO169" s="176"/>
      <c r="AP169" s="179"/>
      <c r="AQ169" s="182"/>
      <c r="AR169" s="184"/>
      <c r="AS169" s="184"/>
      <c r="AT169" s="185"/>
      <c r="AU169" s="146"/>
      <c r="AV169" s="37" t="s">
        <v>161</v>
      </c>
      <c r="AW169" s="22"/>
      <c r="AX169" s="22"/>
      <c r="AY169" s="20"/>
      <c r="AZ169" s="20"/>
      <c r="BA169" s="20"/>
      <c r="BB169" s="218"/>
      <c r="BC169" s="21" t="s">
        <v>156</v>
      </c>
      <c r="BD169" s="41"/>
      <c r="BE169" s="51"/>
      <c r="BF169" s="51"/>
      <c r="BG169" s="37" t="s">
        <v>141</v>
      </c>
      <c r="BH169" s="41"/>
      <c r="BI169" s="40"/>
      <c r="BJ169" s="40"/>
      <c r="BK169" s="171"/>
      <c r="BL169" s="173"/>
      <c r="BM169" s="173"/>
    </row>
    <row r="170" spans="1:65" ht="30" hidden="1" customHeight="1" x14ac:dyDescent="0.3">
      <c r="A170" s="203"/>
      <c r="B170" s="213"/>
      <c r="C170" s="215"/>
      <c r="D170" s="143"/>
      <c r="E170" s="143"/>
      <c r="F170" s="143"/>
      <c r="G170" s="188"/>
      <c r="H170" s="191"/>
      <c r="I170" s="147"/>
      <c r="J170" s="158"/>
      <c r="K170" s="21" t="s">
        <v>170</v>
      </c>
      <c r="L170" s="22"/>
      <c r="M170" s="221"/>
      <c r="N170" s="158"/>
      <c r="O170" s="152"/>
      <c r="P170" s="162"/>
      <c r="Q170" s="164"/>
      <c r="R170" s="149"/>
      <c r="S170" s="151"/>
      <c r="T170" s="152"/>
      <c r="U170" s="153"/>
      <c r="V170" s="154"/>
      <c r="W170" s="21" t="s">
        <v>172</v>
      </c>
      <c r="X170" s="20"/>
      <c r="Y170" s="23"/>
      <c r="Z170" s="23"/>
      <c r="AA170" s="23"/>
      <c r="AB170" s="24"/>
      <c r="AC170" s="24"/>
      <c r="AD170" s="19"/>
      <c r="AE170" s="19"/>
      <c r="AF170" s="19"/>
      <c r="AG170" s="25"/>
      <c r="AH170" s="19"/>
      <c r="AI170" s="26" t="str">
        <f t="shared" si="8"/>
        <v/>
      </c>
      <c r="AJ170" s="26" t="str">
        <f t="shared" si="6"/>
        <v/>
      </c>
      <c r="AK170" s="19"/>
      <c r="AL170" s="26" t="str">
        <f>IFERROR(VLOOKUP(AJ170&amp;AK170,[2]Tabla_Controles!$B$56:$G$65,5,FALSE),"")</f>
        <v/>
      </c>
      <c r="AM170" s="27" t="str">
        <f t="shared" si="7"/>
        <v/>
      </c>
      <c r="AN170" s="156"/>
      <c r="AO170" s="176"/>
      <c r="AP170" s="179"/>
      <c r="AQ170" s="182"/>
      <c r="AR170" s="184"/>
      <c r="AS170" s="184"/>
      <c r="AT170" s="185"/>
      <c r="AU170" s="146"/>
      <c r="AV170" s="37" t="s">
        <v>176</v>
      </c>
      <c r="AW170" s="22"/>
      <c r="AX170" s="22"/>
      <c r="AY170" s="20"/>
      <c r="AZ170" s="20"/>
      <c r="BA170" s="20"/>
      <c r="BB170" s="218"/>
      <c r="BC170" s="21" t="s">
        <v>172</v>
      </c>
      <c r="BD170" s="41"/>
      <c r="BE170" s="51"/>
      <c r="BF170" s="51"/>
      <c r="BG170" s="37" t="s">
        <v>151</v>
      </c>
      <c r="BH170" s="41"/>
      <c r="BI170" s="40"/>
      <c r="BJ170" s="40"/>
      <c r="BK170" s="171"/>
      <c r="BL170" s="173"/>
      <c r="BM170" s="173"/>
    </row>
    <row r="171" spans="1:65" ht="30" hidden="1" customHeight="1" x14ac:dyDescent="0.3">
      <c r="A171" s="203"/>
      <c r="B171" s="213"/>
      <c r="C171" s="216"/>
      <c r="D171" s="143"/>
      <c r="E171" s="143"/>
      <c r="F171" s="143"/>
      <c r="G171" s="189"/>
      <c r="H171" s="192"/>
      <c r="I171" s="147"/>
      <c r="J171" s="158"/>
      <c r="K171" s="21" t="s">
        <v>183</v>
      </c>
      <c r="L171" s="22"/>
      <c r="M171" s="222"/>
      <c r="N171" s="158"/>
      <c r="O171" s="152"/>
      <c r="P171" s="162"/>
      <c r="Q171" s="165"/>
      <c r="R171" s="150"/>
      <c r="S171" s="151"/>
      <c r="T171" s="152"/>
      <c r="U171" s="153"/>
      <c r="V171" s="154"/>
      <c r="W171" s="21" t="s">
        <v>185</v>
      </c>
      <c r="X171" s="20"/>
      <c r="Y171" s="23"/>
      <c r="Z171" s="23"/>
      <c r="AA171" s="23"/>
      <c r="AB171" s="24"/>
      <c r="AC171" s="24"/>
      <c r="AD171" s="19"/>
      <c r="AE171" s="19"/>
      <c r="AF171" s="19"/>
      <c r="AG171" s="25"/>
      <c r="AH171" s="19"/>
      <c r="AI171" s="26" t="str">
        <f t="shared" si="8"/>
        <v/>
      </c>
      <c r="AJ171" s="26" t="str">
        <f t="shared" si="6"/>
        <v/>
      </c>
      <c r="AK171" s="19"/>
      <c r="AL171" s="26" t="str">
        <f>IFERROR(VLOOKUP(AJ171&amp;AK171,[2]Tabla_Controles!$B$56:$G$65,5,FALSE),"")</f>
        <v/>
      </c>
      <c r="AM171" s="27" t="str">
        <f t="shared" si="7"/>
        <v/>
      </c>
      <c r="AN171" s="157"/>
      <c r="AO171" s="177"/>
      <c r="AP171" s="180"/>
      <c r="AQ171" s="183"/>
      <c r="AR171" s="184"/>
      <c r="AS171" s="184"/>
      <c r="AT171" s="185"/>
      <c r="AU171" s="146"/>
      <c r="AV171" s="37" t="s">
        <v>190</v>
      </c>
      <c r="AW171" s="22"/>
      <c r="AX171" s="22"/>
      <c r="AY171" s="20"/>
      <c r="AZ171" s="20"/>
      <c r="BA171" s="20"/>
      <c r="BB171" s="219"/>
      <c r="BC171" s="21" t="s">
        <v>185</v>
      </c>
      <c r="BD171" s="41"/>
      <c r="BE171" s="51"/>
      <c r="BF171" s="51"/>
      <c r="BG171" s="37" t="s">
        <v>161</v>
      </c>
      <c r="BH171" s="41"/>
      <c r="BI171" s="40"/>
      <c r="BJ171" s="40"/>
      <c r="BK171" s="172"/>
      <c r="BL171" s="174"/>
      <c r="BM171" s="174"/>
    </row>
    <row r="172" spans="1:65" ht="51" hidden="1" customHeight="1" x14ac:dyDescent="0.3">
      <c r="A172" s="203" t="str">
        <f>C172&amp;COUNTIF($C$10:C172,C172)</f>
        <v>0</v>
      </c>
      <c r="B172" s="213"/>
      <c r="C172" s="214"/>
      <c r="D172" s="143"/>
      <c r="E172" s="143"/>
      <c r="F172" s="143"/>
      <c r="G172" s="187"/>
      <c r="H172" s="190"/>
      <c r="I172" s="147" t="str">
        <f>"Posibilidad de recibir o solicitar cualquier dádiva o beneficio a nombre propio o de terceros, con el fin de "&amp;J172</f>
        <v xml:space="preserve">Posibilidad de recibir o solicitar cualquier dádiva o beneficio a nombre propio o de terceros, con el fin de </v>
      </c>
      <c r="J172" s="158"/>
      <c r="K172" s="21" t="s">
        <v>86</v>
      </c>
      <c r="L172" s="22"/>
      <c r="M172" s="220"/>
      <c r="N172" s="158"/>
      <c r="O172" s="152"/>
      <c r="P172" s="162"/>
      <c r="Q172" s="163"/>
      <c r="R172" s="148"/>
      <c r="S172" s="151"/>
      <c r="T172" s="152"/>
      <c r="U172" s="153"/>
      <c r="V172" s="154"/>
      <c r="W172" s="21" t="s">
        <v>91</v>
      </c>
      <c r="X172" s="20"/>
      <c r="Y172" s="23"/>
      <c r="Z172" s="23"/>
      <c r="AA172" s="23"/>
      <c r="AB172" s="24"/>
      <c r="AC172" s="24"/>
      <c r="AD172" s="19"/>
      <c r="AE172" s="19"/>
      <c r="AF172" s="19"/>
      <c r="AG172" s="25"/>
      <c r="AH172" s="19"/>
      <c r="AI172" s="26" t="str">
        <f t="shared" si="8"/>
        <v/>
      </c>
      <c r="AJ172" s="26" t="str">
        <f t="shared" si="6"/>
        <v/>
      </c>
      <c r="AK172" s="19"/>
      <c r="AL172" s="26" t="str">
        <f>IFERROR(VLOOKUP(AJ172&amp;AK172,[2]Tabla_Controles!$B$56:$G$65,5,FALSE),"")</f>
        <v/>
      </c>
      <c r="AM172" s="27" t="str">
        <f t="shared" si="7"/>
        <v/>
      </c>
      <c r="AN172" s="155" t="str">
        <f>IFERROR(AVERAGE(AM172:AM178),"")</f>
        <v/>
      </c>
      <c r="AO172" s="175" t="str">
        <f>IF($AN172=100,"Fuerte",IF($AN172&lt;100,"Moderado",IF($AN172&lt;50,"Débil",IF($AN172=0,"",""))))</f>
        <v/>
      </c>
      <c r="AP172" s="178"/>
      <c r="AQ172" s="181" t="str">
        <f>IFERROR(P172-VLOOKUP(AO172&amp;AP172,[2]Tabla_Controles!$B$77:$E$83,4,0),"")</f>
        <v/>
      </c>
      <c r="AR172" s="184" t="str">
        <f>IF($AQ172="","",IF($AQ172=1,"Muy Baja",IF($AQ172=2,"Baja",IF($AQ172=3,"Media",IF($AQ172=4,"Alta",IF($AQ172=5,"Muy Alta","Muy Baja"))))))</f>
        <v/>
      </c>
      <c r="AS172" s="184">
        <f>T172</f>
        <v>0</v>
      </c>
      <c r="AT172" s="185"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146"/>
      <c r="AV172" s="37" t="s">
        <v>105</v>
      </c>
      <c r="AW172" s="22"/>
      <c r="AX172" s="22"/>
      <c r="AY172" s="20"/>
      <c r="AZ172" s="20"/>
      <c r="BA172" s="20"/>
      <c r="BB172" s="217"/>
      <c r="BC172" s="21" t="s">
        <v>91</v>
      </c>
      <c r="BD172" s="41"/>
      <c r="BE172" s="51"/>
      <c r="BF172" s="51"/>
      <c r="BG172" s="37" t="s">
        <v>176</v>
      </c>
      <c r="BH172" s="41"/>
      <c r="BI172" s="40"/>
      <c r="BJ172" s="40"/>
      <c r="BK172" s="169"/>
      <c r="BL172" s="193"/>
      <c r="BM172" s="193"/>
    </row>
    <row r="173" spans="1:65" ht="30" hidden="1" customHeight="1" x14ac:dyDescent="0.3">
      <c r="A173" s="203"/>
      <c r="B173" s="213"/>
      <c r="C173" s="215"/>
      <c r="D173" s="143"/>
      <c r="E173" s="143"/>
      <c r="F173" s="143"/>
      <c r="G173" s="188"/>
      <c r="H173" s="191"/>
      <c r="I173" s="147"/>
      <c r="J173" s="158"/>
      <c r="K173" s="21" t="s">
        <v>118</v>
      </c>
      <c r="L173" s="22"/>
      <c r="M173" s="221"/>
      <c r="N173" s="158"/>
      <c r="O173" s="152"/>
      <c r="P173" s="162"/>
      <c r="Q173" s="164"/>
      <c r="R173" s="149"/>
      <c r="S173" s="151"/>
      <c r="T173" s="152"/>
      <c r="U173" s="153"/>
      <c r="V173" s="154"/>
      <c r="W173" s="21" t="s">
        <v>120</v>
      </c>
      <c r="X173" s="20"/>
      <c r="Y173" s="23"/>
      <c r="Z173" s="23"/>
      <c r="AA173" s="23"/>
      <c r="AB173" s="24"/>
      <c r="AC173" s="24"/>
      <c r="AD173" s="19"/>
      <c r="AE173" s="19"/>
      <c r="AF173" s="19"/>
      <c r="AG173" s="25"/>
      <c r="AH173" s="19"/>
      <c r="AI173" s="26" t="str">
        <f t="shared" si="8"/>
        <v/>
      </c>
      <c r="AJ173" s="26" t="str">
        <f t="shared" si="6"/>
        <v/>
      </c>
      <c r="AK173" s="19"/>
      <c r="AL173" s="26" t="str">
        <f>IFERROR(VLOOKUP(AJ173&amp;AK173,[2]Tabla_Controles!$B$56:$G$65,5,FALSE),"")</f>
        <v/>
      </c>
      <c r="AM173" s="27" t="str">
        <f t="shared" si="7"/>
        <v/>
      </c>
      <c r="AN173" s="156"/>
      <c r="AO173" s="176"/>
      <c r="AP173" s="179"/>
      <c r="AQ173" s="182"/>
      <c r="AR173" s="184"/>
      <c r="AS173" s="184"/>
      <c r="AT173" s="185"/>
      <c r="AU173" s="146"/>
      <c r="AV173" s="37" t="s">
        <v>126</v>
      </c>
      <c r="AW173" s="22"/>
      <c r="AX173" s="22"/>
      <c r="AY173" s="20"/>
      <c r="AZ173" s="20"/>
      <c r="BA173" s="20"/>
      <c r="BB173" s="218"/>
      <c r="BC173" s="21" t="s">
        <v>120</v>
      </c>
      <c r="BD173" s="41"/>
      <c r="BE173" s="51"/>
      <c r="BF173" s="51"/>
      <c r="BG173" s="37" t="s">
        <v>190</v>
      </c>
      <c r="BH173" s="41"/>
      <c r="BI173" s="40"/>
      <c r="BJ173" s="40"/>
      <c r="BK173" s="171"/>
      <c r="BL173" s="173"/>
      <c r="BM173" s="173"/>
    </row>
    <row r="174" spans="1:65" ht="30" hidden="1" customHeight="1" x14ac:dyDescent="0.3">
      <c r="A174" s="203"/>
      <c r="B174" s="213"/>
      <c r="C174" s="215"/>
      <c r="D174" s="143"/>
      <c r="E174" s="143"/>
      <c r="F174" s="143"/>
      <c r="G174" s="188"/>
      <c r="H174" s="191"/>
      <c r="I174" s="147"/>
      <c r="J174" s="158"/>
      <c r="K174" s="21" t="s">
        <v>135</v>
      </c>
      <c r="L174" s="22"/>
      <c r="M174" s="221"/>
      <c r="N174" s="158"/>
      <c r="O174" s="152"/>
      <c r="P174" s="162"/>
      <c r="Q174" s="164"/>
      <c r="R174" s="149"/>
      <c r="S174" s="151"/>
      <c r="T174" s="152"/>
      <c r="U174" s="153"/>
      <c r="V174" s="154"/>
      <c r="W174" s="21" t="s">
        <v>137</v>
      </c>
      <c r="X174" s="20"/>
      <c r="Y174" s="23"/>
      <c r="Z174" s="23"/>
      <c r="AA174" s="23"/>
      <c r="AB174" s="24"/>
      <c r="AC174" s="24"/>
      <c r="AD174" s="19"/>
      <c r="AE174" s="19"/>
      <c r="AF174" s="19"/>
      <c r="AG174" s="25"/>
      <c r="AH174" s="19"/>
      <c r="AI174" s="26" t="str">
        <f t="shared" si="8"/>
        <v/>
      </c>
      <c r="AJ174" s="26" t="str">
        <f t="shared" si="6"/>
        <v/>
      </c>
      <c r="AK174" s="19"/>
      <c r="AL174" s="26" t="str">
        <f>IFERROR(VLOOKUP(AJ174&amp;AK174,[2]Tabla_Controles!$B$56:$G$65,5,FALSE),"")</f>
        <v/>
      </c>
      <c r="AM174" s="27" t="str">
        <f t="shared" si="7"/>
        <v/>
      </c>
      <c r="AN174" s="156"/>
      <c r="AO174" s="176"/>
      <c r="AP174" s="179"/>
      <c r="AQ174" s="182"/>
      <c r="AR174" s="184"/>
      <c r="AS174" s="184"/>
      <c r="AT174" s="185"/>
      <c r="AU174" s="146"/>
      <c r="AV174" s="37" t="s">
        <v>141</v>
      </c>
      <c r="AW174" s="22"/>
      <c r="AX174" s="22"/>
      <c r="AY174" s="20"/>
      <c r="AZ174" s="20"/>
      <c r="BA174" s="20"/>
      <c r="BB174" s="218"/>
      <c r="BC174" s="21" t="s">
        <v>137</v>
      </c>
      <c r="BD174" s="41"/>
      <c r="BE174" s="51"/>
      <c r="BF174" s="51"/>
      <c r="BG174" s="37" t="s">
        <v>105</v>
      </c>
      <c r="BH174" s="41"/>
      <c r="BI174" s="40"/>
      <c r="BJ174" s="40"/>
      <c r="BK174" s="171"/>
      <c r="BL174" s="173"/>
      <c r="BM174" s="173"/>
    </row>
    <row r="175" spans="1:65" ht="30" hidden="1" customHeight="1" x14ac:dyDescent="0.3">
      <c r="A175" s="203"/>
      <c r="B175" s="213"/>
      <c r="C175" s="215"/>
      <c r="D175" s="143"/>
      <c r="E175" s="143"/>
      <c r="F175" s="143"/>
      <c r="G175" s="188"/>
      <c r="H175" s="191"/>
      <c r="I175" s="147"/>
      <c r="J175" s="158"/>
      <c r="K175" s="21" t="s">
        <v>144</v>
      </c>
      <c r="L175" s="22"/>
      <c r="M175" s="221"/>
      <c r="N175" s="158"/>
      <c r="O175" s="152"/>
      <c r="P175" s="162"/>
      <c r="Q175" s="164"/>
      <c r="R175" s="149"/>
      <c r="S175" s="151"/>
      <c r="T175" s="152"/>
      <c r="U175" s="153"/>
      <c r="V175" s="154"/>
      <c r="W175" s="21" t="s">
        <v>146</v>
      </c>
      <c r="X175" s="20"/>
      <c r="Y175" s="23"/>
      <c r="Z175" s="23"/>
      <c r="AA175" s="23"/>
      <c r="AB175" s="24"/>
      <c r="AC175" s="24"/>
      <c r="AD175" s="19"/>
      <c r="AE175" s="19"/>
      <c r="AF175" s="19"/>
      <c r="AG175" s="25"/>
      <c r="AH175" s="19"/>
      <c r="AI175" s="26" t="str">
        <f t="shared" si="8"/>
        <v/>
      </c>
      <c r="AJ175" s="26" t="str">
        <f t="shared" si="6"/>
        <v/>
      </c>
      <c r="AK175" s="19"/>
      <c r="AL175" s="26" t="str">
        <f>IFERROR(VLOOKUP(AJ175&amp;AK175,[2]Tabla_Controles!$B$56:$G$65,5,FALSE),"")</f>
        <v/>
      </c>
      <c r="AM175" s="27" t="str">
        <f t="shared" si="7"/>
        <v/>
      </c>
      <c r="AN175" s="156"/>
      <c r="AO175" s="176"/>
      <c r="AP175" s="179"/>
      <c r="AQ175" s="182"/>
      <c r="AR175" s="184"/>
      <c r="AS175" s="184"/>
      <c r="AT175" s="185"/>
      <c r="AU175" s="146"/>
      <c r="AV175" s="37" t="s">
        <v>151</v>
      </c>
      <c r="AW175" s="22"/>
      <c r="AX175" s="22"/>
      <c r="AY175" s="20"/>
      <c r="AZ175" s="20"/>
      <c r="BA175" s="20"/>
      <c r="BB175" s="218"/>
      <c r="BC175" s="21" t="s">
        <v>146</v>
      </c>
      <c r="BD175" s="41"/>
      <c r="BE175" s="51"/>
      <c r="BF175" s="51"/>
      <c r="BG175" s="37" t="s">
        <v>126</v>
      </c>
      <c r="BH175" s="41"/>
      <c r="BI175" s="40"/>
      <c r="BJ175" s="40"/>
      <c r="BK175" s="171"/>
      <c r="BL175" s="173"/>
      <c r="BM175" s="173"/>
    </row>
    <row r="176" spans="1:65" ht="30" hidden="1" customHeight="1" x14ac:dyDescent="0.3">
      <c r="A176" s="203"/>
      <c r="B176" s="213"/>
      <c r="C176" s="215"/>
      <c r="D176" s="143"/>
      <c r="E176" s="143"/>
      <c r="F176" s="143"/>
      <c r="G176" s="188"/>
      <c r="H176" s="191"/>
      <c r="I176" s="147"/>
      <c r="J176" s="158"/>
      <c r="K176" s="21" t="s">
        <v>154</v>
      </c>
      <c r="L176" s="22"/>
      <c r="M176" s="221"/>
      <c r="N176" s="158"/>
      <c r="O176" s="152"/>
      <c r="P176" s="162"/>
      <c r="Q176" s="164"/>
      <c r="R176" s="149"/>
      <c r="S176" s="151"/>
      <c r="T176" s="152"/>
      <c r="U176" s="153"/>
      <c r="V176" s="154"/>
      <c r="W176" s="21" t="s">
        <v>156</v>
      </c>
      <c r="X176" s="20"/>
      <c r="Y176" s="23"/>
      <c r="Z176" s="23"/>
      <c r="AA176" s="23"/>
      <c r="AB176" s="24"/>
      <c r="AC176" s="24"/>
      <c r="AD176" s="19"/>
      <c r="AE176" s="19"/>
      <c r="AF176" s="19"/>
      <c r="AG176" s="25"/>
      <c r="AH176" s="19"/>
      <c r="AI176" s="26" t="str">
        <f t="shared" si="8"/>
        <v/>
      </c>
      <c r="AJ176" s="26" t="str">
        <f t="shared" si="6"/>
        <v/>
      </c>
      <c r="AK176" s="19"/>
      <c r="AL176" s="26" t="str">
        <f>IFERROR(VLOOKUP(AJ176&amp;AK176,[2]Tabla_Controles!$B$56:$G$65,5,FALSE),"")</f>
        <v/>
      </c>
      <c r="AM176" s="27" t="str">
        <f t="shared" si="7"/>
        <v/>
      </c>
      <c r="AN176" s="156"/>
      <c r="AO176" s="176"/>
      <c r="AP176" s="179"/>
      <c r="AQ176" s="182"/>
      <c r="AR176" s="184"/>
      <c r="AS176" s="184"/>
      <c r="AT176" s="185"/>
      <c r="AU176" s="146"/>
      <c r="AV176" s="37" t="s">
        <v>161</v>
      </c>
      <c r="AW176" s="22"/>
      <c r="AX176" s="22"/>
      <c r="AY176" s="20"/>
      <c r="AZ176" s="20"/>
      <c r="BA176" s="20"/>
      <c r="BB176" s="218"/>
      <c r="BC176" s="21" t="s">
        <v>156</v>
      </c>
      <c r="BD176" s="41"/>
      <c r="BE176" s="51"/>
      <c r="BF176" s="51"/>
      <c r="BG176" s="37" t="s">
        <v>141</v>
      </c>
      <c r="BH176" s="41"/>
      <c r="BI176" s="40"/>
      <c r="BJ176" s="40"/>
      <c r="BK176" s="171"/>
      <c r="BL176" s="173"/>
      <c r="BM176" s="173"/>
    </row>
    <row r="177" spans="1:65" ht="30" hidden="1" customHeight="1" x14ac:dyDescent="0.3">
      <c r="A177" s="203"/>
      <c r="B177" s="213"/>
      <c r="C177" s="215"/>
      <c r="D177" s="143"/>
      <c r="E177" s="143"/>
      <c r="F177" s="143"/>
      <c r="G177" s="188"/>
      <c r="H177" s="191"/>
      <c r="I177" s="147"/>
      <c r="J177" s="158"/>
      <c r="K177" s="21" t="s">
        <v>170</v>
      </c>
      <c r="L177" s="22"/>
      <c r="M177" s="221"/>
      <c r="N177" s="158"/>
      <c r="O177" s="152"/>
      <c r="P177" s="162"/>
      <c r="Q177" s="164"/>
      <c r="R177" s="149"/>
      <c r="S177" s="151"/>
      <c r="T177" s="152"/>
      <c r="U177" s="153"/>
      <c r="V177" s="154"/>
      <c r="W177" s="21" t="s">
        <v>172</v>
      </c>
      <c r="X177" s="20"/>
      <c r="Y177" s="23"/>
      <c r="Z177" s="23"/>
      <c r="AA177" s="23"/>
      <c r="AB177" s="24"/>
      <c r="AC177" s="24"/>
      <c r="AD177" s="19"/>
      <c r="AE177" s="19"/>
      <c r="AF177" s="19"/>
      <c r="AG177" s="25"/>
      <c r="AH177" s="19"/>
      <c r="AI177" s="26" t="str">
        <f t="shared" si="8"/>
        <v/>
      </c>
      <c r="AJ177" s="26" t="str">
        <f t="shared" si="6"/>
        <v/>
      </c>
      <c r="AK177" s="19"/>
      <c r="AL177" s="26" t="str">
        <f>IFERROR(VLOOKUP(AJ177&amp;AK177,[2]Tabla_Controles!$B$56:$G$65,5,FALSE),"")</f>
        <v/>
      </c>
      <c r="AM177" s="27" t="str">
        <f t="shared" si="7"/>
        <v/>
      </c>
      <c r="AN177" s="156"/>
      <c r="AO177" s="176"/>
      <c r="AP177" s="179"/>
      <c r="AQ177" s="182"/>
      <c r="AR177" s="184"/>
      <c r="AS177" s="184"/>
      <c r="AT177" s="185"/>
      <c r="AU177" s="146"/>
      <c r="AV177" s="37" t="s">
        <v>176</v>
      </c>
      <c r="AW177" s="22"/>
      <c r="AX177" s="22"/>
      <c r="AY177" s="20"/>
      <c r="AZ177" s="20"/>
      <c r="BA177" s="20"/>
      <c r="BB177" s="218"/>
      <c r="BC177" s="21" t="s">
        <v>172</v>
      </c>
      <c r="BD177" s="41"/>
      <c r="BE177" s="51"/>
      <c r="BF177" s="51"/>
      <c r="BG177" s="37" t="s">
        <v>151</v>
      </c>
      <c r="BH177" s="41"/>
      <c r="BI177" s="40"/>
      <c r="BJ177" s="40"/>
      <c r="BK177" s="171"/>
      <c r="BL177" s="173"/>
      <c r="BM177" s="173"/>
    </row>
    <row r="178" spans="1:65" ht="30" hidden="1" customHeight="1" x14ac:dyDescent="0.3">
      <c r="A178" s="203"/>
      <c r="B178" s="213"/>
      <c r="C178" s="216"/>
      <c r="D178" s="143"/>
      <c r="E178" s="143"/>
      <c r="F178" s="143"/>
      <c r="G178" s="189"/>
      <c r="H178" s="192"/>
      <c r="I178" s="147"/>
      <c r="J178" s="158"/>
      <c r="K178" s="21" t="s">
        <v>183</v>
      </c>
      <c r="L178" s="22"/>
      <c r="M178" s="222"/>
      <c r="N178" s="158"/>
      <c r="O178" s="152"/>
      <c r="P178" s="162"/>
      <c r="Q178" s="165"/>
      <c r="R178" s="150"/>
      <c r="S178" s="151"/>
      <c r="T178" s="152"/>
      <c r="U178" s="153"/>
      <c r="V178" s="154"/>
      <c r="W178" s="21" t="s">
        <v>185</v>
      </c>
      <c r="X178" s="20"/>
      <c r="Y178" s="23"/>
      <c r="Z178" s="23"/>
      <c r="AA178" s="23"/>
      <c r="AB178" s="24"/>
      <c r="AC178" s="24"/>
      <c r="AD178" s="19"/>
      <c r="AE178" s="19"/>
      <c r="AF178" s="19"/>
      <c r="AG178" s="25"/>
      <c r="AH178" s="19"/>
      <c r="AI178" s="26" t="str">
        <f t="shared" si="8"/>
        <v/>
      </c>
      <c r="AJ178" s="26" t="str">
        <f t="shared" si="6"/>
        <v/>
      </c>
      <c r="AK178" s="19"/>
      <c r="AL178" s="26" t="str">
        <f>IFERROR(VLOOKUP(AJ178&amp;AK178,[2]Tabla_Controles!$B$56:$G$65,5,FALSE),"")</f>
        <v/>
      </c>
      <c r="AM178" s="27" t="str">
        <f t="shared" si="7"/>
        <v/>
      </c>
      <c r="AN178" s="157"/>
      <c r="AO178" s="177"/>
      <c r="AP178" s="180"/>
      <c r="AQ178" s="183"/>
      <c r="AR178" s="184"/>
      <c r="AS178" s="184"/>
      <c r="AT178" s="185"/>
      <c r="AU178" s="146"/>
      <c r="AV178" s="37" t="s">
        <v>190</v>
      </c>
      <c r="AW178" s="22"/>
      <c r="AX178" s="22"/>
      <c r="AY178" s="20"/>
      <c r="AZ178" s="20"/>
      <c r="BA178" s="20"/>
      <c r="BB178" s="219"/>
      <c r="BC178" s="21" t="s">
        <v>185</v>
      </c>
      <c r="BD178" s="41"/>
      <c r="BE178" s="51"/>
      <c r="BF178" s="51"/>
      <c r="BG178" s="37" t="s">
        <v>161</v>
      </c>
      <c r="BH178" s="41"/>
      <c r="BI178" s="40"/>
      <c r="BJ178" s="40"/>
      <c r="BK178" s="172"/>
      <c r="BL178" s="174"/>
      <c r="BM178" s="174"/>
    </row>
    <row r="179" spans="1:65" ht="51" hidden="1" customHeight="1" x14ac:dyDescent="0.3">
      <c r="A179" s="203" t="str">
        <f>C179&amp;COUNTIF($C$10:C179,C179)</f>
        <v>0</v>
      </c>
      <c r="B179" s="213"/>
      <c r="C179" s="214"/>
      <c r="D179" s="143"/>
      <c r="E179" s="143"/>
      <c r="F179" s="143"/>
      <c r="G179" s="187"/>
      <c r="H179" s="190"/>
      <c r="I179" s="147" t="str">
        <f>"Posibilidad de recibir o solicitar cualquier dádiva o beneficio a nombre propio o de terceros, con el fin de "&amp;J179</f>
        <v xml:space="preserve">Posibilidad de recibir o solicitar cualquier dádiva o beneficio a nombre propio o de terceros, con el fin de </v>
      </c>
      <c r="J179" s="158"/>
      <c r="K179" s="21" t="s">
        <v>86</v>
      </c>
      <c r="L179" s="22"/>
      <c r="M179" s="220"/>
      <c r="N179" s="158"/>
      <c r="O179" s="152"/>
      <c r="P179" s="162"/>
      <c r="Q179" s="163"/>
      <c r="R179" s="148"/>
      <c r="S179" s="151"/>
      <c r="T179" s="152"/>
      <c r="U179" s="153"/>
      <c r="V179" s="154"/>
      <c r="W179" s="21" t="s">
        <v>91</v>
      </c>
      <c r="X179" s="20"/>
      <c r="Y179" s="23"/>
      <c r="Z179" s="23"/>
      <c r="AA179" s="23"/>
      <c r="AB179" s="24"/>
      <c r="AC179" s="24"/>
      <c r="AD179" s="19"/>
      <c r="AE179" s="19"/>
      <c r="AF179" s="19"/>
      <c r="AG179" s="25"/>
      <c r="AH179" s="19"/>
      <c r="AI179" s="26" t="str">
        <f t="shared" si="8"/>
        <v/>
      </c>
      <c r="AJ179" s="26" t="str">
        <f t="shared" si="6"/>
        <v/>
      </c>
      <c r="AK179" s="19"/>
      <c r="AL179" s="26" t="str">
        <f>IFERROR(VLOOKUP(AJ179&amp;AK179,[2]Tabla_Controles!$B$56:$G$65,5,FALSE),"")</f>
        <v/>
      </c>
      <c r="AM179" s="27" t="str">
        <f t="shared" si="7"/>
        <v/>
      </c>
      <c r="AN179" s="155" t="str">
        <f>IFERROR(AVERAGE(AM179:AM185),"")</f>
        <v/>
      </c>
      <c r="AO179" s="175" t="str">
        <f>IF($AN179=100,"Fuerte",IF($AN179&lt;100,"Moderado",IF($AN179&lt;50,"Débil",IF($AN179=0,"",""))))</f>
        <v/>
      </c>
      <c r="AP179" s="178"/>
      <c r="AQ179" s="181" t="str">
        <f>IFERROR(P179-VLOOKUP(AO179&amp;AP179,[2]Tabla_Controles!$B$77:$E$83,4,0),"")</f>
        <v/>
      </c>
      <c r="AR179" s="184" t="str">
        <f>IF($AQ179="","",IF($AQ179=1,"Muy Baja",IF($AQ179=2,"Baja",IF($AQ179=3,"Media",IF($AQ179=4,"Alta",IF($AQ179=5,"Muy Alta","Muy Baja"))))))</f>
        <v/>
      </c>
      <c r="AS179" s="184">
        <f>T179</f>
        <v>0</v>
      </c>
      <c r="AT179" s="185"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146"/>
      <c r="AV179" s="37" t="s">
        <v>105</v>
      </c>
      <c r="AW179" s="22"/>
      <c r="AX179" s="22"/>
      <c r="AY179" s="20"/>
      <c r="AZ179" s="20"/>
      <c r="BA179" s="20"/>
      <c r="BB179" s="217"/>
      <c r="BC179" s="21" t="s">
        <v>91</v>
      </c>
      <c r="BD179" s="41"/>
      <c r="BE179" s="51"/>
      <c r="BF179" s="51"/>
      <c r="BG179" s="37" t="s">
        <v>176</v>
      </c>
      <c r="BH179" s="41"/>
      <c r="BI179" s="40"/>
      <c r="BJ179" s="40"/>
      <c r="BK179" s="169"/>
      <c r="BL179" s="193"/>
      <c r="BM179" s="193"/>
    </row>
    <row r="180" spans="1:65" ht="30" hidden="1" customHeight="1" x14ac:dyDescent="0.3">
      <c r="A180" s="203"/>
      <c r="B180" s="213"/>
      <c r="C180" s="215"/>
      <c r="D180" s="143"/>
      <c r="E180" s="143"/>
      <c r="F180" s="143"/>
      <c r="G180" s="188"/>
      <c r="H180" s="191"/>
      <c r="I180" s="147"/>
      <c r="J180" s="158"/>
      <c r="K180" s="21" t="s">
        <v>118</v>
      </c>
      <c r="L180" s="22"/>
      <c r="M180" s="221"/>
      <c r="N180" s="158"/>
      <c r="O180" s="152"/>
      <c r="P180" s="162"/>
      <c r="Q180" s="164"/>
      <c r="R180" s="149"/>
      <c r="S180" s="151"/>
      <c r="T180" s="152"/>
      <c r="U180" s="153"/>
      <c r="V180" s="154"/>
      <c r="W180" s="21" t="s">
        <v>120</v>
      </c>
      <c r="X180" s="20"/>
      <c r="Y180" s="23"/>
      <c r="Z180" s="23"/>
      <c r="AA180" s="23"/>
      <c r="AB180" s="24"/>
      <c r="AC180" s="24"/>
      <c r="AD180" s="19"/>
      <c r="AE180" s="19"/>
      <c r="AF180" s="19"/>
      <c r="AG180" s="25"/>
      <c r="AH180" s="19"/>
      <c r="AI180" s="26" t="str">
        <f t="shared" si="8"/>
        <v/>
      </c>
      <c r="AJ180" s="26" t="str">
        <f t="shared" si="6"/>
        <v/>
      </c>
      <c r="AK180" s="19"/>
      <c r="AL180" s="26" t="str">
        <f>IFERROR(VLOOKUP(AJ180&amp;AK180,[2]Tabla_Controles!$B$56:$G$65,5,FALSE),"")</f>
        <v/>
      </c>
      <c r="AM180" s="27" t="str">
        <f t="shared" si="7"/>
        <v/>
      </c>
      <c r="AN180" s="156"/>
      <c r="AO180" s="176"/>
      <c r="AP180" s="179"/>
      <c r="AQ180" s="182"/>
      <c r="AR180" s="184"/>
      <c r="AS180" s="184"/>
      <c r="AT180" s="185"/>
      <c r="AU180" s="146"/>
      <c r="AV180" s="37" t="s">
        <v>126</v>
      </c>
      <c r="AW180" s="22"/>
      <c r="AX180" s="22"/>
      <c r="AY180" s="20"/>
      <c r="AZ180" s="20"/>
      <c r="BA180" s="20"/>
      <c r="BB180" s="218"/>
      <c r="BC180" s="21" t="s">
        <v>120</v>
      </c>
      <c r="BD180" s="41"/>
      <c r="BE180" s="51"/>
      <c r="BF180" s="51"/>
      <c r="BG180" s="37" t="s">
        <v>190</v>
      </c>
      <c r="BH180" s="41"/>
      <c r="BI180" s="40"/>
      <c r="BJ180" s="40"/>
      <c r="BK180" s="171"/>
      <c r="BL180" s="173"/>
      <c r="BM180" s="173"/>
    </row>
    <row r="181" spans="1:65" ht="30" hidden="1" customHeight="1" x14ac:dyDescent="0.3">
      <c r="A181" s="203"/>
      <c r="B181" s="213"/>
      <c r="C181" s="215"/>
      <c r="D181" s="143"/>
      <c r="E181" s="143"/>
      <c r="F181" s="143"/>
      <c r="G181" s="188"/>
      <c r="H181" s="191"/>
      <c r="I181" s="147"/>
      <c r="J181" s="158"/>
      <c r="K181" s="21" t="s">
        <v>135</v>
      </c>
      <c r="L181" s="22"/>
      <c r="M181" s="221"/>
      <c r="N181" s="158"/>
      <c r="O181" s="152"/>
      <c r="P181" s="162"/>
      <c r="Q181" s="164"/>
      <c r="R181" s="149"/>
      <c r="S181" s="151"/>
      <c r="T181" s="152"/>
      <c r="U181" s="153"/>
      <c r="V181" s="154"/>
      <c r="W181" s="21" t="s">
        <v>137</v>
      </c>
      <c r="X181" s="20"/>
      <c r="Y181" s="23"/>
      <c r="Z181" s="23"/>
      <c r="AA181" s="23"/>
      <c r="AB181" s="24"/>
      <c r="AC181" s="24"/>
      <c r="AD181" s="19"/>
      <c r="AE181" s="19"/>
      <c r="AF181" s="19"/>
      <c r="AG181" s="25"/>
      <c r="AH181" s="19"/>
      <c r="AI181" s="26" t="str">
        <f t="shared" si="8"/>
        <v/>
      </c>
      <c r="AJ181" s="26" t="str">
        <f t="shared" si="6"/>
        <v/>
      </c>
      <c r="AK181" s="19"/>
      <c r="AL181" s="26" t="str">
        <f>IFERROR(VLOOKUP(AJ181&amp;AK181,[2]Tabla_Controles!$B$56:$G$65,5,FALSE),"")</f>
        <v/>
      </c>
      <c r="AM181" s="27" t="str">
        <f t="shared" si="7"/>
        <v/>
      </c>
      <c r="AN181" s="156"/>
      <c r="AO181" s="176"/>
      <c r="AP181" s="179"/>
      <c r="AQ181" s="182"/>
      <c r="AR181" s="184"/>
      <c r="AS181" s="184"/>
      <c r="AT181" s="185"/>
      <c r="AU181" s="146"/>
      <c r="AV181" s="37" t="s">
        <v>141</v>
      </c>
      <c r="AW181" s="22"/>
      <c r="AX181" s="22"/>
      <c r="AY181" s="20"/>
      <c r="AZ181" s="20"/>
      <c r="BA181" s="20"/>
      <c r="BB181" s="218"/>
      <c r="BC181" s="21" t="s">
        <v>137</v>
      </c>
      <c r="BD181" s="41"/>
      <c r="BE181" s="51"/>
      <c r="BF181" s="51"/>
      <c r="BG181" s="37" t="s">
        <v>105</v>
      </c>
      <c r="BH181" s="41"/>
      <c r="BI181" s="40"/>
      <c r="BJ181" s="40"/>
      <c r="BK181" s="171"/>
      <c r="BL181" s="173"/>
      <c r="BM181" s="173"/>
    </row>
    <row r="182" spans="1:65" ht="30" hidden="1" customHeight="1" x14ac:dyDescent="0.3">
      <c r="A182" s="203"/>
      <c r="B182" s="213"/>
      <c r="C182" s="215"/>
      <c r="D182" s="143"/>
      <c r="E182" s="143"/>
      <c r="F182" s="143"/>
      <c r="G182" s="188"/>
      <c r="H182" s="191"/>
      <c r="I182" s="147"/>
      <c r="J182" s="158"/>
      <c r="K182" s="21" t="s">
        <v>144</v>
      </c>
      <c r="L182" s="22"/>
      <c r="M182" s="221"/>
      <c r="N182" s="158"/>
      <c r="O182" s="152"/>
      <c r="P182" s="162"/>
      <c r="Q182" s="164"/>
      <c r="R182" s="149"/>
      <c r="S182" s="151"/>
      <c r="T182" s="152"/>
      <c r="U182" s="153"/>
      <c r="V182" s="154"/>
      <c r="W182" s="21" t="s">
        <v>146</v>
      </c>
      <c r="X182" s="20"/>
      <c r="Y182" s="23"/>
      <c r="Z182" s="23"/>
      <c r="AA182" s="23"/>
      <c r="AB182" s="24"/>
      <c r="AC182" s="24"/>
      <c r="AD182" s="19"/>
      <c r="AE182" s="19"/>
      <c r="AF182" s="19"/>
      <c r="AG182" s="25"/>
      <c r="AH182" s="19"/>
      <c r="AI182" s="26" t="str">
        <f t="shared" si="8"/>
        <v/>
      </c>
      <c r="AJ182" s="26" t="str">
        <f t="shared" si="6"/>
        <v/>
      </c>
      <c r="AK182" s="19"/>
      <c r="AL182" s="26" t="str">
        <f>IFERROR(VLOOKUP(AJ182&amp;AK182,[2]Tabla_Controles!$B$56:$G$65,5,FALSE),"")</f>
        <v/>
      </c>
      <c r="AM182" s="27" t="str">
        <f t="shared" si="7"/>
        <v/>
      </c>
      <c r="AN182" s="156"/>
      <c r="AO182" s="176"/>
      <c r="AP182" s="179"/>
      <c r="AQ182" s="182"/>
      <c r="AR182" s="184"/>
      <c r="AS182" s="184"/>
      <c r="AT182" s="185"/>
      <c r="AU182" s="146"/>
      <c r="AV182" s="37" t="s">
        <v>151</v>
      </c>
      <c r="AW182" s="22"/>
      <c r="AX182" s="22"/>
      <c r="AY182" s="20"/>
      <c r="AZ182" s="20"/>
      <c r="BA182" s="20"/>
      <c r="BB182" s="218"/>
      <c r="BC182" s="21" t="s">
        <v>146</v>
      </c>
      <c r="BD182" s="41"/>
      <c r="BE182" s="51"/>
      <c r="BF182" s="51"/>
      <c r="BG182" s="37" t="s">
        <v>126</v>
      </c>
      <c r="BH182" s="41"/>
      <c r="BI182" s="40"/>
      <c r="BJ182" s="40"/>
      <c r="BK182" s="171"/>
      <c r="BL182" s="173"/>
      <c r="BM182" s="173"/>
    </row>
    <row r="183" spans="1:65" ht="30" hidden="1" customHeight="1" x14ac:dyDescent="0.3">
      <c r="A183" s="203"/>
      <c r="B183" s="213"/>
      <c r="C183" s="215"/>
      <c r="D183" s="143"/>
      <c r="E183" s="143"/>
      <c r="F183" s="143"/>
      <c r="G183" s="188"/>
      <c r="H183" s="191"/>
      <c r="I183" s="147"/>
      <c r="J183" s="158"/>
      <c r="K183" s="21" t="s">
        <v>154</v>
      </c>
      <c r="L183" s="22"/>
      <c r="M183" s="221"/>
      <c r="N183" s="158"/>
      <c r="O183" s="152"/>
      <c r="P183" s="162"/>
      <c r="Q183" s="164"/>
      <c r="R183" s="149"/>
      <c r="S183" s="151"/>
      <c r="T183" s="152"/>
      <c r="U183" s="153"/>
      <c r="V183" s="154"/>
      <c r="W183" s="21" t="s">
        <v>156</v>
      </c>
      <c r="X183" s="20"/>
      <c r="Y183" s="23"/>
      <c r="Z183" s="23"/>
      <c r="AA183" s="23"/>
      <c r="AB183" s="24"/>
      <c r="AC183" s="24"/>
      <c r="AD183" s="19"/>
      <c r="AE183" s="19"/>
      <c r="AF183" s="19"/>
      <c r="AG183" s="25"/>
      <c r="AH183" s="19"/>
      <c r="AI183" s="26" t="str">
        <f t="shared" si="8"/>
        <v/>
      </c>
      <c r="AJ183" s="26" t="str">
        <f t="shared" si="6"/>
        <v/>
      </c>
      <c r="AK183" s="19"/>
      <c r="AL183" s="26" t="str">
        <f>IFERROR(VLOOKUP(AJ183&amp;AK183,[2]Tabla_Controles!$B$56:$G$65,5,FALSE),"")</f>
        <v/>
      </c>
      <c r="AM183" s="27" t="str">
        <f t="shared" si="7"/>
        <v/>
      </c>
      <c r="AN183" s="156"/>
      <c r="AO183" s="176"/>
      <c r="AP183" s="179"/>
      <c r="AQ183" s="182"/>
      <c r="AR183" s="184"/>
      <c r="AS183" s="184"/>
      <c r="AT183" s="185"/>
      <c r="AU183" s="146"/>
      <c r="AV183" s="37" t="s">
        <v>161</v>
      </c>
      <c r="AW183" s="22"/>
      <c r="AX183" s="22"/>
      <c r="AY183" s="20"/>
      <c r="AZ183" s="20"/>
      <c r="BA183" s="20"/>
      <c r="BB183" s="218"/>
      <c r="BC183" s="21" t="s">
        <v>156</v>
      </c>
      <c r="BD183" s="41"/>
      <c r="BE183" s="51"/>
      <c r="BF183" s="51"/>
      <c r="BG183" s="37" t="s">
        <v>141</v>
      </c>
      <c r="BH183" s="41"/>
      <c r="BI183" s="40"/>
      <c r="BJ183" s="40"/>
      <c r="BK183" s="171"/>
      <c r="BL183" s="173"/>
      <c r="BM183" s="173"/>
    </row>
    <row r="184" spans="1:65" ht="30" hidden="1" customHeight="1" x14ac:dyDescent="0.3">
      <c r="A184" s="203"/>
      <c r="B184" s="213"/>
      <c r="C184" s="215"/>
      <c r="D184" s="143"/>
      <c r="E184" s="143"/>
      <c r="F184" s="143"/>
      <c r="G184" s="188"/>
      <c r="H184" s="191"/>
      <c r="I184" s="147"/>
      <c r="J184" s="158"/>
      <c r="K184" s="21" t="s">
        <v>170</v>
      </c>
      <c r="L184" s="22"/>
      <c r="M184" s="221"/>
      <c r="N184" s="158"/>
      <c r="O184" s="152"/>
      <c r="P184" s="162"/>
      <c r="Q184" s="164"/>
      <c r="R184" s="149"/>
      <c r="S184" s="151"/>
      <c r="T184" s="152"/>
      <c r="U184" s="153"/>
      <c r="V184" s="154"/>
      <c r="W184" s="21" t="s">
        <v>172</v>
      </c>
      <c r="X184" s="20"/>
      <c r="Y184" s="23"/>
      <c r="Z184" s="23"/>
      <c r="AA184" s="23"/>
      <c r="AB184" s="24"/>
      <c r="AC184" s="24"/>
      <c r="AD184" s="19"/>
      <c r="AE184" s="19"/>
      <c r="AF184" s="19"/>
      <c r="AG184" s="25"/>
      <c r="AH184" s="19"/>
      <c r="AI184" s="26" t="str">
        <f t="shared" si="8"/>
        <v/>
      </c>
      <c r="AJ184" s="26" t="str">
        <f t="shared" si="6"/>
        <v/>
      </c>
      <c r="AK184" s="19"/>
      <c r="AL184" s="26" t="str">
        <f>IFERROR(VLOOKUP(AJ184&amp;AK184,[2]Tabla_Controles!$B$56:$G$65,5,FALSE),"")</f>
        <v/>
      </c>
      <c r="AM184" s="27" t="str">
        <f t="shared" si="7"/>
        <v/>
      </c>
      <c r="AN184" s="156"/>
      <c r="AO184" s="176"/>
      <c r="AP184" s="179"/>
      <c r="AQ184" s="182"/>
      <c r="AR184" s="184"/>
      <c r="AS184" s="184"/>
      <c r="AT184" s="185"/>
      <c r="AU184" s="146"/>
      <c r="AV184" s="37" t="s">
        <v>176</v>
      </c>
      <c r="AW184" s="22"/>
      <c r="AX184" s="22"/>
      <c r="AY184" s="20"/>
      <c r="AZ184" s="20"/>
      <c r="BA184" s="20"/>
      <c r="BB184" s="218"/>
      <c r="BC184" s="21" t="s">
        <v>172</v>
      </c>
      <c r="BD184" s="41"/>
      <c r="BE184" s="51"/>
      <c r="BF184" s="51"/>
      <c r="BG184" s="37" t="s">
        <v>151</v>
      </c>
      <c r="BH184" s="41"/>
      <c r="BI184" s="40"/>
      <c r="BJ184" s="40"/>
      <c r="BK184" s="171"/>
      <c r="BL184" s="173"/>
      <c r="BM184" s="173"/>
    </row>
    <row r="185" spans="1:65" ht="30" hidden="1" customHeight="1" x14ac:dyDescent="0.3">
      <c r="A185" s="203"/>
      <c r="B185" s="213"/>
      <c r="C185" s="216"/>
      <c r="D185" s="143"/>
      <c r="E185" s="143"/>
      <c r="F185" s="143"/>
      <c r="G185" s="189"/>
      <c r="H185" s="192"/>
      <c r="I185" s="147"/>
      <c r="J185" s="158"/>
      <c r="K185" s="21" t="s">
        <v>183</v>
      </c>
      <c r="L185" s="22"/>
      <c r="M185" s="222"/>
      <c r="N185" s="158"/>
      <c r="O185" s="152"/>
      <c r="P185" s="162"/>
      <c r="Q185" s="165"/>
      <c r="R185" s="150"/>
      <c r="S185" s="151"/>
      <c r="T185" s="152"/>
      <c r="U185" s="153"/>
      <c r="V185" s="154"/>
      <c r="W185" s="21" t="s">
        <v>185</v>
      </c>
      <c r="X185" s="20"/>
      <c r="Y185" s="23"/>
      <c r="Z185" s="23"/>
      <c r="AA185" s="23"/>
      <c r="AB185" s="24"/>
      <c r="AC185" s="24"/>
      <c r="AD185" s="19"/>
      <c r="AE185" s="19"/>
      <c r="AF185" s="19"/>
      <c r="AG185" s="25"/>
      <c r="AH185" s="19"/>
      <c r="AI185" s="26" t="str">
        <f t="shared" si="8"/>
        <v/>
      </c>
      <c r="AJ185" s="26" t="str">
        <f t="shared" si="6"/>
        <v/>
      </c>
      <c r="AK185" s="19"/>
      <c r="AL185" s="26" t="str">
        <f>IFERROR(VLOOKUP(AJ185&amp;AK185,[2]Tabla_Controles!$B$56:$G$65,5,FALSE),"")</f>
        <v/>
      </c>
      <c r="AM185" s="27" t="str">
        <f t="shared" si="7"/>
        <v/>
      </c>
      <c r="AN185" s="157"/>
      <c r="AO185" s="177"/>
      <c r="AP185" s="180"/>
      <c r="AQ185" s="183"/>
      <c r="AR185" s="184"/>
      <c r="AS185" s="184"/>
      <c r="AT185" s="185"/>
      <c r="AU185" s="146"/>
      <c r="AV185" s="37" t="s">
        <v>190</v>
      </c>
      <c r="AW185" s="22"/>
      <c r="AX185" s="22"/>
      <c r="AY185" s="20"/>
      <c r="AZ185" s="20"/>
      <c r="BA185" s="20"/>
      <c r="BB185" s="219"/>
      <c r="BC185" s="21" t="s">
        <v>185</v>
      </c>
      <c r="BD185" s="41"/>
      <c r="BE185" s="51"/>
      <c r="BF185" s="51"/>
      <c r="BG185" s="37" t="s">
        <v>161</v>
      </c>
      <c r="BH185" s="41"/>
      <c r="BI185" s="40"/>
      <c r="BJ185" s="40"/>
      <c r="BK185" s="172"/>
      <c r="BL185" s="174"/>
      <c r="BM185" s="174"/>
    </row>
    <row r="186" spans="1:65" ht="51" hidden="1" customHeight="1" x14ac:dyDescent="0.3">
      <c r="A186" s="203" t="str">
        <f>C186&amp;COUNTIF($C$10:C186,C186)</f>
        <v>0</v>
      </c>
      <c r="B186" s="213"/>
      <c r="C186" s="214"/>
      <c r="D186" s="143"/>
      <c r="E186" s="143"/>
      <c r="F186" s="143"/>
      <c r="G186" s="187"/>
      <c r="H186" s="190"/>
      <c r="I186" s="147" t="str">
        <f>"Posibilidad de recibir o solicitar cualquier dádiva o beneficio a nombre propio o de terceros, con el fin de "&amp;J186</f>
        <v xml:space="preserve">Posibilidad de recibir o solicitar cualquier dádiva o beneficio a nombre propio o de terceros, con el fin de </v>
      </c>
      <c r="J186" s="158"/>
      <c r="K186" s="21" t="s">
        <v>86</v>
      </c>
      <c r="L186" s="22"/>
      <c r="M186" s="220"/>
      <c r="N186" s="158"/>
      <c r="O186" s="152"/>
      <c r="P186" s="162"/>
      <c r="Q186" s="163"/>
      <c r="R186" s="148"/>
      <c r="S186" s="151"/>
      <c r="T186" s="152"/>
      <c r="U186" s="153"/>
      <c r="V186" s="154"/>
      <c r="W186" s="21" t="s">
        <v>91</v>
      </c>
      <c r="X186" s="20"/>
      <c r="Y186" s="23"/>
      <c r="Z186" s="23"/>
      <c r="AA186" s="23"/>
      <c r="AB186" s="24"/>
      <c r="AC186" s="24"/>
      <c r="AD186" s="19"/>
      <c r="AE186" s="19"/>
      <c r="AF186" s="19"/>
      <c r="AG186" s="25"/>
      <c r="AH186" s="19"/>
      <c r="AI186" s="26" t="str">
        <f t="shared" si="8"/>
        <v/>
      </c>
      <c r="AJ186" s="26" t="str">
        <f t="shared" si="6"/>
        <v/>
      </c>
      <c r="AK186" s="19"/>
      <c r="AL186" s="26" t="str">
        <f>IFERROR(VLOOKUP(AJ186&amp;AK186,[2]Tabla_Controles!$B$56:$G$65,5,FALSE),"")</f>
        <v/>
      </c>
      <c r="AM186" s="27" t="str">
        <f t="shared" si="7"/>
        <v/>
      </c>
      <c r="AN186" s="155" t="str">
        <f>IFERROR(AVERAGE(AM186:AM192),"")</f>
        <v/>
      </c>
      <c r="AO186" s="175" t="str">
        <f>IF($AN186=100,"Fuerte",IF($AN186&lt;100,"Moderado",IF($AN186&lt;50,"Débil",IF($AN186=0,"",""))))</f>
        <v/>
      </c>
      <c r="AP186" s="178"/>
      <c r="AQ186" s="181" t="str">
        <f>IFERROR(P186-VLOOKUP(AO186&amp;AP186,[2]Tabla_Controles!$B$77:$E$83,4,0),"")</f>
        <v/>
      </c>
      <c r="AR186" s="184" t="str">
        <f>IF($AQ186="","",IF($AQ186=1,"Muy Baja",IF($AQ186=2,"Baja",IF($AQ186=3,"Media",IF($AQ186=4,"Alta",IF($AQ186=5,"Muy Alta","Muy Baja"))))))</f>
        <v/>
      </c>
      <c r="AS186" s="184">
        <f>T186</f>
        <v>0</v>
      </c>
      <c r="AT186" s="185" t="str">
        <f>IF(OR(AND($AR186="Muy Baja",$AS186="Leve"),AND($AR186="Muy Baja",$AS186="Menor"),AND($AR186="Baja",$AS186="Leve"),AND($AR186="Baja",$AS186="Menor"),AND($AR186="Media",$AS186="Leve")),"Bajo",IF(OR(AND($AR186="Muy baja",$AS186="Moderado"),AND($AR186="Baja",$AS186="Moderado"),AND($AR186="Media",$AS186="Menor"),AND($AR186="Alta",$AS186="Leve")),"Moderado",IF(OR(AND($AR186="Muy Baja",$AS186="Mayor"),AND($AR186="Baja",$AS186="Mayor"),AND($AR186="Media",$AS186="Moderado"),AND($AR186="Alta",$AS186="Menor"),AND($AR186="Alta",$AS186="Moderado"),AND($AR186="Muy Alta",$AS186="Leve"),AND($AR186="Muy Alta",$AS186="Menor")),"Alto",IF(OR(AND($AR186="Muy Baja",$AS186="Catastrófico"),AND($AR186="Baja",$AS186="Catastrófico"),AND($AR186="Media",$AS186="Mayor"),AND($AR186="Media",$AS186="Catastrófico"),AND($AR186="Alta",$AS186="Mayor"),AND($AR186="Alta",$AS186="Catastrófico"),AND($AR186="Muy Alta",$AS186="Moderado"),AND($AR186="Muy Alta",$AS186="Mayor"),AND($AR186="Muy Alta",$AS186="Catastrófico")),"Extremo",""))))</f>
        <v/>
      </c>
      <c r="AU186" s="146"/>
      <c r="AV186" s="37" t="s">
        <v>105</v>
      </c>
      <c r="AW186" s="22"/>
      <c r="AX186" s="22"/>
      <c r="AY186" s="20"/>
      <c r="AZ186" s="20"/>
      <c r="BA186" s="20"/>
      <c r="BB186" s="217"/>
      <c r="BC186" s="21" t="s">
        <v>91</v>
      </c>
      <c r="BD186" s="41"/>
      <c r="BE186" s="51"/>
      <c r="BF186" s="51"/>
      <c r="BG186" s="37" t="s">
        <v>176</v>
      </c>
      <c r="BH186" s="41"/>
      <c r="BI186" s="40"/>
      <c r="BJ186" s="40"/>
      <c r="BK186" s="169"/>
      <c r="BL186" s="193"/>
      <c r="BM186" s="193"/>
    </row>
    <row r="187" spans="1:65" ht="30" hidden="1" customHeight="1" x14ac:dyDescent="0.3">
      <c r="A187" s="203"/>
      <c r="B187" s="213"/>
      <c r="C187" s="215"/>
      <c r="D187" s="143"/>
      <c r="E187" s="143"/>
      <c r="F187" s="143"/>
      <c r="G187" s="188"/>
      <c r="H187" s="191"/>
      <c r="I187" s="147"/>
      <c r="J187" s="158"/>
      <c r="K187" s="21" t="s">
        <v>118</v>
      </c>
      <c r="L187" s="22"/>
      <c r="M187" s="221"/>
      <c r="N187" s="158"/>
      <c r="O187" s="152"/>
      <c r="P187" s="162"/>
      <c r="Q187" s="164"/>
      <c r="R187" s="149"/>
      <c r="S187" s="151"/>
      <c r="T187" s="152"/>
      <c r="U187" s="153"/>
      <c r="V187" s="154"/>
      <c r="W187" s="21" t="s">
        <v>120</v>
      </c>
      <c r="X187" s="20"/>
      <c r="Y187" s="23"/>
      <c r="Z187" s="23"/>
      <c r="AA187" s="23"/>
      <c r="AB187" s="24"/>
      <c r="AC187" s="24"/>
      <c r="AD187" s="19"/>
      <c r="AE187" s="19"/>
      <c r="AF187" s="19"/>
      <c r="AG187" s="25"/>
      <c r="AH187" s="19"/>
      <c r="AI187" s="26" t="str">
        <f t="shared" si="8"/>
        <v/>
      </c>
      <c r="AJ187" s="26" t="str">
        <f t="shared" si="6"/>
        <v/>
      </c>
      <c r="AK187" s="19"/>
      <c r="AL187" s="26" t="str">
        <f>IFERROR(VLOOKUP(AJ187&amp;AK187,[2]Tabla_Controles!$B$56:$G$65,5,FALSE),"")</f>
        <v/>
      </c>
      <c r="AM187" s="27" t="str">
        <f t="shared" si="7"/>
        <v/>
      </c>
      <c r="AN187" s="156"/>
      <c r="AO187" s="176"/>
      <c r="AP187" s="179"/>
      <c r="AQ187" s="182"/>
      <c r="AR187" s="184"/>
      <c r="AS187" s="184"/>
      <c r="AT187" s="185"/>
      <c r="AU187" s="146"/>
      <c r="AV187" s="37" t="s">
        <v>126</v>
      </c>
      <c r="AW187" s="22"/>
      <c r="AX187" s="22"/>
      <c r="AY187" s="20"/>
      <c r="AZ187" s="20"/>
      <c r="BA187" s="20"/>
      <c r="BB187" s="218"/>
      <c r="BC187" s="21" t="s">
        <v>120</v>
      </c>
      <c r="BD187" s="41"/>
      <c r="BE187" s="51"/>
      <c r="BF187" s="51"/>
      <c r="BG187" s="37" t="s">
        <v>190</v>
      </c>
      <c r="BH187" s="41"/>
      <c r="BI187" s="40"/>
      <c r="BJ187" s="40"/>
      <c r="BK187" s="171"/>
      <c r="BL187" s="173"/>
      <c r="BM187" s="173"/>
    </row>
    <row r="188" spans="1:65" ht="30" hidden="1" customHeight="1" x14ac:dyDescent="0.3">
      <c r="A188" s="203"/>
      <c r="B188" s="213"/>
      <c r="C188" s="215"/>
      <c r="D188" s="143"/>
      <c r="E188" s="143"/>
      <c r="F188" s="143"/>
      <c r="G188" s="188"/>
      <c r="H188" s="191"/>
      <c r="I188" s="147"/>
      <c r="J188" s="158"/>
      <c r="K188" s="21" t="s">
        <v>135</v>
      </c>
      <c r="L188" s="22"/>
      <c r="M188" s="221"/>
      <c r="N188" s="158"/>
      <c r="O188" s="152"/>
      <c r="P188" s="162"/>
      <c r="Q188" s="164"/>
      <c r="R188" s="149"/>
      <c r="S188" s="151"/>
      <c r="T188" s="152"/>
      <c r="U188" s="153"/>
      <c r="V188" s="154"/>
      <c r="W188" s="21" t="s">
        <v>137</v>
      </c>
      <c r="X188" s="20"/>
      <c r="Y188" s="23"/>
      <c r="Z188" s="23"/>
      <c r="AA188" s="23"/>
      <c r="AB188" s="24"/>
      <c r="AC188" s="24"/>
      <c r="AD188" s="19"/>
      <c r="AE188" s="19"/>
      <c r="AF188" s="19"/>
      <c r="AG188" s="25"/>
      <c r="AH188" s="19"/>
      <c r="AI188" s="26" t="str">
        <f t="shared" si="8"/>
        <v/>
      </c>
      <c r="AJ188" s="26" t="str">
        <f t="shared" si="6"/>
        <v/>
      </c>
      <c r="AK188" s="19"/>
      <c r="AL188" s="26" t="str">
        <f>IFERROR(VLOOKUP(AJ188&amp;AK188,[2]Tabla_Controles!$B$56:$G$65,5,FALSE),"")</f>
        <v/>
      </c>
      <c r="AM188" s="27" t="str">
        <f t="shared" si="7"/>
        <v/>
      </c>
      <c r="AN188" s="156"/>
      <c r="AO188" s="176"/>
      <c r="AP188" s="179"/>
      <c r="AQ188" s="182"/>
      <c r="AR188" s="184"/>
      <c r="AS188" s="184"/>
      <c r="AT188" s="185"/>
      <c r="AU188" s="146"/>
      <c r="AV188" s="37" t="s">
        <v>141</v>
      </c>
      <c r="AW188" s="22"/>
      <c r="AX188" s="22"/>
      <c r="AY188" s="20"/>
      <c r="AZ188" s="20"/>
      <c r="BA188" s="20"/>
      <c r="BB188" s="218"/>
      <c r="BC188" s="21" t="s">
        <v>137</v>
      </c>
      <c r="BD188" s="41"/>
      <c r="BE188" s="51"/>
      <c r="BF188" s="51"/>
      <c r="BG188" s="37" t="s">
        <v>105</v>
      </c>
      <c r="BH188" s="41"/>
      <c r="BI188" s="40"/>
      <c r="BJ188" s="40"/>
      <c r="BK188" s="171"/>
      <c r="BL188" s="173"/>
      <c r="BM188" s="173"/>
    </row>
    <row r="189" spans="1:65" ht="30" hidden="1" customHeight="1" x14ac:dyDescent="0.3">
      <c r="A189" s="203"/>
      <c r="B189" s="213"/>
      <c r="C189" s="215"/>
      <c r="D189" s="143"/>
      <c r="E189" s="143"/>
      <c r="F189" s="143"/>
      <c r="G189" s="188"/>
      <c r="H189" s="191"/>
      <c r="I189" s="147"/>
      <c r="J189" s="158"/>
      <c r="K189" s="21" t="s">
        <v>144</v>
      </c>
      <c r="L189" s="22"/>
      <c r="M189" s="221"/>
      <c r="N189" s="158"/>
      <c r="O189" s="152"/>
      <c r="P189" s="162"/>
      <c r="Q189" s="164"/>
      <c r="R189" s="149"/>
      <c r="S189" s="151"/>
      <c r="T189" s="152"/>
      <c r="U189" s="153"/>
      <c r="V189" s="154"/>
      <c r="W189" s="21" t="s">
        <v>146</v>
      </c>
      <c r="X189" s="20"/>
      <c r="Y189" s="23"/>
      <c r="Z189" s="23"/>
      <c r="AA189" s="23"/>
      <c r="AB189" s="24"/>
      <c r="AC189" s="24"/>
      <c r="AD189" s="19"/>
      <c r="AE189" s="19"/>
      <c r="AF189" s="19"/>
      <c r="AG189" s="25"/>
      <c r="AH189" s="19"/>
      <c r="AI189" s="26" t="str">
        <f t="shared" si="8"/>
        <v/>
      </c>
      <c r="AJ189" s="26" t="str">
        <f t="shared" si="6"/>
        <v/>
      </c>
      <c r="AK189" s="19"/>
      <c r="AL189" s="26" t="str">
        <f>IFERROR(VLOOKUP(AJ189&amp;AK189,[2]Tabla_Controles!$B$56:$G$65,5,FALSE),"")</f>
        <v/>
      </c>
      <c r="AM189" s="27" t="str">
        <f t="shared" si="7"/>
        <v/>
      </c>
      <c r="AN189" s="156"/>
      <c r="AO189" s="176"/>
      <c r="AP189" s="179"/>
      <c r="AQ189" s="182"/>
      <c r="AR189" s="184"/>
      <c r="AS189" s="184"/>
      <c r="AT189" s="185"/>
      <c r="AU189" s="146"/>
      <c r="AV189" s="37" t="s">
        <v>151</v>
      </c>
      <c r="AW189" s="22"/>
      <c r="AX189" s="22"/>
      <c r="AY189" s="20"/>
      <c r="AZ189" s="20"/>
      <c r="BA189" s="20"/>
      <c r="BB189" s="218"/>
      <c r="BC189" s="21" t="s">
        <v>146</v>
      </c>
      <c r="BD189" s="41"/>
      <c r="BE189" s="51"/>
      <c r="BF189" s="51"/>
      <c r="BG189" s="37" t="s">
        <v>126</v>
      </c>
      <c r="BH189" s="41"/>
      <c r="BI189" s="40"/>
      <c r="BJ189" s="40"/>
      <c r="BK189" s="171"/>
      <c r="BL189" s="173"/>
      <c r="BM189" s="173"/>
    </row>
    <row r="190" spans="1:65" ht="30" hidden="1" customHeight="1" x14ac:dyDescent="0.3">
      <c r="A190" s="203"/>
      <c r="B190" s="213"/>
      <c r="C190" s="215"/>
      <c r="D190" s="143"/>
      <c r="E190" s="143"/>
      <c r="F190" s="143"/>
      <c r="G190" s="188"/>
      <c r="H190" s="191"/>
      <c r="I190" s="147"/>
      <c r="J190" s="158"/>
      <c r="K190" s="21" t="s">
        <v>154</v>
      </c>
      <c r="L190" s="22"/>
      <c r="M190" s="221"/>
      <c r="N190" s="158"/>
      <c r="O190" s="152"/>
      <c r="P190" s="162"/>
      <c r="Q190" s="164"/>
      <c r="R190" s="149"/>
      <c r="S190" s="151"/>
      <c r="T190" s="152"/>
      <c r="U190" s="153"/>
      <c r="V190" s="154"/>
      <c r="W190" s="21" t="s">
        <v>156</v>
      </c>
      <c r="X190" s="20"/>
      <c r="Y190" s="23"/>
      <c r="Z190" s="23"/>
      <c r="AA190" s="23"/>
      <c r="AB190" s="24"/>
      <c r="AC190" s="24"/>
      <c r="AD190" s="19"/>
      <c r="AE190" s="19"/>
      <c r="AF190" s="19"/>
      <c r="AG190" s="25"/>
      <c r="AH190" s="19"/>
      <c r="AI190" s="26" t="str">
        <f t="shared" si="8"/>
        <v/>
      </c>
      <c r="AJ190" s="26" t="str">
        <f t="shared" si="6"/>
        <v/>
      </c>
      <c r="AK190" s="19"/>
      <c r="AL190" s="26" t="str">
        <f>IFERROR(VLOOKUP(AJ190&amp;AK190,[2]Tabla_Controles!$B$56:$G$65,5,FALSE),"")</f>
        <v/>
      </c>
      <c r="AM190" s="27" t="str">
        <f t="shared" si="7"/>
        <v/>
      </c>
      <c r="AN190" s="156"/>
      <c r="AO190" s="176"/>
      <c r="AP190" s="179"/>
      <c r="AQ190" s="182"/>
      <c r="AR190" s="184"/>
      <c r="AS190" s="184"/>
      <c r="AT190" s="185"/>
      <c r="AU190" s="146"/>
      <c r="AV190" s="37" t="s">
        <v>161</v>
      </c>
      <c r="AW190" s="22"/>
      <c r="AX190" s="22"/>
      <c r="AY190" s="20"/>
      <c r="AZ190" s="20"/>
      <c r="BA190" s="20"/>
      <c r="BB190" s="218"/>
      <c r="BC190" s="21" t="s">
        <v>156</v>
      </c>
      <c r="BD190" s="41"/>
      <c r="BE190" s="51"/>
      <c r="BF190" s="51"/>
      <c r="BG190" s="37" t="s">
        <v>141</v>
      </c>
      <c r="BH190" s="41"/>
      <c r="BI190" s="40"/>
      <c r="BJ190" s="40"/>
      <c r="BK190" s="171"/>
      <c r="BL190" s="173"/>
      <c r="BM190" s="173"/>
    </row>
    <row r="191" spans="1:65" ht="30" hidden="1" customHeight="1" x14ac:dyDescent="0.3">
      <c r="A191" s="203"/>
      <c r="B191" s="213"/>
      <c r="C191" s="215"/>
      <c r="D191" s="143"/>
      <c r="E191" s="143"/>
      <c r="F191" s="143"/>
      <c r="G191" s="188"/>
      <c r="H191" s="191"/>
      <c r="I191" s="147"/>
      <c r="J191" s="158"/>
      <c r="K191" s="21" t="s">
        <v>170</v>
      </c>
      <c r="L191" s="22"/>
      <c r="M191" s="221"/>
      <c r="N191" s="158"/>
      <c r="O191" s="152"/>
      <c r="P191" s="162"/>
      <c r="Q191" s="164"/>
      <c r="R191" s="149"/>
      <c r="S191" s="151"/>
      <c r="T191" s="152"/>
      <c r="U191" s="153"/>
      <c r="V191" s="154"/>
      <c r="W191" s="21" t="s">
        <v>172</v>
      </c>
      <c r="X191" s="20"/>
      <c r="Y191" s="23"/>
      <c r="Z191" s="23"/>
      <c r="AA191" s="23"/>
      <c r="AB191" s="24"/>
      <c r="AC191" s="24"/>
      <c r="AD191" s="19"/>
      <c r="AE191" s="19"/>
      <c r="AF191" s="19"/>
      <c r="AG191" s="25"/>
      <c r="AH191" s="19"/>
      <c r="AI191" s="26" t="str">
        <f t="shared" si="8"/>
        <v/>
      </c>
      <c r="AJ191" s="26" t="str">
        <f t="shared" si="6"/>
        <v/>
      </c>
      <c r="AK191" s="19"/>
      <c r="AL191" s="26" t="str">
        <f>IFERROR(VLOOKUP(AJ191&amp;AK191,[2]Tabla_Controles!$B$56:$G$65,5,FALSE),"")</f>
        <v/>
      </c>
      <c r="AM191" s="27" t="str">
        <f t="shared" si="7"/>
        <v/>
      </c>
      <c r="AN191" s="156"/>
      <c r="AO191" s="176"/>
      <c r="AP191" s="179"/>
      <c r="AQ191" s="182"/>
      <c r="AR191" s="184"/>
      <c r="AS191" s="184"/>
      <c r="AT191" s="185"/>
      <c r="AU191" s="146"/>
      <c r="AV191" s="37" t="s">
        <v>176</v>
      </c>
      <c r="AW191" s="22"/>
      <c r="AX191" s="22"/>
      <c r="AY191" s="20"/>
      <c r="AZ191" s="20"/>
      <c r="BA191" s="20"/>
      <c r="BB191" s="218"/>
      <c r="BC191" s="21" t="s">
        <v>172</v>
      </c>
      <c r="BD191" s="41"/>
      <c r="BE191" s="51"/>
      <c r="BF191" s="51"/>
      <c r="BG191" s="37" t="s">
        <v>151</v>
      </c>
      <c r="BH191" s="41"/>
      <c r="BI191" s="40"/>
      <c r="BJ191" s="40"/>
      <c r="BK191" s="171"/>
      <c r="BL191" s="173"/>
      <c r="BM191" s="173"/>
    </row>
    <row r="192" spans="1:65" ht="30" hidden="1" customHeight="1" x14ac:dyDescent="0.3">
      <c r="A192" s="203"/>
      <c r="B192" s="213"/>
      <c r="C192" s="216"/>
      <c r="D192" s="143"/>
      <c r="E192" s="143"/>
      <c r="F192" s="143"/>
      <c r="G192" s="189"/>
      <c r="H192" s="192"/>
      <c r="I192" s="147"/>
      <c r="J192" s="158"/>
      <c r="K192" s="21" t="s">
        <v>183</v>
      </c>
      <c r="L192" s="22"/>
      <c r="M192" s="222"/>
      <c r="N192" s="158"/>
      <c r="O192" s="152"/>
      <c r="P192" s="162"/>
      <c r="Q192" s="165"/>
      <c r="R192" s="150"/>
      <c r="S192" s="151"/>
      <c r="T192" s="152"/>
      <c r="U192" s="153"/>
      <c r="V192" s="154"/>
      <c r="W192" s="21" t="s">
        <v>185</v>
      </c>
      <c r="X192" s="20"/>
      <c r="Y192" s="23"/>
      <c r="Z192" s="23"/>
      <c r="AA192" s="23"/>
      <c r="AB192" s="24"/>
      <c r="AC192" s="24"/>
      <c r="AD192" s="19"/>
      <c r="AE192" s="19"/>
      <c r="AF192" s="19"/>
      <c r="AG192" s="25"/>
      <c r="AH192" s="19"/>
      <c r="AI192" s="26" t="str">
        <f t="shared" si="8"/>
        <v/>
      </c>
      <c r="AJ192" s="26" t="str">
        <f t="shared" si="6"/>
        <v/>
      </c>
      <c r="AK192" s="19"/>
      <c r="AL192" s="26" t="str">
        <f>IFERROR(VLOOKUP(AJ192&amp;AK192,[2]Tabla_Controles!$B$56:$G$65,5,FALSE),"")</f>
        <v/>
      </c>
      <c r="AM192" s="27" t="str">
        <f t="shared" si="7"/>
        <v/>
      </c>
      <c r="AN192" s="157"/>
      <c r="AO192" s="177"/>
      <c r="AP192" s="180"/>
      <c r="AQ192" s="183"/>
      <c r="AR192" s="184"/>
      <c r="AS192" s="184"/>
      <c r="AT192" s="185"/>
      <c r="AU192" s="146"/>
      <c r="AV192" s="37" t="s">
        <v>190</v>
      </c>
      <c r="AW192" s="22"/>
      <c r="AX192" s="22"/>
      <c r="AY192" s="20"/>
      <c r="AZ192" s="20"/>
      <c r="BA192" s="20"/>
      <c r="BB192" s="219"/>
      <c r="BC192" s="21" t="s">
        <v>185</v>
      </c>
      <c r="BD192" s="41"/>
      <c r="BE192" s="51"/>
      <c r="BF192" s="51"/>
      <c r="BG192" s="37" t="s">
        <v>161</v>
      </c>
      <c r="BH192" s="41"/>
      <c r="BI192" s="40"/>
      <c r="BJ192" s="40"/>
      <c r="BK192" s="172"/>
      <c r="BL192" s="174"/>
      <c r="BM192" s="174"/>
    </row>
    <row r="193" spans="1:65" ht="51" hidden="1" customHeight="1" x14ac:dyDescent="0.3">
      <c r="A193" s="141" t="str">
        <f>C193&amp;COUNTIF($C$10:C193,C193)</f>
        <v>0</v>
      </c>
      <c r="B193" s="223"/>
      <c r="C193" s="214"/>
      <c r="D193" s="143"/>
      <c r="E193" s="143"/>
      <c r="F193" s="143"/>
      <c r="G193" s="187"/>
      <c r="H193" s="190"/>
      <c r="I193" s="147" t="str">
        <f>"Posibilidad de recibir o solicitar cualquier dádiva o beneficio a nombre propio o de terceros, con el fin de "&amp;J193</f>
        <v xml:space="preserve">Posibilidad de recibir o solicitar cualquier dádiva o beneficio a nombre propio o de terceros, con el fin de </v>
      </c>
      <c r="J193" s="158"/>
      <c r="K193" s="21" t="s">
        <v>86</v>
      </c>
      <c r="L193" s="22"/>
      <c r="M193" s="220"/>
      <c r="N193" s="158"/>
      <c r="O193" s="152"/>
      <c r="P193" s="162"/>
      <c r="Q193" s="163"/>
      <c r="R193" s="153"/>
      <c r="S193" s="151"/>
      <c r="T193" s="152"/>
      <c r="U193" s="153"/>
      <c r="V193" s="154"/>
      <c r="W193" s="21" t="s">
        <v>91</v>
      </c>
      <c r="X193" s="20"/>
      <c r="Y193" s="23"/>
      <c r="Z193" s="23"/>
      <c r="AA193" s="23"/>
      <c r="AB193" s="19"/>
      <c r="AC193" s="19"/>
      <c r="AD193" s="19"/>
      <c r="AE193" s="19"/>
      <c r="AF193" s="19"/>
      <c r="AG193" s="25"/>
      <c r="AH193" s="19"/>
      <c r="AI193" s="26" t="str">
        <f t="shared" si="8"/>
        <v/>
      </c>
      <c r="AJ193" s="26" t="str">
        <f t="shared" si="6"/>
        <v/>
      </c>
      <c r="AK193" s="19"/>
      <c r="AL193" s="26" t="str">
        <f>IFERROR(VLOOKUP(AJ193&amp;AK193,[2]Tabla_Controles!$B$56:$G$65,5,FALSE),"")</f>
        <v/>
      </c>
      <c r="AM193" s="27" t="str">
        <f t="shared" si="7"/>
        <v/>
      </c>
      <c r="AN193" s="224" t="str">
        <f>IFERROR(AVERAGE(AM193:AM199),"")</f>
        <v/>
      </c>
      <c r="AO193" s="175" t="str">
        <f>IF($AN193=100,"Fuerte",IF($AN193&lt;100,"Moderado",IF($AN193&lt;50,"Débil",IF($AN193=0,"",""))))</f>
        <v/>
      </c>
      <c r="AP193" s="226"/>
      <c r="AQ193" s="181" t="str">
        <f>IFERROR(P193-VLOOKUP(AO193&amp;AP193,[2]Tabla_Controles!$B$77:$E$83,4,0),"")</f>
        <v/>
      </c>
      <c r="AR193" s="184" t="str">
        <f>IF($AQ193="","",IF($AQ193=1,"Muy Baja",IF($AQ193=2,"Baja",IF($AQ193=3,"Media",IF($AQ193=4,"Alta",IF($AQ193=5,"Muy Alta","Muy Baja"))))))</f>
        <v/>
      </c>
      <c r="AS193" s="184">
        <f>T193</f>
        <v>0</v>
      </c>
      <c r="AT193" s="185" t="str">
        <f>IF(OR(AND($AR193="Muy Baja",$AS193="Leve"),AND($AR193="Muy Baja",$AS193="Menor"),AND($AR193="Baja",$AS193="Leve"),AND($AR193="Baja",$AS193="Menor"),AND($AR193="Media",$AS193="Leve")),"Bajo",IF(OR(AND($AR193="Muy baja",$AS193="Moderado"),AND($AR193="Baja",$AS193="Moderado"),AND($AR193="Media",$AS193="Menor"),AND($AR193="Alta",$AS193="Leve")),"Moderado",IF(OR(AND($AR193="Muy Baja",$AS193="Mayor"),AND($AR193="Baja",$AS193="Mayor"),AND($AR193="Media",$AS193="Moderado"),AND($AR193="Alta",$AS193="Menor"),AND($AR193="Alta",$AS193="Moderado"),AND($AR193="Muy Alta",$AS193="Leve"),AND($AR193="Muy Alta",$AS193="Menor")),"Alto",IF(OR(AND($AR193="Muy Baja",$AS193="Catastrófico"),AND($AR193="Baja",$AS193="Catastrófico"),AND($AR193="Media",$AS193="Mayor"),AND($AR193="Media",$AS193="Catastrófico"),AND($AR193="Alta",$AS193="Mayor"),AND($AR193="Alta",$AS193="Catastrófico"),AND($AR193="Muy Alta",$AS193="Moderado"),AND($AR193="Muy Alta",$AS193="Mayor"),AND($AR193="Muy Alta",$AS193="Catastrófico")),"Extremo",""))))</f>
        <v/>
      </c>
      <c r="AU193" s="146"/>
      <c r="AV193" s="37" t="s">
        <v>105</v>
      </c>
      <c r="AW193" s="22"/>
      <c r="AX193" s="22"/>
      <c r="AY193" s="20"/>
      <c r="AZ193" s="20"/>
      <c r="BA193" s="20"/>
      <c r="BB193" s="217"/>
      <c r="BC193" s="21" t="s">
        <v>91</v>
      </c>
      <c r="BD193" s="41"/>
      <c r="BE193" s="51"/>
      <c r="BF193" s="51"/>
      <c r="BG193" s="37" t="s">
        <v>176</v>
      </c>
      <c r="BH193" s="41"/>
      <c r="BI193" s="40"/>
      <c r="BJ193" s="40"/>
      <c r="BK193" s="225"/>
      <c r="BL193" s="193"/>
      <c r="BM193" s="193"/>
    </row>
    <row r="194" spans="1:65" ht="30" hidden="1" customHeight="1" x14ac:dyDescent="0.3">
      <c r="A194" s="141"/>
      <c r="B194" s="223"/>
      <c r="C194" s="215"/>
      <c r="D194" s="143"/>
      <c r="E194" s="143"/>
      <c r="F194" s="143"/>
      <c r="G194" s="188"/>
      <c r="H194" s="191"/>
      <c r="I194" s="147"/>
      <c r="J194" s="158"/>
      <c r="K194" s="21" t="s">
        <v>118</v>
      </c>
      <c r="L194" s="22"/>
      <c r="M194" s="221"/>
      <c r="N194" s="158"/>
      <c r="O194" s="152"/>
      <c r="P194" s="162"/>
      <c r="Q194" s="164"/>
      <c r="R194" s="153"/>
      <c r="S194" s="151"/>
      <c r="T194" s="152"/>
      <c r="U194" s="153"/>
      <c r="V194" s="154"/>
      <c r="W194" s="21" t="s">
        <v>120</v>
      </c>
      <c r="X194" s="20"/>
      <c r="Y194" s="23"/>
      <c r="Z194" s="23"/>
      <c r="AA194" s="23"/>
      <c r="AB194" s="19"/>
      <c r="AC194" s="19"/>
      <c r="AD194" s="19"/>
      <c r="AE194" s="19"/>
      <c r="AF194" s="19"/>
      <c r="AG194" s="25"/>
      <c r="AH194" s="19"/>
      <c r="AI194" s="26" t="str">
        <f t="shared" si="8"/>
        <v/>
      </c>
      <c r="AJ194" s="26" t="str">
        <f t="shared" si="6"/>
        <v/>
      </c>
      <c r="AK194" s="19"/>
      <c r="AL194" s="26" t="str">
        <f>IFERROR(VLOOKUP(AJ194&amp;AK194,[2]Tabla_Controles!$B$56:$G$65,5,FALSE),"")</f>
        <v/>
      </c>
      <c r="AM194" s="27" t="str">
        <f t="shared" si="7"/>
        <v/>
      </c>
      <c r="AN194" s="224"/>
      <c r="AO194" s="176"/>
      <c r="AP194" s="226"/>
      <c r="AQ194" s="182"/>
      <c r="AR194" s="184"/>
      <c r="AS194" s="184"/>
      <c r="AT194" s="185"/>
      <c r="AU194" s="146"/>
      <c r="AV194" s="37" t="s">
        <v>126</v>
      </c>
      <c r="AW194" s="22"/>
      <c r="AX194" s="22"/>
      <c r="AY194" s="20"/>
      <c r="AZ194" s="20"/>
      <c r="BA194" s="20"/>
      <c r="BB194" s="218"/>
      <c r="BC194" s="21" t="s">
        <v>120</v>
      </c>
      <c r="BD194" s="41"/>
      <c r="BE194" s="51"/>
      <c r="BF194" s="51"/>
      <c r="BG194" s="37" t="s">
        <v>190</v>
      </c>
      <c r="BH194" s="41"/>
      <c r="BI194" s="40"/>
      <c r="BJ194" s="40"/>
      <c r="BK194" s="225"/>
      <c r="BL194" s="173"/>
      <c r="BM194" s="173"/>
    </row>
    <row r="195" spans="1:65" ht="30" hidden="1" customHeight="1" x14ac:dyDescent="0.3">
      <c r="A195" s="141"/>
      <c r="B195" s="223"/>
      <c r="C195" s="215"/>
      <c r="D195" s="143"/>
      <c r="E195" s="143"/>
      <c r="F195" s="143"/>
      <c r="G195" s="188"/>
      <c r="H195" s="191"/>
      <c r="I195" s="147"/>
      <c r="J195" s="158"/>
      <c r="K195" s="21" t="s">
        <v>135</v>
      </c>
      <c r="L195" s="22"/>
      <c r="M195" s="221"/>
      <c r="N195" s="158"/>
      <c r="O195" s="152"/>
      <c r="P195" s="162"/>
      <c r="Q195" s="164"/>
      <c r="R195" s="153"/>
      <c r="S195" s="151"/>
      <c r="T195" s="152"/>
      <c r="U195" s="153"/>
      <c r="V195" s="154"/>
      <c r="W195" s="21" t="s">
        <v>137</v>
      </c>
      <c r="X195" s="20"/>
      <c r="Y195" s="23"/>
      <c r="Z195" s="23"/>
      <c r="AA195" s="23"/>
      <c r="AB195" s="19"/>
      <c r="AC195" s="19"/>
      <c r="AD195" s="19"/>
      <c r="AE195" s="19"/>
      <c r="AF195" s="19"/>
      <c r="AG195" s="25"/>
      <c r="AH195" s="19"/>
      <c r="AI195" s="26" t="str">
        <f t="shared" si="8"/>
        <v/>
      </c>
      <c r="AJ195" s="26" t="str">
        <f t="shared" si="6"/>
        <v/>
      </c>
      <c r="AK195" s="19"/>
      <c r="AL195" s="26" t="str">
        <f>IFERROR(VLOOKUP(AJ195&amp;AK195,[2]Tabla_Controles!$B$56:$G$65,5,FALSE),"")</f>
        <v/>
      </c>
      <c r="AM195" s="27" t="str">
        <f t="shared" si="7"/>
        <v/>
      </c>
      <c r="AN195" s="224"/>
      <c r="AO195" s="176"/>
      <c r="AP195" s="226"/>
      <c r="AQ195" s="182"/>
      <c r="AR195" s="184"/>
      <c r="AS195" s="184"/>
      <c r="AT195" s="185"/>
      <c r="AU195" s="146"/>
      <c r="AV195" s="37" t="s">
        <v>141</v>
      </c>
      <c r="AW195" s="22"/>
      <c r="AX195" s="22"/>
      <c r="AY195" s="20"/>
      <c r="AZ195" s="20"/>
      <c r="BA195" s="20"/>
      <c r="BB195" s="218"/>
      <c r="BC195" s="21" t="s">
        <v>137</v>
      </c>
      <c r="BD195" s="41"/>
      <c r="BE195" s="51"/>
      <c r="BF195" s="51"/>
      <c r="BG195" s="37" t="s">
        <v>105</v>
      </c>
      <c r="BH195" s="41"/>
      <c r="BI195" s="40"/>
      <c r="BJ195" s="40"/>
      <c r="BK195" s="225"/>
      <c r="BL195" s="173"/>
      <c r="BM195" s="173"/>
    </row>
    <row r="196" spans="1:65" ht="30" hidden="1" customHeight="1" x14ac:dyDescent="0.3">
      <c r="A196" s="141"/>
      <c r="B196" s="223"/>
      <c r="C196" s="215"/>
      <c r="D196" s="143"/>
      <c r="E196" s="143"/>
      <c r="F196" s="143"/>
      <c r="G196" s="188"/>
      <c r="H196" s="191"/>
      <c r="I196" s="147"/>
      <c r="J196" s="158"/>
      <c r="K196" s="21" t="s">
        <v>144</v>
      </c>
      <c r="L196" s="22"/>
      <c r="M196" s="221"/>
      <c r="N196" s="158"/>
      <c r="O196" s="152"/>
      <c r="P196" s="162"/>
      <c r="Q196" s="164"/>
      <c r="R196" s="153"/>
      <c r="S196" s="151"/>
      <c r="T196" s="152"/>
      <c r="U196" s="153"/>
      <c r="V196" s="154"/>
      <c r="W196" s="21" t="s">
        <v>146</v>
      </c>
      <c r="X196" s="20"/>
      <c r="Y196" s="23"/>
      <c r="Z196" s="23"/>
      <c r="AA196" s="23"/>
      <c r="AB196" s="19"/>
      <c r="AC196" s="19"/>
      <c r="AD196" s="19"/>
      <c r="AE196" s="19"/>
      <c r="AF196" s="19"/>
      <c r="AG196" s="25"/>
      <c r="AH196" s="19"/>
      <c r="AI196" s="26" t="str">
        <f t="shared" si="8"/>
        <v/>
      </c>
      <c r="AJ196" s="26" t="str">
        <f t="shared" si="6"/>
        <v/>
      </c>
      <c r="AK196" s="19"/>
      <c r="AL196" s="26" t="str">
        <f>IFERROR(VLOOKUP(AJ196&amp;AK196,[2]Tabla_Controles!$B$56:$G$65,5,FALSE),"")</f>
        <v/>
      </c>
      <c r="AM196" s="27" t="str">
        <f t="shared" si="7"/>
        <v/>
      </c>
      <c r="AN196" s="224"/>
      <c r="AO196" s="176"/>
      <c r="AP196" s="226"/>
      <c r="AQ196" s="182"/>
      <c r="AR196" s="184"/>
      <c r="AS196" s="184"/>
      <c r="AT196" s="185"/>
      <c r="AU196" s="146"/>
      <c r="AV196" s="37" t="s">
        <v>151</v>
      </c>
      <c r="AW196" s="22"/>
      <c r="AX196" s="22"/>
      <c r="AY196" s="20"/>
      <c r="AZ196" s="20"/>
      <c r="BA196" s="20"/>
      <c r="BB196" s="218"/>
      <c r="BC196" s="21" t="s">
        <v>146</v>
      </c>
      <c r="BD196" s="41"/>
      <c r="BE196" s="51"/>
      <c r="BF196" s="51"/>
      <c r="BG196" s="37" t="s">
        <v>126</v>
      </c>
      <c r="BH196" s="41"/>
      <c r="BI196" s="40"/>
      <c r="BJ196" s="40"/>
      <c r="BK196" s="225"/>
      <c r="BL196" s="173"/>
      <c r="BM196" s="173"/>
    </row>
    <row r="197" spans="1:65" ht="30" hidden="1" customHeight="1" x14ac:dyDescent="0.3">
      <c r="A197" s="141"/>
      <c r="B197" s="223"/>
      <c r="C197" s="215"/>
      <c r="D197" s="143"/>
      <c r="E197" s="143"/>
      <c r="F197" s="143"/>
      <c r="G197" s="188"/>
      <c r="H197" s="191"/>
      <c r="I197" s="147"/>
      <c r="J197" s="158"/>
      <c r="K197" s="21" t="s">
        <v>154</v>
      </c>
      <c r="L197" s="22"/>
      <c r="M197" s="221"/>
      <c r="N197" s="158"/>
      <c r="O197" s="152"/>
      <c r="P197" s="162"/>
      <c r="Q197" s="164"/>
      <c r="R197" s="153"/>
      <c r="S197" s="151"/>
      <c r="T197" s="152"/>
      <c r="U197" s="153"/>
      <c r="V197" s="154"/>
      <c r="W197" s="21" t="s">
        <v>156</v>
      </c>
      <c r="X197" s="20"/>
      <c r="Y197" s="23"/>
      <c r="Z197" s="23"/>
      <c r="AA197" s="23"/>
      <c r="AB197" s="19"/>
      <c r="AC197" s="19"/>
      <c r="AD197" s="19"/>
      <c r="AE197" s="19"/>
      <c r="AF197" s="19"/>
      <c r="AG197" s="25"/>
      <c r="AH197" s="19"/>
      <c r="AI197" s="26" t="str">
        <f t="shared" si="8"/>
        <v/>
      </c>
      <c r="AJ197" s="26" t="str">
        <f t="shared" si="6"/>
        <v/>
      </c>
      <c r="AK197" s="19"/>
      <c r="AL197" s="26" t="str">
        <f>IFERROR(VLOOKUP(AJ197&amp;AK197,[2]Tabla_Controles!$B$56:$G$65,5,FALSE),"")</f>
        <v/>
      </c>
      <c r="AM197" s="27" t="str">
        <f t="shared" si="7"/>
        <v/>
      </c>
      <c r="AN197" s="224"/>
      <c r="AO197" s="176"/>
      <c r="AP197" s="226"/>
      <c r="AQ197" s="182"/>
      <c r="AR197" s="184"/>
      <c r="AS197" s="184"/>
      <c r="AT197" s="185"/>
      <c r="AU197" s="146"/>
      <c r="AV197" s="37" t="s">
        <v>161</v>
      </c>
      <c r="AW197" s="22"/>
      <c r="AX197" s="22"/>
      <c r="AY197" s="20"/>
      <c r="AZ197" s="20"/>
      <c r="BA197" s="20"/>
      <c r="BB197" s="218"/>
      <c r="BC197" s="21" t="s">
        <v>156</v>
      </c>
      <c r="BD197" s="41"/>
      <c r="BE197" s="51"/>
      <c r="BF197" s="51"/>
      <c r="BG197" s="37" t="s">
        <v>141</v>
      </c>
      <c r="BH197" s="41"/>
      <c r="BI197" s="40"/>
      <c r="BJ197" s="40"/>
      <c r="BK197" s="225"/>
      <c r="BL197" s="173"/>
      <c r="BM197" s="173"/>
    </row>
    <row r="198" spans="1:65" ht="30" hidden="1" customHeight="1" x14ac:dyDescent="0.3">
      <c r="A198" s="141"/>
      <c r="B198" s="223"/>
      <c r="C198" s="215"/>
      <c r="D198" s="143"/>
      <c r="E198" s="143"/>
      <c r="F198" s="143"/>
      <c r="G198" s="188"/>
      <c r="H198" s="191"/>
      <c r="I198" s="147"/>
      <c r="J198" s="158"/>
      <c r="K198" s="21" t="s">
        <v>170</v>
      </c>
      <c r="L198" s="22"/>
      <c r="M198" s="221"/>
      <c r="N198" s="158"/>
      <c r="O198" s="152"/>
      <c r="P198" s="162"/>
      <c r="Q198" s="164"/>
      <c r="R198" s="153"/>
      <c r="S198" s="151"/>
      <c r="T198" s="152"/>
      <c r="U198" s="153"/>
      <c r="V198" s="154"/>
      <c r="W198" s="21" t="s">
        <v>172</v>
      </c>
      <c r="X198" s="20"/>
      <c r="Y198" s="23"/>
      <c r="Z198" s="23"/>
      <c r="AA198" s="23"/>
      <c r="AB198" s="19"/>
      <c r="AC198" s="19"/>
      <c r="AD198" s="19"/>
      <c r="AE198" s="19"/>
      <c r="AF198" s="19"/>
      <c r="AG198" s="25"/>
      <c r="AH198" s="19"/>
      <c r="AI198" s="26" t="str">
        <f t="shared" si="8"/>
        <v/>
      </c>
      <c r="AJ198" s="26" t="str">
        <f t="shared" si="6"/>
        <v/>
      </c>
      <c r="AK198" s="19"/>
      <c r="AL198" s="26" t="str">
        <f>IFERROR(VLOOKUP(AJ198&amp;AK198,[2]Tabla_Controles!$B$56:$G$65,5,FALSE),"")</f>
        <v/>
      </c>
      <c r="AM198" s="27" t="str">
        <f t="shared" si="7"/>
        <v/>
      </c>
      <c r="AN198" s="224"/>
      <c r="AO198" s="176"/>
      <c r="AP198" s="226"/>
      <c r="AQ198" s="182"/>
      <c r="AR198" s="184"/>
      <c r="AS198" s="184"/>
      <c r="AT198" s="185"/>
      <c r="AU198" s="146"/>
      <c r="AV198" s="37" t="s">
        <v>176</v>
      </c>
      <c r="AW198" s="22"/>
      <c r="AX198" s="22"/>
      <c r="AY198" s="20"/>
      <c r="AZ198" s="20"/>
      <c r="BA198" s="20"/>
      <c r="BB198" s="218"/>
      <c r="BC198" s="21" t="s">
        <v>172</v>
      </c>
      <c r="BD198" s="41"/>
      <c r="BE198" s="51"/>
      <c r="BF198" s="51"/>
      <c r="BG198" s="37" t="s">
        <v>151</v>
      </c>
      <c r="BH198" s="41"/>
      <c r="BI198" s="40"/>
      <c r="BJ198" s="40"/>
      <c r="BK198" s="225"/>
      <c r="BL198" s="173"/>
      <c r="BM198" s="173"/>
    </row>
    <row r="199" spans="1:65" ht="30" hidden="1" customHeight="1" x14ac:dyDescent="0.3">
      <c r="A199" s="141"/>
      <c r="B199" s="223"/>
      <c r="C199" s="216"/>
      <c r="D199" s="143"/>
      <c r="E199" s="143"/>
      <c r="F199" s="143"/>
      <c r="G199" s="189"/>
      <c r="H199" s="192"/>
      <c r="I199" s="147"/>
      <c r="J199" s="158"/>
      <c r="K199" s="21" t="s">
        <v>183</v>
      </c>
      <c r="L199" s="22"/>
      <c r="M199" s="222"/>
      <c r="N199" s="158"/>
      <c r="O199" s="152"/>
      <c r="P199" s="162"/>
      <c r="Q199" s="165"/>
      <c r="R199" s="153"/>
      <c r="S199" s="151"/>
      <c r="T199" s="152"/>
      <c r="U199" s="153"/>
      <c r="V199" s="154"/>
      <c r="W199" s="21" t="s">
        <v>185</v>
      </c>
      <c r="X199" s="20"/>
      <c r="Y199" s="23"/>
      <c r="Z199" s="23"/>
      <c r="AA199" s="23"/>
      <c r="AB199" s="19"/>
      <c r="AC199" s="19"/>
      <c r="AD199" s="19"/>
      <c r="AE199" s="19"/>
      <c r="AF199" s="19"/>
      <c r="AG199" s="25"/>
      <c r="AH199" s="19"/>
      <c r="AI199" s="26" t="str">
        <f t="shared" si="8"/>
        <v/>
      </c>
      <c r="AJ199" s="26" t="str">
        <f t="shared" si="6"/>
        <v/>
      </c>
      <c r="AK199" s="19"/>
      <c r="AL199" s="26" t="str">
        <f>IFERROR(VLOOKUP(AJ199&amp;AK199,[2]Tabla_Controles!$B$56:$G$65,5,FALSE),"")</f>
        <v/>
      </c>
      <c r="AM199" s="27" t="str">
        <f t="shared" si="7"/>
        <v/>
      </c>
      <c r="AN199" s="224"/>
      <c r="AO199" s="177"/>
      <c r="AP199" s="226"/>
      <c r="AQ199" s="183"/>
      <c r="AR199" s="184"/>
      <c r="AS199" s="184"/>
      <c r="AT199" s="185"/>
      <c r="AU199" s="146"/>
      <c r="AV199" s="37" t="s">
        <v>190</v>
      </c>
      <c r="AW199" s="22"/>
      <c r="AX199" s="22"/>
      <c r="AY199" s="20"/>
      <c r="AZ199" s="20"/>
      <c r="BA199" s="20"/>
      <c r="BB199" s="219"/>
      <c r="BC199" s="21" t="s">
        <v>185</v>
      </c>
      <c r="BD199" s="41"/>
      <c r="BE199" s="51"/>
      <c r="BF199" s="51"/>
      <c r="BG199" s="37" t="s">
        <v>161</v>
      </c>
      <c r="BH199" s="41"/>
      <c r="BI199" s="40"/>
      <c r="BJ199" s="40"/>
      <c r="BK199" s="225"/>
      <c r="BL199" s="174"/>
      <c r="BM199" s="174"/>
    </row>
  </sheetData>
  <sheetProtection algorithmName="SHA-512" hashValue="XaPxSzMI+Vxo+qA7uHQs0poNth9K6pXrAZRSn/zP1Qbz3dUUbu5SLwP1+Tp/Kp61b3W1yXsVu0MZbGNl1cjbzQ==" saltValue="bwNIWDDj4AWbRWy5dhE8rA==" spinCount="100000" sheet="1" formatCells="0" formatColumns="0" formatRows="0" autoFilter="0"/>
  <autoFilter ref="A10:BM199" xr:uid="{00000000-0001-0000-0100-000000000000}">
    <filterColumn colId="23">
      <customFilters>
        <customFilter operator="notEqual" val=" "/>
      </customFilters>
    </filterColumn>
  </autoFilter>
  <dataConsolidate/>
  <mergeCells count="935">
    <mergeCell ref="AU193:AU199"/>
    <mergeCell ref="BB193:BB199"/>
    <mergeCell ref="BK193:BK199"/>
    <mergeCell ref="BL193:BL199"/>
    <mergeCell ref="BM193:BM199"/>
    <mergeCell ref="AO193:AO199"/>
    <mergeCell ref="AP193:AP199"/>
    <mergeCell ref="AQ193:AQ199"/>
    <mergeCell ref="AR193:AR199"/>
    <mergeCell ref="AS193:AS199"/>
    <mergeCell ref="AT193:AT199"/>
    <mergeCell ref="R193:R199"/>
    <mergeCell ref="S193:S199"/>
    <mergeCell ref="T193:T199"/>
    <mergeCell ref="U193:U199"/>
    <mergeCell ref="V193:V199"/>
    <mergeCell ref="AN193:AN199"/>
    <mergeCell ref="J193:J199"/>
    <mergeCell ref="M193:M199"/>
    <mergeCell ref="N193:N199"/>
    <mergeCell ref="O193:O199"/>
    <mergeCell ref="P193:P199"/>
    <mergeCell ref="Q193:Q199"/>
    <mergeCell ref="BM186:BM192"/>
    <mergeCell ref="A193:A199"/>
    <mergeCell ref="B193:B199"/>
    <mergeCell ref="C193:C199"/>
    <mergeCell ref="D193:D199"/>
    <mergeCell ref="E193:E199"/>
    <mergeCell ref="F193:F199"/>
    <mergeCell ref="G193:G199"/>
    <mergeCell ref="H193:H199"/>
    <mergeCell ref="I193:I199"/>
    <mergeCell ref="AS186:AS192"/>
    <mergeCell ref="AT186:AT192"/>
    <mergeCell ref="AU186:AU192"/>
    <mergeCell ref="BB186:BB192"/>
    <mergeCell ref="BK186:BK192"/>
    <mergeCell ref="BL186:BL192"/>
    <mergeCell ref="V186:V192"/>
    <mergeCell ref="AN186:AN192"/>
    <mergeCell ref="AO186:AO192"/>
    <mergeCell ref="AP186:AP192"/>
    <mergeCell ref="AQ186:AQ192"/>
    <mergeCell ref="AR186:AR192"/>
    <mergeCell ref="P186:P192"/>
    <mergeCell ref="Q186:Q192"/>
    <mergeCell ref="R186:R192"/>
    <mergeCell ref="S186:S192"/>
    <mergeCell ref="T186:T192"/>
    <mergeCell ref="U186:U192"/>
    <mergeCell ref="H186:H192"/>
    <mergeCell ref="I186:I192"/>
    <mergeCell ref="J186:J192"/>
    <mergeCell ref="M186:M192"/>
    <mergeCell ref="N186:N192"/>
    <mergeCell ref="O186:O192"/>
    <mergeCell ref="BK179:BK185"/>
    <mergeCell ref="BL179:BL185"/>
    <mergeCell ref="BM179:BM185"/>
    <mergeCell ref="A186:A192"/>
    <mergeCell ref="B186:B192"/>
    <mergeCell ref="C186:C192"/>
    <mergeCell ref="D186:D192"/>
    <mergeCell ref="E186:E192"/>
    <mergeCell ref="F186:F192"/>
    <mergeCell ref="G186:G192"/>
    <mergeCell ref="AQ179:AQ185"/>
    <mergeCell ref="AR179:AR185"/>
    <mergeCell ref="AS179:AS185"/>
    <mergeCell ref="AT179:AT185"/>
    <mergeCell ref="AU179:AU185"/>
    <mergeCell ref="BB179:BB185"/>
    <mergeCell ref="T179:T185"/>
    <mergeCell ref="U179:U185"/>
    <mergeCell ref="V179:V185"/>
    <mergeCell ref="AN179:AN185"/>
    <mergeCell ref="AO179:AO185"/>
    <mergeCell ref="AP179:AP185"/>
    <mergeCell ref="N179:N185"/>
    <mergeCell ref="O179:O185"/>
    <mergeCell ref="P179:P185"/>
    <mergeCell ref="Q179:Q185"/>
    <mergeCell ref="R179:R185"/>
    <mergeCell ref="S179:S185"/>
    <mergeCell ref="F179:F185"/>
    <mergeCell ref="G179:G185"/>
    <mergeCell ref="H179:H185"/>
    <mergeCell ref="I179:I185"/>
    <mergeCell ref="J179:J185"/>
    <mergeCell ref="M179:M185"/>
    <mergeCell ref="AU172:AU178"/>
    <mergeCell ref="BB172:BB178"/>
    <mergeCell ref="BK172:BK178"/>
    <mergeCell ref="BL172:BL178"/>
    <mergeCell ref="BM172:BM178"/>
    <mergeCell ref="A179:A185"/>
    <mergeCell ref="B179:B185"/>
    <mergeCell ref="C179:C185"/>
    <mergeCell ref="D179:D185"/>
    <mergeCell ref="E179:E185"/>
    <mergeCell ref="AO172:AO178"/>
    <mergeCell ref="AP172:AP178"/>
    <mergeCell ref="AQ172:AQ178"/>
    <mergeCell ref="AR172:AR178"/>
    <mergeCell ref="AS172:AS178"/>
    <mergeCell ref="AT172:AT178"/>
    <mergeCell ref="R172:R178"/>
    <mergeCell ref="S172:S178"/>
    <mergeCell ref="T172:T178"/>
    <mergeCell ref="U172:U178"/>
    <mergeCell ref="V172:V178"/>
    <mergeCell ref="AN172:AN178"/>
    <mergeCell ref="J172:J178"/>
    <mergeCell ref="M172:M178"/>
    <mergeCell ref="N172:N178"/>
    <mergeCell ref="O172:O178"/>
    <mergeCell ref="P172:P178"/>
    <mergeCell ref="Q172:Q178"/>
    <mergeCell ref="BM165:BM171"/>
    <mergeCell ref="A172:A178"/>
    <mergeCell ref="B172:B178"/>
    <mergeCell ref="C172:C178"/>
    <mergeCell ref="D172:D178"/>
    <mergeCell ref="E172:E178"/>
    <mergeCell ref="F172:F178"/>
    <mergeCell ref="G172:G178"/>
    <mergeCell ref="H172:H178"/>
    <mergeCell ref="I172:I178"/>
    <mergeCell ref="AS165:AS171"/>
    <mergeCell ref="AT165:AT171"/>
    <mergeCell ref="AU165:AU171"/>
    <mergeCell ref="BB165:BB171"/>
    <mergeCell ref="BK165:BK171"/>
    <mergeCell ref="BL165:BL171"/>
    <mergeCell ref="V165:V171"/>
    <mergeCell ref="AN165:AN171"/>
    <mergeCell ref="AO165:AO171"/>
    <mergeCell ref="AP165:AP171"/>
    <mergeCell ref="AQ165:AQ171"/>
    <mergeCell ref="AR165:AR171"/>
    <mergeCell ref="P165:P171"/>
    <mergeCell ref="Q165:Q171"/>
    <mergeCell ref="R165:R171"/>
    <mergeCell ref="S165:S171"/>
    <mergeCell ref="T165:T171"/>
    <mergeCell ref="U165:U171"/>
    <mergeCell ref="H165:H171"/>
    <mergeCell ref="I165:I171"/>
    <mergeCell ref="J165:J171"/>
    <mergeCell ref="M165:M171"/>
    <mergeCell ref="N165:N171"/>
    <mergeCell ref="O165:O171"/>
    <mergeCell ref="BK158:BK164"/>
    <mergeCell ref="BL158:BL164"/>
    <mergeCell ref="BM158:BM164"/>
    <mergeCell ref="A165:A171"/>
    <mergeCell ref="B165:B171"/>
    <mergeCell ref="C165:C171"/>
    <mergeCell ref="D165:D171"/>
    <mergeCell ref="E165:E171"/>
    <mergeCell ref="F165:F171"/>
    <mergeCell ref="G165:G171"/>
    <mergeCell ref="AQ158:AQ164"/>
    <mergeCell ref="AR158:AR164"/>
    <mergeCell ref="AS158:AS164"/>
    <mergeCell ref="AT158:AT164"/>
    <mergeCell ref="AU158:AU164"/>
    <mergeCell ref="BB158:BB164"/>
    <mergeCell ref="T158:T164"/>
    <mergeCell ref="U158:U164"/>
    <mergeCell ref="V158:V164"/>
    <mergeCell ref="AN158:AN164"/>
    <mergeCell ref="AO158:AO164"/>
    <mergeCell ref="AP158:AP164"/>
    <mergeCell ref="N158:N164"/>
    <mergeCell ref="O158:O164"/>
    <mergeCell ref="P158:P164"/>
    <mergeCell ref="Q158:Q164"/>
    <mergeCell ref="R158:R164"/>
    <mergeCell ref="S158:S164"/>
    <mergeCell ref="F158:F164"/>
    <mergeCell ref="G158:G164"/>
    <mergeCell ref="H158:H164"/>
    <mergeCell ref="I158:I164"/>
    <mergeCell ref="J158:J164"/>
    <mergeCell ref="M158:M164"/>
    <mergeCell ref="AU151:AU157"/>
    <mergeCell ref="BB151:BB157"/>
    <mergeCell ref="BK151:BK157"/>
    <mergeCell ref="BL151:BL157"/>
    <mergeCell ref="BM151:BM157"/>
    <mergeCell ref="A158:A164"/>
    <mergeCell ref="B158:B164"/>
    <mergeCell ref="C158:C164"/>
    <mergeCell ref="D158:D164"/>
    <mergeCell ref="E158:E164"/>
    <mergeCell ref="AO151:AO157"/>
    <mergeCell ref="AP151:AP157"/>
    <mergeCell ref="AQ151:AQ157"/>
    <mergeCell ref="AR151:AR157"/>
    <mergeCell ref="AS151:AS157"/>
    <mergeCell ref="AT151:AT157"/>
    <mergeCell ref="R151:R157"/>
    <mergeCell ref="S151:S157"/>
    <mergeCell ref="T151:T157"/>
    <mergeCell ref="U151:U157"/>
    <mergeCell ref="V151:V157"/>
    <mergeCell ref="AN151:AN157"/>
    <mergeCell ref="J151:J157"/>
    <mergeCell ref="M151:M157"/>
    <mergeCell ref="N151:N157"/>
    <mergeCell ref="O151:O157"/>
    <mergeCell ref="P151:P157"/>
    <mergeCell ref="Q151:Q157"/>
    <mergeCell ref="A151:A157"/>
    <mergeCell ref="B151:B157"/>
    <mergeCell ref="C151:C157"/>
    <mergeCell ref="D151:D157"/>
    <mergeCell ref="E151:E157"/>
    <mergeCell ref="F151:F157"/>
    <mergeCell ref="G151:G157"/>
    <mergeCell ref="H151:H157"/>
    <mergeCell ref="I151:I157"/>
    <mergeCell ref="AU144:AU150"/>
    <mergeCell ref="BB144:BB150"/>
    <mergeCell ref="BK144:BK150"/>
    <mergeCell ref="BL144:BL150"/>
    <mergeCell ref="BM144:BM150"/>
    <mergeCell ref="AO144:AO150"/>
    <mergeCell ref="AP144:AP150"/>
    <mergeCell ref="AQ144:AQ150"/>
    <mergeCell ref="AR144:AR150"/>
    <mergeCell ref="AS144:AS150"/>
    <mergeCell ref="AT144:AT150"/>
    <mergeCell ref="R144:R150"/>
    <mergeCell ref="S144:S150"/>
    <mergeCell ref="T144:T150"/>
    <mergeCell ref="U144:U150"/>
    <mergeCell ref="V144:V150"/>
    <mergeCell ref="AN144:AN150"/>
    <mergeCell ref="J144:J150"/>
    <mergeCell ref="M144:M150"/>
    <mergeCell ref="N144:N150"/>
    <mergeCell ref="O144:O150"/>
    <mergeCell ref="P144:P150"/>
    <mergeCell ref="Q144:Q150"/>
    <mergeCell ref="A144:A150"/>
    <mergeCell ref="B144:B150"/>
    <mergeCell ref="C144:C150"/>
    <mergeCell ref="D144:D150"/>
    <mergeCell ref="E144:E150"/>
    <mergeCell ref="F144:F150"/>
    <mergeCell ref="G144:G150"/>
    <mergeCell ref="H144:H150"/>
    <mergeCell ref="I144:I150"/>
    <mergeCell ref="AU137:AU143"/>
    <mergeCell ref="BB137:BB143"/>
    <mergeCell ref="BK137:BK143"/>
    <mergeCell ref="BL137:BL143"/>
    <mergeCell ref="BM137:BM143"/>
    <mergeCell ref="AO137:AO143"/>
    <mergeCell ref="AP137:AP143"/>
    <mergeCell ref="AQ137:AQ143"/>
    <mergeCell ref="AR137:AR143"/>
    <mergeCell ref="AS137:AS143"/>
    <mergeCell ref="AT137:AT143"/>
    <mergeCell ref="R137:R143"/>
    <mergeCell ref="S137:S143"/>
    <mergeCell ref="T137:T143"/>
    <mergeCell ref="U137:U143"/>
    <mergeCell ref="V137:V143"/>
    <mergeCell ref="AN137:AN143"/>
    <mergeCell ref="J137:J143"/>
    <mergeCell ref="M137:M143"/>
    <mergeCell ref="N137:N143"/>
    <mergeCell ref="O137:O143"/>
    <mergeCell ref="P137:P143"/>
    <mergeCell ref="Q137:Q143"/>
    <mergeCell ref="A137:A143"/>
    <mergeCell ref="B137:B143"/>
    <mergeCell ref="C137:C143"/>
    <mergeCell ref="D137:D143"/>
    <mergeCell ref="E137:E143"/>
    <mergeCell ref="F137:F143"/>
    <mergeCell ref="G137:G143"/>
    <mergeCell ref="H137:H143"/>
    <mergeCell ref="I137:I143"/>
    <mergeCell ref="AU130:AU136"/>
    <mergeCell ref="BB130:BB136"/>
    <mergeCell ref="BK130:BK136"/>
    <mergeCell ref="BL130:BL136"/>
    <mergeCell ref="BM130:BM136"/>
    <mergeCell ref="AO130:AO136"/>
    <mergeCell ref="AP130:AP136"/>
    <mergeCell ref="AQ130:AQ136"/>
    <mergeCell ref="AR130:AR136"/>
    <mergeCell ref="AS130:AS136"/>
    <mergeCell ref="AT130:AT136"/>
    <mergeCell ref="R130:R136"/>
    <mergeCell ref="S130:S136"/>
    <mergeCell ref="T130:T136"/>
    <mergeCell ref="U130:U136"/>
    <mergeCell ref="V130:V136"/>
    <mergeCell ref="AN130:AN136"/>
    <mergeCell ref="J130:J136"/>
    <mergeCell ref="M130:M136"/>
    <mergeCell ref="N130:N136"/>
    <mergeCell ref="O130:O136"/>
    <mergeCell ref="P130:P136"/>
    <mergeCell ref="Q130:Q136"/>
    <mergeCell ref="A130:A136"/>
    <mergeCell ref="B130:B136"/>
    <mergeCell ref="C130:C136"/>
    <mergeCell ref="D130:D136"/>
    <mergeCell ref="E130:E136"/>
    <mergeCell ref="F130:F136"/>
    <mergeCell ref="G130:G136"/>
    <mergeCell ref="H130:H136"/>
    <mergeCell ref="I130:I136"/>
    <mergeCell ref="AU123:AU129"/>
    <mergeCell ref="BB123:BB129"/>
    <mergeCell ref="BK123:BK129"/>
    <mergeCell ref="BL123:BL129"/>
    <mergeCell ref="BM123:BM129"/>
    <mergeCell ref="AO123:AO129"/>
    <mergeCell ref="AP123:AP129"/>
    <mergeCell ref="AQ123:AQ129"/>
    <mergeCell ref="AR123:AR129"/>
    <mergeCell ref="AS123:AS129"/>
    <mergeCell ref="AT123:AT129"/>
    <mergeCell ref="R123:R129"/>
    <mergeCell ref="S123:S129"/>
    <mergeCell ref="T123:T129"/>
    <mergeCell ref="U123:U129"/>
    <mergeCell ref="V123:V129"/>
    <mergeCell ref="AN123:AN129"/>
    <mergeCell ref="J123:J129"/>
    <mergeCell ref="M123:M129"/>
    <mergeCell ref="N123:N129"/>
    <mergeCell ref="O123:O129"/>
    <mergeCell ref="P123:P129"/>
    <mergeCell ref="Q123:Q129"/>
    <mergeCell ref="A123:A129"/>
    <mergeCell ref="B123:B129"/>
    <mergeCell ref="C123:C129"/>
    <mergeCell ref="D123:D129"/>
    <mergeCell ref="E123:E129"/>
    <mergeCell ref="F123:F129"/>
    <mergeCell ref="G123:G129"/>
    <mergeCell ref="H123:H129"/>
    <mergeCell ref="I123:I129"/>
    <mergeCell ref="AU116:AU122"/>
    <mergeCell ref="BB116:BB122"/>
    <mergeCell ref="BK116:BK122"/>
    <mergeCell ref="BL116:BL122"/>
    <mergeCell ref="BM116:BM122"/>
    <mergeCell ref="AO116:AO122"/>
    <mergeCell ref="AP116:AP122"/>
    <mergeCell ref="AQ116:AQ122"/>
    <mergeCell ref="AR116:AR122"/>
    <mergeCell ref="AS116:AS122"/>
    <mergeCell ref="AT116:AT122"/>
    <mergeCell ref="R116:R122"/>
    <mergeCell ref="S116:S122"/>
    <mergeCell ref="T116:T122"/>
    <mergeCell ref="U116:U122"/>
    <mergeCell ref="V116:V122"/>
    <mergeCell ref="AN116:AN122"/>
    <mergeCell ref="J116:J122"/>
    <mergeCell ref="M116:M122"/>
    <mergeCell ref="N116:N122"/>
    <mergeCell ref="O116:O122"/>
    <mergeCell ref="P116:P122"/>
    <mergeCell ref="Q116:Q122"/>
    <mergeCell ref="A116:A122"/>
    <mergeCell ref="B116:B122"/>
    <mergeCell ref="C116:C122"/>
    <mergeCell ref="D116:D122"/>
    <mergeCell ref="E116:E122"/>
    <mergeCell ref="F116:F122"/>
    <mergeCell ref="G116:G122"/>
    <mergeCell ref="H116:H122"/>
    <mergeCell ref="I116:I122"/>
    <mergeCell ref="AU109:AU115"/>
    <mergeCell ref="BB109:BB115"/>
    <mergeCell ref="BK109:BK115"/>
    <mergeCell ref="BL109:BL115"/>
    <mergeCell ref="BM109:BM115"/>
    <mergeCell ref="AO109:AO115"/>
    <mergeCell ref="AP109:AP115"/>
    <mergeCell ref="AQ109:AQ115"/>
    <mergeCell ref="AR109:AR115"/>
    <mergeCell ref="AS109:AS115"/>
    <mergeCell ref="AT109:AT115"/>
    <mergeCell ref="R109:R115"/>
    <mergeCell ref="S109:S115"/>
    <mergeCell ref="T109:T115"/>
    <mergeCell ref="U109:U115"/>
    <mergeCell ref="V109:V115"/>
    <mergeCell ref="AN109:AN115"/>
    <mergeCell ref="J109:J115"/>
    <mergeCell ref="M109:M115"/>
    <mergeCell ref="N109:N115"/>
    <mergeCell ref="O109:O115"/>
    <mergeCell ref="P109:P115"/>
    <mergeCell ref="Q109:Q115"/>
    <mergeCell ref="A109:A115"/>
    <mergeCell ref="B109:B115"/>
    <mergeCell ref="C109:C115"/>
    <mergeCell ref="D109:D115"/>
    <mergeCell ref="E109:E115"/>
    <mergeCell ref="F109:F115"/>
    <mergeCell ref="G109:G115"/>
    <mergeCell ref="H109:H115"/>
    <mergeCell ref="I109:I115"/>
    <mergeCell ref="AU102:AU108"/>
    <mergeCell ref="BB102:BB108"/>
    <mergeCell ref="BK102:BK108"/>
    <mergeCell ref="BL102:BL108"/>
    <mergeCell ref="BM102:BM108"/>
    <mergeCell ref="AO102:AO108"/>
    <mergeCell ref="AP102:AP108"/>
    <mergeCell ref="AQ102:AQ108"/>
    <mergeCell ref="AR102:AR108"/>
    <mergeCell ref="AS102:AS108"/>
    <mergeCell ref="AT102:AT108"/>
    <mergeCell ref="R102:R108"/>
    <mergeCell ref="S102:S108"/>
    <mergeCell ref="T102:T108"/>
    <mergeCell ref="U102:U108"/>
    <mergeCell ref="V102:V108"/>
    <mergeCell ref="AN102:AN108"/>
    <mergeCell ref="J102:J108"/>
    <mergeCell ref="M102:M108"/>
    <mergeCell ref="N102:N108"/>
    <mergeCell ref="O102:O108"/>
    <mergeCell ref="P102:P108"/>
    <mergeCell ref="Q102:Q108"/>
    <mergeCell ref="A102:A108"/>
    <mergeCell ref="B102:B108"/>
    <mergeCell ref="C102:C108"/>
    <mergeCell ref="D102:D108"/>
    <mergeCell ref="E102:E108"/>
    <mergeCell ref="F102:F108"/>
    <mergeCell ref="G102:G108"/>
    <mergeCell ref="H102:H108"/>
    <mergeCell ref="I102:I108"/>
    <mergeCell ref="AU95:AU101"/>
    <mergeCell ref="BB95:BB101"/>
    <mergeCell ref="BK95:BK101"/>
    <mergeCell ref="BL95:BL101"/>
    <mergeCell ref="BM95:BM101"/>
    <mergeCell ref="AO95:AO101"/>
    <mergeCell ref="AP95:AP101"/>
    <mergeCell ref="AQ95:AQ101"/>
    <mergeCell ref="AR95:AR101"/>
    <mergeCell ref="AS95:AS101"/>
    <mergeCell ref="AT95:AT101"/>
    <mergeCell ref="R95:R101"/>
    <mergeCell ref="S95:S101"/>
    <mergeCell ref="T95:T101"/>
    <mergeCell ref="U95:U101"/>
    <mergeCell ref="V95:V101"/>
    <mergeCell ref="AN95:AN101"/>
    <mergeCell ref="J95:J101"/>
    <mergeCell ref="M95:M101"/>
    <mergeCell ref="N95:N101"/>
    <mergeCell ref="O95:O101"/>
    <mergeCell ref="P95:P101"/>
    <mergeCell ref="Q95:Q101"/>
    <mergeCell ref="A95:A101"/>
    <mergeCell ref="B95:B101"/>
    <mergeCell ref="C95:C101"/>
    <mergeCell ref="D95:D101"/>
    <mergeCell ref="E95:E101"/>
    <mergeCell ref="F95:F101"/>
    <mergeCell ref="G95:G101"/>
    <mergeCell ref="H95:H101"/>
    <mergeCell ref="I95:I101"/>
    <mergeCell ref="AU88:AU94"/>
    <mergeCell ref="BB88:BB94"/>
    <mergeCell ref="BK88:BK94"/>
    <mergeCell ref="BL88:BL94"/>
    <mergeCell ref="BM88:BM94"/>
    <mergeCell ref="AO88:AO94"/>
    <mergeCell ref="AP88:AP94"/>
    <mergeCell ref="AQ88:AQ94"/>
    <mergeCell ref="AR88:AR94"/>
    <mergeCell ref="AS88:AS94"/>
    <mergeCell ref="AT88:AT94"/>
    <mergeCell ref="R88:R94"/>
    <mergeCell ref="S88:S94"/>
    <mergeCell ref="T88:T94"/>
    <mergeCell ref="U88:U94"/>
    <mergeCell ref="V88:V94"/>
    <mergeCell ref="AN88:AN94"/>
    <mergeCell ref="J88:J94"/>
    <mergeCell ref="M88:M94"/>
    <mergeCell ref="N88:N94"/>
    <mergeCell ref="O88:O94"/>
    <mergeCell ref="P88:P94"/>
    <mergeCell ref="Q88:Q94"/>
    <mergeCell ref="A88:A94"/>
    <mergeCell ref="B88:B94"/>
    <mergeCell ref="C88:C94"/>
    <mergeCell ref="D88:D94"/>
    <mergeCell ref="E88:E94"/>
    <mergeCell ref="F88:F94"/>
    <mergeCell ref="G88:G94"/>
    <mergeCell ref="H88:H94"/>
    <mergeCell ref="I88:I94"/>
    <mergeCell ref="AU81:AU87"/>
    <mergeCell ref="BB81:BB87"/>
    <mergeCell ref="BK81:BK87"/>
    <mergeCell ref="BL81:BL87"/>
    <mergeCell ref="BM81:BM87"/>
    <mergeCell ref="AO81:AO87"/>
    <mergeCell ref="AP81:AP87"/>
    <mergeCell ref="AQ81:AQ87"/>
    <mergeCell ref="AR81:AR87"/>
    <mergeCell ref="AS81:AS87"/>
    <mergeCell ref="AT81:AT87"/>
    <mergeCell ref="R81:R87"/>
    <mergeCell ref="S81:S87"/>
    <mergeCell ref="T81:T87"/>
    <mergeCell ref="U81:U87"/>
    <mergeCell ref="V81:V87"/>
    <mergeCell ref="AN81:AN87"/>
    <mergeCell ref="J81:J87"/>
    <mergeCell ref="M81:M87"/>
    <mergeCell ref="N81:N87"/>
    <mergeCell ref="O81:O87"/>
    <mergeCell ref="P81:P87"/>
    <mergeCell ref="Q81:Q87"/>
    <mergeCell ref="A81:A87"/>
    <mergeCell ref="B81:B87"/>
    <mergeCell ref="C81:C87"/>
    <mergeCell ref="D81:D87"/>
    <mergeCell ref="E81:E87"/>
    <mergeCell ref="F81:F87"/>
    <mergeCell ref="G81:G87"/>
    <mergeCell ref="H81:H87"/>
    <mergeCell ref="I81:I87"/>
    <mergeCell ref="AU74:AU80"/>
    <mergeCell ref="BB74:BB80"/>
    <mergeCell ref="BK74:BK80"/>
    <mergeCell ref="BL74:BL80"/>
    <mergeCell ref="BM74:BM80"/>
    <mergeCell ref="AO74:AO80"/>
    <mergeCell ref="AP74:AP80"/>
    <mergeCell ref="AQ74:AQ80"/>
    <mergeCell ref="AR74:AR80"/>
    <mergeCell ref="AS74:AS80"/>
    <mergeCell ref="AT74:AT80"/>
    <mergeCell ref="R74:R80"/>
    <mergeCell ref="S74:S80"/>
    <mergeCell ref="T74:T80"/>
    <mergeCell ref="U74:U80"/>
    <mergeCell ref="V74:V80"/>
    <mergeCell ref="AN74:AN80"/>
    <mergeCell ref="J74:J80"/>
    <mergeCell ref="M74:M80"/>
    <mergeCell ref="N74:N80"/>
    <mergeCell ref="O74:O80"/>
    <mergeCell ref="P74:P80"/>
    <mergeCell ref="Q74:Q80"/>
    <mergeCell ref="A74:A80"/>
    <mergeCell ref="B74:B80"/>
    <mergeCell ref="C74:C80"/>
    <mergeCell ref="D74:D80"/>
    <mergeCell ref="E74:E80"/>
    <mergeCell ref="F74:F80"/>
    <mergeCell ref="G74:G80"/>
    <mergeCell ref="H74:H80"/>
    <mergeCell ref="I74:I80"/>
    <mergeCell ref="AU67:AU73"/>
    <mergeCell ref="BB67:BB73"/>
    <mergeCell ref="BK67:BK73"/>
    <mergeCell ref="BL67:BL73"/>
    <mergeCell ref="BM67:BM73"/>
    <mergeCell ref="AO67:AO73"/>
    <mergeCell ref="AP67:AP73"/>
    <mergeCell ref="AQ67:AQ73"/>
    <mergeCell ref="AR67:AR73"/>
    <mergeCell ref="AS67:AS73"/>
    <mergeCell ref="AT67:AT73"/>
    <mergeCell ref="R67:R73"/>
    <mergeCell ref="S67:S73"/>
    <mergeCell ref="T67:T73"/>
    <mergeCell ref="U67:U73"/>
    <mergeCell ref="V67:V73"/>
    <mergeCell ref="AN67:AN73"/>
    <mergeCell ref="J67:J73"/>
    <mergeCell ref="M67:M73"/>
    <mergeCell ref="N67:N73"/>
    <mergeCell ref="O67:O73"/>
    <mergeCell ref="P67:P73"/>
    <mergeCell ref="Q67:Q73"/>
    <mergeCell ref="A67:A73"/>
    <mergeCell ref="B67:B73"/>
    <mergeCell ref="C67:C73"/>
    <mergeCell ref="D67:D73"/>
    <mergeCell ref="E67:E73"/>
    <mergeCell ref="F67:F73"/>
    <mergeCell ref="G67:G73"/>
    <mergeCell ref="H67:H73"/>
    <mergeCell ref="I67:I73"/>
    <mergeCell ref="AU60:AU66"/>
    <mergeCell ref="BB60:BB66"/>
    <mergeCell ref="BK60:BK66"/>
    <mergeCell ref="BL60:BL66"/>
    <mergeCell ref="BM60:BM66"/>
    <mergeCell ref="AO60:AO66"/>
    <mergeCell ref="AP60:AP66"/>
    <mergeCell ref="AQ60:AQ66"/>
    <mergeCell ref="AR60:AR66"/>
    <mergeCell ref="AS60:AS66"/>
    <mergeCell ref="AT60:AT66"/>
    <mergeCell ref="R60:R66"/>
    <mergeCell ref="S60:S66"/>
    <mergeCell ref="T60:T66"/>
    <mergeCell ref="U60:U66"/>
    <mergeCell ref="V60:V66"/>
    <mergeCell ref="AN60:AN66"/>
    <mergeCell ref="J60:J66"/>
    <mergeCell ref="M60:M66"/>
    <mergeCell ref="N60:N66"/>
    <mergeCell ref="O60:O66"/>
    <mergeCell ref="P60:P66"/>
    <mergeCell ref="Q60:Q66"/>
    <mergeCell ref="A60:A66"/>
    <mergeCell ref="B60:B66"/>
    <mergeCell ref="C60:C66"/>
    <mergeCell ref="D60:D66"/>
    <mergeCell ref="E60:E66"/>
    <mergeCell ref="F60:F66"/>
    <mergeCell ref="G60:G66"/>
    <mergeCell ref="H60:H66"/>
    <mergeCell ref="I60:I66"/>
    <mergeCell ref="AU53:AU59"/>
    <mergeCell ref="BB53:BB59"/>
    <mergeCell ref="BK53:BK59"/>
    <mergeCell ref="BL53:BL59"/>
    <mergeCell ref="BM53:BM59"/>
    <mergeCell ref="AO53:AO59"/>
    <mergeCell ref="AP53:AP59"/>
    <mergeCell ref="AQ53:AQ59"/>
    <mergeCell ref="AR53:AR59"/>
    <mergeCell ref="AS53:AS59"/>
    <mergeCell ref="AT53:AT59"/>
    <mergeCell ref="R53:R59"/>
    <mergeCell ref="S53:S59"/>
    <mergeCell ref="T53:T59"/>
    <mergeCell ref="U53:U59"/>
    <mergeCell ref="V53:V59"/>
    <mergeCell ref="AN53:AN59"/>
    <mergeCell ref="J53:J59"/>
    <mergeCell ref="M53:M59"/>
    <mergeCell ref="N53:N59"/>
    <mergeCell ref="O53:O59"/>
    <mergeCell ref="P53:P59"/>
    <mergeCell ref="Q53:Q59"/>
    <mergeCell ref="A53:A59"/>
    <mergeCell ref="B53:B59"/>
    <mergeCell ref="C53:C59"/>
    <mergeCell ref="D53:D59"/>
    <mergeCell ref="E53:E59"/>
    <mergeCell ref="F53:F59"/>
    <mergeCell ref="G53:G59"/>
    <mergeCell ref="H53:H59"/>
    <mergeCell ref="I53:I59"/>
    <mergeCell ref="AU46:AU52"/>
    <mergeCell ref="BB46:BB52"/>
    <mergeCell ref="BK46:BK52"/>
    <mergeCell ref="BL46:BL52"/>
    <mergeCell ref="BM46:BM52"/>
    <mergeCell ref="AO46:AO52"/>
    <mergeCell ref="AP46:AP52"/>
    <mergeCell ref="AQ46:AQ52"/>
    <mergeCell ref="AR46:AR52"/>
    <mergeCell ref="AS46:AS52"/>
    <mergeCell ref="AT46:AT52"/>
    <mergeCell ref="R46:R52"/>
    <mergeCell ref="S46:S52"/>
    <mergeCell ref="T46:T52"/>
    <mergeCell ref="U46:U52"/>
    <mergeCell ref="V46:V52"/>
    <mergeCell ref="AN46:AN52"/>
    <mergeCell ref="J46:J52"/>
    <mergeCell ref="M46:M52"/>
    <mergeCell ref="N46:N52"/>
    <mergeCell ref="O46:O52"/>
    <mergeCell ref="P46:P52"/>
    <mergeCell ref="Q46:Q52"/>
    <mergeCell ref="A46:A52"/>
    <mergeCell ref="B46:B52"/>
    <mergeCell ref="C46:C52"/>
    <mergeCell ref="D46:D52"/>
    <mergeCell ref="E46:E52"/>
    <mergeCell ref="F46:F52"/>
    <mergeCell ref="G46:G52"/>
    <mergeCell ref="H46:H52"/>
    <mergeCell ref="I46:I52"/>
    <mergeCell ref="AU39:AU45"/>
    <mergeCell ref="BB39:BB45"/>
    <mergeCell ref="BK39:BK45"/>
    <mergeCell ref="BL39:BL45"/>
    <mergeCell ref="BM39:BM45"/>
    <mergeCell ref="AO39:AO45"/>
    <mergeCell ref="AP39:AP45"/>
    <mergeCell ref="AQ39:AQ45"/>
    <mergeCell ref="AR39:AR45"/>
    <mergeCell ref="AS39:AS45"/>
    <mergeCell ref="AT39:AT45"/>
    <mergeCell ref="R39:R45"/>
    <mergeCell ref="S39:S45"/>
    <mergeCell ref="T39:T45"/>
    <mergeCell ref="U39:U45"/>
    <mergeCell ref="V39:V45"/>
    <mergeCell ref="AN39:AN45"/>
    <mergeCell ref="J39:J45"/>
    <mergeCell ref="M39:M45"/>
    <mergeCell ref="N39:N45"/>
    <mergeCell ref="O39:O45"/>
    <mergeCell ref="P39:P45"/>
    <mergeCell ref="Q39:Q45"/>
    <mergeCell ref="A39:A45"/>
    <mergeCell ref="B39:B45"/>
    <mergeCell ref="C39:C45"/>
    <mergeCell ref="D39:D45"/>
    <mergeCell ref="E39:E45"/>
    <mergeCell ref="F39:F45"/>
    <mergeCell ref="G39:G45"/>
    <mergeCell ref="H39:H45"/>
    <mergeCell ref="I39:I45"/>
    <mergeCell ref="AU32:AU38"/>
    <mergeCell ref="BB32:BB38"/>
    <mergeCell ref="BK32:BK38"/>
    <mergeCell ref="BL32:BL38"/>
    <mergeCell ref="BM32:BM38"/>
    <mergeCell ref="AO32:AO38"/>
    <mergeCell ref="AP32:AP38"/>
    <mergeCell ref="AQ32:AQ38"/>
    <mergeCell ref="AR32:AR38"/>
    <mergeCell ref="AS32:AS38"/>
    <mergeCell ref="AT32:AT38"/>
    <mergeCell ref="R32:R38"/>
    <mergeCell ref="S32:S38"/>
    <mergeCell ref="T32:T38"/>
    <mergeCell ref="U32:U38"/>
    <mergeCell ref="V32:V38"/>
    <mergeCell ref="AN32:AN38"/>
    <mergeCell ref="J32:J38"/>
    <mergeCell ref="M32:M38"/>
    <mergeCell ref="N32:N38"/>
    <mergeCell ref="O32:O38"/>
    <mergeCell ref="P32:P38"/>
    <mergeCell ref="Q32:Q38"/>
    <mergeCell ref="A32:A38"/>
    <mergeCell ref="B32:B38"/>
    <mergeCell ref="C32:C38"/>
    <mergeCell ref="D32:D38"/>
    <mergeCell ref="E32:E38"/>
    <mergeCell ref="F32:F38"/>
    <mergeCell ref="G32:G38"/>
    <mergeCell ref="H32:H38"/>
    <mergeCell ref="I32:I38"/>
    <mergeCell ref="AU25:AU31"/>
    <mergeCell ref="BB25:BB31"/>
    <mergeCell ref="BK25:BK31"/>
    <mergeCell ref="BL25:BL31"/>
    <mergeCell ref="BM25:BM31"/>
    <mergeCell ref="AO25:AO31"/>
    <mergeCell ref="AP25:AP31"/>
    <mergeCell ref="AQ25:AQ31"/>
    <mergeCell ref="AR25:AR31"/>
    <mergeCell ref="AS25:AS31"/>
    <mergeCell ref="AT25:AT31"/>
    <mergeCell ref="R25:R31"/>
    <mergeCell ref="S25:S31"/>
    <mergeCell ref="T25:T31"/>
    <mergeCell ref="U25:U31"/>
    <mergeCell ref="V25:V31"/>
    <mergeCell ref="AN25:AN31"/>
    <mergeCell ref="J25:J31"/>
    <mergeCell ref="M25:M31"/>
    <mergeCell ref="N25:N31"/>
    <mergeCell ref="O25:O31"/>
    <mergeCell ref="P25:P31"/>
    <mergeCell ref="Q25:Q31"/>
    <mergeCell ref="A25:A31"/>
    <mergeCell ref="B25:B31"/>
    <mergeCell ref="C25:C31"/>
    <mergeCell ref="D25:D31"/>
    <mergeCell ref="E25:E31"/>
    <mergeCell ref="F25:F31"/>
    <mergeCell ref="G25:G31"/>
    <mergeCell ref="H25:H31"/>
    <mergeCell ref="I25:I31"/>
    <mergeCell ref="AU18:AU24"/>
    <mergeCell ref="BB18:BB24"/>
    <mergeCell ref="BK18:BK24"/>
    <mergeCell ref="BL18:BL24"/>
    <mergeCell ref="BM18:BM24"/>
    <mergeCell ref="AO18:AO24"/>
    <mergeCell ref="AP18:AP24"/>
    <mergeCell ref="AQ18:AQ24"/>
    <mergeCell ref="AR18:AR24"/>
    <mergeCell ref="AS18:AS24"/>
    <mergeCell ref="AT18:AT24"/>
    <mergeCell ref="R18:R24"/>
    <mergeCell ref="S18:S24"/>
    <mergeCell ref="T18:T24"/>
    <mergeCell ref="U18:U24"/>
    <mergeCell ref="V18:V24"/>
    <mergeCell ref="AN18:AN24"/>
    <mergeCell ref="J18:J24"/>
    <mergeCell ref="M18:M24"/>
    <mergeCell ref="N18:N24"/>
    <mergeCell ref="O18:O24"/>
    <mergeCell ref="P18:P24"/>
    <mergeCell ref="Q18:Q24"/>
    <mergeCell ref="A18:A24"/>
    <mergeCell ref="B18:B24"/>
    <mergeCell ref="C18:C24"/>
    <mergeCell ref="D18:D24"/>
    <mergeCell ref="E18:E24"/>
    <mergeCell ref="F18:F24"/>
    <mergeCell ref="G18:G24"/>
    <mergeCell ref="H18:H24"/>
    <mergeCell ref="I18:I24"/>
    <mergeCell ref="AU11:AU17"/>
    <mergeCell ref="BB11:BB17"/>
    <mergeCell ref="BK11:BK17"/>
    <mergeCell ref="BL11:BL17"/>
    <mergeCell ref="BM11:BM17"/>
    <mergeCell ref="AO11:AO17"/>
    <mergeCell ref="AP11:AP17"/>
    <mergeCell ref="AQ11:AQ17"/>
    <mergeCell ref="AR11:AR17"/>
    <mergeCell ref="AS11:AS17"/>
    <mergeCell ref="AT11:AT17"/>
    <mergeCell ref="R11:R17"/>
    <mergeCell ref="S11:S17"/>
    <mergeCell ref="T11:T17"/>
    <mergeCell ref="U11:U17"/>
    <mergeCell ref="V11:V17"/>
    <mergeCell ref="AN11:AN17"/>
    <mergeCell ref="J11:J17"/>
    <mergeCell ref="M11:M17"/>
    <mergeCell ref="N11:N17"/>
    <mergeCell ref="O11:O17"/>
    <mergeCell ref="P11:P17"/>
    <mergeCell ref="Q11:Q17"/>
    <mergeCell ref="A11:A17"/>
    <mergeCell ref="B11:B17"/>
    <mergeCell ref="C11:C17"/>
    <mergeCell ref="D11:D17"/>
    <mergeCell ref="E11:E17"/>
    <mergeCell ref="F11:F17"/>
    <mergeCell ref="G11:G17"/>
    <mergeCell ref="H11:H17"/>
    <mergeCell ref="I11:I17"/>
    <mergeCell ref="BL9:BL10"/>
    <mergeCell ref="BM9:BM10"/>
    <mergeCell ref="BF9:BF10"/>
    <mergeCell ref="BG9:BG10"/>
    <mergeCell ref="BH9:BH10"/>
    <mergeCell ref="BI9:BI10"/>
    <mergeCell ref="BJ9:BJ10"/>
    <mergeCell ref="BK9:BK10"/>
    <mergeCell ref="AY9:AY10"/>
    <mergeCell ref="AZ9:AZ10"/>
    <mergeCell ref="BA9:BA10"/>
    <mergeCell ref="BC9:BC10"/>
    <mergeCell ref="BD9:BD10"/>
    <mergeCell ref="BE9:BE10"/>
    <mergeCell ref="AV9:AV10"/>
    <mergeCell ref="AW9:AW10"/>
    <mergeCell ref="AX9:AX10"/>
    <mergeCell ref="AB9:AJ9"/>
    <mergeCell ref="AK9:AK10"/>
    <mergeCell ref="AL9:AO9"/>
    <mergeCell ref="AP9:AP10"/>
    <mergeCell ref="AQ9:AQ10"/>
    <mergeCell ref="AR9:AR10"/>
    <mergeCell ref="A9:A10"/>
    <mergeCell ref="B9:B10"/>
    <mergeCell ref="C9:C10"/>
    <mergeCell ref="D9:D10"/>
    <mergeCell ref="E9:E10"/>
    <mergeCell ref="BC7:BM7"/>
    <mergeCell ref="B8:H8"/>
    <mergeCell ref="I8:J8"/>
    <mergeCell ref="K8:M8"/>
    <mergeCell ref="N8:P8"/>
    <mergeCell ref="Q8:U8"/>
    <mergeCell ref="W8:AA8"/>
    <mergeCell ref="AB8:AO8"/>
    <mergeCell ref="AP8:AT8"/>
    <mergeCell ref="I9:I10"/>
    <mergeCell ref="J9:J10"/>
    <mergeCell ref="K9:K10"/>
    <mergeCell ref="L9:L10"/>
    <mergeCell ref="M9:M10"/>
    <mergeCell ref="N9:N10"/>
    <mergeCell ref="BC8:BF8"/>
    <mergeCell ref="BG8:BJ8"/>
    <mergeCell ref="BK8:BM8"/>
    <mergeCell ref="V9:V10"/>
    <mergeCell ref="I2:O3"/>
    <mergeCell ref="B7:M7"/>
    <mergeCell ref="N7:U7"/>
    <mergeCell ref="V7:AT7"/>
    <mergeCell ref="AU7:BA7"/>
    <mergeCell ref="BB7:BB10"/>
    <mergeCell ref="AW8:BA8"/>
    <mergeCell ref="F9:F10"/>
    <mergeCell ref="G9:G10"/>
    <mergeCell ref="H9:H10"/>
    <mergeCell ref="W9:W10"/>
    <mergeCell ref="X9:X10"/>
    <mergeCell ref="Y9:Y10"/>
    <mergeCell ref="Z9:Z10"/>
    <mergeCell ref="AA9:AA10"/>
    <mergeCell ref="O9:O10"/>
    <mergeCell ref="P9:P10"/>
    <mergeCell ref="Q9:R9"/>
    <mergeCell ref="S9:S10"/>
    <mergeCell ref="T9:T10"/>
    <mergeCell ref="U9:U10"/>
    <mergeCell ref="AS9:AS10"/>
    <mergeCell ref="AT9:AT10"/>
    <mergeCell ref="AU9:AU10"/>
  </mergeCells>
  <conditionalFormatting sqref="P11 P18 P25 P32 P39 P53 P67 P81 P95 P109 P123 P130 P151 P165 P179 P193 P46 P60 P74 P88 P102 P116 P144 P137 P158 P172 P186">
    <cfRule type="cellIs" dxfId="318" priority="316" operator="equal">
      <formula>"Muy Alta"</formula>
    </cfRule>
    <cfRule type="cellIs" dxfId="317" priority="317" operator="equal">
      <formula>"Alta"</formula>
    </cfRule>
    <cfRule type="cellIs" dxfId="316" priority="318" operator="equal">
      <formula>"Media"</formula>
    </cfRule>
    <cfRule type="cellIs" dxfId="315" priority="319" operator="equal">
      <formula>"Baja"</formula>
    </cfRule>
    <cfRule type="cellIs" dxfId="314" priority="320" operator="equal">
      <formula>"Muy Baja"</formula>
    </cfRule>
  </conditionalFormatting>
  <conditionalFormatting sqref="T11 T18 T25 T53 T74 T39 T60 T81 T32 T46 T67 T88 T186 T95 T193 T102 T109 T144 T151 T172 T116 T130 T158 T179 T123 T137 T165">
    <cfRule type="cellIs" dxfId="313" priority="311" operator="equal">
      <formula>"Catastrófico"</formula>
    </cfRule>
    <cfRule type="cellIs" dxfId="312" priority="312" operator="equal">
      <formula>"Mayor"</formula>
    </cfRule>
    <cfRule type="cellIs" dxfId="311" priority="313" operator="equal">
      <formula>"Moderado"</formula>
    </cfRule>
    <cfRule type="cellIs" dxfId="310" priority="314" operator="equal">
      <formula>"Menor"</formula>
    </cfRule>
    <cfRule type="cellIs" dxfId="309" priority="315" operator="equal">
      <formula>"Leve"</formula>
    </cfRule>
  </conditionalFormatting>
  <conditionalFormatting sqref="V11 M11:N11 V18 V25 V32 V39 V53 V67 V81 V95 V109 V123 V130 V151 V165 V179 V193 V46 V60 V74 V88 V102 V116 V144 V137 V158 V172 V186 M18:N18 M25:N25 M32:N32 M39:N39 M46:N46 M53:N53 M60:N60 M67:N67 M74:N74 N81 M88:N88 M95:N95 M102:N102 M109:N109 M116:N116 M123:N123 M144:N144 M130:N130 N137 M151:N151 M158:N158 M165:N165 M172:N172 M179:N179 M186:N186 M193:N193">
    <cfRule type="cellIs" dxfId="308" priority="307" operator="equal">
      <formula>"Extremo"</formula>
    </cfRule>
    <cfRule type="cellIs" dxfId="307" priority="308" operator="equal">
      <formula>"Alto"</formula>
    </cfRule>
    <cfRule type="cellIs" dxfId="306" priority="309" operator="equal">
      <formula>"Moderado"</formula>
    </cfRule>
    <cfRule type="cellIs" dxfId="305" priority="310" operator="equal">
      <formula>"Bajo"</formula>
    </cfRule>
  </conditionalFormatting>
  <conditionalFormatting sqref="AT11 AT18 AT25 AT32 AT39 AT46 AT53 AT60 AT67 AT74 AT81 AT88 AT95 AT102 AT109 AT116 AT123 AT144 AT130 AT137 AT151 AT158 AT165 AT172 AT179 AT186 AT193">
    <cfRule type="cellIs" dxfId="304" priority="303" operator="equal">
      <formula>"Extremo"</formula>
    </cfRule>
    <cfRule type="cellIs" dxfId="303" priority="304" operator="equal">
      <formula>"Alto"</formula>
    </cfRule>
    <cfRule type="cellIs" dxfId="302" priority="305" operator="equal">
      <formula>"Moderado"</formula>
    </cfRule>
    <cfRule type="cellIs" dxfId="301" priority="306" operator="equal">
      <formula>"Bajo"</formula>
    </cfRule>
  </conditionalFormatting>
  <conditionalFormatting sqref="O11 O18 O25 O32 O39 O46 O53 O60 O67 O74 O81 O88 O95 O102 O109 O116 O123 O144 O130 O137 O151 O158 O165 O172 O179 O186 O193">
    <cfRule type="cellIs" dxfId="300" priority="298" operator="equal">
      <formula>"Muy Alta"</formula>
    </cfRule>
    <cfRule type="cellIs" dxfId="299" priority="299" operator="equal">
      <formula>"Alta"</formula>
    </cfRule>
    <cfRule type="cellIs" dxfId="298" priority="300" operator="equal">
      <formula>"Media"</formula>
    </cfRule>
    <cfRule type="cellIs" dxfId="297" priority="301" operator="equal">
      <formula>"Baja"</formula>
    </cfRule>
    <cfRule type="cellIs" dxfId="296" priority="302" operator="equal">
      <formula>"Muy Baja"</formula>
    </cfRule>
  </conditionalFormatting>
  <conditionalFormatting sqref="BH13:BH14 BD22:BD24 BD29:BD31 BH18:BH19 BH68 BD90:BD94 BH75 BH82 BH90:BH94 BH97:BH102 BH104:BH108 BD111:BD116 BD122 BD128:BD129 BH111:BH116 BH126:BH129 BH147:BH199 BD36:BD38 BD70:BD73 BD107:BD108 BH22:BH24 BH27:BH31 BH34 BD97:BD101 BD79:BD80 BD43:BD45 BD56:BD59 BD48:BD49 BD51:BD52 BD64:BD66 BD75 BD86:BD87 BD134:BD136 BD138:BD144 BD147:BD199 BH36:BH39 BH41:BH45 BH47:BH53 BH55:BH61 BH63:BH66 BH70:BH73 BH77:BH80 BH84:BH87 BH118:BH123 BH131:BH132 BH134:BH144">
    <cfRule type="containsText" dxfId="295" priority="295" stopIfTrue="1" operator="containsText" text="Finalizado">
      <formula>NOT(ISERROR(SEARCH("Finalizado",BD13)))</formula>
    </cfRule>
    <cfRule type="containsText" dxfId="294" priority="296" stopIfTrue="1" operator="containsText" text="En Curso">
      <formula>NOT(ISERROR(SEARCH("En Curso",BD13)))</formula>
    </cfRule>
    <cfRule type="containsText" dxfId="293" priority="297" stopIfTrue="1" operator="containsText" text="Sin Iniciar">
      <formula>NOT(ISERROR(SEARCH("Sin Iniciar",BD13)))</formula>
    </cfRule>
  </conditionalFormatting>
  <conditionalFormatting sqref="BK11 BK18 BK25 BK32 BK39 BK53 BK60 BK67 BK74 BK81 BK88 BK95 BK102 BK109 BK116 BK123 BK144 BK130 BK137 BK151 BK158 BK165 BK172 BK179 BK186 BK193 BK46">
    <cfRule type="containsText" dxfId="292" priority="293" stopIfTrue="1" operator="containsText" text="Sin Materialización">
      <formula>NOT(ISERROR(SEARCH("Sin Materialización",BK11)))</formula>
    </cfRule>
    <cfRule type="containsText" dxfId="291" priority="294" stopIfTrue="1" operator="containsText" text="Materializado">
      <formula>NOT(ISERROR(SEARCH("Materializado",BK11)))</formula>
    </cfRule>
  </conditionalFormatting>
  <conditionalFormatting sqref="AS11 AS18 AS25 AS32 AS39 AS46 AS53 AS60 AS67 AS74 AS81 AS88 AS95 AS102 AS109 AS116 AS123 AS144 AS130 AS137 AS151 AS158 AS165 AS172 AS179 AS186 AS193">
    <cfRule type="cellIs" dxfId="290" priority="288" operator="equal">
      <formula>"Catastrófico"</formula>
    </cfRule>
    <cfRule type="cellIs" dxfId="289" priority="289" operator="equal">
      <formula>"Mayor"</formula>
    </cfRule>
    <cfRule type="cellIs" dxfId="288" priority="290" operator="equal">
      <formula>"Moderado"</formula>
    </cfRule>
    <cfRule type="cellIs" dxfId="287" priority="291" operator="equal">
      <formula>"Menor"</formula>
    </cfRule>
    <cfRule type="cellIs" dxfId="286" priority="292" operator="equal">
      <formula>"Leve"</formula>
    </cfRule>
  </conditionalFormatting>
  <conditionalFormatting sqref="AR11 AR18 AR25 AR32 AR39 AR46 AR53 AR60 AR67 AR74 AR81 AR88 AR95 AR102 AR109 AR116 AR123 AR144 AR130 AR137 AR151 AR158 AR165 AR172 AR179 AR186 AR193">
    <cfRule type="cellIs" dxfId="285" priority="283" operator="equal">
      <formula>"Muy Alta"</formula>
    </cfRule>
    <cfRule type="cellIs" dxfId="284" priority="284" operator="equal">
      <formula>"Alta"</formula>
    </cfRule>
    <cfRule type="cellIs" dxfId="283" priority="285" operator="equal">
      <formula>"Media"</formula>
    </cfRule>
    <cfRule type="cellIs" dxfId="282" priority="286" operator="equal">
      <formula>"Baja"</formula>
    </cfRule>
    <cfRule type="cellIs" dxfId="281" priority="287" operator="equal">
      <formula>"Muy Baja"</formula>
    </cfRule>
  </conditionalFormatting>
  <conditionalFormatting sqref="R11:R199">
    <cfRule type="containsText" dxfId="280" priority="282" operator="containsText" text="NA">
      <formula>NOT(ISERROR(SEARCH("NA",R11)))</formula>
    </cfRule>
  </conditionalFormatting>
  <conditionalFormatting sqref="M81">
    <cfRule type="cellIs" dxfId="279" priority="278" operator="equal">
      <formula>"Extremo"</formula>
    </cfRule>
    <cfRule type="cellIs" dxfId="278" priority="279" operator="equal">
      <formula>"Alto"</formula>
    </cfRule>
    <cfRule type="cellIs" dxfId="277" priority="280" operator="equal">
      <formula>"Moderado"</formula>
    </cfRule>
    <cfRule type="cellIs" dxfId="276" priority="281" operator="equal">
      <formula>"Bajo"</formula>
    </cfRule>
  </conditionalFormatting>
  <conditionalFormatting sqref="M137">
    <cfRule type="cellIs" dxfId="275" priority="274" operator="equal">
      <formula>"Extremo"</formula>
    </cfRule>
    <cfRule type="cellIs" dxfId="274" priority="275" operator="equal">
      <formula>"Alto"</formula>
    </cfRule>
    <cfRule type="cellIs" dxfId="273" priority="276" operator="equal">
      <formula>"Moderado"</formula>
    </cfRule>
    <cfRule type="cellIs" dxfId="272" priority="277" operator="equal">
      <formula>"Bajo"</formula>
    </cfRule>
  </conditionalFormatting>
  <conditionalFormatting sqref="BH21">
    <cfRule type="containsText" dxfId="271" priority="271" stopIfTrue="1" operator="containsText" text="Finalizado">
      <formula>NOT(ISERROR(SEARCH("Finalizado",BH21)))</formula>
    </cfRule>
    <cfRule type="containsText" dxfId="270" priority="272" stopIfTrue="1" operator="containsText" text="En Curso">
      <formula>NOT(ISERROR(SEARCH("En Curso",BH21)))</formula>
    </cfRule>
    <cfRule type="containsText" dxfId="269" priority="273" stopIfTrue="1" operator="containsText" text="Sin Iniciar">
      <formula>NOT(ISERROR(SEARCH("Sin Iniciar",BH21)))</formula>
    </cfRule>
  </conditionalFormatting>
  <conditionalFormatting sqref="BH25">
    <cfRule type="containsText" dxfId="268" priority="268" stopIfTrue="1" operator="containsText" text="Finalizado">
      <formula>NOT(ISERROR(SEARCH("Finalizado",BH25)))</formula>
    </cfRule>
    <cfRule type="containsText" dxfId="267" priority="269" stopIfTrue="1" operator="containsText" text="En Curso">
      <formula>NOT(ISERROR(SEARCH("En Curso",BH25)))</formula>
    </cfRule>
    <cfRule type="containsText" dxfId="266" priority="270" stopIfTrue="1" operator="containsText" text="Sin Iniciar">
      <formula>NOT(ISERROR(SEARCH("Sin Iniciar",BH25)))</formula>
    </cfRule>
  </conditionalFormatting>
  <conditionalFormatting sqref="BH26">
    <cfRule type="containsText" dxfId="265" priority="265" stopIfTrue="1" operator="containsText" text="Finalizado">
      <formula>NOT(ISERROR(SEARCH("Finalizado",BH26)))</formula>
    </cfRule>
    <cfRule type="containsText" dxfId="264" priority="266" stopIfTrue="1" operator="containsText" text="En Curso">
      <formula>NOT(ISERROR(SEARCH("En Curso",BH26)))</formula>
    </cfRule>
    <cfRule type="containsText" dxfId="263" priority="267" stopIfTrue="1" operator="containsText" text="Sin Iniciar">
      <formula>NOT(ISERROR(SEARCH("Sin Iniciar",BH26)))</formula>
    </cfRule>
  </conditionalFormatting>
  <conditionalFormatting sqref="BH33">
    <cfRule type="containsText" dxfId="262" priority="262" stopIfTrue="1" operator="containsText" text="Finalizado">
      <formula>NOT(ISERROR(SEARCH("Finalizado",BH33)))</formula>
    </cfRule>
    <cfRule type="containsText" dxfId="261" priority="263" stopIfTrue="1" operator="containsText" text="En Curso">
      <formula>NOT(ISERROR(SEARCH("En Curso",BH33)))</formula>
    </cfRule>
    <cfRule type="containsText" dxfId="260" priority="264" stopIfTrue="1" operator="containsText" text="Sin Iniciar">
      <formula>NOT(ISERROR(SEARCH("Sin Iniciar",BH33)))</formula>
    </cfRule>
  </conditionalFormatting>
  <conditionalFormatting sqref="BD96">
    <cfRule type="containsText" dxfId="259" priority="259" stopIfTrue="1" operator="containsText" text="Finalizado">
      <formula>NOT(ISERROR(SEARCH("Finalizado",BD96)))</formula>
    </cfRule>
    <cfRule type="containsText" dxfId="258" priority="260" stopIfTrue="1" operator="containsText" text="En Curso">
      <formula>NOT(ISERROR(SEARCH("En Curso",BD96)))</formula>
    </cfRule>
    <cfRule type="containsText" dxfId="257" priority="261" stopIfTrue="1" operator="containsText" text="Sin Iniciar">
      <formula>NOT(ISERROR(SEARCH("Sin Iniciar",BD96)))</formula>
    </cfRule>
  </conditionalFormatting>
  <conditionalFormatting sqref="BD77">
    <cfRule type="containsText" dxfId="256" priority="256" stopIfTrue="1" operator="containsText" text="Finalizado">
      <formula>NOT(ISERROR(SEARCH("Finalizado",BD77)))</formula>
    </cfRule>
    <cfRule type="containsText" dxfId="255" priority="257" stopIfTrue="1" operator="containsText" text="En Curso">
      <formula>NOT(ISERROR(SEARCH("En Curso",BD77)))</formula>
    </cfRule>
    <cfRule type="containsText" dxfId="254" priority="258" stopIfTrue="1" operator="containsText" text="Sin Iniciar">
      <formula>NOT(ISERROR(SEARCH("Sin Iniciar",BD77)))</formula>
    </cfRule>
  </conditionalFormatting>
  <conditionalFormatting sqref="BD55">
    <cfRule type="containsText" dxfId="253" priority="253" stopIfTrue="1" operator="containsText" text="Finalizado">
      <formula>NOT(ISERROR(SEARCH("Finalizado",BD55)))</formula>
    </cfRule>
    <cfRule type="containsText" dxfId="252" priority="254" stopIfTrue="1" operator="containsText" text="En Curso">
      <formula>NOT(ISERROR(SEARCH("En Curso",BD55)))</formula>
    </cfRule>
    <cfRule type="containsText" dxfId="251" priority="255" stopIfTrue="1" operator="containsText" text="Sin Iniciar">
      <formula>NOT(ISERROR(SEARCH("Sin Iniciar",BD55)))</formula>
    </cfRule>
  </conditionalFormatting>
  <conditionalFormatting sqref="BI15:BI17 BI51:BI52 BI54:BI60 BI19:BI26 BI30:BI46 BI62 BI64:BI66">
    <cfRule type="containsText" dxfId="250" priority="252" operator="containsText" text="Presidencia">
      <formula>NOT(ISERROR(SEARCH("Presidencia",BI15)))</formula>
    </cfRule>
  </conditionalFormatting>
  <conditionalFormatting sqref="BD11">
    <cfRule type="containsText" dxfId="249" priority="249" stopIfTrue="1" operator="containsText" text="Finalizado">
      <formula>NOT(ISERROR(SEARCH("Finalizado",BD11)))</formula>
    </cfRule>
    <cfRule type="containsText" dxfId="248" priority="250" stopIfTrue="1" operator="containsText" text="En Curso">
      <formula>NOT(ISERROR(SEARCH("En Curso",BD11)))</formula>
    </cfRule>
    <cfRule type="containsText" dxfId="247" priority="251" stopIfTrue="1" operator="containsText" text="Sin Iniciar">
      <formula>NOT(ISERROR(SEARCH("Sin Iniciar",BD11)))</formula>
    </cfRule>
  </conditionalFormatting>
  <conditionalFormatting sqref="BD12">
    <cfRule type="containsText" dxfId="246" priority="246" stopIfTrue="1" operator="containsText" text="Finalizado">
      <formula>NOT(ISERROR(SEARCH("Finalizado",BD12)))</formula>
    </cfRule>
    <cfRule type="containsText" dxfId="245" priority="247" stopIfTrue="1" operator="containsText" text="En Curso">
      <formula>NOT(ISERROR(SEARCH("En Curso",BD12)))</formula>
    </cfRule>
    <cfRule type="containsText" dxfId="244" priority="248" stopIfTrue="1" operator="containsText" text="Sin Iniciar">
      <formula>NOT(ISERROR(SEARCH("Sin Iniciar",BD12)))</formula>
    </cfRule>
  </conditionalFormatting>
  <conditionalFormatting sqref="BD13">
    <cfRule type="containsText" dxfId="243" priority="243" stopIfTrue="1" operator="containsText" text="Finalizado">
      <formula>NOT(ISERROR(SEARCH("Finalizado",BD13)))</formula>
    </cfRule>
    <cfRule type="containsText" dxfId="242" priority="244" stopIfTrue="1" operator="containsText" text="En Curso">
      <formula>NOT(ISERROR(SEARCH("En Curso",BD13)))</formula>
    </cfRule>
    <cfRule type="containsText" dxfId="241" priority="245" stopIfTrue="1" operator="containsText" text="Sin Iniciar">
      <formula>NOT(ISERROR(SEARCH("Sin Iniciar",BD13)))</formula>
    </cfRule>
  </conditionalFormatting>
  <conditionalFormatting sqref="BD14">
    <cfRule type="containsText" dxfId="240" priority="240" stopIfTrue="1" operator="containsText" text="Finalizado">
      <formula>NOT(ISERROR(SEARCH("Finalizado",BD14)))</formula>
    </cfRule>
    <cfRule type="containsText" dxfId="239" priority="241" stopIfTrue="1" operator="containsText" text="En Curso">
      <formula>NOT(ISERROR(SEARCH("En Curso",BD14)))</formula>
    </cfRule>
    <cfRule type="containsText" dxfId="238" priority="242" stopIfTrue="1" operator="containsText" text="Sin Iniciar">
      <formula>NOT(ISERROR(SEARCH("Sin Iniciar",BD14)))</formula>
    </cfRule>
  </conditionalFormatting>
  <conditionalFormatting sqref="BD15">
    <cfRule type="containsText" dxfId="237" priority="237" stopIfTrue="1" operator="containsText" text="Finalizado">
      <formula>NOT(ISERROR(SEARCH("Finalizado",BD15)))</formula>
    </cfRule>
    <cfRule type="containsText" dxfId="236" priority="238" stopIfTrue="1" operator="containsText" text="En Curso">
      <formula>NOT(ISERROR(SEARCH("En Curso",BD15)))</formula>
    </cfRule>
    <cfRule type="containsText" dxfId="235" priority="239" stopIfTrue="1" operator="containsText" text="Sin Iniciar">
      <formula>NOT(ISERROR(SEARCH("Sin Iniciar",BD15)))</formula>
    </cfRule>
  </conditionalFormatting>
  <conditionalFormatting sqref="BD16">
    <cfRule type="containsText" dxfId="234" priority="234" stopIfTrue="1" operator="containsText" text="Finalizado">
      <formula>NOT(ISERROR(SEARCH("Finalizado",BD16)))</formula>
    </cfRule>
    <cfRule type="containsText" dxfId="233" priority="235" stopIfTrue="1" operator="containsText" text="En Curso">
      <formula>NOT(ISERROR(SEARCH("En Curso",BD16)))</formula>
    </cfRule>
    <cfRule type="containsText" dxfId="232" priority="236" stopIfTrue="1" operator="containsText" text="Sin Iniciar">
      <formula>NOT(ISERROR(SEARCH("Sin Iniciar",BD16)))</formula>
    </cfRule>
  </conditionalFormatting>
  <conditionalFormatting sqref="BD17">
    <cfRule type="containsText" dxfId="231" priority="231" stopIfTrue="1" operator="containsText" text="Finalizado">
      <formula>NOT(ISERROR(SEARCH("Finalizado",BD17)))</formula>
    </cfRule>
    <cfRule type="containsText" dxfId="230" priority="232" stopIfTrue="1" operator="containsText" text="En Curso">
      <formula>NOT(ISERROR(SEARCH("En Curso",BD17)))</formula>
    </cfRule>
    <cfRule type="containsText" dxfId="229" priority="233" stopIfTrue="1" operator="containsText" text="Sin Iniciar">
      <formula>NOT(ISERROR(SEARCH("Sin Iniciar",BD17)))</formula>
    </cfRule>
  </conditionalFormatting>
  <conditionalFormatting sqref="BD18:BD21">
    <cfRule type="containsText" dxfId="228" priority="228" stopIfTrue="1" operator="containsText" text="Finalizado">
      <formula>NOT(ISERROR(SEARCH("Finalizado",BD18)))</formula>
    </cfRule>
    <cfRule type="containsText" dxfId="227" priority="229" stopIfTrue="1" operator="containsText" text="En Curso">
      <formula>NOT(ISERROR(SEARCH("En Curso",BD18)))</formula>
    </cfRule>
    <cfRule type="containsText" dxfId="226" priority="230" stopIfTrue="1" operator="containsText" text="Sin Iniciar">
      <formula>NOT(ISERROR(SEARCH("Sin Iniciar",BD18)))</formula>
    </cfRule>
  </conditionalFormatting>
  <conditionalFormatting sqref="BD25:BD28">
    <cfRule type="containsText" dxfId="225" priority="225" stopIfTrue="1" operator="containsText" text="Finalizado">
      <formula>NOT(ISERROR(SEARCH("Finalizado",BD25)))</formula>
    </cfRule>
    <cfRule type="containsText" dxfId="224" priority="226" stopIfTrue="1" operator="containsText" text="En Curso">
      <formula>NOT(ISERROR(SEARCH("En Curso",BD25)))</formula>
    </cfRule>
    <cfRule type="containsText" dxfId="223" priority="227" stopIfTrue="1" operator="containsText" text="Sin Iniciar">
      <formula>NOT(ISERROR(SEARCH("Sin Iniciar",BD25)))</formula>
    </cfRule>
  </conditionalFormatting>
  <conditionalFormatting sqref="BD32">
    <cfRule type="containsText" dxfId="222" priority="222" stopIfTrue="1" operator="containsText" text="Finalizado">
      <formula>NOT(ISERROR(SEARCH("Finalizado",BD32)))</formula>
    </cfRule>
    <cfRule type="containsText" dxfId="221" priority="223" stopIfTrue="1" operator="containsText" text="En Curso">
      <formula>NOT(ISERROR(SEARCH("En Curso",BD32)))</formula>
    </cfRule>
    <cfRule type="containsText" dxfId="220" priority="224" stopIfTrue="1" operator="containsText" text="Sin Iniciar">
      <formula>NOT(ISERROR(SEARCH("Sin Iniciar",BD32)))</formula>
    </cfRule>
  </conditionalFormatting>
  <conditionalFormatting sqref="BD33">
    <cfRule type="containsText" dxfId="219" priority="219" stopIfTrue="1" operator="containsText" text="Finalizado">
      <formula>NOT(ISERROR(SEARCH("Finalizado",BD33)))</formula>
    </cfRule>
    <cfRule type="containsText" dxfId="218" priority="220" stopIfTrue="1" operator="containsText" text="En Curso">
      <formula>NOT(ISERROR(SEARCH("En Curso",BD33)))</formula>
    </cfRule>
    <cfRule type="containsText" dxfId="217" priority="221" stopIfTrue="1" operator="containsText" text="Sin Iniciar">
      <formula>NOT(ISERROR(SEARCH("Sin Iniciar",BD33)))</formula>
    </cfRule>
  </conditionalFormatting>
  <conditionalFormatting sqref="BD34">
    <cfRule type="containsText" dxfId="216" priority="216" stopIfTrue="1" operator="containsText" text="Finalizado">
      <formula>NOT(ISERROR(SEARCH("Finalizado",BD34)))</formula>
    </cfRule>
    <cfRule type="containsText" dxfId="215" priority="217" stopIfTrue="1" operator="containsText" text="En Curso">
      <formula>NOT(ISERROR(SEARCH("En Curso",BD34)))</formula>
    </cfRule>
    <cfRule type="containsText" dxfId="214" priority="218" stopIfTrue="1" operator="containsText" text="Sin Iniciar">
      <formula>NOT(ISERROR(SEARCH("Sin Iniciar",BD34)))</formula>
    </cfRule>
  </conditionalFormatting>
  <conditionalFormatting sqref="BD35">
    <cfRule type="containsText" dxfId="213" priority="213" stopIfTrue="1" operator="containsText" text="Finalizado">
      <formula>NOT(ISERROR(SEARCH("Finalizado",BD35)))</formula>
    </cfRule>
    <cfRule type="containsText" dxfId="212" priority="214" stopIfTrue="1" operator="containsText" text="En Curso">
      <formula>NOT(ISERROR(SEARCH("En Curso",BD35)))</formula>
    </cfRule>
    <cfRule type="containsText" dxfId="211" priority="215" stopIfTrue="1" operator="containsText" text="Sin Iniciar">
      <formula>NOT(ISERROR(SEARCH("Sin Iniciar",BD35)))</formula>
    </cfRule>
  </conditionalFormatting>
  <conditionalFormatting sqref="BD39">
    <cfRule type="containsText" dxfId="210" priority="210" stopIfTrue="1" operator="containsText" text="Finalizado">
      <formula>NOT(ISERROR(SEARCH("Finalizado",BD39)))</formula>
    </cfRule>
    <cfRule type="containsText" dxfId="209" priority="211" stopIfTrue="1" operator="containsText" text="En Curso">
      <formula>NOT(ISERROR(SEARCH("En Curso",BD39)))</formula>
    </cfRule>
    <cfRule type="containsText" dxfId="208" priority="212" stopIfTrue="1" operator="containsText" text="Sin Iniciar">
      <formula>NOT(ISERROR(SEARCH("Sin Iniciar",BD39)))</formula>
    </cfRule>
  </conditionalFormatting>
  <conditionalFormatting sqref="BD40">
    <cfRule type="containsText" dxfId="207" priority="207" stopIfTrue="1" operator="containsText" text="Finalizado">
      <formula>NOT(ISERROR(SEARCH("Finalizado",BD40)))</formula>
    </cfRule>
    <cfRule type="containsText" dxfId="206" priority="208" stopIfTrue="1" operator="containsText" text="En Curso">
      <formula>NOT(ISERROR(SEARCH("En Curso",BD40)))</formula>
    </cfRule>
    <cfRule type="containsText" dxfId="205" priority="209" stopIfTrue="1" operator="containsText" text="Sin Iniciar">
      <formula>NOT(ISERROR(SEARCH("Sin Iniciar",BD40)))</formula>
    </cfRule>
  </conditionalFormatting>
  <conditionalFormatting sqref="BD41">
    <cfRule type="containsText" dxfId="204" priority="204" stopIfTrue="1" operator="containsText" text="Finalizado">
      <formula>NOT(ISERROR(SEARCH("Finalizado",BD41)))</formula>
    </cfRule>
    <cfRule type="containsText" dxfId="203" priority="205" stopIfTrue="1" operator="containsText" text="En Curso">
      <formula>NOT(ISERROR(SEARCH("En Curso",BD41)))</formula>
    </cfRule>
    <cfRule type="containsText" dxfId="202" priority="206" stopIfTrue="1" operator="containsText" text="Sin Iniciar">
      <formula>NOT(ISERROR(SEARCH("Sin Iniciar",BD41)))</formula>
    </cfRule>
  </conditionalFormatting>
  <conditionalFormatting sqref="BD42">
    <cfRule type="containsText" dxfId="201" priority="201" stopIfTrue="1" operator="containsText" text="Finalizado">
      <formula>NOT(ISERROR(SEARCH("Finalizado",BD42)))</formula>
    </cfRule>
    <cfRule type="containsText" dxfId="200" priority="202" stopIfTrue="1" operator="containsText" text="En Curso">
      <formula>NOT(ISERROR(SEARCH("En Curso",BD42)))</formula>
    </cfRule>
    <cfRule type="containsText" dxfId="199" priority="203" stopIfTrue="1" operator="containsText" text="Sin Iniciar">
      <formula>NOT(ISERROR(SEARCH("Sin Iniciar",BD42)))</formula>
    </cfRule>
  </conditionalFormatting>
  <conditionalFormatting sqref="BD46">
    <cfRule type="containsText" dxfId="198" priority="198" stopIfTrue="1" operator="containsText" text="Finalizado">
      <formula>NOT(ISERROR(SEARCH("Finalizado",BD46)))</formula>
    </cfRule>
    <cfRule type="containsText" dxfId="197" priority="199" stopIfTrue="1" operator="containsText" text="En Curso">
      <formula>NOT(ISERROR(SEARCH("En Curso",BD46)))</formula>
    </cfRule>
    <cfRule type="containsText" dxfId="196" priority="200" stopIfTrue="1" operator="containsText" text="Sin Iniciar">
      <formula>NOT(ISERROR(SEARCH("Sin Iniciar",BD46)))</formula>
    </cfRule>
  </conditionalFormatting>
  <conditionalFormatting sqref="BD47">
    <cfRule type="containsText" dxfId="195" priority="195" stopIfTrue="1" operator="containsText" text="Finalizado">
      <formula>NOT(ISERROR(SEARCH("Finalizado",BD47)))</formula>
    </cfRule>
    <cfRule type="containsText" dxfId="194" priority="196" stopIfTrue="1" operator="containsText" text="En Curso">
      <formula>NOT(ISERROR(SEARCH("En Curso",BD47)))</formula>
    </cfRule>
    <cfRule type="containsText" dxfId="193" priority="197" stopIfTrue="1" operator="containsText" text="Sin Iniciar">
      <formula>NOT(ISERROR(SEARCH("Sin Iniciar",BD47)))</formula>
    </cfRule>
  </conditionalFormatting>
  <conditionalFormatting sqref="BD50">
    <cfRule type="containsText" dxfId="192" priority="192" stopIfTrue="1" operator="containsText" text="Finalizado">
      <formula>NOT(ISERROR(SEARCH("Finalizado",BD50)))</formula>
    </cfRule>
    <cfRule type="containsText" dxfId="191" priority="193" stopIfTrue="1" operator="containsText" text="En Curso">
      <formula>NOT(ISERROR(SEARCH("En Curso",BD50)))</formula>
    </cfRule>
    <cfRule type="containsText" dxfId="190" priority="194" stopIfTrue="1" operator="containsText" text="Sin Iniciar">
      <formula>NOT(ISERROR(SEARCH("Sin Iniciar",BD50)))</formula>
    </cfRule>
  </conditionalFormatting>
  <conditionalFormatting sqref="BD53:BD54">
    <cfRule type="containsText" dxfId="189" priority="189" stopIfTrue="1" operator="containsText" text="Finalizado">
      <formula>NOT(ISERROR(SEARCH("Finalizado",BD53)))</formula>
    </cfRule>
    <cfRule type="containsText" dxfId="188" priority="190" stopIfTrue="1" operator="containsText" text="En Curso">
      <formula>NOT(ISERROR(SEARCH("En Curso",BD53)))</formula>
    </cfRule>
    <cfRule type="containsText" dxfId="187" priority="191" stopIfTrue="1" operator="containsText" text="Sin Iniciar">
      <formula>NOT(ISERROR(SEARCH("Sin Iniciar",BD53)))</formula>
    </cfRule>
  </conditionalFormatting>
  <conditionalFormatting sqref="BD60">
    <cfRule type="containsText" dxfId="186" priority="186" stopIfTrue="1" operator="containsText" text="Finalizado">
      <formula>NOT(ISERROR(SEARCH("Finalizado",BD60)))</formula>
    </cfRule>
    <cfRule type="containsText" dxfId="185" priority="187" stopIfTrue="1" operator="containsText" text="En Curso">
      <formula>NOT(ISERROR(SEARCH("En Curso",BD60)))</formula>
    </cfRule>
    <cfRule type="containsText" dxfId="184" priority="188" stopIfTrue="1" operator="containsText" text="Sin Iniciar">
      <formula>NOT(ISERROR(SEARCH("Sin Iniciar",BD60)))</formula>
    </cfRule>
  </conditionalFormatting>
  <conditionalFormatting sqref="BD61">
    <cfRule type="containsText" dxfId="183" priority="183" stopIfTrue="1" operator="containsText" text="Finalizado">
      <formula>NOT(ISERROR(SEARCH("Finalizado",BD61)))</formula>
    </cfRule>
    <cfRule type="containsText" dxfId="182" priority="184" stopIfTrue="1" operator="containsText" text="En Curso">
      <formula>NOT(ISERROR(SEARCH("En Curso",BD61)))</formula>
    </cfRule>
    <cfRule type="containsText" dxfId="181" priority="185" stopIfTrue="1" operator="containsText" text="Sin Iniciar">
      <formula>NOT(ISERROR(SEARCH("Sin Iniciar",BD61)))</formula>
    </cfRule>
  </conditionalFormatting>
  <conditionalFormatting sqref="BD62:BD63">
    <cfRule type="containsText" dxfId="180" priority="180" stopIfTrue="1" operator="containsText" text="Finalizado">
      <formula>NOT(ISERROR(SEARCH("Finalizado",BD62)))</formula>
    </cfRule>
    <cfRule type="containsText" dxfId="179" priority="181" stopIfTrue="1" operator="containsText" text="En Curso">
      <formula>NOT(ISERROR(SEARCH("En Curso",BD62)))</formula>
    </cfRule>
    <cfRule type="containsText" dxfId="178" priority="182" stopIfTrue="1" operator="containsText" text="Sin Iniciar">
      <formula>NOT(ISERROR(SEARCH("Sin Iniciar",BD62)))</formula>
    </cfRule>
  </conditionalFormatting>
  <conditionalFormatting sqref="BD67">
    <cfRule type="containsText" dxfId="177" priority="177" stopIfTrue="1" operator="containsText" text="Finalizado">
      <formula>NOT(ISERROR(SEARCH("Finalizado",BD67)))</formula>
    </cfRule>
    <cfRule type="containsText" dxfId="176" priority="178" stopIfTrue="1" operator="containsText" text="En Curso">
      <formula>NOT(ISERROR(SEARCH("En Curso",BD67)))</formula>
    </cfRule>
    <cfRule type="containsText" dxfId="175" priority="179" stopIfTrue="1" operator="containsText" text="Sin Iniciar">
      <formula>NOT(ISERROR(SEARCH("Sin Iniciar",BD67)))</formula>
    </cfRule>
  </conditionalFormatting>
  <conditionalFormatting sqref="BD68">
    <cfRule type="containsText" dxfId="174" priority="174" stopIfTrue="1" operator="containsText" text="Finalizado">
      <formula>NOT(ISERROR(SEARCH("Finalizado",BD68)))</formula>
    </cfRule>
    <cfRule type="containsText" dxfId="173" priority="175" stopIfTrue="1" operator="containsText" text="En Curso">
      <formula>NOT(ISERROR(SEARCH("En Curso",BD68)))</formula>
    </cfRule>
    <cfRule type="containsText" dxfId="172" priority="176" stopIfTrue="1" operator="containsText" text="Sin Iniciar">
      <formula>NOT(ISERROR(SEARCH("Sin Iniciar",BD68)))</formula>
    </cfRule>
  </conditionalFormatting>
  <conditionalFormatting sqref="BD69">
    <cfRule type="containsText" dxfId="171" priority="171" stopIfTrue="1" operator="containsText" text="Finalizado">
      <formula>NOT(ISERROR(SEARCH("Finalizado",BD69)))</formula>
    </cfRule>
    <cfRule type="containsText" dxfId="170" priority="172" stopIfTrue="1" operator="containsText" text="En Curso">
      <formula>NOT(ISERROR(SEARCH("En Curso",BD69)))</formula>
    </cfRule>
    <cfRule type="containsText" dxfId="169" priority="173" stopIfTrue="1" operator="containsText" text="Sin Iniciar">
      <formula>NOT(ISERROR(SEARCH("Sin Iniciar",BD69)))</formula>
    </cfRule>
  </conditionalFormatting>
  <conditionalFormatting sqref="BD74">
    <cfRule type="containsText" dxfId="168" priority="168" stopIfTrue="1" operator="containsText" text="Finalizado">
      <formula>NOT(ISERROR(SEARCH("Finalizado",BD74)))</formula>
    </cfRule>
    <cfRule type="containsText" dxfId="167" priority="169" stopIfTrue="1" operator="containsText" text="En Curso">
      <formula>NOT(ISERROR(SEARCH("En Curso",BD74)))</formula>
    </cfRule>
    <cfRule type="containsText" dxfId="166" priority="170" stopIfTrue="1" operator="containsText" text="Sin Iniciar">
      <formula>NOT(ISERROR(SEARCH("Sin Iniciar",BD74)))</formula>
    </cfRule>
  </conditionalFormatting>
  <conditionalFormatting sqref="BD76">
    <cfRule type="containsText" dxfId="165" priority="165" stopIfTrue="1" operator="containsText" text="Finalizado">
      <formula>NOT(ISERROR(SEARCH("Finalizado",BD76)))</formula>
    </cfRule>
    <cfRule type="containsText" dxfId="164" priority="166" stopIfTrue="1" operator="containsText" text="En Curso">
      <formula>NOT(ISERROR(SEARCH("En Curso",BD76)))</formula>
    </cfRule>
    <cfRule type="containsText" dxfId="163" priority="167" stopIfTrue="1" operator="containsText" text="Sin Iniciar">
      <formula>NOT(ISERROR(SEARCH("Sin Iniciar",BD76)))</formula>
    </cfRule>
  </conditionalFormatting>
  <conditionalFormatting sqref="BD78">
    <cfRule type="containsText" dxfId="162" priority="162" stopIfTrue="1" operator="containsText" text="Finalizado">
      <formula>NOT(ISERROR(SEARCH("Finalizado",BD78)))</formula>
    </cfRule>
    <cfRule type="containsText" dxfId="161" priority="163" stopIfTrue="1" operator="containsText" text="En Curso">
      <formula>NOT(ISERROR(SEARCH("En Curso",BD78)))</formula>
    </cfRule>
    <cfRule type="containsText" dxfId="160" priority="164" stopIfTrue="1" operator="containsText" text="Sin Iniciar">
      <formula>NOT(ISERROR(SEARCH("Sin Iniciar",BD78)))</formula>
    </cfRule>
  </conditionalFormatting>
  <conditionalFormatting sqref="BD81:BD85">
    <cfRule type="containsText" dxfId="159" priority="159" stopIfTrue="1" operator="containsText" text="Finalizado">
      <formula>NOT(ISERROR(SEARCH("Finalizado",BD81)))</formula>
    </cfRule>
    <cfRule type="containsText" dxfId="158" priority="160" stopIfTrue="1" operator="containsText" text="En Curso">
      <formula>NOT(ISERROR(SEARCH("En Curso",BD81)))</formula>
    </cfRule>
    <cfRule type="containsText" dxfId="157" priority="161" stopIfTrue="1" operator="containsText" text="Sin Iniciar">
      <formula>NOT(ISERROR(SEARCH("Sin Iniciar",BD81)))</formula>
    </cfRule>
  </conditionalFormatting>
  <conditionalFormatting sqref="BH81">
    <cfRule type="containsText" dxfId="156" priority="156" stopIfTrue="1" operator="containsText" text="Finalizado">
      <formula>NOT(ISERROR(SEARCH("Finalizado",BH81)))</formula>
    </cfRule>
    <cfRule type="containsText" dxfId="155" priority="157" stopIfTrue="1" operator="containsText" text="En Curso">
      <formula>NOT(ISERROR(SEARCH("En Curso",BH81)))</formula>
    </cfRule>
    <cfRule type="containsText" dxfId="154" priority="158" stopIfTrue="1" operator="containsText" text="Sin Iniciar">
      <formula>NOT(ISERROR(SEARCH("Sin Iniciar",BH81)))</formula>
    </cfRule>
  </conditionalFormatting>
  <conditionalFormatting sqref="BD88">
    <cfRule type="containsText" dxfId="153" priority="153" stopIfTrue="1" operator="containsText" text="Finalizado">
      <formula>NOT(ISERROR(SEARCH("Finalizado",BD88)))</formula>
    </cfRule>
    <cfRule type="containsText" dxfId="152" priority="154" stopIfTrue="1" operator="containsText" text="En Curso">
      <formula>NOT(ISERROR(SEARCH("En Curso",BD88)))</formula>
    </cfRule>
    <cfRule type="containsText" dxfId="151" priority="155" stopIfTrue="1" operator="containsText" text="Sin Iniciar">
      <formula>NOT(ISERROR(SEARCH("Sin Iniciar",BD88)))</formula>
    </cfRule>
  </conditionalFormatting>
  <conditionalFormatting sqref="BD89">
    <cfRule type="containsText" dxfId="150" priority="150" stopIfTrue="1" operator="containsText" text="Finalizado">
      <formula>NOT(ISERROR(SEARCH("Finalizado",BD89)))</formula>
    </cfRule>
    <cfRule type="containsText" dxfId="149" priority="151" stopIfTrue="1" operator="containsText" text="En Curso">
      <formula>NOT(ISERROR(SEARCH("En Curso",BD89)))</formula>
    </cfRule>
    <cfRule type="containsText" dxfId="148" priority="152" stopIfTrue="1" operator="containsText" text="Sin Iniciar">
      <formula>NOT(ISERROR(SEARCH("Sin Iniciar",BD89)))</formula>
    </cfRule>
  </conditionalFormatting>
  <conditionalFormatting sqref="BD95">
    <cfRule type="containsText" dxfId="147" priority="147" stopIfTrue="1" operator="containsText" text="Finalizado">
      <formula>NOT(ISERROR(SEARCH("Finalizado",BD95)))</formula>
    </cfRule>
    <cfRule type="containsText" dxfId="146" priority="148" stopIfTrue="1" operator="containsText" text="En Curso">
      <formula>NOT(ISERROR(SEARCH("En Curso",BD95)))</formula>
    </cfRule>
    <cfRule type="containsText" dxfId="145" priority="149" stopIfTrue="1" operator="containsText" text="Sin Iniciar">
      <formula>NOT(ISERROR(SEARCH("Sin Iniciar",BD95)))</formula>
    </cfRule>
  </conditionalFormatting>
  <conditionalFormatting sqref="BD102">
    <cfRule type="containsText" dxfId="144" priority="144" stopIfTrue="1" operator="containsText" text="Finalizado">
      <formula>NOT(ISERROR(SEARCH("Finalizado",BD102)))</formula>
    </cfRule>
    <cfRule type="containsText" dxfId="143" priority="145" stopIfTrue="1" operator="containsText" text="En Curso">
      <formula>NOT(ISERROR(SEARCH("En Curso",BD102)))</formula>
    </cfRule>
    <cfRule type="containsText" dxfId="142" priority="146" stopIfTrue="1" operator="containsText" text="Sin Iniciar">
      <formula>NOT(ISERROR(SEARCH("Sin Iniciar",BD102)))</formula>
    </cfRule>
  </conditionalFormatting>
  <conditionalFormatting sqref="BD103:BD106">
    <cfRule type="containsText" dxfId="141" priority="141" stopIfTrue="1" operator="containsText" text="Finalizado">
      <formula>NOT(ISERROR(SEARCH("Finalizado",BD103)))</formula>
    </cfRule>
    <cfRule type="containsText" dxfId="140" priority="142" stopIfTrue="1" operator="containsText" text="En Curso">
      <formula>NOT(ISERROR(SEARCH("En Curso",BD103)))</formula>
    </cfRule>
    <cfRule type="containsText" dxfId="139" priority="143" stopIfTrue="1" operator="containsText" text="Sin Iniciar">
      <formula>NOT(ISERROR(SEARCH("Sin Iniciar",BD103)))</formula>
    </cfRule>
  </conditionalFormatting>
  <conditionalFormatting sqref="BD109">
    <cfRule type="containsText" dxfId="138" priority="138" stopIfTrue="1" operator="containsText" text="Finalizado">
      <formula>NOT(ISERROR(SEARCH("Finalizado",BD109)))</formula>
    </cfRule>
    <cfRule type="containsText" dxfId="137" priority="139" stopIfTrue="1" operator="containsText" text="En Curso">
      <formula>NOT(ISERROR(SEARCH("En Curso",BD109)))</formula>
    </cfRule>
    <cfRule type="containsText" dxfId="136" priority="140" stopIfTrue="1" operator="containsText" text="Sin Iniciar">
      <formula>NOT(ISERROR(SEARCH("Sin Iniciar",BD109)))</formula>
    </cfRule>
  </conditionalFormatting>
  <conditionalFormatting sqref="BD110">
    <cfRule type="containsText" dxfId="135" priority="135" stopIfTrue="1" operator="containsText" text="Finalizado">
      <formula>NOT(ISERROR(SEARCH("Finalizado",BD110)))</formula>
    </cfRule>
    <cfRule type="containsText" dxfId="134" priority="136" stopIfTrue="1" operator="containsText" text="En Curso">
      <formula>NOT(ISERROR(SEARCH("En Curso",BD110)))</formula>
    </cfRule>
    <cfRule type="containsText" dxfId="133" priority="137" stopIfTrue="1" operator="containsText" text="Sin Iniciar">
      <formula>NOT(ISERROR(SEARCH("Sin Iniciar",BD110)))</formula>
    </cfRule>
  </conditionalFormatting>
  <conditionalFormatting sqref="BD118">
    <cfRule type="containsText" dxfId="132" priority="132" stopIfTrue="1" operator="containsText" text="Finalizado">
      <formula>NOT(ISERROR(SEARCH("Finalizado",BD118)))</formula>
    </cfRule>
    <cfRule type="containsText" dxfId="131" priority="133" stopIfTrue="1" operator="containsText" text="En Curso">
      <formula>NOT(ISERROR(SEARCH("En Curso",BD118)))</formula>
    </cfRule>
    <cfRule type="containsText" dxfId="130" priority="134" stopIfTrue="1" operator="containsText" text="Sin Iniciar">
      <formula>NOT(ISERROR(SEARCH("Sin Iniciar",BD118)))</formula>
    </cfRule>
  </conditionalFormatting>
  <conditionalFormatting sqref="BD119">
    <cfRule type="containsText" dxfId="129" priority="129" stopIfTrue="1" operator="containsText" text="Finalizado">
      <formula>NOT(ISERROR(SEARCH("Finalizado",BD119)))</formula>
    </cfRule>
    <cfRule type="containsText" dxfId="128" priority="130" stopIfTrue="1" operator="containsText" text="En Curso">
      <formula>NOT(ISERROR(SEARCH("En Curso",BD119)))</formula>
    </cfRule>
    <cfRule type="containsText" dxfId="127" priority="131" stopIfTrue="1" operator="containsText" text="Sin Iniciar">
      <formula>NOT(ISERROR(SEARCH("Sin Iniciar",BD119)))</formula>
    </cfRule>
  </conditionalFormatting>
  <conditionalFormatting sqref="BD120">
    <cfRule type="containsText" dxfId="126" priority="126" stopIfTrue="1" operator="containsText" text="Finalizado">
      <formula>NOT(ISERROR(SEARCH("Finalizado",BD120)))</formula>
    </cfRule>
    <cfRule type="containsText" dxfId="125" priority="127" stopIfTrue="1" operator="containsText" text="En Curso">
      <formula>NOT(ISERROR(SEARCH("En Curso",BD120)))</formula>
    </cfRule>
    <cfRule type="containsText" dxfId="124" priority="128" stopIfTrue="1" operator="containsText" text="Sin Iniciar">
      <formula>NOT(ISERROR(SEARCH("Sin Iniciar",BD120)))</formula>
    </cfRule>
  </conditionalFormatting>
  <conditionalFormatting sqref="BD121">
    <cfRule type="containsText" dxfId="123" priority="123" stopIfTrue="1" operator="containsText" text="Finalizado">
      <formula>NOT(ISERROR(SEARCH("Finalizado",BD121)))</formula>
    </cfRule>
    <cfRule type="containsText" dxfId="122" priority="124" stopIfTrue="1" operator="containsText" text="En Curso">
      <formula>NOT(ISERROR(SEARCH("En Curso",BD121)))</formula>
    </cfRule>
    <cfRule type="containsText" dxfId="121" priority="125" stopIfTrue="1" operator="containsText" text="Sin Iniciar">
      <formula>NOT(ISERROR(SEARCH("Sin Iniciar",BD121)))</formula>
    </cfRule>
  </conditionalFormatting>
  <conditionalFormatting sqref="BD123">
    <cfRule type="containsText" dxfId="120" priority="120" stopIfTrue="1" operator="containsText" text="Finalizado">
      <formula>NOT(ISERROR(SEARCH("Finalizado",BD123)))</formula>
    </cfRule>
    <cfRule type="containsText" dxfId="119" priority="121" stopIfTrue="1" operator="containsText" text="En Curso">
      <formula>NOT(ISERROR(SEARCH("En Curso",BD123)))</formula>
    </cfRule>
    <cfRule type="containsText" dxfId="118" priority="122" stopIfTrue="1" operator="containsText" text="Sin Iniciar">
      <formula>NOT(ISERROR(SEARCH("Sin Iniciar",BD123)))</formula>
    </cfRule>
  </conditionalFormatting>
  <conditionalFormatting sqref="BD124:BD127">
    <cfRule type="containsText" dxfId="117" priority="117" stopIfTrue="1" operator="containsText" text="Finalizado">
      <formula>NOT(ISERROR(SEARCH("Finalizado",BD124)))</formula>
    </cfRule>
    <cfRule type="containsText" dxfId="116" priority="118" stopIfTrue="1" operator="containsText" text="En Curso">
      <formula>NOT(ISERROR(SEARCH("En Curso",BD124)))</formula>
    </cfRule>
    <cfRule type="containsText" dxfId="115" priority="119" stopIfTrue="1" operator="containsText" text="Sin Iniciar">
      <formula>NOT(ISERROR(SEARCH("Sin Iniciar",BD124)))</formula>
    </cfRule>
  </conditionalFormatting>
  <conditionalFormatting sqref="BD130">
    <cfRule type="containsText" dxfId="114" priority="114" stopIfTrue="1" operator="containsText" text="Finalizado">
      <formula>NOT(ISERROR(SEARCH("Finalizado",BD130)))</formula>
    </cfRule>
    <cfRule type="containsText" dxfId="113" priority="115" stopIfTrue="1" operator="containsText" text="En Curso">
      <formula>NOT(ISERROR(SEARCH("En Curso",BD130)))</formula>
    </cfRule>
    <cfRule type="containsText" dxfId="112" priority="116" stopIfTrue="1" operator="containsText" text="Sin Iniciar">
      <formula>NOT(ISERROR(SEARCH("Sin Iniciar",BD130)))</formula>
    </cfRule>
  </conditionalFormatting>
  <conditionalFormatting sqref="BD131">
    <cfRule type="containsText" dxfId="111" priority="111" stopIfTrue="1" operator="containsText" text="Finalizado">
      <formula>NOT(ISERROR(SEARCH("Finalizado",BD131)))</formula>
    </cfRule>
    <cfRule type="containsText" dxfId="110" priority="112" stopIfTrue="1" operator="containsText" text="En Curso">
      <formula>NOT(ISERROR(SEARCH("En Curso",BD131)))</formula>
    </cfRule>
    <cfRule type="containsText" dxfId="109" priority="113" stopIfTrue="1" operator="containsText" text="Sin Iniciar">
      <formula>NOT(ISERROR(SEARCH("Sin Iniciar",BD131)))</formula>
    </cfRule>
  </conditionalFormatting>
  <conditionalFormatting sqref="BD132:BD133">
    <cfRule type="containsText" dxfId="108" priority="108" stopIfTrue="1" operator="containsText" text="Finalizado">
      <formula>NOT(ISERROR(SEARCH("Finalizado",BD132)))</formula>
    </cfRule>
    <cfRule type="containsText" dxfId="107" priority="109" stopIfTrue="1" operator="containsText" text="En Curso">
      <formula>NOT(ISERROR(SEARCH("En Curso",BD132)))</formula>
    </cfRule>
    <cfRule type="containsText" dxfId="106" priority="110" stopIfTrue="1" operator="containsText" text="Sin Iniciar">
      <formula>NOT(ISERROR(SEARCH("Sin Iniciar",BD132)))</formula>
    </cfRule>
  </conditionalFormatting>
  <conditionalFormatting sqref="BD137">
    <cfRule type="containsText" dxfId="105" priority="105" stopIfTrue="1" operator="containsText" text="Finalizado">
      <formula>NOT(ISERROR(SEARCH("Finalizado",BD137)))</formula>
    </cfRule>
    <cfRule type="containsText" dxfId="104" priority="106" stopIfTrue="1" operator="containsText" text="En Curso">
      <formula>NOT(ISERROR(SEARCH("En Curso",BD137)))</formula>
    </cfRule>
    <cfRule type="containsText" dxfId="103" priority="107" stopIfTrue="1" operator="containsText" text="Sin Iniciar">
      <formula>NOT(ISERROR(SEARCH("Sin Iniciar",BD137)))</formula>
    </cfRule>
  </conditionalFormatting>
  <conditionalFormatting sqref="BD145:BD146">
    <cfRule type="containsText" dxfId="102" priority="102" stopIfTrue="1" operator="containsText" text="Finalizado">
      <formula>NOT(ISERROR(SEARCH("Finalizado",BD145)))</formula>
    </cfRule>
    <cfRule type="containsText" dxfId="101" priority="103" stopIfTrue="1" operator="containsText" text="En Curso">
      <formula>NOT(ISERROR(SEARCH("En Curso",BD145)))</formula>
    </cfRule>
    <cfRule type="containsText" dxfId="100" priority="104" stopIfTrue="1" operator="containsText" text="Sin Iniciar">
      <formula>NOT(ISERROR(SEARCH("Sin Iniciar",BD145)))</formula>
    </cfRule>
  </conditionalFormatting>
  <conditionalFormatting sqref="BH11">
    <cfRule type="containsText" dxfId="99" priority="99" stopIfTrue="1" operator="containsText" text="Finalizado">
      <formula>NOT(ISERROR(SEARCH("Finalizado",BH11)))</formula>
    </cfRule>
    <cfRule type="containsText" dxfId="98" priority="100" stopIfTrue="1" operator="containsText" text="En Curso">
      <formula>NOT(ISERROR(SEARCH("En Curso",BH11)))</formula>
    </cfRule>
    <cfRule type="containsText" dxfId="97" priority="101" stopIfTrue="1" operator="containsText" text="Sin Iniciar">
      <formula>NOT(ISERROR(SEARCH("Sin Iniciar",BH11)))</formula>
    </cfRule>
  </conditionalFormatting>
  <conditionalFormatting sqref="BH12">
    <cfRule type="containsText" dxfId="96" priority="96" stopIfTrue="1" operator="containsText" text="Finalizado">
      <formula>NOT(ISERROR(SEARCH("Finalizado",BH12)))</formula>
    </cfRule>
    <cfRule type="containsText" dxfId="95" priority="97" stopIfTrue="1" operator="containsText" text="En Curso">
      <formula>NOT(ISERROR(SEARCH("En Curso",BH12)))</formula>
    </cfRule>
    <cfRule type="containsText" dxfId="94" priority="98" stopIfTrue="1" operator="containsText" text="Sin Iniciar">
      <formula>NOT(ISERROR(SEARCH("Sin Iniciar",BH12)))</formula>
    </cfRule>
  </conditionalFormatting>
  <conditionalFormatting sqref="BH15">
    <cfRule type="containsText" dxfId="93" priority="93" stopIfTrue="1" operator="containsText" text="Finalizado">
      <formula>NOT(ISERROR(SEARCH("Finalizado",BH15)))</formula>
    </cfRule>
    <cfRule type="containsText" dxfId="92" priority="94" stopIfTrue="1" operator="containsText" text="En Curso">
      <formula>NOT(ISERROR(SEARCH("En Curso",BH15)))</formula>
    </cfRule>
    <cfRule type="containsText" dxfId="91" priority="95" stopIfTrue="1" operator="containsText" text="Sin Iniciar">
      <formula>NOT(ISERROR(SEARCH("Sin Iniciar",BH15)))</formula>
    </cfRule>
  </conditionalFormatting>
  <conditionalFormatting sqref="BH16">
    <cfRule type="containsText" dxfId="90" priority="90" stopIfTrue="1" operator="containsText" text="Finalizado">
      <formula>NOT(ISERROR(SEARCH("Finalizado",BH16)))</formula>
    </cfRule>
    <cfRule type="containsText" dxfId="89" priority="91" stopIfTrue="1" operator="containsText" text="En Curso">
      <formula>NOT(ISERROR(SEARCH("En Curso",BH16)))</formula>
    </cfRule>
    <cfRule type="containsText" dxfId="88" priority="92" stopIfTrue="1" operator="containsText" text="Sin Iniciar">
      <formula>NOT(ISERROR(SEARCH("Sin Iniciar",BH16)))</formula>
    </cfRule>
  </conditionalFormatting>
  <conditionalFormatting sqref="BH17">
    <cfRule type="containsText" dxfId="87" priority="87" stopIfTrue="1" operator="containsText" text="Finalizado">
      <formula>NOT(ISERROR(SEARCH("Finalizado",BH17)))</formula>
    </cfRule>
    <cfRule type="containsText" dxfId="86" priority="88" stopIfTrue="1" operator="containsText" text="En Curso">
      <formula>NOT(ISERROR(SEARCH("En Curso",BH17)))</formula>
    </cfRule>
    <cfRule type="containsText" dxfId="85" priority="89" stopIfTrue="1" operator="containsText" text="Sin Iniciar">
      <formula>NOT(ISERROR(SEARCH("Sin Iniciar",BH17)))</formula>
    </cfRule>
  </conditionalFormatting>
  <conditionalFormatting sqref="BH20">
    <cfRule type="containsText" dxfId="84" priority="84" stopIfTrue="1" operator="containsText" text="Finalizado">
      <formula>NOT(ISERROR(SEARCH("Finalizado",BH20)))</formula>
    </cfRule>
    <cfRule type="containsText" dxfId="83" priority="85" stopIfTrue="1" operator="containsText" text="En Curso">
      <formula>NOT(ISERROR(SEARCH("En Curso",BH20)))</formula>
    </cfRule>
    <cfRule type="containsText" dxfId="82" priority="86" stopIfTrue="1" operator="containsText" text="Sin Iniciar">
      <formula>NOT(ISERROR(SEARCH("Sin Iniciar",BH20)))</formula>
    </cfRule>
  </conditionalFormatting>
  <conditionalFormatting sqref="BH32">
    <cfRule type="containsText" dxfId="81" priority="81" stopIfTrue="1" operator="containsText" text="Finalizado">
      <formula>NOT(ISERROR(SEARCH("Finalizado",BH32)))</formula>
    </cfRule>
    <cfRule type="containsText" dxfId="80" priority="82" stopIfTrue="1" operator="containsText" text="En Curso">
      <formula>NOT(ISERROR(SEARCH("En Curso",BH32)))</formula>
    </cfRule>
    <cfRule type="containsText" dxfId="79" priority="83" stopIfTrue="1" operator="containsText" text="Sin Iniciar">
      <formula>NOT(ISERROR(SEARCH("Sin Iniciar",BH32)))</formula>
    </cfRule>
  </conditionalFormatting>
  <conditionalFormatting sqref="BH35">
    <cfRule type="containsText" dxfId="78" priority="78" stopIfTrue="1" operator="containsText" text="Finalizado">
      <formula>NOT(ISERROR(SEARCH("Finalizado",BH35)))</formula>
    </cfRule>
    <cfRule type="containsText" dxfId="77" priority="79" stopIfTrue="1" operator="containsText" text="En Curso">
      <formula>NOT(ISERROR(SEARCH("En Curso",BH35)))</formula>
    </cfRule>
    <cfRule type="containsText" dxfId="76" priority="80" stopIfTrue="1" operator="containsText" text="Sin Iniciar">
      <formula>NOT(ISERROR(SEARCH("Sin Iniciar",BH35)))</formula>
    </cfRule>
  </conditionalFormatting>
  <conditionalFormatting sqref="BJ34">
    <cfRule type="containsText" dxfId="75" priority="77" operator="containsText" text="Presidencia">
      <formula>NOT(ISERROR(SEARCH("Presidencia",BJ34)))</formula>
    </cfRule>
  </conditionalFormatting>
  <conditionalFormatting sqref="BH40">
    <cfRule type="containsText" dxfId="74" priority="74" stopIfTrue="1" operator="containsText" text="Finalizado">
      <formula>NOT(ISERROR(SEARCH("Finalizado",BH40)))</formula>
    </cfRule>
    <cfRule type="containsText" dxfId="73" priority="75" stopIfTrue="1" operator="containsText" text="En Curso">
      <formula>NOT(ISERROR(SEARCH("En Curso",BH40)))</formula>
    </cfRule>
    <cfRule type="containsText" dxfId="72" priority="76" stopIfTrue="1" operator="containsText" text="Sin Iniciar">
      <formula>NOT(ISERROR(SEARCH("Sin Iniciar",BH40)))</formula>
    </cfRule>
  </conditionalFormatting>
  <conditionalFormatting sqref="BJ41">
    <cfRule type="containsText" dxfId="71" priority="73" operator="containsText" text="Presidencia">
      <formula>NOT(ISERROR(SEARCH("Presidencia",BJ41)))</formula>
    </cfRule>
  </conditionalFormatting>
  <conditionalFormatting sqref="BJ42">
    <cfRule type="containsText" dxfId="70" priority="72" operator="containsText" text="Presidencia">
      <formula>NOT(ISERROR(SEARCH("Presidencia",BJ42)))</formula>
    </cfRule>
  </conditionalFormatting>
  <conditionalFormatting sqref="BH46">
    <cfRule type="containsText" dxfId="69" priority="69" stopIfTrue="1" operator="containsText" text="Finalizado">
      <formula>NOT(ISERROR(SEARCH("Finalizado",BH46)))</formula>
    </cfRule>
    <cfRule type="containsText" dxfId="68" priority="70" stopIfTrue="1" operator="containsText" text="En Curso">
      <formula>NOT(ISERROR(SEARCH("En Curso",BH46)))</formula>
    </cfRule>
    <cfRule type="containsText" dxfId="67" priority="71" stopIfTrue="1" operator="containsText" text="Sin Iniciar">
      <formula>NOT(ISERROR(SEARCH("Sin Iniciar",BH46)))</formula>
    </cfRule>
  </conditionalFormatting>
  <conditionalFormatting sqref="BH54">
    <cfRule type="containsText" dxfId="66" priority="66" stopIfTrue="1" operator="containsText" text="Finalizado">
      <formula>NOT(ISERROR(SEARCH("Finalizado",BH54)))</formula>
    </cfRule>
    <cfRule type="containsText" dxfId="65" priority="67" stopIfTrue="1" operator="containsText" text="En Curso">
      <formula>NOT(ISERROR(SEARCH("En Curso",BH54)))</formula>
    </cfRule>
    <cfRule type="containsText" dxfId="64" priority="68" stopIfTrue="1" operator="containsText" text="Sin Iniciar">
      <formula>NOT(ISERROR(SEARCH("Sin Iniciar",BH54)))</formula>
    </cfRule>
  </conditionalFormatting>
  <conditionalFormatting sqref="BJ55">
    <cfRule type="containsText" dxfId="63" priority="65" operator="containsText" text="Presidencia">
      <formula>NOT(ISERROR(SEARCH("Presidencia",BJ55)))</formula>
    </cfRule>
  </conditionalFormatting>
  <conditionalFormatting sqref="BH62">
    <cfRule type="containsText" dxfId="62" priority="62" stopIfTrue="1" operator="containsText" text="Finalizado">
      <formula>NOT(ISERROR(SEARCH("Finalizado",BH62)))</formula>
    </cfRule>
    <cfRule type="containsText" dxfId="61" priority="63" stopIfTrue="1" operator="containsText" text="En Curso">
      <formula>NOT(ISERROR(SEARCH("En Curso",BH62)))</formula>
    </cfRule>
    <cfRule type="containsText" dxfId="60" priority="64" stopIfTrue="1" operator="containsText" text="Sin Iniciar">
      <formula>NOT(ISERROR(SEARCH("Sin Iniciar",BH62)))</formula>
    </cfRule>
  </conditionalFormatting>
  <conditionalFormatting sqref="BH67">
    <cfRule type="containsText" dxfId="59" priority="59" stopIfTrue="1" operator="containsText" text="Finalizado">
      <formula>NOT(ISERROR(SEARCH("Finalizado",BH67)))</formula>
    </cfRule>
    <cfRule type="containsText" dxfId="58" priority="60" stopIfTrue="1" operator="containsText" text="En Curso">
      <formula>NOT(ISERROR(SEARCH("En Curso",BH67)))</formula>
    </cfRule>
    <cfRule type="containsText" dxfId="57" priority="61" stopIfTrue="1" operator="containsText" text="Sin Iniciar">
      <formula>NOT(ISERROR(SEARCH("Sin Iniciar",BH67)))</formula>
    </cfRule>
  </conditionalFormatting>
  <conditionalFormatting sqref="BH69">
    <cfRule type="containsText" dxfId="56" priority="56" stopIfTrue="1" operator="containsText" text="Finalizado">
      <formula>NOT(ISERROR(SEARCH("Finalizado",BH69)))</formula>
    </cfRule>
    <cfRule type="containsText" dxfId="55" priority="57" stopIfTrue="1" operator="containsText" text="En Curso">
      <formula>NOT(ISERROR(SEARCH("En Curso",BH69)))</formula>
    </cfRule>
    <cfRule type="containsText" dxfId="54" priority="58" stopIfTrue="1" operator="containsText" text="Sin Iniciar">
      <formula>NOT(ISERROR(SEARCH("Sin Iniciar",BH69)))</formula>
    </cfRule>
  </conditionalFormatting>
  <conditionalFormatting sqref="BH74">
    <cfRule type="containsText" dxfId="53" priority="53" stopIfTrue="1" operator="containsText" text="Finalizado">
      <formula>NOT(ISERROR(SEARCH("Finalizado",BH74)))</formula>
    </cfRule>
    <cfRule type="containsText" dxfId="52" priority="54" stopIfTrue="1" operator="containsText" text="En Curso">
      <formula>NOT(ISERROR(SEARCH("En Curso",BH74)))</formula>
    </cfRule>
    <cfRule type="containsText" dxfId="51" priority="55" stopIfTrue="1" operator="containsText" text="Sin Iniciar">
      <formula>NOT(ISERROR(SEARCH("Sin Iniciar",BH74)))</formula>
    </cfRule>
  </conditionalFormatting>
  <conditionalFormatting sqref="BH76">
    <cfRule type="containsText" dxfId="50" priority="50" stopIfTrue="1" operator="containsText" text="Finalizado">
      <formula>NOT(ISERROR(SEARCH("Finalizado",BH76)))</formula>
    </cfRule>
    <cfRule type="containsText" dxfId="49" priority="51" stopIfTrue="1" operator="containsText" text="En Curso">
      <formula>NOT(ISERROR(SEARCH("En Curso",BH76)))</formula>
    </cfRule>
    <cfRule type="containsText" dxfId="48" priority="52" stopIfTrue="1" operator="containsText" text="Sin Iniciar">
      <formula>NOT(ISERROR(SEARCH("Sin Iniciar",BH76)))</formula>
    </cfRule>
  </conditionalFormatting>
  <conditionalFormatting sqref="BH83">
    <cfRule type="containsText" dxfId="47" priority="47" stopIfTrue="1" operator="containsText" text="Finalizado">
      <formula>NOT(ISERROR(SEARCH("Finalizado",BH83)))</formula>
    </cfRule>
    <cfRule type="containsText" dxfId="46" priority="48" stopIfTrue="1" operator="containsText" text="En Curso">
      <formula>NOT(ISERROR(SEARCH("En Curso",BH83)))</formula>
    </cfRule>
    <cfRule type="containsText" dxfId="45" priority="49" stopIfTrue="1" operator="containsText" text="Sin Iniciar">
      <formula>NOT(ISERROR(SEARCH("Sin Iniciar",BH83)))</formula>
    </cfRule>
  </conditionalFormatting>
  <conditionalFormatting sqref="BH88">
    <cfRule type="containsText" dxfId="44" priority="44" stopIfTrue="1" operator="containsText" text="Finalizado">
      <formula>NOT(ISERROR(SEARCH("Finalizado",BH88)))</formula>
    </cfRule>
    <cfRule type="containsText" dxfId="43" priority="45" stopIfTrue="1" operator="containsText" text="En Curso">
      <formula>NOT(ISERROR(SEARCH("En Curso",BH88)))</formula>
    </cfRule>
    <cfRule type="containsText" dxfId="42" priority="46" stopIfTrue="1" operator="containsText" text="Sin Iniciar">
      <formula>NOT(ISERROR(SEARCH("Sin Iniciar",BH88)))</formula>
    </cfRule>
  </conditionalFormatting>
  <conditionalFormatting sqref="BH89">
    <cfRule type="containsText" dxfId="41" priority="41" stopIfTrue="1" operator="containsText" text="Finalizado">
      <formula>NOT(ISERROR(SEARCH("Finalizado",BH89)))</formula>
    </cfRule>
    <cfRule type="containsText" dxfId="40" priority="42" stopIfTrue="1" operator="containsText" text="En Curso">
      <formula>NOT(ISERROR(SEARCH("En Curso",BH89)))</formula>
    </cfRule>
    <cfRule type="containsText" dxfId="39" priority="43" stopIfTrue="1" operator="containsText" text="Sin Iniciar">
      <formula>NOT(ISERROR(SEARCH("Sin Iniciar",BH89)))</formula>
    </cfRule>
  </conditionalFormatting>
  <conditionalFormatting sqref="BH95">
    <cfRule type="containsText" dxfId="38" priority="38" stopIfTrue="1" operator="containsText" text="Finalizado">
      <formula>NOT(ISERROR(SEARCH("Finalizado",BH95)))</formula>
    </cfRule>
    <cfRule type="containsText" dxfId="37" priority="39" stopIfTrue="1" operator="containsText" text="En Curso">
      <formula>NOT(ISERROR(SEARCH("En Curso",BH95)))</formula>
    </cfRule>
    <cfRule type="containsText" dxfId="36" priority="40" stopIfTrue="1" operator="containsText" text="Sin Iniciar">
      <formula>NOT(ISERROR(SEARCH("Sin Iniciar",BH95)))</formula>
    </cfRule>
  </conditionalFormatting>
  <conditionalFormatting sqref="BH96">
    <cfRule type="containsText" dxfId="35" priority="35" stopIfTrue="1" operator="containsText" text="Finalizado">
      <formula>NOT(ISERROR(SEARCH("Finalizado",BH96)))</formula>
    </cfRule>
    <cfRule type="containsText" dxfId="34" priority="36" stopIfTrue="1" operator="containsText" text="En Curso">
      <formula>NOT(ISERROR(SEARCH("En Curso",BH96)))</formula>
    </cfRule>
    <cfRule type="containsText" dxfId="33" priority="37" stopIfTrue="1" operator="containsText" text="Sin Iniciar">
      <formula>NOT(ISERROR(SEARCH("Sin Iniciar",BH96)))</formula>
    </cfRule>
  </conditionalFormatting>
  <conditionalFormatting sqref="BH103">
    <cfRule type="containsText" dxfId="32" priority="32" stopIfTrue="1" operator="containsText" text="Finalizado">
      <formula>NOT(ISERROR(SEARCH("Finalizado",BH103)))</formula>
    </cfRule>
    <cfRule type="containsText" dxfId="31" priority="33" stopIfTrue="1" operator="containsText" text="En Curso">
      <formula>NOT(ISERROR(SEARCH("En Curso",BH103)))</formula>
    </cfRule>
    <cfRule type="containsText" dxfId="30" priority="34" stopIfTrue="1" operator="containsText" text="Sin Iniciar">
      <formula>NOT(ISERROR(SEARCH("Sin Iniciar",BH103)))</formula>
    </cfRule>
  </conditionalFormatting>
  <conditionalFormatting sqref="BH109">
    <cfRule type="containsText" dxfId="29" priority="29" stopIfTrue="1" operator="containsText" text="Finalizado">
      <formula>NOT(ISERROR(SEARCH("Finalizado",BH109)))</formula>
    </cfRule>
    <cfRule type="containsText" dxfId="28" priority="30" stopIfTrue="1" operator="containsText" text="En Curso">
      <formula>NOT(ISERROR(SEARCH("En Curso",BH109)))</formula>
    </cfRule>
    <cfRule type="containsText" dxfId="27" priority="31" stopIfTrue="1" operator="containsText" text="Sin Iniciar">
      <formula>NOT(ISERROR(SEARCH("Sin Iniciar",BH109)))</formula>
    </cfRule>
  </conditionalFormatting>
  <conditionalFormatting sqref="BH110">
    <cfRule type="containsText" dxfId="26" priority="26" stopIfTrue="1" operator="containsText" text="Finalizado">
      <formula>NOT(ISERROR(SEARCH("Finalizado",BH110)))</formula>
    </cfRule>
    <cfRule type="containsText" dxfId="25" priority="27" stopIfTrue="1" operator="containsText" text="En Curso">
      <formula>NOT(ISERROR(SEARCH("En Curso",BH110)))</formula>
    </cfRule>
    <cfRule type="containsText" dxfId="24" priority="28" stopIfTrue="1" operator="containsText" text="Sin Iniciar">
      <formula>NOT(ISERROR(SEARCH("Sin Iniciar",BH110)))</formula>
    </cfRule>
  </conditionalFormatting>
  <conditionalFormatting sqref="BH117">
    <cfRule type="containsText" dxfId="23" priority="23" stopIfTrue="1" operator="containsText" text="Finalizado">
      <formula>NOT(ISERROR(SEARCH("Finalizado",BH117)))</formula>
    </cfRule>
    <cfRule type="containsText" dxfId="22" priority="24" stopIfTrue="1" operator="containsText" text="En Curso">
      <formula>NOT(ISERROR(SEARCH("En Curso",BH117)))</formula>
    </cfRule>
    <cfRule type="containsText" dxfId="21" priority="25" stopIfTrue="1" operator="containsText" text="Sin Iniciar">
      <formula>NOT(ISERROR(SEARCH("Sin Iniciar",BH117)))</formula>
    </cfRule>
  </conditionalFormatting>
  <conditionalFormatting sqref="BH124">
    <cfRule type="containsText" dxfId="20" priority="20" stopIfTrue="1" operator="containsText" text="Finalizado">
      <formula>NOT(ISERROR(SEARCH("Finalizado",BH124)))</formula>
    </cfRule>
    <cfRule type="containsText" dxfId="19" priority="21" stopIfTrue="1" operator="containsText" text="En Curso">
      <formula>NOT(ISERROR(SEARCH("En Curso",BH124)))</formula>
    </cfRule>
    <cfRule type="containsText" dxfId="18" priority="22" stopIfTrue="1" operator="containsText" text="Sin Iniciar">
      <formula>NOT(ISERROR(SEARCH("Sin Iniciar",BH124)))</formula>
    </cfRule>
  </conditionalFormatting>
  <conditionalFormatting sqref="BH125">
    <cfRule type="containsText" dxfId="17" priority="17" stopIfTrue="1" operator="containsText" text="Finalizado">
      <formula>NOT(ISERROR(SEARCH("Finalizado",BH125)))</formula>
    </cfRule>
    <cfRule type="containsText" dxfId="16" priority="18" stopIfTrue="1" operator="containsText" text="En Curso">
      <formula>NOT(ISERROR(SEARCH("En Curso",BH125)))</formula>
    </cfRule>
    <cfRule type="containsText" dxfId="15" priority="19" stopIfTrue="1" operator="containsText" text="Sin Iniciar">
      <formula>NOT(ISERROR(SEARCH("Sin Iniciar",BH125)))</formula>
    </cfRule>
  </conditionalFormatting>
  <conditionalFormatting sqref="BH130">
    <cfRule type="containsText" dxfId="14" priority="14" stopIfTrue="1" operator="containsText" text="Finalizado">
      <formula>NOT(ISERROR(SEARCH("Finalizado",BH130)))</formula>
    </cfRule>
    <cfRule type="containsText" dxfId="13" priority="15" stopIfTrue="1" operator="containsText" text="En Curso">
      <formula>NOT(ISERROR(SEARCH("En Curso",BH130)))</formula>
    </cfRule>
    <cfRule type="containsText" dxfId="12" priority="16" stopIfTrue="1" operator="containsText" text="Sin Iniciar">
      <formula>NOT(ISERROR(SEARCH("Sin Iniciar",BH130)))</formula>
    </cfRule>
  </conditionalFormatting>
  <conditionalFormatting sqref="BH133">
    <cfRule type="containsText" dxfId="11" priority="11" stopIfTrue="1" operator="containsText" text="Finalizado">
      <formula>NOT(ISERROR(SEARCH("Finalizado",BH133)))</formula>
    </cfRule>
    <cfRule type="containsText" dxfId="10" priority="12" stopIfTrue="1" operator="containsText" text="En Curso">
      <formula>NOT(ISERROR(SEARCH("En Curso",BH133)))</formula>
    </cfRule>
    <cfRule type="containsText" dxfId="9" priority="13" stopIfTrue="1" operator="containsText" text="Sin Iniciar">
      <formula>NOT(ISERROR(SEARCH("Sin Iniciar",BH133)))</formula>
    </cfRule>
  </conditionalFormatting>
  <conditionalFormatting sqref="BH145">
    <cfRule type="containsText" dxfId="8" priority="8" stopIfTrue="1" operator="containsText" text="Finalizado">
      <formula>NOT(ISERROR(SEARCH("Finalizado",BH145)))</formula>
    </cfRule>
    <cfRule type="containsText" dxfId="7" priority="9" stopIfTrue="1" operator="containsText" text="En Curso">
      <formula>NOT(ISERROR(SEARCH("En Curso",BH145)))</formula>
    </cfRule>
    <cfRule type="containsText" dxfId="6" priority="10" stopIfTrue="1" operator="containsText" text="Sin Iniciar">
      <formula>NOT(ISERROR(SEARCH("Sin Iniciar",BH145)))</formula>
    </cfRule>
  </conditionalFormatting>
  <conditionalFormatting sqref="BH146">
    <cfRule type="containsText" dxfId="5" priority="5" stopIfTrue="1" operator="containsText" text="Finalizado">
      <formula>NOT(ISERROR(SEARCH("Finalizado",BH146)))</formula>
    </cfRule>
    <cfRule type="containsText" dxfId="4" priority="6" stopIfTrue="1" operator="containsText" text="En Curso">
      <formula>NOT(ISERROR(SEARCH("En Curso",BH146)))</formula>
    </cfRule>
    <cfRule type="containsText" dxfId="3" priority="7" stopIfTrue="1" operator="containsText" text="Sin Iniciar">
      <formula>NOT(ISERROR(SEARCH("Sin Iniciar",BH146)))</formula>
    </cfRule>
  </conditionalFormatting>
  <conditionalFormatting sqref="BD117">
    <cfRule type="containsText" dxfId="2" priority="1" stopIfTrue="1" operator="containsText" text="Finalizado">
      <formula>NOT(ISERROR(SEARCH("Finalizado",BD117)))</formula>
    </cfRule>
    <cfRule type="containsText" dxfId="1" priority="2" stopIfTrue="1" operator="containsText" text="En Curso">
      <formula>NOT(ISERROR(SEARCH("En Curso",BD117)))</formula>
    </cfRule>
    <cfRule type="containsText" dxfId="0" priority="3" stopIfTrue="1" operator="containsText" text="Sin Iniciar">
      <formula>NOT(ISERROR(SEARCH("Sin Iniciar",BD117)))</formula>
    </cfRule>
  </conditionalFormatting>
  <dataValidations count="10">
    <dataValidation type="list" allowBlank="1" showInputMessage="1" showErrorMessage="1" sqref="C11 C102:C199 C18:C95" xr:uid="{F79D8A14-738E-4B18-9F59-F141E4097EEE}">
      <formula1>"Corrupción"</formula1>
    </dataValidation>
    <dataValidation allowBlank="1" showInputMessage="1" showErrorMessage="1" error="Recuerde que las acciones se generan bajo la medida de mitigar el riesgo" sqref="BE11:BF199 BB11:BB199 AW11:BA59 AW64:BA67 AW70:BA199" xr:uid="{ABD76EBB-D503-4FBE-ADCD-120D5E120970}"/>
    <dataValidation type="list" allowBlank="1" showInputMessage="1" showErrorMessage="1" sqref="BH11:BH199 BD11:BD199" xr:uid="{4375FD56-C751-40E3-A632-4366928398A0}">
      <formula1>"Sin Iniciar,En curso,Finalizado"</formula1>
    </dataValidation>
    <dataValidation type="list" allowBlank="1" showInputMessage="1" showErrorMessage="1" sqref="BH11:BH199 BD11:BD199" xr:uid="{A0F783FB-9FA2-47A3-9FF6-ECA9713D1FE7}">
      <formula1>"Sin Iniciar,En Curso,Finalizado"</formula1>
    </dataValidation>
    <dataValidation type="list" allowBlank="1" showInputMessage="1" showErrorMessage="1" sqref="AU11:AU199" xr:uid="{AAAD7DCC-C88C-447C-9DE2-7D87B548C98D}">
      <formula1>"Evitar,Reducir (Compartir),Reducir (Mitigar)"</formula1>
    </dataValidation>
    <dataValidation type="list" allowBlank="1" showInputMessage="1" showErrorMessage="1" sqref="AG11:AG199" xr:uid="{2E97F26C-2199-4575-877D-CFE03F861A2C}">
      <formula1>"Oportuna,Inoportuna"</formula1>
    </dataValidation>
    <dataValidation type="list" allowBlank="1" showInputMessage="1" showErrorMessage="1" sqref="F11:F199" xr:uid="{6F37B741-FA47-4243-9D04-1A6A6E34680D}">
      <formula1>INDIRECT($E11)</formula1>
    </dataValidation>
    <dataValidation type="list" allowBlank="1" showInputMessage="1" showErrorMessage="1" sqref="AP11:AP199" xr:uid="{2A2F5CC0-65EF-486B-8C39-60A40B12A878}">
      <formula1>"Directamente,No disminuye"</formula1>
    </dataValidation>
    <dataValidation type="list" allowBlank="1" showInputMessage="1" showErrorMessage="1" error="Recuerde que las acciones se generan bajo la medida de mitigar el riesgo" sqref="BH11:BH199 BD11:BD199" xr:uid="{9ABC9990-1ACB-44C6-93B7-5C122EC54394}">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BK11:BK199" xr:uid="{699BB42A-EC02-41FC-A4E7-0B185733C98B}">
      <formula1>"Sin Materialización,Materializado"</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Corrupción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2022-09-20T13:40:28Z</dcterms:created>
  <dcterms:modified xsi:type="dcterms:W3CDTF">2022-10-14T20:16:07Z</dcterms:modified>
</cp:coreProperties>
</file>