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130"/>
  <workbookPr defaultThemeVersion="166925"/>
  <mc:AlternateContent xmlns:mc="http://schemas.openxmlformats.org/markup-compatibility/2006">
    <mc:Choice Requires="x15">
      <x15ac:absPath xmlns:x15ac="http://schemas.microsoft.com/office/spreadsheetml/2010/11/ac" url="\\fileserver.saesas.gov.co\publica\1 - Oficina Asesora de Planeaciòn\"/>
    </mc:Choice>
  </mc:AlternateContent>
  <xr:revisionPtr revIDLastSave="0" documentId="8_{FED89C00-78F1-4D9C-8DD5-BC590973E838}" xr6:coauthVersionLast="47" xr6:coauthVersionMax="47" xr10:uidLastSave="{00000000-0000-0000-0000-000000000000}"/>
  <bookViews>
    <workbookView xWindow="-120" yWindow="-120" windowWidth="20730" windowHeight="9000" xr2:uid="{33385EB4-3D29-410E-9C2B-20E4E4579AA3}"/>
  </bookViews>
  <sheets>
    <sheet name="Riesgos_Corrupción" sheetId="1" r:id="rId1"/>
  </sheets>
  <externalReferences>
    <externalReference r:id="rId2"/>
    <externalReference r:id="rId3"/>
    <externalReference r:id="rId4"/>
    <externalReference r:id="rId5"/>
    <externalReference r:id="rId6"/>
  </externalReferences>
  <definedNames>
    <definedName name="_xlnm._FilterDatabase" localSheetId="0" hidden="1">Riesgos_Corrupción!$A$10:$BM$185</definedName>
    <definedName name="Clasi_Impacto">[1]Tablas!$A$5:$A$7</definedName>
    <definedName name="Contratos">'[2]Tabla Impacto'!#REF!</definedName>
    <definedName name="Impacto">[1]Tablas!$A$1:$A$2</definedName>
    <definedName name="Impacto_Ambientales">'[2]Tabla Impacto'!#REF!</definedName>
    <definedName name="Impacto_Continuidad_Negocio">'[2]Tabla Impacto'!#REF!</definedName>
    <definedName name="Impacto_Contratación">'[2]Tabla Impacto'!#REF!</definedName>
    <definedName name="Impacto_Corrupción">[2]!Table23[#Data]</definedName>
    <definedName name="Impacto_Gestión">'[2]Tabla Impacto'!#REF!</definedName>
    <definedName name="Impacto_Proyectos">'[2]Tabla Impacto'!#REF!</definedName>
    <definedName name="Impacto_Seguridad_Información">'[2]Tabla Impacto'!#REF!</definedName>
    <definedName name="Impacto_Seguridad_Salud_Trabajo">'[2]Tabla Impacto'!#REF!</definedName>
    <definedName name="Nuevo">[3]!Pro[Procesos]</definedName>
    <definedName name="Probabilidad">[4]!Proba[Descriptor]</definedName>
    <definedName name="Probabilidad_Ambientales">[2]Tabla_Probabilidad!#REF!</definedName>
    <definedName name="Probabilidad_Continuidad_Negocio">[2]Tabla_Probabilidad!#REF!</definedName>
    <definedName name="Probabilidad_Contratación">[2]Tabla_Probabilidad!#REF!</definedName>
    <definedName name="Probabilidad_Gestión">[2]Tabla_Probabilidad!#REF!</definedName>
    <definedName name="Probabilidad_Proyectos">[2]Tabla_Probabilidad!#REF!</definedName>
    <definedName name="Probabilidad_Seguridad_Información">[2]Tabla_Probabilidad!#REF!</definedName>
    <definedName name="Probabilidad_Seguridad_Salud_Trabajo">[2]Tabla_Probabilidad!#REF!</definedName>
    <definedName name="Procesos">[4]!Pro[Procesos]</definedName>
    <definedName name="Proyectos">'[2]Tabla Impacto'!#REF!</definedName>
    <definedName name="Redacción_Impacto_Contratación">[5]Tabla_Impacto!#REF!</definedName>
    <definedName name="Redacción_Impacto_Proyectos">[5]Tabla_Impacto!#REF!</definedName>
    <definedName name="Redacción_Impacto_Seguridad_Salud_Trabajo">[5]Tabla_Impacto!#REF!</definedName>
    <definedName name="Riesgos">[4]!Tipo_Riesgo[Tipo de Riesgos]</definedName>
    <definedName name="Riesgos_Ambientales">'[2]Tabla Impacto'!#REF!</definedName>
    <definedName name="Riesgos_Continuidad_Negocio">'[2]Tabla Impacto'!#REF!</definedName>
    <definedName name="Riesgos_Corrupción__LAFT">'[2]Tabla Impacto'!#REF!</definedName>
    <definedName name="Riesgos_Gestión">'[2]Tabla Impacto'!#REF!</definedName>
    <definedName name="Riesgos_SDI">'[2]Tabla Impacto'!#REF!</definedName>
    <definedName name="Riesgos_SST">'[2]Tabla Impacto'!#REF!</definedName>
    <definedName name="Tip.Ctrl">[1]Tablas!$A$27:$A$29</definedName>
    <definedName name="Tipo">[4]!Tipo_Riesgo[Tipo de Riesgos]</definedName>
    <definedName name="Tipologia_Riesgos">[2]Tipologia_Riesgos!#REF!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J185" i="1" l="1"/>
  <c r="AL185" i="1" s="1"/>
  <c r="AM185" i="1" s="1"/>
  <c r="AI185" i="1"/>
  <c r="AJ184" i="1"/>
  <c r="AL184" i="1" s="1"/>
  <c r="AM184" i="1" s="1"/>
  <c r="AI184" i="1"/>
  <c r="AJ183" i="1"/>
  <c r="AL183" i="1" s="1"/>
  <c r="AM183" i="1" s="1"/>
  <c r="AI183" i="1"/>
  <c r="AJ182" i="1"/>
  <c r="AL182" i="1" s="1"/>
  <c r="AM182" i="1" s="1"/>
  <c r="AI182" i="1"/>
  <c r="AJ181" i="1"/>
  <c r="AL181" i="1" s="1"/>
  <c r="AM181" i="1" s="1"/>
  <c r="AI181" i="1"/>
  <c r="AJ180" i="1"/>
  <c r="AL180" i="1" s="1"/>
  <c r="AM180" i="1" s="1"/>
  <c r="AI180" i="1"/>
  <c r="AS179" i="1"/>
  <c r="AJ179" i="1"/>
  <c r="AL179" i="1" s="1"/>
  <c r="AM179" i="1" s="1"/>
  <c r="AN179" i="1" s="1"/>
  <c r="AO179" i="1" s="1"/>
  <c r="AQ179" i="1" s="1"/>
  <c r="AR179" i="1" s="1"/>
  <c r="AT179" i="1" s="1"/>
  <c r="AI179" i="1"/>
  <c r="I179" i="1"/>
  <c r="A179" i="1"/>
  <c r="AJ178" i="1"/>
  <c r="AL178" i="1" s="1"/>
  <c r="AM178" i="1" s="1"/>
  <c r="AI178" i="1"/>
  <c r="AJ177" i="1"/>
  <c r="AL177" i="1" s="1"/>
  <c r="AM177" i="1" s="1"/>
  <c r="AI177" i="1"/>
  <c r="AJ176" i="1"/>
  <c r="AL176" i="1" s="1"/>
  <c r="AM176" i="1" s="1"/>
  <c r="AI176" i="1"/>
  <c r="AJ175" i="1"/>
  <c r="AL175" i="1" s="1"/>
  <c r="AM175" i="1" s="1"/>
  <c r="AI175" i="1"/>
  <c r="AJ174" i="1"/>
  <c r="AL174" i="1" s="1"/>
  <c r="AM174" i="1" s="1"/>
  <c r="AI174" i="1"/>
  <c r="AJ173" i="1"/>
  <c r="AL173" i="1" s="1"/>
  <c r="AM173" i="1" s="1"/>
  <c r="AI173" i="1"/>
  <c r="AS172" i="1"/>
  <c r="AJ172" i="1"/>
  <c r="AL172" i="1" s="1"/>
  <c r="AM172" i="1" s="1"/>
  <c r="AN172" i="1" s="1"/>
  <c r="AO172" i="1" s="1"/>
  <c r="AQ172" i="1" s="1"/>
  <c r="AR172" i="1" s="1"/>
  <c r="AT172" i="1" s="1"/>
  <c r="AI172" i="1"/>
  <c r="I172" i="1"/>
  <c r="A172" i="1"/>
  <c r="AJ171" i="1"/>
  <c r="AL171" i="1" s="1"/>
  <c r="AM171" i="1" s="1"/>
  <c r="AI171" i="1"/>
  <c r="AJ170" i="1"/>
  <c r="AL170" i="1" s="1"/>
  <c r="AM170" i="1" s="1"/>
  <c r="AI170" i="1"/>
  <c r="AJ169" i="1"/>
  <c r="AL169" i="1" s="1"/>
  <c r="AM169" i="1" s="1"/>
  <c r="AI169" i="1"/>
  <c r="AJ168" i="1"/>
  <c r="AL168" i="1" s="1"/>
  <c r="AM168" i="1" s="1"/>
  <c r="AI168" i="1"/>
  <c r="AJ167" i="1"/>
  <c r="AL167" i="1" s="1"/>
  <c r="AM167" i="1" s="1"/>
  <c r="AI167" i="1"/>
  <c r="AJ166" i="1"/>
  <c r="AL166" i="1" s="1"/>
  <c r="AM166" i="1" s="1"/>
  <c r="AI166" i="1"/>
  <c r="AS165" i="1"/>
  <c r="AJ165" i="1"/>
  <c r="AL165" i="1" s="1"/>
  <c r="AM165" i="1" s="1"/>
  <c r="AN165" i="1" s="1"/>
  <c r="AO165" i="1" s="1"/>
  <c r="AQ165" i="1" s="1"/>
  <c r="AR165" i="1" s="1"/>
  <c r="AT165" i="1" s="1"/>
  <c r="AI165" i="1"/>
  <c r="I165" i="1"/>
  <c r="A165" i="1"/>
  <c r="AJ164" i="1"/>
  <c r="AL164" i="1" s="1"/>
  <c r="AM164" i="1" s="1"/>
  <c r="AI164" i="1"/>
  <c r="AJ163" i="1"/>
  <c r="AL163" i="1" s="1"/>
  <c r="AM163" i="1" s="1"/>
  <c r="AI163" i="1"/>
  <c r="AJ162" i="1"/>
  <c r="AL162" i="1" s="1"/>
  <c r="AM162" i="1" s="1"/>
  <c r="AI162" i="1"/>
  <c r="AJ161" i="1"/>
  <c r="AL161" i="1" s="1"/>
  <c r="AM161" i="1" s="1"/>
  <c r="AI161" i="1"/>
  <c r="AJ160" i="1"/>
  <c r="AL160" i="1" s="1"/>
  <c r="AM160" i="1" s="1"/>
  <c r="AI160" i="1"/>
  <c r="AJ159" i="1"/>
  <c r="AL159" i="1" s="1"/>
  <c r="AM159" i="1" s="1"/>
  <c r="AI159" i="1"/>
  <c r="AS158" i="1"/>
  <c r="AJ158" i="1"/>
  <c r="AL158" i="1" s="1"/>
  <c r="AM158" i="1" s="1"/>
  <c r="AN158" i="1" s="1"/>
  <c r="AO158" i="1" s="1"/>
  <c r="AQ158" i="1" s="1"/>
  <c r="AR158" i="1" s="1"/>
  <c r="AT158" i="1" s="1"/>
  <c r="AI158" i="1"/>
  <c r="I158" i="1"/>
  <c r="A158" i="1"/>
  <c r="AJ157" i="1"/>
  <c r="AL157" i="1" s="1"/>
  <c r="AM157" i="1" s="1"/>
  <c r="AI157" i="1"/>
  <c r="AJ156" i="1"/>
  <c r="AL156" i="1" s="1"/>
  <c r="AM156" i="1" s="1"/>
  <c r="AI156" i="1"/>
  <c r="AJ155" i="1"/>
  <c r="AL155" i="1" s="1"/>
  <c r="AM155" i="1" s="1"/>
  <c r="AI155" i="1"/>
  <c r="AJ154" i="1"/>
  <c r="AL154" i="1" s="1"/>
  <c r="AM154" i="1" s="1"/>
  <c r="AI154" i="1"/>
  <c r="AJ153" i="1"/>
  <c r="AL153" i="1" s="1"/>
  <c r="AM153" i="1" s="1"/>
  <c r="AI153" i="1"/>
  <c r="AJ152" i="1"/>
  <c r="AL152" i="1" s="1"/>
  <c r="AM152" i="1" s="1"/>
  <c r="AI152" i="1"/>
  <c r="AS151" i="1"/>
  <c r="AJ151" i="1"/>
  <c r="AL151" i="1" s="1"/>
  <c r="AM151" i="1" s="1"/>
  <c r="AN151" i="1" s="1"/>
  <c r="AO151" i="1" s="1"/>
  <c r="AQ151" i="1" s="1"/>
  <c r="AR151" i="1" s="1"/>
  <c r="AT151" i="1" s="1"/>
  <c r="AI151" i="1"/>
  <c r="I151" i="1"/>
  <c r="A151" i="1"/>
  <c r="AJ150" i="1"/>
  <c r="AL150" i="1" s="1"/>
  <c r="AM150" i="1" s="1"/>
  <c r="AI150" i="1"/>
  <c r="AJ149" i="1"/>
  <c r="AL149" i="1" s="1"/>
  <c r="AM149" i="1" s="1"/>
  <c r="AI149" i="1"/>
  <c r="AJ148" i="1"/>
  <c r="AL148" i="1" s="1"/>
  <c r="AM148" i="1" s="1"/>
  <c r="AI148" i="1"/>
  <c r="AJ147" i="1"/>
  <c r="AL147" i="1" s="1"/>
  <c r="AM147" i="1" s="1"/>
  <c r="AI147" i="1"/>
  <c r="AJ146" i="1"/>
  <c r="AL146" i="1" s="1"/>
  <c r="AM146" i="1" s="1"/>
  <c r="AI146" i="1"/>
  <c r="AJ145" i="1"/>
  <c r="AL145" i="1" s="1"/>
  <c r="AM145" i="1" s="1"/>
  <c r="AI145" i="1"/>
  <c r="AS144" i="1"/>
  <c r="AJ144" i="1"/>
  <c r="AL144" i="1" s="1"/>
  <c r="AM144" i="1" s="1"/>
  <c r="AN144" i="1" s="1"/>
  <c r="AO144" i="1" s="1"/>
  <c r="AQ144" i="1" s="1"/>
  <c r="AR144" i="1" s="1"/>
  <c r="AT144" i="1" s="1"/>
  <c r="AI144" i="1"/>
  <c r="I144" i="1"/>
  <c r="A144" i="1"/>
  <c r="AJ143" i="1"/>
  <c r="AL143" i="1" s="1"/>
  <c r="AM143" i="1" s="1"/>
  <c r="AI143" i="1"/>
  <c r="AJ142" i="1"/>
  <c r="AL142" i="1" s="1"/>
  <c r="AM142" i="1" s="1"/>
  <c r="AI142" i="1"/>
  <c r="AJ141" i="1"/>
  <c r="AL141" i="1" s="1"/>
  <c r="AM141" i="1" s="1"/>
  <c r="AI141" i="1"/>
  <c r="AJ140" i="1"/>
  <c r="AL140" i="1" s="1"/>
  <c r="AM140" i="1" s="1"/>
  <c r="AI140" i="1"/>
  <c r="AJ139" i="1"/>
  <c r="AL139" i="1" s="1"/>
  <c r="AM139" i="1" s="1"/>
  <c r="AI139" i="1"/>
  <c r="AJ138" i="1"/>
  <c r="AL138" i="1" s="1"/>
  <c r="AM138" i="1" s="1"/>
  <c r="AI138" i="1"/>
  <c r="AS137" i="1"/>
  <c r="AJ137" i="1"/>
  <c r="AL137" i="1" s="1"/>
  <c r="AM137" i="1" s="1"/>
  <c r="AN137" i="1" s="1"/>
  <c r="AO137" i="1" s="1"/>
  <c r="AQ137" i="1" s="1"/>
  <c r="AR137" i="1" s="1"/>
  <c r="AT137" i="1" s="1"/>
  <c r="AI137" i="1"/>
  <c r="I137" i="1"/>
  <c r="A137" i="1"/>
  <c r="AJ136" i="1"/>
  <c r="AL136" i="1" s="1"/>
  <c r="AM136" i="1" s="1"/>
  <c r="AI136" i="1"/>
  <c r="AJ135" i="1"/>
  <c r="AL135" i="1" s="1"/>
  <c r="AM135" i="1" s="1"/>
  <c r="AI135" i="1"/>
  <c r="AJ134" i="1"/>
  <c r="AL134" i="1" s="1"/>
  <c r="AM134" i="1" s="1"/>
  <c r="AI134" i="1"/>
  <c r="AJ133" i="1"/>
  <c r="AL133" i="1" s="1"/>
  <c r="AM133" i="1" s="1"/>
  <c r="AI133" i="1"/>
  <c r="AI132" i="1"/>
  <c r="AJ132" i="1" s="1"/>
  <c r="AL132" i="1" s="1"/>
  <c r="AM132" i="1" s="1"/>
  <c r="AI131" i="1"/>
  <c r="AJ131" i="1" s="1"/>
  <c r="AL131" i="1" s="1"/>
  <c r="AM131" i="1" s="1"/>
  <c r="AI130" i="1"/>
  <c r="AJ130" i="1" s="1"/>
  <c r="AL130" i="1" s="1"/>
  <c r="AM130" i="1" s="1"/>
  <c r="AN130" i="1" s="1"/>
  <c r="AO130" i="1" s="1"/>
  <c r="T130" i="1"/>
  <c r="Q130" i="1"/>
  <c r="O130" i="1"/>
  <c r="I130" i="1"/>
  <c r="A130" i="1"/>
  <c r="R130" i="1" s="1"/>
  <c r="AJ129" i="1"/>
  <c r="AL129" i="1" s="1"/>
  <c r="AM129" i="1" s="1"/>
  <c r="AI129" i="1"/>
  <c r="AJ128" i="1"/>
  <c r="AL128" i="1" s="1"/>
  <c r="AM128" i="1" s="1"/>
  <c r="AI128" i="1"/>
  <c r="AJ127" i="1"/>
  <c r="AL127" i="1" s="1"/>
  <c r="AM127" i="1" s="1"/>
  <c r="AI127" i="1"/>
  <c r="AJ126" i="1"/>
  <c r="AL126" i="1" s="1"/>
  <c r="AM126" i="1" s="1"/>
  <c r="AI126" i="1"/>
  <c r="AJ125" i="1"/>
  <c r="AL125" i="1" s="1"/>
  <c r="AM125" i="1" s="1"/>
  <c r="AI125" i="1"/>
  <c r="AJ124" i="1"/>
  <c r="AL124" i="1" s="1"/>
  <c r="AM124" i="1" s="1"/>
  <c r="AI124" i="1"/>
  <c r="AI123" i="1"/>
  <c r="AJ123" i="1" s="1"/>
  <c r="AL123" i="1" s="1"/>
  <c r="AM123" i="1" s="1"/>
  <c r="AN123" i="1" s="1"/>
  <c r="AO123" i="1" s="1"/>
  <c r="T123" i="1"/>
  <c r="Q123" i="1"/>
  <c r="O123" i="1"/>
  <c r="I123" i="1"/>
  <c r="A123" i="1"/>
  <c r="R123" i="1" s="1"/>
  <c r="AJ122" i="1"/>
  <c r="AL122" i="1" s="1"/>
  <c r="AM122" i="1" s="1"/>
  <c r="AI122" i="1"/>
  <c r="AJ121" i="1"/>
  <c r="AL121" i="1" s="1"/>
  <c r="AM121" i="1" s="1"/>
  <c r="AI121" i="1"/>
  <c r="AJ120" i="1"/>
  <c r="AL120" i="1" s="1"/>
  <c r="AM120" i="1" s="1"/>
  <c r="AI120" i="1"/>
  <c r="AI119" i="1"/>
  <c r="AJ119" i="1" s="1"/>
  <c r="AL119" i="1" s="1"/>
  <c r="AM119" i="1" s="1"/>
  <c r="AI118" i="1"/>
  <c r="AJ118" i="1" s="1"/>
  <c r="AL118" i="1" s="1"/>
  <c r="AM118" i="1" s="1"/>
  <c r="AI117" i="1"/>
  <c r="AJ117" i="1" s="1"/>
  <c r="AL117" i="1" s="1"/>
  <c r="AM117" i="1" s="1"/>
  <c r="AI116" i="1"/>
  <c r="AJ116" i="1" s="1"/>
  <c r="AL116" i="1" s="1"/>
  <c r="AM116" i="1" s="1"/>
  <c r="AN116" i="1" s="1"/>
  <c r="AO116" i="1" s="1"/>
  <c r="T116" i="1"/>
  <c r="Q116" i="1"/>
  <c r="O116" i="1"/>
  <c r="I116" i="1"/>
  <c r="A116" i="1"/>
  <c r="R116" i="1" s="1"/>
  <c r="AJ115" i="1"/>
  <c r="AL115" i="1" s="1"/>
  <c r="AM115" i="1" s="1"/>
  <c r="AI115" i="1"/>
  <c r="AJ114" i="1"/>
  <c r="AL114" i="1" s="1"/>
  <c r="AM114" i="1" s="1"/>
  <c r="AI114" i="1"/>
  <c r="AI113" i="1"/>
  <c r="AJ113" i="1" s="1"/>
  <c r="AL113" i="1" s="1"/>
  <c r="AM113" i="1" s="1"/>
  <c r="AI112" i="1"/>
  <c r="AJ112" i="1" s="1"/>
  <c r="AL112" i="1" s="1"/>
  <c r="AM112" i="1" s="1"/>
  <c r="AI111" i="1"/>
  <c r="AJ111" i="1" s="1"/>
  <c r="AL111" i="1" s="1"/>
  <c r="AM111" i="1" s="1"/>
  <c r="AI110" i="1"/>
  <c r="AJ110" i="1" s="1"/>
  <c r="AL110" i="1" s="1"/>
  <c r="AM110" i="1" s="1"/>
  <c r="AI109" i="1"/>
  <c r="AJ109" i="1" s="1"/>
  <c r="AL109" i="1" s="1"/>
  <c r="AM109" i="1" s="1"/>
  <c r="AN109" i="1" s="1"/>
  <c r="AO109" i="1" s="1"/>
  <c r="T109" i="1"/>
  <c r="Q109" i="1"/>
  <c r="O109" i="1"/>
  <c r="I109" i="1"/>
  <c r="A109" i="1"/>
  <c r="R109" i="1" s="1"/>
  <c r="AJ108" i="1"/>
  <c r="AL108" i="1" s="1"/>
  <c r="AM108" i="1" s="1"/>
  <c r="AI108" i="1"/>
  <c r="AI107" i="1"/>
  <c r="AJ107" i="1" s="1"/>
  <c r="AL107" i="1" s="1"/>
  <c r="AM107" i="1" s="1"/>
  <c r="AI106" i="1"/>
  <c r="AJ106" i="1" s="1"/>
  <c r="AL106" i="1" s="1"/>
  <c r="AM106" i="1" s="1"/>
  <c r="AI105" i="1"/>
  <c r="AJ105" i="1" s="1"/>
  <c r="AL105" i="1" s="1"/>
  <c r="AM105" i="1" s="1"/>
  <c r="AI104" i="1"/>
  <c r="AJ104" i="1" s="1"/>
  <c r="AL104" i="1" s="1"/>
  <c r="AM104" i="1" s="1"/>
  <c r="AI103" i="1"/>
  <c r="AJ103" i="1" s="1"/>
  <c r="AL103" i="1" s="1"/>
  <c r="AM103" i="1" s="1"/>
  <c r="AI102" i="1"/>
  <c r="AJ102" i="1" s="1"/>
  <c r="AL102" i="1" s="1"/>
  <c r="AM102" i="1" s="1"/>
  <c r="AN102" i="1" s="1"/>
  <c r="AO102" i="1" s="1"/>
  <c r="T102" i="1"/>
  <c r="Q102" i="1"/>
  <c r="O102" i="1"/>
  <c r="I102" i="1"/>
  <c r="A102" i="1"/>
  <c r="R102" i="1" s="1"/>
  <c r="AJ101" i="1"/>
  <c r="AL101" i="1" s="1"/>
  <c r="AM101" i="1" s="1"/>
  <c r="AI101" i="1"/>
  <c r="AJ100" i="1"/>
  <c r="AL100" i="1" s="1"/>
  <c r="AM100" i="1" s="1"/>
  <c r="AI100" i="1"/>
  <c r="AJ99" i="1"/>
  <c r="AL99" i="1" s="1"/>
  <c r="AM99" i="1" s="1"/>
  <c r="AI99" i="1"/>
  <c r="AJ98" i="1"/>
  <c r="AL98" i="1" s="1"/>
  <c r="AM98" i="1" s="1"/>
  <c r="AI98" i="1"/>
  <c r="AJ97" i="1"/>
  <c r="AL97" i="1" s="1"/>
  <c r="AM97" i="1" s="1"/>
  <c r="AI97" i="1"/>
  <c r="AI96" i="1"/>
  <c r="AJ96" i="1" s="1"/>
  <c r="AL96" i="1" s="1"/>
  <c r="AM96" i="1" s="1"/>
  <c r="AI95" i="1"/>
  <c r="AJ95" i="1" s="1"/>
  <c r="AL95" i="1" s="1"/>
  <c r="AM95" i="1" s="1"/>
  <c r="AN95" i="1" s="1"/>
  <c r="AO95" i="1" s="1"/>
  <c r="T95" i="1"/>
  <c r="Q95" i="1"/>
  <c r="O95" i="1"/>
  <c r="I95" i="1"/>
  <c r="A95" i="1"/>
  <c r="R95" i="1" s="1"/>
  <c r="AJ94" i="1"/>
  <c r="AL94" i="1" s="1"/>
  <c r="AM94" i="1" s="1"/>
  <c r="AI94" i="1"/>
  <c r="AJ93" i="1"/>
  <c r="AL93" i="1" s="1"/>
  <c r="AM93" i="1" s="1"/>
  <c r="AI93" i="1"/>
  <c r="AI92" i="1"/>
  <c r="AJ92" i="1" s="1"/>
  <c r="AL92" i="1" s="1"/>
  <c r="AM92" i="1" s="1"/>
  <c r="AI91" i="1"/>
  <c r="AJ91" i="1" s="1"/>
  <c r="AL91" i="1" s="1"/>
  <c r="AM91" i="1" s="1"/>
  <c r="AI90" i="1"/>
  <c r="AJ90" i="1" s="1"/>
  <c r="AL90" i="1" s="1"/>
  <c r="AM90" i="1" s="1"/>
  <c r="AI89" i="1"/>
  <c r="AJ89" i="1" s="1"/>
  <c r="AL89" i="1" s="1"/>
  <c r="AM89" i="1" s="1"/>
  <c r="AI88" i="1"/>
  <c r="AJ88" i="1" s="1"/>
  <c r="AL88" i="1" s="1"/>
  <c r="AM88" i="1" s="1"/>
  <c r="AN88" i="1" s="1"/>
  <c r="AO88" i="1" s="1"/>
  <c r="T88" i="1"/>
  <c r="Q88" i="1"/>
  <c r="O88" i="1"/>
  <c r="I88" i="1"/>
  <c r="A88" i="1"/>
  <c r="R88" i="1" s="1"/>
  <c r="AJ87" i="1"/>
  <c r="AL87" i="1" s="1"/>
  <c r="AM87" i="1" s="1"/>
  <c r="AI87" i="1"/>
  <c r="AJ86" i="1"/>
  <c r="AL86" i="1" s="1"/>
  <c r="AM86" i="1" s="1"/>
  <c r="AI86" i="1"/>
  <c r="AJ85" i="1"/>
  <c r="AL85" i="1" s="1"/>
  <c r="AM85" i="1" s="1"/>
  <c r="AI85" i="1"/>
  <c r="AJ84" i="1"/>
  <c r="AL84" i="1" s="1"/>
  <c r="AM84" i="1" s="1"/>
  <c r="AI84" i="1"/>
  <c r="AJ83" i="1"/>
  <c r="AL83" i="1" s="1"/>
  <c r="AM83" i="1" s="1"/>
  <c r="AI83" i="1"/>
  <c r="AI82" i="1"/>
  <c r="AJ82" i="1" s="1"/>
  <c r="AL82" i="1" s="1"/>
  <c r="AM82" i="1" s="1"/>
  <c r="AI81" i="1"/>
  <c r="AJ81" i="1" s="1"/>
  <c r="AL81" i="1" s="1"/>
  <c r="AM81" i="1" s="1"/>
  <c r="AN81" i="1" s="1"/>
  <c r="AO81" i="1" s="1"/>
  <c r="T81" i="1"/>
  <c r="Q81" i="1"/>
  <c r="O81" i="1"/>
  <c r="I81" i="1"/>
  <c r="A81" i="1"/>
  <c r="R81" i="1" s="1"/>
  <c r="AJ80" i="1"/>
  <c r="AL80" i="1" s="1"/>
  <c r="AM80" i="1" s="1"/>
  <c r="AI80" i="1"/>
  <c r="AJ79" i="1"/>
  <c r="AL79" i="1" s="1"/>
  <c r="AM79" i="1" s="1"/>
  <c r="AI79" i="1"/>
  <c r="AJ78" i="1"/>
  <c r="AL78" i="1" s="1"/>
  <c r="AM78" i="1" s="1"/>
  <c r="AI78" i="1"/>
  <c r="AJ77" i="1"/>
  <c r="AL77" i="1" s="1"/>
  <c r="AM77" i="1" s="1"/>
  <c r="AI77" i="1"/>
  <c r="AJ76" i="1"/>
  <c r="AL76" i="1" s="1"/>
  <c r="AM76" i="1" s="1"/>
  <c r="AI76" i="1"/>
  <c r="AI75" i="1"/>
  <c r="AJ75" i="1" s="1"/>
  <c r="AL75" i="1" s="1"/>
  <c r="AM75" i="1" s="1"/>
  <c r="AI74" i="1"/>
  <c r="AJ74" i="1" s="1"/>
  <c r="AL74" i="1" s="1"/>
  <c r="AM74" i="1" s="1"/>
  <c r="AN74" i="1" s="1"/>
  <c r="AO74" i="1" s="1"/>
  <c r="T74" i="1"/>
  <c r="Q74" i="1"/>
  <c r="O74" i="1"/>
  <c r="I74" i="1"/>
  <c r="A74" i="1"/>
  <c r="R74" i="1" s="1"/>
  <c r="AJ73" i="1"/>
  <c r="AL73" i="1" s="1"/>
  <c r="AM73" i="1" s="1"/>
  <c r="AI73" i="1"/>
  <c r="AJ72" i="1"/>
  <c r="AL72" i="1" s="1"/>
  <c r="AM72" i="1" s="1"/>
  <c r="AI72" i="1"/>
  <c r="AI71" i="1"/>
  <c r="AJ71" i="1" s="1"/>
  <c r="AL71" i="1" s="1"/>
  <c r="AM71" i="1" s="1"/>
  <c r="AI70" i="1"/>
  <c r="AJ70" i="1" s="1"/>
  <c r="AL70" i="1" s="1"/>
  <c r="AM70" i="1" s="1"/>
  <c r="AI69" i="1"/>
  <c r="AJ69" i="1" s="1"/>
  <c r="AL69" i="1" s="1"/>
  <c r="AM69" i="1" s="1"/>
  <c r="AI68" i="1"/>
  <c r="AJ68" i="1" s="1"/>
  <c r="AL68" i="1" s="1"/>
  <c r="AM68" i="1" s="1"/>
  <c r="AI67" i="1"/>
  <c r="AJ67" i="1" s="1"/>
  <c r="AL67" i="1" s="1"/>
  <c r="AM67" i="1" s="1"/>
  <c r="AN67" i="1" s="1"/>
  <c r="AO67" i="1" s="1"/>
  <c r="T67" i="1"/>
  <c r="Q67" i="1"/>
  <c r="O67" i="1"/>
  <c r="I67" i="1"/>
  <c r="A67" i="1"/>
  <c r="R67" i="1" s="1"/>
  <c r="AJ66" i="1"/>
  <c r="AL66" i="1" s="1"/>
  <c r="AM66" i="1" s="1"/>
  <c r="AI66" i="1"/>
  <c r="AI65" i="1"/>
  <c r="AJ65" i="1" s="1"/>
  <c r="AL65" i="1" s="1"/>
  <c r="AM65" i="1" s="1"/>
  <c r="AI64" i="1"/>
  <c r="AJ64" i="1" s="1"/>
  <c r="AL64" i="1" s="1"/>
  <c r="AM64" i="1" s="1"/>
  <c r="AI63" i="1"/>
  <c r="AJ63" i="1" s="1"/>
  <c r="AL63" i="1" s="1"/>
  <c r="AM63" i="1" s="1"/>
  <c r="AI62" i="1"/>
  <c r="AJ62" i="1" s="1"/>
  <c r="AL62" i="1" s="1"/>
  <c r="AM62" i="1" s="1"/>
  <c r="AI61" i="1"/>
  <c r="AJ61" i="1" s="1"/>
  <c r="AL61" i="1" s="1"/>
  <c r="AM61" i="1" s="1"/>
  <c r="AI60" i="1"/>
  <c r="AJ60" i="1" s="1"/>
  <c r="AL60" i="1" s="1"/>
  <c r="AM60" i="1" s="1"/>
  <c r="AN60" i="1" s="1"/>
  <c r="AO60" i="1" s="1"/>
  <c r="T60" i="1"/>
  <c r="Q60" i="1"/>
  <c r="O60" i="1"/>
  <c r="I60" i="1"/>
  <c r="A60" i="1"/>
  <c r="R60" i="1" s="1"/>
  <c r="AJ59" i="1"/>
  <c r="AL59" i="1" s="1"/>
  <c r="AM59" i="1" s="1"/>
  <c r="AI59" i="1"/>
  <c r="AJ58" i="1"/>
  <c r="AL58" i="1" s="1"/>
  <c r="AM58" i="1" s="1"/>
  <c r="AI58" i="1"/>
  <c r="AJ57" i="1"/>
  <c r="AL57" i="1" s="1"/>
  <c r="AM57" i="1" s="1"/>
  <c r="AI57" i="1"/>
  <c r="AJ56" i="1"/>
  <c r="AL56" i="1" s="1"/>
  <c r="AM56" i="1" s="1"/>
  <c r="AI56" i="1"/>
  <c r="AI55" i="1"/>
  <c r="AJ55" i="1" s="1"/>
  <c r="AL55" i="1" s="1"/>
  <c r="AM55" i="1" s="1"/>
  <c r="AI54" i="1"/>
  <c r="AJ54" i="1" s="1"/>
  <c r="AL54" i="1" s="1"/>
  <c r="AM54" i="1" s="1"/>
  <c r="AI53" i="1"/>
  <c r="AJ53" i="1" s="1"/>
  <c r="AL53" i="1" s="1"/>
  <c r="AM53" i="1" s="1"/>
  <c r="AN53" i="1" s="1"/>
  <c r="AO53" i="1" s="1"/>
  <c r="T53" i="1"/>
  <c r="Q53" i="1"/>
  <c r="O53" i="1"/>
  <c r="I53" i="1"/>
  <c r="A53" i="1"/>
  <c r="R53" i="1" s="1"/>
  <c r="AJ52" i="1"/>
  <c r="AL52" i="1" s="1"/>
  <c r="AM52" i="1" s="1"/>
  <c r="AI52" i="1"/>
  <c r="AJ51" i="1"/>
  <c r="AL51" i="1" s="1"/>
  <c r="AM51" i="1" s="1"/>
  <c r="AI51" i="1"/>
  <c r="AJ50" i="1"/>
  <c r="AL50" i="1" s="1"/>
  <c r="AM50" i="1" s="1"/>
  <c r="AI50" i="1"/>
  <c r="AI49" i="1"/>
  <c r="AJ49" i="1" s="1"/>
  <c r="AL49" i="1" s="1"/>
  <c r="AM49" i="1" s="1"/>
  <c r="AI48" i="1"/>
  <c r="AJ48" i="1" s="1"/>
  <c r="AL48" i="1" s="1"/>
  <c r="AM48" i="1" s="1"/>
  <c r="AI47" i="1"/>
  <c r="AJ47" i="1" s="1"/>
  <c r="AL47" i="1" s="1"/>
  <c r="AM47" i="1" s="1"/>
  <c r="AI46" i="1"/>
  <c r="AJ46" i="1" s="1"/>
  <c r="AL46" i="1" s="1"/>
  <c r="AM46" i="1" s="1"/>
  <c r="AN46" i="1" s="1"/>
  <c r="AO46" i="1" s="1"/>
  <c r="T46" i="1"/>
  <c r="Q46" i="1"/>
  <c r="O46" i="1"/>
  <c r="I46" i="1"/>
  <c r="A46" i="1"/>
  <c r="R46" i="1" s="1"/>
  <c r="AJ45" i="1"/>
  <c r="AL45" i="1" s="1"/>
  <c r="AM45" i="1" s="1"/>
  <c r="AI45" i="1"/>
  <c r="AJ44" i="1"/>
  <c r="AL44" i="1" s="1"/>
  <c r="AM44" i="1" s="1"/>
  <c r="AI44" i="1"/>
  <c r="AJ43" i="1"/>
  <c r="AL43" i="1" s="1"/>
  <c r="AM43" i="1" s="1"/>
  <c r="AI43" i="1"/>
  <c r="AJ42" i="1"/>
  <c r="AL42" i="1" s="1"/>
  <c r="AM42" i="1" s="1"/>
  <c r="AI42" i="1"/>
  <c r="AJ41" i="1"/>
  <c r="AL41" i="1" s="1"/>
  <c r="AM41" i="1" s="1"/>
  <c r="AI41" i="1"/>
  <c r="AI40" i="1"/>
  <c r="AJ40" i="1" s="1"/>
  <c r="AL40" i="1" s="1"/>
  <c r="AM40" i="1" s="1"/>
  <c r="AI39" i="1"/>
  <c r="AJ39" i="1" s="1"/>
  <c r="AL39" i="1" s="1"/>
  <c r="AM39" i="1" s="1"/>
  <c r="AN39" i="1" s="1"/>
  <c r="AO39" i="1" s="1"/>
  <c r="T39" i="1"/>
  <c r="Q39" i="1"/>
  <c r="O39" i="1"/>
  <c r="I39" i="1"/>
  <c r="A39" i="1"/>
  <c r="R39" i="1" s="1"/>
  <c r="AJ38" i="1"/>
  <c r="AL38" i="1" s="1"/>
  <c r="AM38" i="1" s="1"/>
  <c r="AI38" i="1"/>
  <c r="AJ37" i="1"/>
  <c r="AL37" i="1" s="1"/>
  <c r="AM37" i="1" s="1"/>
  <c r="AI37" i="1"/>
  <c r="AI36" i="1"/>
  <c r="AJ36" i="1" s="1"/>
  <c r="AL36" i="1" s="1"/>
  <c r="AM36" i="1" s="1"/>
  <c r="AI35" i="1"/>
  <c r="AJ35" i="1" s="1"/>
  <c r="AL35" i="1" s="1"/>
  <c r="AM35" i="1" s="1"/>
  <c r="AI34" i="1"/>
  <c r="AJ34" i="1" s="1"/>
  <c r="AL34" i="1" s="1"/>
  <c r="AM34" i="1" s="1"/>
  <c r="AI33" i="1"/>
  <c r="AJ33" i="1" s="1"/>
  <c r="AL33" i="1" s="1"/>
  <c r="AM33" i="1" s="1"/>
  <c r="AI32" i="1"/>
  <c r="AJ32" i="1" s="1"/>
  <c r="AL32" i="1" s="1"/>
  <c r="AM32" i="1" s="1"/>
  <c r="AN32" i="1" s="1"/>
  <c r="AO32" i="1" s="1"/>
  <c r="T32" i="1"/>
  <c r="Q32" i="1"/>
  <c r="O32" i="1"/>
  <c r="I32" i="1"/>
  <c r="A32" i="1"/>
  <c r="R32" i="1" s="1"/>
  <c r="AJ31" i="1"/>
  <c r="AL31" i="1" s="1"/>
  <c r="AM31" i="1" s="1"/>
  <c r="AI31" i="1"/>
  <c r="AJ30" i="1"/>
  <c r="AL30" i="1" s="1"/>
  <c r="AM30" i="1" s="1"/>
  <c r="AI30" i="1"/>
  <c r="AJ29" i="1"/>
  <c r="AL29" i="1" s="1"/>
  <c r="AM29" i="1" s="1"/>
  <c r="AI29" i="1"/>
  <c r="AJ28" i="1"/>
  <c r="AL28" i="1" s="1"/>
  <c r="AM28" i="1" s="1"/>
  <c r="AI28" i="1"/>
  <c r="AI27" i="1"/>
  <c r="AJ27" i="1" s="1"/>
  <c r="AL27" i="1" s="1"/>
  <c r="AM27" i="1" s="1"/>
  <c r="AI26" i="1"/>
  <c r="AJ26" i="1" s="1"/>
  <c r="AL26" i="1" s="1"/>
  <c r="AM26" i="1" s="1"/>
  <c r="AI25" i="1"/>
  <c r="AJ25" i="1" s="1"/>
  <c r="AL25" i="1" s="1"/>
  <c r="AM25" i="1" s="1"/>
  <c r="AN25" i="1" s="1"/>
  <c r="AO25" i="1" s="1"/>
  <c r="T25" i="1"/>
  <c r="Q25" i="1"/>
  <c r="O25" i="1"/>
  <c r="I25" i="1"/>
  <c r="A25" i="1"/>
  <c r="R25" i="1" s="1"/>
  <c r="AJ24" i="1"/>
  <c r="AL24" i="1" s="1"/>
  <c r="AM24" i="1" s="1"/>
  <c r="AI24" i="1"/>
  <c r="AJ23" i="1"/>
  <c r="AL23" i="1" s="1"/>
  <c r="AM23" i="1" s="1"/>
  <c r="AI23" i="1"/>
  <c r="AJ22" i="1"/>
  <c r="AL22" i="1" s="1"/>
  <c r="AM22" i="1" s="1"/>
  <c r="AI22" i="1"/>
  <c r="AJ21" i="1"/>
  <c r="AL21" i="1" s="1"/>
  <c r="AM21" i="1" s="1"/>
  <c r="AI21" i="1"/>
  <c r="AI20" i="1"/>
  <c r="AJ20" i="1" s="1"/>
  <c r="AL20" i="1" s="1"/>
  <c r="AM20" i="1" s="1"/>
  <c r="AI19" i="1"/>
  <c r="AJ19" i="1" s="1"/>
  <c r="AL19" i="1" s="1"/>
  <c r="AM19" i="1" s="1"/>
  <c r="AI18" i="1"/>
  <c r="AJ18" i="1" s="1"/>
  <c r="AL18" i="1" s="1"/>
  <c r="AM18" i="1" s="1"/>
  <c r="AN18" i="1" s="1"/>
  <c r="AO18" i="1" s="1"/>
  <c r="T18" i="1"/>
  <c r="Q18" i="1"/>
  <c r="O18" i="1"/>
  <c r="I18" i="1"/>
  <c r="A18" i="1"/>
  <c r="R18" i="1" s="1"/>
  <c r="AJ17" i="1"/>
  <c r="AL17" i="1" s="1"/>
  <c r="AM17" i="1" s="1"/>
  <c r="AI17" i="1"/>
  <c r="AI16" i="1"/>
  <c r="AJ16" i="1" s="1"/>
  <c r="AL16" i="1" s="1"/>
  <c r="AM16" i="1" s="1"/>
  <c r="AI15" i="1"/>
  <c r="AJ15" i="1" s="1"/>
  <c r="AL15" i="1" s="1"/>
  <c r="AM15" i="1" s="1"/>
  <c r="AI14" i="1"/>
  <c r="AJ14" i="1" s="1"/>
  <c r="AL14" i="1" s="1"/>
  <c r="AM14" i="1" s="1"/>
  <c r="AI13" i="1"/>
  <c r="AJ13" i="1" s="1"/>
  <c r="AL13" i="1" s="1"/>
  <c r="AM13" i="1" s="1"/>
  <c r="AI12" i="1"/>
  <c r="AJ12" i="1" s="1"/>
  <c r="AL12" i="1" s="1"/>
  <c r="AM12" i="1" s="1"/>
  <c r="AI11" i="1"/>
  <c r="AJ11" i="1" s="1"/>
  <c r="AL11" i="1" s="1"/>
  <c r="AM11" i="1" s="1"/>
  <c r="AN11" i="1" s="1"/>
  <c r="AO11" i="1" s="1"/>
  <c r="T11" i="1"/>
  <c r="Q11" i="1"/>
  <c r="O11" i="1"/>
  <c r="I11" i="1"/>
  <c r="A11" i="1"/>
  <c r="R11" i="1" s="1"/>
  <c r="V11" i="1" l="1"/>
  <c r="P11" i="1"/>
  <c r="AQ11" i="1" s="1"/>
  <c r="AR11" i="1" s="1"/>
  <c r="AS11" i="1"/>
  <c r="U11" i="1"/>
  <c r="V18" i="1"/>
  <c r="P18" i="1"/>
  <c r="AQ18" i="1" s="1"/>
  <c r="AR18" i="1" s="1"/>
  <c r="AS18" i="1"/>
  <c r="U18" i="1"/>
  <c r="V25" i="1"/>
  <c r="P25" i="1"/>
  <c r="AQ25" i="1" s="1"/>
  <c r="AR25" i="1" s="1"/>
  <c r="AS25" i="1"/>
  <c r="U25" i="1"/>
  <c r="V32" i="1"/>
  <c r="P32" i="1"/>
  <c r="AQ32" i="1" s="1"/>
  <c r="AR32" i="1" s="1"/>
  <c r="AS32" i="1"/>
  <c r="U32" i="1"/>
  <c r="V39" i="1"/>
  <c r="P39" i="1"/>
  <c r="AQ39" i="1" s="1"/>
  <c r="AR39" i="1" s="1"/>
  <c r="AS39" i="1"/>
  <c r="U39" i="1"/>
  <c r="V46" i="1"/>
  <c r="P46" i="1"/>
  <c r="AQ46" i="1" s="1"/>
  <c r="AR46" i="1" s="1"/>
  <c r="AS46" i="1"/>
  <c r="U46" i="1"/>
  <c r="V53" i="1"/>
  <c r="P53" i="1"/>
  <c r="AQ53" i="1" s="1"/>
  <c r="AR53" i="1" s="1"/>
  <c r="AS53" i="1"/>
  <c r="U53" i="1"/>
  <c r="V60" i="1"/>
  <c r="P60" i="1"/>
  <c r="AQ60" i="1" s="1"/>
  <c r="AR60" i="1" s="1"/>
  <c r="AS60" i="1"/>
  <c r="U60" i="1"/>
  <c r="V67" i="1"/>
  <c r="P67" i="1"/>
  <c r="AQ67" i="1" s="1"/>
  <c r="AR67" i="1" s="1"/>
  <c r="AS67" i="1"/>
  <c r="U67" i="1"/>
  <c r="V74" i="1"/>
  <c r="P74" i="1"/>
  <c r="AQ74" i="1" s="1"/>
  <c r="AR74" i="1" s="1"/>
  <c r="AS74" i="1"/>
  <c r="U74" i="1"/>
  <c r="V81" i="1"/>
  <c r="P81" i="1"/>
  <c r="AQ81" i="1" s="1"/>
  <c r="AR81" i="1" s="1"/>
  <c r="AS81" i="1"/>
  <c r="U81" i="1"/>
  <c r="V88" i="1"/>
  <c r="P88" i="1"/>
  <c r="AQ88" i="1" s="1"/>
  <c r="AR88" i="1" s="1"/>
  <c r="AS88" i="1"/>
  <c r="U88" i="1"/>
  <c r="V95" i="1"/>
  <c r="P95" i="1"/>
  <c r="AQ95" i="1" s="1"/>
  <c r="AR95" i="1" s="1"/>
  <c r="AS95" i="1"/>
  <c r="U95" i="1"/>
  <c r="V102" i="1"/>
  <c r="P102" i="1"/>
  <c r="AQ102" i="1" s="1"/>
  <c r="AR102" i="1" s="1"/>
  <c r="AS102" i="1"/>
  <c r="U102" i="1"/>
  <c r="V109" i="1"/>
  <c r="P109" i="1"/>
  <c r="AQ109" i="1" s="1"/>
  <c r="AR109" i="1" s="1"/>
  <c r="AS109" i="1"/>
  <c r="U109" i="1"/>
  <c r="V116" i="1"/>
  <c r="P116" i="1"/>
  <c r="AQ116" i="1" s="1"/>
  <c r="AR116" i="1" s="1"/>
  <c r="AS116" i="1"/>
  <c r="U116" i="1"/>
  <c r="V123" i="1"/>
  <c r="P123" i="1"/>
  <c r="AQ123" i="1" s="1"/>
  <c r="AR123" i="1" s="1"/>
  <c r="AS123" i="1"/>
  <c r="U123" i="1"/>
  <c r="V130" i="1"/>
  <c r="P130" i="1"/>
  <c r="AQ130" i="1" s="1"/>
  <c r="AR130" i="1" s="1"/>
  <c r="AS130" i="1"/>
  <c r="U130" i="1"/>
  <c r="AT130" i="1" l="1"/>
  <c r="AT123" i="1"/>
  <c r="AT116" i="1"/>
  <c r="AT109" i="1"/>
  <c r="AT102" i="1"/>
  <c r="AT95" i="1"/>
  <c r="AT88" i="1"/>
  <c r="AT81" i="1"/>
  <c r="AT74" i="1"/>
  <c r="AT67" i="1"/>
  <c r="AT60" i="1"/>
  <c r="AT53" i="1"/>
  <c r="AT46" i="1"/>
  <c r="AT39" i="1"/>
  <c r="AT32" i="1"/>
  <c r="AT25" i="1"/>
  <c r="AT18" i="1"/>
  <c r="AT11" i="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Microsoft Office User</author>
  </authors>
  <commentList>
    <comment ref="BB7" authorId="0" shapeId="0" xr:uid="{64347820-B807-47D6-9886-A7FD0417C2BE}">
      <text>
        <r>
          <rPr>
            <b/>
            <sz val="10"/>
            <color rgb="FF000000"/>
            <rFont val="Arial"/>
            <family val="34"/>
          </rPr>
          <t>Plan de Contingencia:</t>
        </r>
        <r>
          <rPr>
            <sz val="10"/>
            <color rgb="FF000000"/>
            <rFont val="Arial"/>
            <family val="34"/>
          </rPr>
          <t xml:space="preserve">
</t>
        </r>
        <r>
          <rPr>
            <sz val="10"/>
            <color rgb="FF000000"/>
            <rFont val="Arial"/>
            <family val="34"/>
          </rPr>
          <t xml:space="preserve">
</t>
        </r>
        <r>
          <rPr>
            <sz val="10"/>
            <color rgb="FF000000"/>
            <rFont val="Arial"/>
            <family val="34"/>
          </rPr>
          <t xml:space="preserve">En este campo enliste de manera concisa las acciones que ejecutaría en caso que el riesgo formulado se materialice
</t>
        </r>
        <r>
          <rPr>
            <sz val="10"/>
            <color rgb="FF000000"/>
            <rFont val="Arial"/>
            <family val="34"/>
          </rPr>
          <t xml:space="preserve">
</t>
        </r>
        <r>
          <rPr>
            <b/>
            <sz val="10"/>
            <color rgb="FF000000"/>
            <rFont val="Arial"/>
            <family val="34"/>
          </rPr>
          <t xml:space="preserve">Nota 1: </t>
        </r>
        <r>
          <rPr>
            <sz val="10"/>
            <color rgb="FF000000"/>
            <rFont val="Arial"/>
            <family val="34"/>
          </rPr>
          <t xml:space="preserve">este plan de contingencia se enmarca dentro del Plan de Continuidad de Negocio y se considera un control correctivo. 
</t>
        </r>
        <r>
          <rPr>
            <b/>
            <sz val="10"/>
            <color rgb="FF000000"/>
            <rFont val="Arial"/>
            <family val="34"/>
          </rPr>
          <t xml:space="preserve">Nota 2: </t>
        </r>
        <r>
          <rPr>
            <sz val="10"/>
            <color rgb="FF000000"/>
            <rFont val="Arial"/>
            <family val="34"/>
          </rPr>
          <t xml:space="preserve">las acciones que se planteen en este campo servirán de referencia para implementar un plan de acción para tratar un evento o riesgo materializado
</t>
        </r>
        <r>
          <rPr>
            <b/>
            <sz val="10"/>
            <color rgb="FF000000"/>
            <rFont val="Arial"/>
            <family val="34"/>
          </rPr>
          <t xml:space="preserve">Nota 3: </t>
        </r>
        <r>
          <rPr>
            <sz val="10"/>
            <color rgb="FF000000"/>
            <rFont val="Arial"/>
            <family val="34"/>
          </rPr>
          <t>las acciones que se contemplan en este campo servirán de insumo para el tratamiento de mitigación que se diligencia al momento de reportar un riesgo materializado</t>
        </r>
      </text>
    </comment>
    <comment ref="B9" authorId="0" shapeId="0" xr:uid="{F73F9617-C672-4456-9A3C-9544B35DC1FE}">
      <text>
        <r>
          <rPr>
            <b/>
            <sz val="10"/>
            <color rgb="FF000000"/>
            <rFont val="Arial"/>
            <family val="34"/>
          </rPr>
          <t xml:space="preserve">Código Riesgo:
</t>
        </r>
        <r>
          <rPr>
            <sz val="10"/>
            <color rgb="FF000000"/>
            <rFont val="Arial"/>
            <family val="34"/>
          </rPr>
          <t xml:space="preserve">
</t>
        </r>
        <r>
          <rPr>
            <sz val="10"/>
            <color rgb="FF000000"/>
            <rFont val="Arial"/>
            <family val="34"/>
          </rPr>
          <t xml:space="preserve">Este campo corresponde al consecutivo del riesgo permitiendo llevar una trazabilidad de los riesgos. Este código será administrado y suministrado por parte de la Oficina Asesora de Planeación en caso que sea un nuevo riesgo. 
</t>
        </r>
        <r>
          <rPr>
            <sz val="10"/>
            <color rgb="FF000000"/>
            <rFont val="Arial"/>
            <family val="34"/>
          </rPr>
          <t xml:space="preserve">
</t>
        </r>
        <r>
          <rPr>
            <sz val="10"/>
            <color rgb="FF000000"/>
            <rFont val="Arial"/>
            <family val="34"/>
          </rPr>
          <t xml:space="preserve">En los casos que se trate de una actualización del riesgo, se podrá emplear el mismo No. de Riesgo asignado previamente en las matrices de riesgos institucionales.  
</t>
        </r>
        <r>
          <rPr>
            <sz val="10"/>
            <color rgb="FF000000"/>
            <rFont val="Arial"/>
            <family val="34"/>
          </rPr>
          <t xml:space="preserve">
</t>
        </r>
        <r>
          <rPr>
            <b/>
            <sz val="10"/>
            <color rgb="FF000000"/>
            <rFont val="Arial"/>
            <family val="34"/>
          </rPr>
          <t xml:space="preserve">Nota 1: </t>
        </r>
        <r>
          <rPr>
            <sz val="10"/>
            <color rgb="FF000000"/>
            <rFont val="Arial"/>
            <family val="34"/>
          </rPr>
          <t xml:space="preserve">Es importante anotar que así el riesgo salga del mapa no existirá otro riesgo con el mismo número. La entidad puede ir en el riesgo 150 pero tener 70 riesgos vigentes.
</t>
        </r>
        <r>
          <rPr>
            <b/>
            <sz val="10"/>
            <color rgb="FF000000"/>
            <rFont val="Arial"/>
            <family val="34"/>
          </rPr>
          <t xml:space="preserve">Nota 2: </t>
        </r>
        <r>
          <rPr>
            <sz val="10"/>
            <color rgb="FF000000"/>
            <rFont val="Arial"/>
            <family val="34"/>
          </rPr>
          <t xml:space="preserve">Para efectos de documentación de un nuevo riesgo por parte de las áreas, poner temporalmente en código de riesgo "Nuevo Riesgo", mientras se surte el proceso de asignación de código por parte de la Oficina Asesora de Planeación. </t>
        </r>
      </text>
    </comment>
    <comment ref="C9" authorId="0" shapeId="0" xr:uid="{02375E0C-CDBE-4ADA-8923-696B06C748F6}">
      <text>
        <r>
          <rPr>
            <b/>
            <sz val="10"/>
            <color rgb="FF000000"/>
            <rFont val="Tahoma"/>
            <family val="2"/>
          </rPr>
          <t>Tipología de Riesgo:</t>
        </r>
        <r>
          <rPr>
            <sz val="10"/>
            <color rgb="FF000000"/>
            <rFont val="Tahoma"/>
            <family val="2"/>
          </rPr>
          <t xml:space="preserve">
</t>
        </r>
        <r>
          <rPr>
            <sz val="10"/>
            <color rgb="FF000000"/>
            <rFont val="Tahoma"/>
            <family val="2"/>
          </rPr>
          <t xml:space="preserve">
</t>
        </r>
        <r>
          <rPr>
            <sz val="10"/>
            <color rgb="FF000000"/>
            <rFont val="Tahoma"/>
            <family val="2"/>
          </rPr>
          <t xml:space="preserve">En este campo se debe seleccionar la opción </t>
        </r>
        <r>
          <rPr>
            <b/>
            <sz val="10"/>
            <color rgb="FF000000"/>
            <rFont val="Tahoma"/>
            <family val="2"/>
          </rPr>
          <t xml:space="preserve">"Corrupción", </t>
        </r>
        <r>
          <rPr>
            <sz val="10"/>
            <color rgb="FF000000"/>
            <rFont val="Tahoma"/>
            <family val="2"/>
          </rPr>
          <t>a fin de hacer la distinción de los otros tipos de riesgos institucionales de la entidad, como lo son los de Gestión, de Seguridad de la Información, de Continuidad del Negocio, del Sistema de Gestión de Seguridad y Salud en el Trabajo, del Sistema de Gestión Ambiental, de contratación y de proyectos.</t>
        </r>
      </text>
    </comment>
    <comment ref="D9" authorId="0" shapeId="0" xr:uid="{5EF90B1B-BCD8-47D0-8854-FC8334B777F1}">
      <text>
        <r>
          <rPr>
            <b/>
            <sz val="10"/>
            <color rgb="FF000000"/>
            <rFont val="Arial"/>
            <family val="34"/>
          </rPr>
          <t xml:space="preserve">Subcategoria_Riesgo:
</t>
        </r>
        <r>
          <rPr>
            <b/>
            <sz val="10"/>
            <color rgb="FF000000"/>
            <rFont val="Arial"/>
            <family val="34"/>
          </rPr>
          <t xml:space="preserve">
</t>
        </r>
        <r>
          <rPr>
            <sz val="10"/>
            <color rgb="FF000000"/>
            <rFont val="Arial"/>
            <family val="34"/>
          </rPr>
          <t xml:space="preserve">Seleccione la subcategoría de los riesgos de corrupción de la lista desplegable pre-determinada.
</t>
        </r>
        <r>
          <rPr>
            <sz val="10"/>
            <color rgb="FF000000"/>
            <rFont val="Arial"/>
            <family val="34"/>
          </rPr>
          <t xml:space="preserve">
</t>
        </r>
        <r>
          <rPr>
            <b/>
            <sz val="10"/>
            <color rgb="FF000000"/>
            <rFont val="Arial"/>
            <family val="34"/>
          </rPr>
          <t xml:space="preserve">Nota 1: </t>
        </r>
        <r>
          <rPr>
            <sz val="10"/>
            <color rgb="FF000000"/>
            <rFont val="Arial"/>
            <family val="34"/>
          </rPr>
          <t xml:space="preserve">Para conocer el detalle de la descripción de cada una de las subcategorías de riesgos, se podrá consultar la pestaña "Tipologia_Riesgos"
</t>
        </r>
      </text>
    </comment>
    <comment ref="E9" authorId="0" shapeId="0" xr:uid="{60256976-9B75-4A7D-95AD-9CB377E42480}">
      <text>
        <r>
          <rPr>
            <b/>
            <sz val="10"/>
            <color rgb="FF000000"/>
            <rFont val="Arial"/>
            <family val="34"/>
          </rPr>
          <t xml:space="preserve">Macroproceso:
</t>
        </r>
        <r>
          <rPr>
            <sz val="10"/>
            <color rgb="FF000000"/>
            <rFont val="Arial"/>
            <family val="34"/>
          </rPr>
          <t xml:space="preserve">
</t>
        </r>
        <r>
          <rPr>
            <sz val="10"/>
            <color rgb="FF000000"/>
            <rFont val="Arial"/>
            <family val="34"/>
          </rPr>
          <t xml:space="preserve">Seleccione de la lista desplegable predeterminada el macroproceso al cual corresponde el riesgo que se documentará. 
</t>
        </r>
        <r>
          <rPr>
            <sz val="10"/>
            <color rgb="FF000000"/>
            <rFont val="Arial"/>
            <family val="34"/>
          </rPr>
          <t xml:space="preserve">
</t>
        </r>
        <r>
          <rPr>
            <b/>
            <sz val="10"/>
            <color rgb="FF000000"/>
            <rFont val="Arial"/>
            <family val="34"/>
          </rPr>
          <t xml:space="preserve">Nota 1: </t>
        </r>
        <r>
          <rPr>
            <sz val="10"/>
            <color rgb="FF000000"/>
            <rFont val="Arial"/>
            <family val="34"/>
          </rPr>
          <t>estos macroprocesos corresponden a la arquitectura institucional de SAE</t>
        </r>
      </text>
    </comment>
    <comment ref="F9" authorId="0" shapeId="0" xr:uid="{A2F9357A-C0EE-429F-AAFE-08CC62D2EC47}">
      <text>
        <r>
          <rPr>
            <b/>
            <sz val="10"/>
            <color rgb="FF000000"/>
            <rFont val="Arial"/>
            <family val="34"/>
          </rPr>
          <t xml:space="preserve">Proceso:
</t>
        </r>
        <r>
          <rPr>
            <sz val="10"/>
            <color rgb="FF000000"/>
            <rFont val="Arial"/>
            <family val="34"/>
          </rPr>
          <t xml:space="preserve">
</t>
        </r>
        <r>
          <rPr>
            <sz val="10"/>
            <color rgb="FF000000"/>
            <rFont val="Arial"/>
            <family val="34"/>
          </rPr>
          <t xml:space="preserve">Seleccione de la lista desplegable predeterminada el proceso al cual corresponde el riesgo que se documentará. 
</t>
        </r>
        <r>
          <rPr>
            <sz val="10"/>
            <color rgb="FF000000"/>
            <rFont val="Arial"/>
            <family val="34"/>
          </rPr>
          <t xml:space="preserve">
</t>
        </r>
        <r>
          <rPr>
            <b/>
            <sz val="10"/>
            <color rgb="FF000000"/>
            <rFont val="Arial"/>
            <family val="34"/>
          </rPr>
          <t xml:space="preserve">Nota 1: </t>
        </r>
        <r>
          <rPr>
            <sz val="10"/>
            <color rgb="FF000000"/>
            <rFont val="Arial"/>
            <family val="34"/>
          </rPr>
          <t xml:space="preserve">estos procesos están asociados al macroproceso seleccionado en la columna E, y se encuentran enlistados conforme a la arquitectura institucional de SAE
</t>
        </r>
      </text>
    </comment>
    <comment ref="G9" authorId="0" shapeId="0" xr:uid="{A18AA352-675E-4940-B32F-57996CE3108D}">
      <text>
        <r>
          <rPr>
            <b/>
            <sz val="10"/>
            <color rgb="FF000000"/>
            <rFont val="Arial"/>
            <family val="34"/>
          </rPr>
          <t xml:space="preserve">Objetivo Proceso
</t>
        </r>
        <r>
          <rPr>
            <b/>
            <sz val="10"/>
            <color rgb="FF000000"/>
            <rFont val="Arial"/>
            <family val="34"/>
          </rPr>
          <t xml:space="preserve">
</t>
        </r>
        <r>
          <rPr>
            <sz val="10"/>
            <color rgb="FF000000"/>
            <rFont val="Arial"/>
            <family val="34"/>
          </rPr>
          <t>En este espacio escriba el objetivo del proceso a fin de analizar los posibles riesgos de corrupción asociados al mismo</t>
        </r>
      </text>
    </comment>
    <comment ref="H9" authorId="0" shapeId="0" xr:uid="{83598F50-A25D-446B-BA68-F70E3F450EA2}">
      <text>
        <r>
          <rPr>
            <b/>
            <sz val="10"/>
            <color rgb="FF000000"/>
            <rFont val="Arial"/>
            <family val="34"/>
          </rPr>
          <t xml:space="preserve">Producto/ Servicio: 
</t>
        </r>
        <r>
          <rPr>
            <b/>
            <sz val="10"/>
            <color rgb="FF000000"/>
            <rFont val="Arial"/>
            <family val="34"/>
          </rPr>
          <t xml:space="preserve">
</t>
        </r>
        <r>
          <rPr>
            <sz val="10"/>
            <color rgb="FF000000"/>
            <rFont val="Arial"/>
            <family val="34"/>
          </rPr>
          <t>Escriba en este espacio de manera concisa el producto o servicio principal asociado al riesgo que documentará.</t>
        </r>
      </text>
    </comment>
    <comment ref="I9" authorId="0" shapeId="0" xr:uid="{C5EF2480-C664-42B3-ABBC-7B6197F5A98F}">
      <text>
        <r>
          <rPr>
            <b/>
            <sz val="10"/>
            <color rgb="FF000000"/>
            <rFont val="Arial"/>
            <family val="34"/>
          </rPr>
          <t xml:space="preserve">Descripción del Riesgo:
</t>
        </r>
        <r>
          <rPr>
            <b/>
            <sz val="10"/>
            <color rgb="FF000000"/>
            <rFont val="Arial"/>
            <family val="34"/>
          </rPr>
          <t xml:space="preserve">
</t>
        </r>
        <r>
          <rPr>
            <sz val="10"/>
            <color rgb="FF000000"/>
            <rFont val="Arial"/>
            <family val="34"/>
          </rPr>
          <t xml:space="preserve">Este campo no debe ser diligenciado ya que es automático con base en la siguiente estructura:
</t>
        </r>
        <r>
          <rPr>
            <sz val="10"/>
            <color rgb="FF000000"/>
            <rFont val="Arial"/>
            <family val="34"/>
          </rPr>
          <t xml:space="preserve">
</t>
        </r>
        <r>
          <rPr>
            <sz val="10"/>
            <color rgb="FF000000"/>
            <rFont val="Arial"/>
            <family val="34"/>
          </rPr>
          <t xml:space="preserve">Posibilidad de recibir o solicitar cualquier dádiva o beneficio a nombre propio o de terceros + con el fin de + Hecho de Corrupción
</t>
        </r>
        <r>
          <rPr>
            <sz val="10"/>
            <color rgb="FF000000"/>
            <rFont val="Arial"/>
            <family val="34"/>
          </rPr>
          <t xml:space="preserve">
</t>
        </r>
        <r>
          <rPr>
            <b/>
            <sz val="10"/>
            <color rgb="FF000000"/>
            <rFont val="Arial"/>
            <family val="34"/>
          </rPr>
          <t xml:space="preserve">Nota 1: </t>
        </r>
        <r>
          <rPr>
            <sz val="10"/>
            <color rgb="FF000000"/>
            <rFont val="Arial"/>
            <family val="34"/>
          </rPr>
          <t xml:space="preserve">La estructura propuesta para la descripción del riesgo se toma con base en los lineamientos generales de la Secretaría de Transparencia y el Departamento Administrativo de la Función Pública </t>
        </r>
      </text>
    </comment>
    <comment ref="J9" authorId="0" shapeId="0" xr:uid="{8A2A089B-D9B2-430C-B47A-7E1014E30F12}">
      <text>
        <r>
          <rPr>
            <b/>
            <sz val="10"/>
            <color rgb="FF000000"/>
            <rFont val="Arial"/>
            <family val="34"/>
          </rPr>
          <t xml:space="preserve">Hecho de Corrupción:
</t>
        </r>
        <r>
          <rPr>
            <b/>
            <sz val="10"/>
            <color rgb="FF000000"/>
            <rFont val="Arial"/>
            <family val="34"/>
          </rPr>
          <t xml:space="preserve">
</t>
        </r>
        <r>
          <rPr>
            <sz val="10"/>
            <color rgb="FF000000"/>
            <rFont val="Arial"/>
            <family val="34"/>
          </rPr>
          <t xml:space="preserve">Describa el evento de corrupción o circunstancia bajo la que se presenta el riesgo de corrupción
</t>
        </r>
        <r>
          <rPr>
            <sz val="10"/>
            <color rgb="FF000000"/>
            <rFont val="Arial"/>
            <family val="34"/>
          </rPr>
          <t xml:space="preserve">
</t>
        </r>
        <r>
          <rPr>
            <b/>
            <sz val="10"/>
            <color rgb="FF000000"/>
            <rFont val="Arial"/>
            <family val="34"/>
          </rPr>
          <t xml:space="preserve">Nota 1: </t>
        </r>
        <r>
          <rPr>
            <sz val="10"/>
            <color rgb="FF000000"/>
            <rFont val="Arial"/>
            <family val="34"/>
          </rPr>
          <t xml:space="preserve">Un hecho de corrupción se considera un evento incierto pero factible (incertidumbre)
</t>
        </r>
        <r>
          <rPr>
            <sz val="10"/>
            <color rgb="FF000000"/>
            <rFont val="Arial"/>
            <family val="34"/>
          </rPr>
          <t xml:space="preserve">
</t>
        </r>
        <r>
          <rPr>
            <b/>
            <sz val="10"/>
            <color rgb="FF000000"/>
            <rFont val="Arial"/>
            <family val="34"/>
          </rPr>
          <t xml:space="preserve">Nota 2: </t>
        </r>
        <r>
          <rPr>
            <sz val="10"/>
            <color rgb="FF000000"/>
            <rFont val="Arial"/>
            <family val="34"/>
          </rPr>
          <t xml:space="preserve">La redacción del hecho de corrupción debe iniciar con un verbo en infinitivo para facilitar la estructura de la redacción propuesta
</t>
        </r>
        <r>
          <rPr>
            <sz val="10"/>
            <color rgb="FF000000"/>
            <rFont val="Arial"/>
            <family val="34"/>
          </rPr>
          <t xml:space="preserve">
</t>
        </r>
        <r>
          <rPr>
            <b/>
            <sz val="10"/>
            <color rgb="FF000000"/>
            <rFont val="Arial"/>
            <family val="34"/>
          </rPr>
          <t xml:space="preserve">Ejemplos de Hechos de Corrupción:
</t>
        </r>
        <r>
          <rPr>
            <sz val="10"/>
            <color rgb="FF000000"/>
            <rFont val="Arial"/>
            <family val="34"/>
          </rPr>
          <t xml:space="preserve">* Intervenir en un trámite con violación al régimen legal
</t>
        </r>
        <r>
          <rPr>
            <sz val="10"/>
            <color rgb="FF000000"/>
            <rFont val="Arial"/>
            <family val="34"/>
          </rPr>
          <t xml:space="preserve">* Tramitar un contrato sin observacia de requisitos legales esenciales
</t>
        </r>
        <r>
          <rPr>
            <sz val="10"/>
            <color rgb="FF000000"/>
            <rFont val="Arial"/>
            <family val="34"/>
          </rPr>
          <t xml:space="preserve">* Reportar erroneamente información financiera con dolo o intención
</t>
        </r>
        <r>
          <rPr>
            <sz val="10"/>
            <color rgb="FF000000"/>
            <rFont val="Arial"/>
            <family val="34"/>
          </rPr>
          <t xml:space="preserve">* Facilitar actuaciones administrativas sin el lleno de requisitos o evidencias
</t>
        </r>
        <r>
          <rPr>
            <sz val="10"/>
            <color rgb="FF000000"/>
            <rFont val="Arial"/>
            <family val="34"/>
          </rPr>
          <t xml:space="preserve">* Realizar pagos intencionales que no corresponden a servicios recibidos
</t>
        </r>
        <r>
          <rPr>
            <sz val="10"/>
            <color rgb="FF000000"/>
            <rFont val="Arial"/>
            <family val="34"/>
          </rPr>
          <t xml:space="preserve">* Emitir un informe que no corresponda con los resultados de la auditoría </t>
        </r>
      </text>
    </comment>
    <comment ref="K9" authorId="0" shapeId="0" xr:uid="{CB0A483C-7B19-4054-AEAF-0DFCAC53CF72}">
      <text>
        <r>
          <rPr>
            <b/>
            <sz val="10"/>
            <color rgb="FF000000"/>
            <rFont val="Arial"/>
            <family val="34"/>
          </rPr>
          <t>Cod.Causa:</t>
        </r>
        <r>
          <rPr>
            <sz val="10"/>
            <color rgb="FF000000"/>
            <rFont val="Arial"/>
            <family val="34"/>
          </rPr>
          <t xml:space="preserve">
</t>
        </r>
        <r>
          <rPr>
            <sz val="10"/>
            <color rgb="FF000000"/>
            <rFont val="Arial"/>
            <family val="34"/>
          </rPr>
          <t xml:space="preserve">
</t>
        </r>
        <r>
          <rPr>
            <b/>
            <sz val="10"/>
            <color rgb="FF000000"/>
            <rFont val="Arial"/>
            <family val="34"/>
          </rPr>
          <t xml:space="preserve">Nota1: </t>
        </r>
        <r>
          <rPr>
            <sz val="10"/>
            <color rgb="FF000000"/>
            <rFont val="Arial"/>
            <family val="34"/>
          </rPr>
          <t xml:space="preserve">Este campo no debe ser modificado, ya que está predeterminado. 
</t>
        </r>
        <r>
          <rPr>
            <sz val="10"/>
            <color rgb="FF000000"/>
            <rFont val="Arial"/>
            <family val="34"/>
          </rPr>
          <t xml:space="preserve">
</t>
        </r>
        <r>
          <rPr>
            <b/>
            <sz val="10"/>
            <color rgb="FF000000"/>
            <rFont val="Arial"/>
            <family val="34"/>
          </rPr>
          <t xml:space="preserve">Nota 2: </t>
        </r>
        <r>
          <rPr>
            <sz val="10"/>
            <color rgb="FF000000"/>
            <rFont val="Arial"/>
            <family val="34"/>
          </rPr>
          <t>Se sugiere enlistar como máximo 7 causas relacionadas con el riesgo identificado. En caso de identificar más, por favor priorice las más relevantes de acuerdo con el análisis del equipo de trabajo, de tal manera que queden como máximo el número de causas indicado.</t>
        </r>
      </text>
    </comment>
    <comment ref="L9" authorId="0" shapeId="0" xr:uid="{0CF04DDB-2651-4FBC-8FFF-E9761BD963E1}">
      <text>
        <r>
          <rPr>
            <b/>
            <sz val="10"/>
            <color rgb="FF000000"/>
            <rFont val="Arial"/>
            <family val="34"/>
          </rPr>
          <t xml:space="preserve">Causas Asociadas (CA):
</t>
        </r>
        <r>
          <rPr>
            <sz val="10"/>
            <color rgb="FF000000"/>
            <rFont val="Arial"/>
            <family val="34"/>
          </rPr>
          <t xml:space="preserve">
</t>
        </r>
        <r>
          <rPr>
            <sz val="10"/>
            <color rgb="FF000000"/>
            <rFont val="Arial"/>
            <family val="34"/>
          </rPr>
          <t xml:space="preserve">Enliste las causas identificadas al riesgo 
</t>
        </r>
        <r>
          <rPr>
            <sz val="10"/>
            <color rgb="FF000000"/>
            <rFont val="Arial"/>
            <family val="34"/>
          </rPr>
          <t xml:space="preserve">
</t>
        </r>
        <r>
          <rPr>
            <b/>
            <sz val="10"/>
            <color rgb="FF000000"/>
            <rFont val="Arial"/>
            <family val="34"/>
          </rPr>
          <t xml:space="preserve">Nota 1: </t>
        </r>
        <r>
          <rPr>
            <sz val="10"/>
            <color rgb="FF000000"/>
            <rFont val="Arial"/>
            <family val="34"/>
          </rPr>
          <t xml:space="preserve">Las causas se deben identificar según las actividades que se llevan a cabo para el logro de los objetivos del proceso y relacionadas con el posible hecho de corrupción. 
</t>
        </r>
        <r>
          <rPr>
            <sz val="10"/>
            <color rgb="FF000000"/>
            <rFont val="Arial"/>
            <family val="34"/>
          </rPr>
          <t xml:space="preserve">
</t>
        </r>
        <r>
          <rPr>
            <b/>
            <sz val="10"/>
            <color rgb="FF000000"/>
            <rFont val="Arial"/>
            <family val="34"/>
          </rPr>
          <t xml:space="preserve">Nota 2: </t>
        </r>
        <r>
          <rPr>
            <sz val="10"/>
            <color rgb="FF000000"/>
            <rFont val="Arial"/>
            <family val="34"/>
          </rPr>
          <t xml:space="preserve">Las causas corresponden a aquellas situaciones concretas que se desvían para originar la materialización del riesgo. 
</t>
        </r>
        <r>
          <rPr>
            <sz val="10"/>
            <color rgb="FF000000"/>
            <rFont val="Arial"/>
            <family val="34"/>
          </rPr>
          <t xml:space="preserve">
</t>
        </r>
        <r>
          <rPr>
            <b/>
            <sz val="10"/>
            <color rgb="FF000000"/>
            <rFont val="Arial"/>
            <family val="34"/>
          </rPr>
          <t xml:space="preserve">Nota 3: </t>
        </r>
        <r>
          <rPr>
            <sz val="10"/>
            <color rgb="FF000000"/>
            <rFont val="Arial"/>
            <family val="34"/>
          </rPr>
          <t xml:space="preserve">Ejemplo brindado por la Secretaria de Transparencia: en el caso que el riesgo de corrupción esté asociado con emitir un informe que no corresponda con los resultados de la auditoría 
</t>
        </r>
        <r>
          <rPr>
            <sz val="10"/>
            <color rgb="FF000000"/>
            <rFont val="Arial"/>
            <family val="34"/>
          </rPr>
          <t xml:space="preserve">(Hecho de Corrupción), se tiene que identificar las actividades que el profesional que lleva a cabo la auditoría debe realizar para que este evento se presente (causas); es decir; manipular los resultados de la auditioría; no adjuntar soportes de los resultados.
</t>
        </r>
        <r>
          <rPr>
            <sz val="10"/>
            <color rgb="FF000000"/>
            <rFont val="Arial"/>
            <family val="34"/>
          </rPr>
          <t xml:space="preserve">
</t>
        </r>
        <r>
          <rPr>
            <b/>
            <sz val="10"/>
            <color rgb="FF000000"/>
            <rFont val="Arial"/>
            <family val="34"/>
          </rPr>
          <t xml:space="preserve">Nota 4: </t>
        </r>
        <r>
          <rPr>
            <sz val="10"/>
            <color rgb="FF000000"/>
            <rFont val="Arial"/>
            <family val="34"/>
          </rPr>
          <t>Tener en cuenta el lineamiento brindado por parte de la Secretaría de Transparencia, en el cual se indica que las causas o presiones externas no son válidas como causas ya que están por fuera del alcance del proceso</t>
        </r>
      </text>
    </comment>
    <comment ref="M9" authorId="0" shapeId="0" xr:uid="{255FCC01-EF1F-4FC2-84E8-30898AB27484}">
      <text>
        <r>
          <rPr>
            <b/>
            <sz val="10"/>
            <color rgb="FF000000"/>
            <rFont val="Arial"/>
            <family val="34"/>
          </rPr>
          <t xml:space="preserve">Consecuencias:
</t>
        </r>
        <r>
          <rPr>
            <sz val="10"/>
            <color rgb="FF000000"/>
            <rFont val="Arial"/>
            <family val="34"/>
          </rPr>
          <t xml:space="preserve">
</t>
        </r>
        <r>
          <rPr>
            <sz val="10"/>
            <color rgb="FF000000"/>
            <rFont val="Arial"/>
            <family val="34"/>
          </rPr>
          <t>Enliste las consecuencias que puede ocasionar a la organización la materialización del riesgo, redacte de la forma más concreta posible.</t>
        </r>
      </text>
    </comment>
    <comment ref="N9" authorId="0" shapeId="0" xr:uid="{35F62249-E6DB-4A4E-8499-6C819F04A7DC}">
      <text>
        <r>
          <rPr>
            <b/>
            <sz val="10"/>
            <color rgb="FF000000"/>
            <rFont val="Arial"/>
            <family val="34"/>
          </rPr>
          <t xml:space="preserve">Criterios para determinar probabilidad:
</t>
        </r>
        <r>
          <rPr>
            <sz val="10"/>
            <color rgb="FF000000"/>
            <rFont val="Arial"/>
            <family val="34"/>
          </rPr>
          <t xml:space="preserve">
</t>
        </r>
        <r>
          <rPr>
            <sz val="10"/>
            <color rgb="FF000000"/>
            <rFont val="Arial"/>
            <family val="34"/>
          </rPr>
          <t>Seleccione de la lista desplegable el criterio para determinar la probabilidad de ocurrencia del riesgo identificado, ya sea por medio de la factibilidad del evento o su ocurrencia histórica</t>
        </r>
      </text>
    </comment>
    <comment ref="O9" authorId="0" shapeId="0" xr:uid="{5624E04A-809D-43D9-BD6B-E2C31FA7F84C}">
      <text>
        <r>
          <rPr>
            <b/>
            <sz val="10"/>
            <color rgb="FF000000"/>
            <rFont val="Arial"/>
            <family val="34"/>
          </rPr>
          <t xml:space="preserve">Probabilidad Inherente:
</t>
        </r>
        <r>
          <rPr>
            <sz val="10"/>
            <color rgb="FF000000"/>
            <rFont val="Arial"/>
            <family val="34"/>
          </rPr>
          <t xml:space="preserve">
</t>
        </r>
        <r>
          <rPr>
            <sz val="10"/>
            <color rgb="FF000000"/>
            <rFont val="Arial"/>
            <family val="34"/>
          </rPr>
          <t xml:space="preserve">Este campo es automático de acuerdo con la selección del criterio escogido en la columna N. </t>
        </r>
      </text>
    </comment>
    <comment ref="P9" authorId="0" shapeId="0" xr:uid="{3D0E307E-8942-4C53-BCD7-27BA20ACA3F0}">
      <text>
        <r>
          <rPr>
            <b/>
            <sz val="10"/>
            <color rgb="FF000000"/>
            <rFont val="Arial"/>
            <family val="34"/>
          </rPr>
          <t xml:space="preserve">Valor Probabilidad Inherente
</t>
        </r>
        <r>
          <rPr>
            <sz val="10"/>
            <color rgb="FF000000"/>
            <rFont val="Arial"/>
            <family val="34"/>
          </rPr>
          <t xml:space="preserve">
</t>
        </r>
        <r>
          <rPr>
            <sz val="10"/>
            <color rgb="FF000000"/>
            <rFont val="Arial"/>
            <family val="34"/>
          </rPr>
          <t xml:space="preserve">Este campo es automático de acuerdo con la probabilidad inherente del riesgo. 
</t>
        </r>
        <r>
          <rPr>
            <sz val="10"/>
            <color rgb="FF000000"/>
            <rFont val="Arial"/>
            <family val="34"/>
          </rPr>
          <t xml:space="preserve">
</t>
        </r>
        <r>
          <rPr>
            <b/>
            <sz val="10"/>
            <color rgb="FF000000"/>
            <rFont val="Arial"/>
            <family val="34"/>
          </rPr>
          <t xml:space="preserve">Nota 1: </t>
        </r>
        <r>
          <rPr>
            <sz val="10"/>
            <color rgb="FF000000"/>
            <rFont val="Arial"/>
            <family val="34"/>
          </rPr>
          <t xml:space="preserve">corresponde al valor númerico asignado a la probabilidad inherente del riesgo. </t>
        </r>
      </text>
    </comment>
    <comment ref="S9" authorId="0" shapeId="0" xr:uid="{812E50E0-2AB4-4FD5-AE2D-83DCFA5229BA}">
      <text>
        <r>
          <rPr>
            <b/>
            <sz val="10"/>
            <color rgb="FF000000"/>
            <rFont val="Arial"/>
            <family val="34"/>
          </rPr>
          <t xml:space="preserve">Criterios para determinar impacto:
</t>
        </r>
        <r>
          <rPr>
            <sz val="10"/>
            <color rgb="FF000000"/>
            <rFont val="Arial"/>
            <family val="34"/>
          </rPr>
          <t xml:space="preserve">
</t>
        </r>
        <r>
          <rPr>
            <sz val="10"/>
            <color rgb="FF000000"/>
            <rFont val="Arial"/>
            <family val="34"/>
          </rPr>
          <t>Seleccione de la lista desplegable el criterio para determinar el impacto del riesgo de acuerdo con el número de respuestas afirmativas del cuestionario de corrupción aplicado (dato automático de la Columna R)</t>
        </r>
      </text>
    </comment>
    <comment ref="T9" authorId="0" shapeId="0" xr:uid="{EC7391D4-8274-4739-98D4-F7E4064AEB81}">
      <text>
        <r>
          <rPr>
            <b/>
            <sz val="10"/>
            <color rgb="FF000000"/>
            <rFont val="Tahoma"/>
            <family val="34"/>
          </rPr>
          <t xml:space="preserve">Impacto Inherente:
</t>
        </r>
        <r>
          <rPr>
            <sz val="10"/>
            <color rgb="FF000000"/>
            <rFont val="Calibri"/>
            <family val="2"/>
          </rPr>
          <t xml:space="preserve">
</t>
        </r>
        <r>
          <rPr>
            <sz val="10"/>
            <color rgb="FF000000"/>
            <rFont val="Tahoma"/>
            <family val="34"/>
          </rPr>
          <t xml:space="preserve">Este campo es automático de acuerdo con la selección del criterio escogido en la columna S. </t>
        </r>
        <r>
          <rPr>
            <sz val="10"/>
            <color rgb="FF000000"/>
            <rFont val="Calibri"/>
            <family val="2"/>
          </rPr>
          <t xml:space="preserve">
</t>
        </r>
      </text>
    </comment>
    <comment ref="U9" authorId="0" shapeId="0" xr:uid="{08656241-54F6-424D-AB3B-C1B15D71EEB7}">
      <text>
        <r>
          <rPr>
            <b/>
            <sz val="10"/>
            <color rgb="FF000000"/>
            <rFont val="Arial"/>
            <family val="34"/>
          </rPr>
          <t xml:space="preserve">Valor Impacto Inherente:
</t>
        </r>
        <r>
          <rPr>
            <sz val="10"/>
            <color rgb="FF000000"/>
            <rFont val="Arial"/>
            <family val="34"/>
          </rPr>
          <t xml:space="preserve">
</t>
        </r>
        <r>
          <rPr>
            <sz val="10"/>
            <color rgb="FF000000"/>
            <rFont val="Arial"/>
            <family val="34"/>
          </rPr>
          <t xml:space="preserve">Este campo es automático de acuerdo con el impacto inherente del riesgo. 
</t>
        </r>
        <r>
          <rPr>
            <sz val="10"/>
            <color rgb="FF000000"/>
            <rFont val="Arial"/>
            <family val="34"/>
          </rPr>
          <t xml:space="preserve">
</t>
        </r>
        <r>
          <rPr>
            <b/>
            <sz val="10"/>
            <color rgb="FF000000"/>
            <rFont val="Arial"/>
            <family val="34"/>
          </rPr>
          <t xml:space="preserve">Nota 1: </t>
        </r>
        <r>
          <rPr>
            <sz val="10"/>
            <color rgb="FF000000"/>
            <rFont val="Arial"/>
            <family val="34"/>
          </rPr>
          <t xml:space="preserve">corresponde al valor númerico asignado al impacto inherente del riesgo. </t>
        </r>
      </text>
    </comment>
    <comment ref="V9" authorId="0" shapeId="0" xr:uid="{F85EE2A5-F538-4A25-A4E2-1C7FD1AD1823}">
      <text>
        <r>
          <rPr>
            <b/>
            <sz val="10"/>
            <color rgb="FF000000"/>
            <rFont val="Arial"/>
            <family val="34"/>
          </rPr>
          <t xml:space="preserve">Zona de Riesgos Inherente
</t>
        </r>
        <r>
          <rPr>
            <sz val="10"/>
            <color rgb="FF000000"/>
            <rFont val="Arial"/>
            <family val="34"/>
          </rPr>
          <t xml:space="preserve">
</t>
        </r>
        <r>
          <rPr>
            <sz val="10"/>
            <color rgb="FF000000"/>
            <rFont val="Arial"/>
            <family val="34"/>
          </rPr>
          <t xml:space="preserve">No diligencie este campo. Es automático
</t>
        </r>
        <r>
          <rPr>
            <sz val="10"/>
            <color rgb="FF000000"/>
            <rFont val="Arial"/>
            <family val="34"/>
          </rPr>
          <t xml:space="preserve">
</t>
        </r>
        <r>
          <rPr>
            <b/>
            <sz val="10"/>
            <color rgb="FF000000"/>
            <rFont val="Arial"/>
            <family val="34"/>
          </rPr>
          <t xml:space="preserve">Nota 1: </t>
        </r>
        <r>
          <rPr>
            <sz val="10"/>
            <color rgb="FF000000"/>
            <rFont val="Arial"/>
            <family val="34"/>
          </rPr>
          <t>La zona de riesgo inherente, es el resultado de combinar la probabilidad Inherente (Columna O) y el impacto inherente (Columna T)</t>
        </r>
      </text>
    </comment>
    <comment ref="W9" authorId="0" shapeId="0" xr:uid="{E9EEE1E1-1C8B-49BE-908A-C048019949AD}">
      <text>
        <r>
          <rPr>
            <b/>
            <sz val="10"/>
            <color rgb="FF000000"/>
            <rFont val="Arial"/>
            <family val="34"/>
          </rPr>
          <t xml:space="preserve">No. Control:
</t>
        </r>
        <r>
          <rPr>
            <sz val="10"/>
            <color rgb="FF000000"/>
            <rFont val="Arial"/>
            <family val="34"/>
          </rPr>
          <t xml:space="preserve">
</t>
        </r>
        <r>
          <rPr>
            <sz val="10"/>
            <color rgb="FF000000"/>
            <rFont val="Arial"/>
            <family val="34"/>
          </rPr>
          <t xml:space="preserve">Este campo no debe ser modificado, ya que está predeterminado. 
</t>
        </r>
        <r>
          <rPr>
            <sz val="10"/>
            <color rgb="FF000000"/>
            <rFont val="Arial"/>
            <family val="34"/>
          </rPr>
          <t xml:space="preserve">
</t>
        </r>
        <r>
          <rPr>
            <b/>
            <sz val="10"/>
            <color rgb="FF000000"/>
            <rFont val="Arial"/>
            <family val="34"/>
          </rPr>
          <t xml:space="preserve">Nota 1: </t>
        </r>
        <r>
          <rPr>
            <sz val="10"/>
            <color rgb="FF000000"/>
            <rFont val="Arial"/>
            <family val="34"/>
          </rPr>
          <t>Se sugiere enlistar como máximo 7 controles relacionadas con el riesgo identificado. En caso de identificar más, por favor priorice los más relevantes y estratégicos de acuerdo con el análisis del equipo de trabajo, de tal manera que queden como máximo el número de controles indicado.</t>
        </r>
      </text>
    </comment>
    <comment ref="X9" authorId="0" shapeId="0" xr:uid="{80AB90CF-BE0C-4961-BE28-EE64B0C30A03}">
      <text>
        <r>
          <rPr>
            <b/>
            <sz val="10"/>
            <color rgb="FF000000"/>
            <rFont val="Arial"/>
            <family val="34"/>
          </rPr>
          <t xml:space="preserve">Control:
</t>
        </r>
        <r>
          <rPr>
            <sz val="10"/>
            <color rgb="FF000000"/>
            <rFont val="Arial"/>
            <family val="34"/>
          </rPr>
          <t xml:space="preserve">
</t>
        </r>
        <r>
          <rPr>
            <sz val="10"/>
            <color rgb="FF000000"/>
            <rFont val="Arial"/>
            <family val="34"/>
          </rPr>
          <t xml:space="preserve">Indique de manera concisa y clara el título del control
</t>
        </r>
        <r>
          <rPr>
            <sz val="10"/>
            <color rgb="FF000000"/>
            <rFont val="Arial"/>
            <family val="34"/>
          </rPr>
          <t xml:space="preserve">
</t>
        </r>
        <r>
          <rPr>
            <b/>
            <sz val="10"/>
            <color rgb="FF000000"/>
            <rFont val="Arial"/>
            <family val="34"/>
          </rPr>
          <t xml:space="preserve">Nota 1: </t>
        </r>
        <r>
          <rPr>
            <sz val="10"/>
            <color rgb="FF000000"/>
            <rFont val="Arial"/>
            <family val="34"/>
          </rPr>
          <t>por cada causa identificada, se debe establecer un control</t>
        </r>
      </text>
    </comment>
    <comment ref="Y9" authorId="0" shapeId="0" xr:uid="{EB114B96-7290-49BA-A4BF-F8CF55A68451}">
      <text>
        <r>
          <rPr>
            <b/>
            <sz val="10"/>
            <color rgb="FF000000"/>
            <rFont val="Arial"/>
            <family val="34"/>
          </rPr>
          <t xml:space="preserve">Descripción del Control:
</t>
        </r>
        <r>
          <rPr>
            <sz val="10"/>
            <color rgb="FF000000"/>
            <rFont val="Arial"/>
            <family val="34"/>
          </rPr>
          <t xml:space="preserve">
</t>
        </r>
        <r>
          <rPr>
            <sz val="10"/>
            <color rgb="FF000000"/>
            <rFont val="Arial"/>
            <family val="34"/>
          </rPr>
          <t xml:space="preserve">Para la descripción del control debe tener en cuenta las siguientes variables:
</t>
        </r>
        <r>
          <rPr>
            <sz val="10"/>
            <color rgb="FF000000"/>
            <rFont val="Arial"/>
            <family val="34"/>
          </rPr>
          <t xml:space="preserve">
</t>
        </r>
        <r>
          <rPr>
            <sz val="10"/>
            <color rgb="FF000000"/>
            <rFont val="Arial"/>
            <family val="34"/>
          </rPr>
          <t xml:space="preserve">1. Cargo del responsable o nombre del sistema o aplicación encargado de llevar a cabo la actividad del control + 2. Periodicidad definida para la ejecución del control + 3. Propósito del Control + 4. Cómo se realiza el control + 5. Indicar las observaciones o desviaciones resultantes de ejecutar el control + 6. Indicar la evidencia de la ejecución del control
</t>
        </r>
        <r>
          <rPr>
            <sz val="10"/>
            <color rgb="FF000000"/>
            <rFont val="Arial"/>
            <family val="34"/>
          </rPr>
          <t xml:space="preserve">
</t>
        </r>
        <r>
          <rPr>
            <b/>
            <sz val="10"/>
            <color rgb="FF000000"/>
            <rFont val="Arial"/>
            <family val="34"/>
          </rPr>
          <t xml:space="preserve">Nota 1: </t>
        </r>
        <r>
          <rPr>
            <sz val="10"/>
            <color rgb="FF000000"/>
            <rFont val="Arial"/>
            <family val="34"/>
          </rPr>
          <t xml:space="preserve">Recuerde que el control se define como la medida que permite reducir o mitigar un riesgo.  
</t>
        </r>
        <r>
          <rPr>
            <b/>
            <sz val="10"/>
            <color rgb="FF000000"/>
            <rFont val="Arial"/>
            <family val="34"/>
          </rPr>
          <t xml:space="preserve">Nota 2: </t>
        </r>
        <r>
          <rPr>
            <sz val="10"/>
            <color rgb="FF000000"/>
            <rFont val="Arial"/>
            <family val="34"/>
          </rPr>
          <t xml:space="preserve">El responsable de ejecutar el control es la persona asignada para ejecutar el control. Debe tener la autoridad, competencias y conocimientos para ejecutar el control dentro del proceso y sus responsabilidades deben ser adecuadamente segregadas o redistribuidas entre diferentes individuos, para reducir así el riesgo de error o de actuaciones irregulares o fraudulentas 
</t>
        </r>
        <r>
          <rPr>
            <b/>
            <sz val="10"/>
            <color rgb="FF000000"/>
            <rFont val="Arial"/>
            <family val="34"/>
          </rPr>
          <t xml:space="preserve">Nota 3: </t>
        </r>
        <r>
          <rPr>
            <sz val="10"/>
            <color rgb="FF000000"/>
            <rFont val="Arial"/>
            <family val="34"/>
          </rPr>
          <t xml:space="preserve">El control debe tener una periodicidad específica para su realización (diario, mensual, trimestral, anual, etc.) y su ejecución debe ser consistente y oportuna para la mitigación del riesgo 
</t>
        </r>
        <r>
          <rPr>
            <b/>
            <sz val="10"/>
            <color rgb="FF000000"/>
            <rFont val="Arial"/>
            <family val="34"/>
          </rPr>
          <t xml:space="preserve">Nota 4: </t>
        </r>
        <r>
          <rPr>
            <sz val="10"/>
            <color rgb="FF000000"/>
            <rFont val="Arial"/>
            <family val="34"/>
          </rPr>
          <t xml:space="preserve">El control debe tener un propósito (verificar, validar, cotejar, comparar, revisar, etc.) para mitigar la causa de la materialización del riesgo
</t>
        </r>
        <r>
          <rPr>
            <b/>
            <sz val="10"/>
            <color rgb="FF000000"/>
            <rFont val="Arial"/>
            <family val="34"/>
          </rPr>
          <t xml:space="preserve">Nota 5: </t>
        </r>
        <r>
          <rPr>
            <sz val="10"/>
            <color rgb="FF000000"/>
            <rFont val="Arial"/>
            <family val="34"/>
          </rPr>
          <t xml:space="preserve">El control debe indicar el cómo se realiza, de tal forma que se pueda evaluar si la fuente u origen de la información que sirve para ejecutar el control, es confiable para la mitigación del riesgo. 
</t>
        </r>
        <r>
          <rPr>
            <b/>
            <sz val="10"/>
            <color rgb="FF000000"/>
            <rFont val="Arial"/>
            <family val="34"/>
          </rPr>
          <t xml:space="preserve">Nota 6: </t>
        </r>
        <r>
          <rPr>
            <sz val="10"/>
            <color rgb="FF000000"/>
            <rFont val="Arial"/>
            <family val="34"/>
          </rPr>
          <t xml:space="preserve">El control debe dejar evidencia de su ejecución. Esta evidencia ayuda a que se pueda revisar la misma información por parte de un tercero y llegue a la misma conclusión de quien ejecutó el control, y se pueda evaluar que el control realmente fue ejecutado de acuerdo con los parámetros establecidos 
</t>
        </r>
        <r>
          <rPr>
            <b/>
            <sz val="10"/>
            <color rgb="FF000000"/>
            <rFont val="Arial"/>
            <family val="34"/>
          </rPr>
          <t xml:space="preserve">Nota 7: </t>
        </r>
        <r>
          <rPr>
            <sz val="10"/>
            <color rgb="FF000000"/>
            <rFont val="Arial"/>
            <family val="34"/>
          </rPr>
          <t xml:space="preserve">Para cada causa debe existir un control. 
</t>
        </r>
        <r>
          <rPr>
            <b/>
            <sz val="10"/>
            <color rgb="FF000000"/>
            <rFont val="Arial"/>
            <family val="34"/>
          </rPr>
          <t xml:space="preserve">Nota 8: </t>
        </r>
        <r>
          <rPr>
            <sz val="10"/>
            <color rgb="FF000000"/>
            <rFont val="Arial"/>
            <family val="34"/>
          </rPr>
          <t>Un control puede ser tan eficiente que me ayude a mitigar varias causas, en estos casos se repite el control, asociado de manera independiente a la causa específica.</t>
        </r>
      </text>
    </comment>
    <comment ref="Z9" authorId="0" shapeId="0" xr:uid="{99355C6D-ABDA-4A89-BF08-8101C5E62643}">
      <text>
        <r>
          <rPr>
            <b/>
            <sz val="10"/>
            <color rgb="FF000000"/>
            <rFont val="Tahoma"/>
            <family val="2"/>
          </rPr>
          <t xml:space="preserve">Procedimiento 
</t>
        </r>
        <r>
          <rPr>
            <sz val="10"/>
            <color rgb="FF000000"/>
            <rFont val="Tahoma"/>
            <family val="2"/>
          </rPr>
          <t xml:space="preserve">
</t>
        </r>
        <r>
          <rPr>
            <sz val="10"/>
            <color rgb="FF000000"/>
            <rFont val="Tahoma"/>
            <family val="2"/>
          </rPr>
          <t xml:space="preserve">Enunciar el procedimiento donde se ejecuta el control en caso que el mismo se encuentre documentado. De lo contrario escribir NA.
</t>
        </r>
        <r>
          <rPr>
            <sz val="10"/>
            <color rgb="FF000000"/>
            <rFont val="Tahoma"/>
            <family val="2"/>
          </rPr>
          <t xml:space="preserve">
</t>
        </r>
        <r>
          <rPr>
            <b/>
            <sz val="10"/>
            <color rgb="FF000000"/>
            <rFont val="Tahoma"/>
            <family val="2"/>
          </rPr>
          <t xml:space="preserve">Nota 1: </t>
        </r>
        <r>
          <rPr>
            <sz val="10"/>
            <color rgb="FF000000"/>
            <rFont val="Tahoma"/>
            <family val="2"/>
          </rPr>
          <t xml:space="preserve">El control no necesariamente se encuentra en el procedimiento exactamente como está redactado en la matriz de riesgos, dado que esta redacción tiene otros criterios definidos 
</t>
        </r>
        <r>
          <rPr>
            <b/>
            <sz val="10"/>
            <color rgb="FF000000"/>
            <rFont val="Tahoma"/>
            <family val="2"/>
          </rPr>
          <t xml:space="preserve">Nota 2: </t>
        </r>
        <r>
          <rPr>
            <sz val="10"/>
            <color rgb="FF000000"/>
            <rFont val="Tahoma"/>
            <family val="2"/>
          </rPr>
          <t>El control que se defina en la matriz de riesgos puede ser un conjunto o resumen de las actividades de control del procedimiento</t>
        </r>
      </text>
    </comment>
    <comment ref="AA9" authorId="0" shapeId="0" xr:uid="{3AD8B9C7-47F2-4B3B-A912-FD0D7EC03FF7}">
      <text>
        <r>
          <rPr>
            <b/>
            <sz val="10"/>
            <color rgb="FF000000"/>
            <rFont val="Arial"/>
            <family val="34"/>
          </rPr>
          <t>Área que ejecuta el control:</t>
        </r>
        <r>
          <rPr>
            <sz val="10"/>
            <color rgb="FF000000"/>
            <rFont val="Arial"/>
            <family val="34"/>
          </rPr>
          <t xml:space="preserve">
</t>
        </r>
        <r>
          <rPr>
            <sz val="10"/>
            <color rgb="FF000000"/>
            <rFont val="Arial"/>
            <family val="34"/>
          </rPr>
          <t>Área a la cual pertenece el funcionario o colaborador que ejecuta el control</t>
        </r>
      </text>
    </comment>
    <comment ref="AK9" authorId="0" shapeId="0" xr:uid="{A3308869-DA5C-46DA-8B11-0B2A2B4E1546}">
      <text>
        <r>
          <rPr>
            <b/>
            <sz val="10"/>
            <color rgb="FF000000"/>
            <rFont val="Arial"/>
            <family val="34"/>
          </rPr>
          <t xml:space="preserve">Evaluación Ejecución del Control:
</t>
        </r>
        <r>
          <rPr>
            <sz val="10"/>
            <color rgb="FF000000"/>
            <rFont val="Arial"/>
            <family val="34"/>
          </rPr>
          <t xml:space="preserve">
</t>
        </r>
        <r>
          <rPr>
            <sz val="10"/>
            <color rgb="FF000000"/>
            <rFont val="Arial"/>
            <family val="34"/>
          </rPr>
          <t xml:space="preserve">Evalue de manera objetiva la ejecución del control, conforme los siguientes criterios:
</t>
        </r>
        <r>
          <rPr>
            <sz val="10"/>
            <color rgb="FF000000"/>
            <rFont val="Arial"/>
            <family val="34"/>
          </rPr>
          <t xml:space="preserve">
</t>
        </r>
        <r>
          <rPr>
            <b/>
            <sz val="10"/>
            <color rgb="FF000000"/>
            <rFont val="Arial"/>
            <family val="34"/>
          </rPr>
          <t xml:space="preserve">* Fuerte: </t>
        </r>
        <r>
          <rPr>
            <sz val="10"/>
            <color rgb="FF000000"/>
            <rFont val="Arial"/>
            <family val="34"/>
          </rPr>
          <t xml:space="preserve">El control se ejecuta de manera consistente por parte del responsable 
</t>
        </r>
        <r>
          <rPr>
            <sz val="10"/>
            <color rgb="FF000000"/>
            <rFont val="Arial"/>
            <family val="34"/>
          </rPr>
          <t xml:space="preserve">
</t>
        </r>
        <r>
          <rPr>
            <b/>
            <sz val="10"/>
            <color rgb="FF000000"/>
            <rFont val="Arial"/>
            <family val="34"/>
          </rPr>
          <t xml:space="preserve">* Moderado: </t>
        </r>
        <r>
          <rPr>
            <sz val="10"/>
            <color rgb="FF000000"/>
            <rFont val="Arial"/>
            <family val="34"/>
          </rPr>
          <t xml:space="preserve">El control se ejecuta algunas veces por parte del responsable 
</t>
        </r>
        <r>
          <rPr>
            <sz val="10"/>
            <color rgb="FF000000"/>
            <rFont val="Arial"/>
            <family val="34"/>
          </rPr>
          <t xml:space="preserve">
</t>
        </r>
        <r>
          <rPr>
            <b/>
            <sz val="10"/>
            <color rgb="FF000000"/>
            <rFont val="Arial"/>
            <family val="34"/>
          </rPr>
          <t xml:space="preserve">* Débil: </t>
        </r>
        <r>
          <rPr>
            <sz val="10"/>
            <color rgb="FF000000"/>
            <rFont val="Arial"/>
            <family val="34"/>
          </rPr>
          <t xml:space="preserve">El control no se ejecuta por parte del responsable
</t>
        </r>
        <r>
          <rPr>
            <sz val="10"/>
            <color rgb="FF000000"/>
            <rFont val="Calibri"/>
            <family val="2"/>
          </rPr>
          <t xml:space="preserve">
</t>
        </r>
      </text>
    </comment>
    <comment ref="AP9" authorId="0" shapeId="0" xr:uid="{9B0D712A-7230-49D2-AAF7-528DEFBF820F}">
      <text>
        <r>
          <rPr>
            <b/>
            <sz val="10"/>
            <color rgb="FF000000"/>
            <rFont val="Arial"/>
            <family val="34"/>
          </rPr>
          <t xml:space="preserve">¿Los controles ayudan a disminuir la probabilidad?
</t>
        </r>
        <r>
          <rPr>
            <sz val="10"/>
            <color rgb="FF000000"/>
            <rFont val="Arial"/>
            <family val="34"/>
          </rPr>
          <t xml:space="preserve">
</t>
        </r>
        <r>
          <rPr>
            <sz val="10"/>
            <color rgb="FF000000"/>
            <rFont val="Arial"/>
            <family val="34"/>
          </rPr>
          <t xml:space="preserve">Responda la pregunta, indicando la respuesta de la lista desplegable (Directamente; No disminuye)
</t>
        </r>
        <r>
          <rPr>
            <sz val="10"/>
            <color rgb="FF000000"/>
            <rFont val="Arial"/>
            <family val="34"/>
          </rPr>
          <t xml:space="preserve">
</t>
        </r>
        <r>
          <rPr>
            <b/>
            <sz val="10"/>
            <color rgb="FF000000"/>
            <rFont val="Arial"/>
            <family val="34"/>
          </rPr>
          <t xml:space="preserve">Nota 1: </t>
        </r>
        <r>
          <rPr>
            <sz val="10"/>
            <color rgb="FF000000"/>
            <rFont val="Arial"/>
            <family val="34"/>
          </rPr>
          <t xml:space="preserve">Para riesgos de corrupción los controles solo ayudan a disminuir la probabilidad, ya que el impacto del evento de corrupción es el mismo a nivel inherente y residual. 
</t>
        </r>
      </text>
    </comment>
    <comment ref="AQ9" authorId="0" shapeId="0" xr:uid="{30AE3ECB-26C6-485A-888D-B4A7C9F857F6}">
      <text>
        <r>
          <rPr>
            <b/>
            <sz val="10"/>
            <color rgb="FF000000"/>
            <rFont val="Arial"/>
            <family val="34"/>
          </rPr>
          <t>Valor Probabilidad Residual:</t>
        </r>
        <r>
          <rPr>
            <sz val="10"/>
            <color rgb="FF000000"/>
            <rFont val="Arial"/>
            <family val="34"/>
          </rPr>
          <t xml:space="preserve">
</t>
        </r>
        <r>
          <rPr>
            <b/>
            <sz val="10"/>
            <color rgb="FF000000"/>
            <rFont val="Arial"/>
            <family val="34"/>
          </rPr>
          <t xml:space="preserve">
</t>
        </r>
        <r>
          <rPr>
            <sz val="10"/>
            <color rgb="FF000000"/>
            <rFont val="Arial"/>
            <family val="34"/>
          </rPr>
          <t xml:space="preserve">Este campo es automático y no debe ser diligenciado.
</t>
        </r>
        <r>
          <rPr>
            <b/>
            <sz val="10"/>
            <color rgb="FF000000"/>
            <rFont val="Arial"/>
            <family val="34"/>
          </rPr>
          <t xml:space="preserve">
</t>
        </r>
        <r>
          <rPr>
            <b/>
            <sz val="10"/>
            <color rgb="FF000000"/>
            <rFont val="Arial"/>
            <family val="34"/>
          </rPr>
          <t xml:space="preserve">Nota 1: </t>
        </r>
        <r>
          <rPr>
            <sz val="10"/>
            <color rgb="FF000000"/>
            <rFont val="Arial"/>
            <family val="34"/>
          </rPr>
          <t xml:space="preserve">el valor de la probabilidad residual se determina restando del valor de la probabilidad inherente el número de columnas que se desplaza la probabilidad en el mapa de riesgos con apoyo de los controles implementados. 
</t>
        </r>
        <r>
          <rPr>
            <sz val="10"/>
            <color rgb="FF000000"/>
            <rFont val="Arial"/>
            <family val="34"/>
          </rPr>
          <t xml:space="preserve">
</t>
        </r>
        <r>
          <rPr>
            <b/>
            <sz val="10"/>
            <color rgb="FF000000"/>
            <rFont val="Arial"/>
            <family val="34"/>
          </rPr>
          <t xml:space="preserve">Nota 2: </t>
        </r>
        <r>
          <rPr>
            <sz val="10"/>
            <color rgb="FF000000"/>
            <rFont val="Arial"/>
            <family val="34"/>
          </rPr>
          <t xml:space="preserve">el número de columnas que se desplaza el riesgo en el eje de probabilidades depende de la solidez conjunta de controles (Columna AO) y la incidencia de los controles en la disminución de la probabilidad (Columna AP) , de acuerdo con las combinaciones expuestas en la pestaña Tabla_Controles ( Capítulo Contribución de  controles a nivel residual)  
</t>
        </r>
        <r>
          <rPr>
            <sz val="10"/>
            <color rgb="FF000000"/>
            <rFont val="Arial"/>
            <family val="34"/>
          </rPr>
          <t xml:space="preserve">
</t>
        </r>
        <r>
          <rPr>
            <b/>
            <sz val="10"/>
            <color rgb="FF000000"/>
            <rFont val="Arial"/>
            <family val="34"/>
          </rPr>
          <t xml:space="preserve">Nota 3: </t>
        </r>
        <r>
          <rPr>
            <sz val="10"/>
            <color rgb="FF000000"/>
            <rFont val="Arial"/>
            <family val="34"/>
          </rPr>
          <t xml:space="preserve">Para los riesgos de corrupción únicamente hay disminución de probabilidad. Es decir, para el impacto no opera el desplazamiento o disminución.
</t>
        </r>
        <r>
          <rPr>
            <b/>
            <sz val="10"/>
            <color rgb="FF000000"/>
            <rFont val="Arial"/>
            <family val="34"/>
          </rPr>
          <t xml:space="preserve">
</t>
        </r>
        <r>
          <rPr>
            <b/>
            <sz val="10"/>
            <color rgb="FF000000"/>
            <rFont val="Arial"/>
            <family val="34"/>
          </rPr>
          <t xml:space="preserve">Nota 4: </t>
        </r>
        <r>
          <rPr>
            <sz val="10"/>
            <color rgb="FF000000"/>
            <rFont val="Arial"/>
            <family val="34"/>
          </rPr>
          <t xml:space="preserve">Si la solidez del conjunto de los controles es débil, este no disminuirá ningún cuadrante de la probabilidad asociado al riesgo. Esto quiere decir que la probabilidad residual será igual que la probabilidad inherente, y por lo tanto los controles no están siendo efectivos.
</t>
        </r>
        <r>
          <rPr>
            <sz val="10"/>
            <color rgb="FF000000"/>
            <rFont val="Arial"/>
            <family val="34"/>
          </rPr>
          <t xml:space="preserve">
</t>
        </r>
      </text>
    </comment>
    <comment ref="AR9" authorId="0" shapeId="0" xr:uid="{5444786A-BFE3-418B-912F-B15B97D785EC}">
      <text>
        <r>
          <rPr>
            <b/>
            <sz val="10"/>
            <color rgb="FF000000"/>
            <rFont val="Arial"/>
            <family val="34"/>
          </rPr>
          <t xml:space="preserve">Probabilidad Residual:
</t>
        </r>
        <r>
          <rPr>
            <sz val="10"/>
            <color rgb="FF000000"/>
            <rFont val="Arial"/>
            <family val="34"/>
          </rPr>
          <t xml:space="preserve">
</t>
        </r>
        <r>
          <rPr>
            <sz val="10"/>
            <color rgb="FF000000"/>
            <rFont val="Arial"/>
            <family val="34"/>
          </rPr>
          <t xml:space="preserve">Este campo es automático de acuerdo con la calificación del valor de la probabilidad residual (Columna AQ). Por esta razón este campo no debe ser modificado.
</t>
        </r>
        <r>
          <rPr>
            <sz val="10"/>
            <color rgb="FF000000"/>
            <rFont val="Arial"/>
            <family val="34"/>
          </rPr>
          <t xml:space="preserve">
</t>
        </r>
        <r>
          <rPr>
            <b/>
            <sz val="10"/>
            <color rgb="FF000000"/>
            <rFont val="Arial"/>
            <family val="34"/>
          </rPr>
          <t xml:space="preserve">Nota 1: </t>
        </r>
        <r>
          <rPr>
            <sz val="10"/>
            <color rgb="FF000000"/>
            <rFont val="Arial"/>
            <family val="34"/>
          </rPr>
          <t>La probabilidad residual es la resultante de aplicar la efectividad del control a la probabilidad inherente</t>
        </r>
      </text>
    </comment>
    <comment ref="AS9" authorId="0" shapeId="0" xr:uid="{0E80E93C-1F60-4228-8687-FD337D013F5A}">
      <text>
        <r>
          <rPr>
            <b/>
            <sz val="10"/>
            <color rgb="FF000000"/>
            <rFont val="Arial"/>
            <family val="34"/>
          </rPr>
          <t xml:space="preserve">Impacto Residual:
</t>
        </r>
        <r>
          <rPr>
            <sz val="10"/>
            <color rgb="FF000000"/>
            <rFont val="Arial"/>
            <family val="34"/>
          </rPr>
          <t xml:space="preserve">
</t>
        </r>
        <r>
          <rPr>
            <sz val="10"/>
            <color rgb="FF000000"/>
            <rFont val="Arial"/>
            <family val="34"/>
          </rPr>
          <t xml:space="preserve">Este campo es automático de acuerdo con el Impacto Inherente del riesgo (Columna T).
</t>
        </r>
        <r>
          <rPr>
            <sz val="10"/>
            <color rgb="FF000000"/>
            <rFont val="Arial"/>
            <family val="34"/>
          </rPr>
          <t xml:space="preserve">
</t>
        </r>
        <r>
          <rPr>
            <b/>
            <sz val="10"/>
            <color rgb="FF000000"/>
            <rFont val="Arial"/>
            <family val="34"/>
          </rPr>
          <t xml:space="preserve">Nota 1: </t>
        </r>
        <r>
          <rPr>
            <sz val="10"/>
            <color rgb="FF000000"/>
            <rFont val="Arial"/>
            <family val="34"/>
          </rPr>
          <t xml:space="preserve">Para los riesgos de corrupción únicamente hay disminución de probabilidad. Es decir, para el impacto no opera el desplazamiento o disminución.
</t>
        </r>
        <r>
          <rPr>
            <sz val="10"/>
            <color rgb="FF000000"/>
            <rFont val="Tahoma"/>
            <family val="34"/>
          </rPr>
          <t xml:space="preserve">
</t>
        </r>
      </text>
    </comment>
    <comment ref="AT9" authorId="0" shapeId="0" xr:uid="{218B2727-F5AF-4AA2-A1FB-45411E317964}">
      <text>
        <r>
          <rPr>
            <b/>
            <sz val="10"/>
            <color rgb="FF000000"/>
            <rFont val="Arial"/>
            <family val="34"/>
          </rPr>
          <t xml:space="preserve">Zona de Riesgo Final:
</t>
        </r>
        <r>
          <rPr>
            <b/>
            <sz val="10"/>
            <color rgb="FF000000"/>
            <rFont val="Arial"/>
            <family val="34"/>
          </rPr>
          <t xml:space="preserve">
</t>
        </r>
        <r>
          <rPr>
            <sz val="10"/>
            <color rgb="FF000000"/>
            <rFont val="Arial"/>
            <family val="34"/>
          </rPr>
          <t xml:space="preserve">Este campo no debe ser diligenciado debido a que es automático.
</t>
        </r>
        <r>
          <rPr>
            <sz val="10"/>
            <color rgb="FF000000"/>
            <rFont val="Arial"/>
            <family val="34"/>
          </rPr>
          <t xml:space="preserve">
</t>
        </r>
        <r>
          <rPr>
            <b/>
            <sz val="10"/>
            <color rgb="FF000000"/>
            <rFont val="Arial"/>
            <family val="34"/>
          </rPr>
          <t xml:space="preserve">Nota 1: </t>
        </r>
        <r>
          <rPr>
            <sz val="10"/>
            <color rgb="FF000000"/>
            <rFont val="Arial"/>
            <family val="34"/>
          </rPr>
          <t>La zona de riesgo final es la resultante de combinar la probabilidad residual (Columna AR) y el impacto residual (Columna AS)</t>
        </r>
      </text>
    </comment>
    <comment ref="AU9" authorId="0" shapeId="0" xr:uid="{07ECD700-D081-4011-B021-FC2AC119EC12}">
      <text>
        <r>
          <rPr>
            <b/>
            <sz val="10"/>
            <color rgb="FF000000"/>
            <rFont val="Arial"/>
            <family val="34"/>
          </rPr>
          <t xml:space="preserve">Tratamiento:
</t>
        </r>
        <r>
          <rPr>
            <sz val="10"/>
            <color rgb="FF000000"/>
            <rFont val="Arial"/>
            <family val="34"/>
          </rPr>
          <t xml:space="preserve">
</t>
        </r>
        <r>
          <rPr>
            <sz val="10"/>
            <color rgb="FF000000"/>
            <rFont val="Arial"/>
            <family val="34"/>
          </rPr>
          <t xml:space="preserve">Utilice la lista desplegable que se encuentra parametrizada y seleccione el tratamiento que mejor se ajuste de acuerdo con las opciones dispuestas: i) Evitar, ii) Reducir (compartir), iii) Reducir (mitigar).
</t>
        </r>
        <r>
          <rPr>
            <sz val="10"/>
            <color rgb="FF000000"/>
            <rFont val="Arial"/>
            <family val="34"/>
          </rPr>
          <t xml:space="preserve">
</t>
        </r>
        <r>
          <rPr>
            <b/>
            <sz val="10"/>
            <color rgb="FF000000"/>
            <rFont val="Arial"/>
            <family val="34"/>
          </rPr>
          <t xml:space="preserve">Evitar: </t>
        </r>
        <r>
          <rPr>
            <sz val="10"/>
            <color rgb="FF000000"/>
            <rFont val="Arial"/>
            <family val="34"/>
          </rPr>
          <t xml:space="preserve">después de realizar un análisis y considerar que el nivel del riesgo es demasiado alto, se determina NO asumir la actividad que genera este riesgo
</t>
        </r>
        <r>
          <rPr>
            <sz val="10"/>
            <color rgb="FF000000"/>
            <rFont val="Arial"/>
            <family val="34"/>
          </rPr>
          <t xml:space="preserve">
</t>
        </r>
        <r>
          <rPr>
            <b/>
            <sz val="10"/>
            <color rgb="FF000000"/>
            <rFont val="Arial"/>
            <family val="34"/>
          </rPr>
          <t xml:space="preserve">Reducir (compartir): </t>
        </r>
        <r>
          <rPr>
            <sz val="10"/>
            <color rgb="FF000000"/>
            <rFont val="Arial"/>
            <family val="34"/>
          </rPr>
          <t xml:space="preserve">después de realizar un análisis, se considera que la mejor estrategia es tercerizar el proceso o trasladar el riesgo a través de seguros o pólizas. La responsabilidad económica recae sobre el tercero, pero no se transfiere la responsabilidad sobre el tema reputacional. Esta estrategia se emplea cuando se considera que el nivel de riesgo residual es alto.
</t>
        </r>
        <r>
          <rPr>
            <sz val="10"/>
            <color rgb="FF000000"/>
            <rFont val="Arial"/>
            <family val="34"/>
          </rPr>
          <t xml:space="preserve">
</t>
        </r>
        <r>
          <rPr>
            <b/>
            <sz val="10"/>
            <color rgb="FF000000"/>
            <rFont val="Arial"/>
            <family val="34"/>
          </rPr>
          <t xml:space="preserve">Reducir (mitigar): </t>
        </r>
        <r>
          <rPr>
            <sz val="10"/>
            <color rgb="FF000000"/>
            <rFont val="Arial"/>
            <family val="34"/>
          </rPr>
          <t xml:space="preserve">después de realizar un análisis y considerar los niveles de riesgo se implementan acciones que mitiguen el nivel de riesgo. No necesariamente es un control adicional. Esta estrategia se emplea cuando se considera que el nivel de riesgo residual es catastrófico, alto o moderado
</t>
        </r>
        <r>
          <rPr>
            <sz val="10"/>
            <color rgb="FF000000"/>
            <rFont val="Arial"/>
            <family val="34"/>
          </rPr>
          <t xml:space="preserve">
</t>
        </r>
        <r>
          <rPr>
            <b/>
            <sz val="10"/>
            <color rgb="FF000000"/>
            <rFont val="Arial"/>
            <family val="34"/>
          </rPr>
          <t xml:space="preserve">Nota 1: </t>
        </r>
        <r>
          <rPr>
            <sz val="10"/>
            <color rgb="FF000000"/>
            <rFont val="Arial"/>
            <family val="34"/>
          </rPr>
          <t>Para riesgos de corrupción, nunca se permitirá como tratamiento de mitigación su aceptación, ya que la tolerancia de la entidad frente a riesgos de corrupción es inaceptable.</t>
        </r>
      </text>
    </comment>
    <comment ref="AV9" authorId="0" shapeId="0" xr:uid="{4B06EF98-DC78-490C-B5EF-75841EFC91B5}">
      <text>
        <r>
          <rPr>
            <b/>
            <sz val="10"/>
            <color rgb="FF000000"/>
            <rFont val="Arial"/>
            <family val="34"/>
          </rPr>
          <t xml:space="preserve">No. Tratamiento:
</t>
        </r>
        <r>
          <rPr>
            <sz val="10"/>
            <color rgb="FF000000"/>
            <rFont val="Arial"/>
            <family val="34"/>
          </rPr>
          <t xml:space="preserve">
</t>
        </r>
        <r>
          <rPr>
            <sz val="10"/>
            <color rgb="FF000000"/>
            <rFont val="Arial"/>
            <family val="34"/>
          </rPr>
          <t xml:space="preserve">Este campo no debe ser modificado, ya que está predeterminado. 
</t>
        </r>
        <r>
          <rPr>
            <sz val="10"/>
            <color rgb="FF000000"/>
            <rFont val="Arial"/>
            <family val="34"/>
          </rPr>
          <t xml:space="preserve">
</t>
        </r>
        <r>
          <rPr>
            <b/>
            <sz val="10"/>
            <color rgb="FF000000"/>
            <rFont val="Arial"/>
            <family val="34"/>
          </rPr>
          <t xml:space="preserve">Nota 1: </t>
        </r>
        <r>
          <rPr>
            <sz val="10"/>
            <color rgb="FF000000"/>
            <rFont val="Arial"/>
            <family val="34"/>
          </rPr>
          <t xml:space="preserve">Solo se deben plantear planes de acción cuando se seleccione como tratamiento al riesgo el de "Reducir"
</t>
        </r>
        <r>
          <rPr>
            <b/>
            <sz val="10"/>
            <color rgb="FF000000"/>
            <rFont val="Arial"/>
            <family val="34"/>
          </rPr>
          <t xml:space="preserve">Nota 2: </t>
        </r>
        <r>
          <rPr>
            <sz val="10"/>
            <color rgb="FF000000"/>
            <rFont val="Arial"/>
            <family val="34"/>
          </rPr>
          <t xml:space="preserve">Se sugiere enlistar como máximo 7 actividades del plan de acción para reducir el nivel de riesgo residual. En caso de identificar más, por favor priorice los más relevantes y estratégicos de acuerdo con el análisis del equipo de trabajo, de tal manera que queden como máximo el número de actividades indicadas.
</t>
        </r>
      </text>
    </comment>
    <comment ref="AW9" authorId="0" shapeId="0" xr:uid="{8A44CFBE-C07A-439A-BAA5-FD3DC2133519}">
      <text>
        <r>
          <rPr>
            <b/>
            <sz val="10"/>
            <color rgb="FF000000"/>
            <rFont val="Arial"/>
            <family val="34"/>
          </rPr>
          <t>Plan de Acción:</t>
        </r>
        <r>
          <rPr>
            <sz val="10"/>
            <color rgb="FF000000"/>
            <rFont val="Arial"/>
            <family val="34"/>
          </rPr>
          <t xml:space="preserve">
</t>
        </r>
        <r>
          <rPr>
            <sz val="10"/>
            <color rgb="FF000000"/>
            <rFont val="Arial"/>
            <family val="34"/>
          </rPr>
          <t xml:space="preserve">
</t>
        </r>
        <r>
          <rPr>
            <sz val="10"/>
            <color rgb="FF000000"/>
            <rFont val="Arial"/>
            <family val="34"/>
          </rPr>
          <t xml:space="preserve">Formule de manera concisa los planes de acción o actividades que ayudarán a reducir el nivel de riesgo residual.
</t>
        </r>
        <r>
          <rPr>
            <sz val="10"/>
            <color rgb="FF000000"/>
            <rFont val="Arial"/>
            <family val="34"/>
          </rPr>
          <t xml:space="preserve">
</t>
        </r>
        <r>
          <rPr>
            <b/>
            <sz val="10"/>
            <color rgb="FF000000"/>
            <rFont val="Arial"/>
            <family val="34"/>
          </rPr>
          <t xml:space="preserve">Nota 1: </t>
        </r>
        <r>
          <rPr>
            <sz val="10"/>
            <color rgb="FF000000"/>
            <rFont val="Arial"/>
            <family val="34"/>
          </rPr>
          <t xml:space="preserve">Los planes de acción o actividades que se formulen deben fortalecer los controles existentes como un complemento
</t>
        </r>
        <r>
          <rPr>
            <b/>
            <sz val="10"/>
            <color rgb="FF000000"/>
            <rFont val="Arial"/>
            <family val="34"/>
          </rPr>
          <t xml:space="preserve">Nota 2: </t>
        </r>
        <r>
          <rPr>
            <sz val="10"/>
            <color rgb="FF000000"/>
            <rFont val="Arial"/>
            <family val="34"/>
          </rPr>
          <t xml:space="preserve">Los planes de acción no necesariamente corresponden a controles adicionales, sin embargo si se pueden formular actividades adicionales que ayuden a mitigar el riesgo
</t>
        </r>
        <r>
          <rPr>
            <b/>
            <sz val="10"/>
            <color rgb="FF000000"/>
            <rFont val="Arial"/>
            <family val="34"/>
          </rPr>
          <t xml:space="preserve">Nota 3: </t>
        </r>
        <r>
          <rPr>
            <sz val="10"/>
            <color rgb="FF000000"/>
            <rFont val="Arial"/>
            <family val="34"/>
          </rPr>
          <t>Las actividades que se planteen deben ejecutarse durante la vigencia</t>
        </r>
      </text>
    </comment>
    <comment ref="AX9" authorId="0" shapeId="0" xr:uid="{15CBADE6-4369-4000-8509-C3724234661B}">
      <text>
        <r>
          <rPr>
            <b/>
            <sz val="10"/>
            <color rgb="FF000000"/>
            <rFont val="Arial"/>
            <family val="34"/>
          </rPr>
          <t xml:space="preserve">Soporte:
</t>
        </r>
        <r>
          <rPr>
            <sz val="10"/>
            <color rgb="FF000000"/>
            <rFont val="Arial"/>
            <family val="34"/>
          </rPr>
          <t xml:space="preserve">
</t>
        </r>
        <r>
          <rPr>
            <sz val="10"/>
            <color rgb="FF000000"/>
            <rFont val="Arial"/>
            <family val="34"/>
          </rPr>
          <t xml:space="preserve">Indique los soportes o evidencias resultantes de la ejecución del plan de acción planteado.
</t>
        </r>
      </text>
    </comment>
    <comment ref="AY9" authorId="0" shapeId="0" xr:uid="{59637575-2551-4858-8765-4707AD1F4056}">
      <text>
        <r>
          <rPr>
            <b/>
            <sz val="10"/>
            <color rgb="FF000000"/>
            <rFont val="Arial"/>
            <family val="34"/>
          </rPr>
          <t xml:space="preserve">Responsable:
</t>
        </r>
        <r>
          <rPr>
            <b/>
            <sz val="10"/>
            <color rgb="FF000000"/>
            <rFont val="Arial"/>
            <family val="34"/>
          </rPr>
          <t xml:space="preserve">
</t>
        </r>
        <r>
          <rPr>
            <sz val="10"/>
            <color rgb="FF000000"/>
            <rFont val="Arial"/>
            <family val="34"/>
          </rPr>
          <t>En este espacio escriba el área responsable de ejecutar el plan de acción para reducir el nivel de riesgo residual</t>
        </r>
      </text>
    </comment>
    <comment ref="AZ9" authorId="0" shapeId="0" xr:uid="{9C6CD588-8B67-4D4C-A526-AADA62892DD4}">
      <text>
        <r>
          <rPr>
            <b/>
            <sz val="10"/>
            <color rgb="FF000000"/>
            <rFont val="Arial"/>
            <family val="34"/>
          </rPr>
          <t>Fecha Implementación:</t>
        </r>
        <r>
          <rPr>
            <sz val="10"/>
            <color rgb="FF000000"/>
            <rFont val="Arial"/>
            <family val="34"/>
          </rPr>
          <t xml:space="preserve">
</t>
        </r>
        <r>
          <rPr>
            <sz val="10"/>
            <color rgb="FF000000"/>
            <rFont val="Arial"/>
            <family val="34"/>
          </rPr>
          <t xml:space="preserve">
</t>
        </r>
        <r>
          <rPr>
            <sz val="10"/>
            <color rgb="FF000000"/>
            <rFont val="Arial"/>
            <family val="34"/>
          </rPr>
          <t>Escriba la(s) fecha(s) de implementación de cada actividad del plan de tratamiento de mitigación del riesgo</t>
        </r>
      </text>
    </comment>
    <comment ref="BA9" authorId="0" shapeId="0" xr:uid="{25365B33-27F0-4AB7-96CB-392BF2DF9913}">
      <text>
        <r>
          <rPr>
            <b/>
            <sz val="10"/>
            <color rgb="FF000000"/>
            <rFont val="Arial"/>
            <family val="34"/>
          </rPr>
          <t xml:space="preserve">Fecha Seguimiento:
</t>
        </r>
        <r>
          <rPr>
            <sz val="10"/>
            <color rgb="FF000000"/>
            <rFont val="Arial"/>
            <family val="34"/>
          </rPr>
          <t xml:space="preserve">
</t>
        </r>
        <r>
          <rPr>
            <sz val="10"/>
            <color rgb="FF000000"/>
            <rFont val="Arial"/>
            <family val="34"/>
          </rPr>
          <t xml:space="preserve">Este campo solo debe ser diligenciado por la Oficina Asesora de Planeación, que para efectos de seguimiento, siempre será durante los primeros días del mes subsiguiente al trimestre finalizado. </t>
        </r>
      </text>
    </comment>
    <comment ref="BC9" authorId="0" shapeId="0" xr:uid="{1ADB23EF-7D5E-468B-8928-2D0D1A2870A2}">
      <text>
        <r>
          <rPr>
            <b/>
            <sz val="10"/>
            <color rgb="FF000000"/>
            <rFont val="Arial"/>
            <family val="34"/>
          </rPr>
          <t xml:space="preserve">No. Control:
</t>
        </r>
        <r>
          <rPr>
            <sz val="10"/>
            <color rgb="FF000000"/>
            <rFont val="Arial"/>
            <family val="34"/>
          </rPr>
          <t xml:space="preserve">
</t>
        </r>
        <r>
          <rPr>
            <sz val="10"/>
            <color rgb="FF000000"/>
            <rFont val="Arial"/>
            <family val="34"/>
          </rPr>
          <t>Hace referencia al control enlistado en las columnas W, X y Y, sobre el cual se realizará el seguimiento. Este campo no debe ser diligenciado ya que está pre determinado.</t>
        </r>
      </text>
    </comment>
    <comment ref="BD9" authorId="0" shapeId="0" xr:uid="{C24C1F81-8A51-494C-9B1D-477C2A5C9CC9}">
      <text>
        <r>
          <rPr>
            <b/>
            <sz val="10"/>
            <color rgb="FF000000"/>
            <rFont val="Arial"/>
            <family val="34"/>
          </rPr>
          <t xml:space="preserve">Estado Implementación Controles:
</t>
        </r>
        <r>
          <rPr>
            <sz val="10"/>
            <color rgb="FF000000"/>
            <rFont val="Arial"/>
            <family val="34"/>
          </rPr>
          <t xml:space="preserve">
</t>
        </r>
        <r>
          <rPr>
            <sz val="10"/>
            <color rgb="FF000000"/>
            <rFont val="Arial"/>
            <family val="34"/>
          </rPr>
          <t xml:space="preserve">Utilice la lista desplegable que se encuentra parametrizada para indicar el estado de la implementación del control referenciado en la columna Y. 
</t>
        </r>
        <r>
          <rPr>
            <sz val="10"/>
            <color rgb="FF000000"/>
            <rFont val="Arial"/>
            <family val="34"/>
          </rPr>
          <t xml:space="preserve">
</t>
        </r>
        <r>
          <rPr>
            <sz val="10"/>
            <color rgb="FF000000"/>
            <rFont val="Arial"/>
            <family val="34"/>
          </rPr>
          <t xml:space="preserve">Las opciones del estado de implementación del control son: i) Sin iniciar, ii) En curso y iii) Finalizado.
</t>
        </r>
        <r>
          <rPr>
            <sz val="10"/>
            <color rgb="FF000000"/>
            <rFont val="Arial"/>
            <family val="34"/>
          </rPr>
          <t xml:space="preserve">
</t>
        </r>
        <r>
          <rPr>
            <b/>
            <sz val="10"/>
            <color rgb="FF000000"/>
            <rFont val="Arial"/>
            <family val="34"/>
          </rPr>
          <t xml:space="preserve">Nota 1. </t>
        </r>
        <r>
          <rPr>
            <sz val="10"/>
            <color rgb="FF000000"/>
            <rFont val="Arial"/>
            <family val="34"/>
          </rPr>
          <t>El estado de implementación del control se deberá informar de forma trimestral y acumulada para asegurar que el control se implementó durante toda la vigencia o en el momento que se debía aplicar en la vigencia.</t>
        </r>
      </text>
    </comment>
    <comment ref="BE9" authorId="0" shapeId="0" xr:uid="{A2927A02-728D-438A-9081-6DF3D5299F12}">
      <text>
        <r>
          <rPr>
            <b/>
            <sz val="10"/>
            <color rgb="FF000000"/>
            <rFont val="Arial"/>
            <family val="34"/>
          </rPr>
          <t>Seguimiento del Control:</t>
        </r>
        <r>
          <rPr>
            <sz val="10"/>
            <color rgb="FF000000"/>
            <rFont val="Arial"/>
            <family val="34"/>
          </rPr>
          <t xml:space="preserve">
</t>
        </r>
        <r>
          <rPr>
            <sz val="10"/>
            <color rgb="FF000000"/>
            <rFont val="Arial"/>
            <family val="34"/>
          </rPr>
          <t xml:space="preserve">
</t>
        </r>
        <r>
          <rPr>
            <sz val="10"/>
            <color rgb="FF000000"/>
            <rFont val="Arial"/>
            <family val="34"/>
          </rPr>
          <t>De manera concisa indique cómo implementó el control objeto de seguimiento, el resultado del mismo o cómo le está dando cumplimiento al control propuesto</t>
        </r>
      </text>
    </comment>
    <comment ref="BF9" authorId="0" shapeId="0" xr:uid="{3E0B304E-4D78-4419-BF49-C7C754A7FDB9}">
      <text>
        <r>
          <rPr>
            <b/>
            <sz val="10"/>
            <color rgb="FF000000"/>
            <rFont val="Arial"/>
            <family val="34"/>
          </rPr>
          <t xml:space="preserve">Evidencia de la implementación del control:
</t>
        </r>
        <r>
          <rPr>
            <b/>
            <sz val="10"/>
            <color rgb="FF000000"/>
            <rFont val="Arial"/>
            <family val="34"/>
          </rPr>
          <t xml:space="preserve">
</t>
        </r>
        <r>
          <rPr>
            <sz val="10"/>
            <color rgb="FF000000"/>
            <rFont val="Arial"/>
            <family val="34"/>
          </rPr>
          <t xml:space="preserve">Indique las evidencias que soportan la ejecución del control objeto de seguimiento, con base en lo reportado en la columna BE.
</t>
        </r>
        <r>
          <rPr>
            <b/>
            <sz val="10"/>
            <color rgb="FF000000"/>
            <rFont val="Arial"/>
            <family val="34"/>
          </rPr>
          <t xml:space="preserve">
</t>
        </r>
        <r>
          <rPr>
            <b/>
            <sz val="10"/>
            <color rgb="FF000000"/>
            <rFont val="Arial"/>
            <family val="34"/>
          </rPr>
          <t xml:space="preserve">Nota 1. </t>
        </r>
        <r>
          <rPr>
            <sz val="10"/>
            <color rgb="FF000000"/>
            <rFont val="Arial"/>
            <family val="34"/>
          </rPr>
          <t>Adicionalmente, se debe indicar la ubicación de las evidencias o registros que se tengan, ya sea por medio de links (cuando se trate de información publicada) o indicando la ruta de la carpeta compartida en donde se encuentra la evidencia</t>
        </r>
      </text>
    </comment>
    <comment ref="BG9" authorId="0" shapeId="0" xr:uid="{4641CD68-E87D-43A9-846D-D06B3ADC269A}">
      <text>
        <r>
          <rPr>
            <b/>
            <sz val="10"/>
            <color rgb="FF000000"/>
            <rFont val="Arial"/>
            <family val="34"/>
          </rPr>
          <t xml:space="preserve">No. Tratamiento:
</t>
        </r>
        <r>
          <rPr>
            <sz val="10"/>
            <color rgb="FF000000"/>
            <rFont val="Arial"/>
            <family val="34"/>
          </rPr>
          <t xml:space="preserve">
</t>
        </r>
        <r>
          <rPr>
            <sz val="10"/>
            <color rgb="FF000000"/>
            <rFont val="Arial"/>
            <family val="34"/>
          </rPr>
          <t xml:space="preserve">Hace referencia a la actividad del plan de acción de mitigación o tratamiento, enlistado en las columnas AV y AW, sobre el cual se realizará el seguimiento. Este campo no debe ser diligenciado ya que está pre determinado.
</t>
        </r>
      </text>
    </comment>
    <comment ref="BH9" authorId="0" shapeId="0" xr:uid="{44D973BF-8008-4611-9077-1F926D53058D}">
      <text>
        <r>
          <rPr>
            <b/>
            <sz val="10"/>
            <color rgb="FF000000"/>
            <rFont val="Arial"/>
            <family val="34"/>
          </rPr>
          <t xml:space="preserve">Estado Ejecución Plan Tratamiento:
</t>
        </r>
        <r>
          <rPr>
            <sz val="10"/>
            <color rgb="FF000000"/>
            <rFont val="Arial"/>
            <family val="34"/>
          </rPr>
          <t xml:space="preserve">
</t>
        </r>
        <r>
          <rPr>
            <sz val="10"/>
            <color rgb="FF000000"/>
            <rFont val="Arial"/>
            <family val="34"/>
          </rPr>
          <t xml:space="preserve">Utilice la lista desplegable que se encuentra parametrizada para indicar el estado de la implementación del tratamiento referenciado en la columna AW. 
</t>
        </r>
        <r>
          <rPr>
            <sz val="10"/>
            <color rgb="FF000000"/>
            <rFont val="Arial"/>
            <family val="34"/>
          </rPr>
          <t xml:space="preserve">
</t>
        </r>
        <r>
          <rPr>
            <sz val="10"/>
            <color rgb="FF000000"/>
            <rFont val="Arial"/>
            <family val="34"/>
          </rPr>
          <t xml:space="preserve">Las opciones del estado de implementación del tratamiento son: i) Sin iniciar, ii) En curso y iii) Finalizado.
</t>
        </r>
        <r>
          <rPr>
            <sz val="10"/>
            <color rgb="FF000000"/>
            <rFont val="Arial"/>
            <family val="34"/>
          </rPr>
          <t xml:space="preserve">
</t>
        </r>
        <r>
          <rPr>
            <b/>
            <sz val="10"/>
            <color rgb="FF000000"/>
            <rFont val="Arial"/>
            <family val="34"/>
          </rPr>
          <t xml:space="preserve">Nota 1. </t>
        </r>
        <r>
          <rPr>
            <sz val="10"/>
            <color rgb="FF000000"/>
            <rFont val="Arial"/>
            <family val="34"/>
          </rPr>
          <t>El estado de implementación del Plan de Tratamiento de Mitigación se deberá informar de forma trimestral y acumulada para asegurar que el tratamiento se implementó durante toda la vigencia o en el momento que se debía aplicar en la vigencia.</t>
        </r>
      </text>
    </comment>
    <comment ref="BI9" authorId="0" shapeId="0" xr:uid="{BCC84AFA-5931-4DE5-8CD5-984BC086B496}">
      <text>
        <r>
          <rPr>
            <b/>
            <sz val="10"/>
            <color rgb="FF000000"/>
            <rFont val="Arial"/>
            <family val="34"/>
          </rPr>
          <t xml:space="preserve">Seguimiento del Tratamiento:
</t>
        </r>
        <r>
          <rPr>
            <sz val="10"/>
            <color rgb="FF000000"/>
            <rFont val="Arial"/>
            <family val="34"/>
          </rPr>
          <t xml:space="preserve">
</t>
        </r>
        <r>
          <rPr>
            <sz val="10"/>
            <color rgb="FF000000"/>
            <rFont val="Arial"/>
            <family val="34"/>
          </rPr>
          <t xml:space="preserve">De manera concisa indique cómo implementó cada actividad del plan de tratamiento objeto de seguimiento, el resultado del mismo o cómo le está dando cumplimiento al plan de tratamiento propuesto
</t>
        </r>
      </text>
    </comment>
    <comment ref="BJ9" authorId="0" shapeId="0" xr:uid="{8D47F3A3-4DC8-4031-963F-8EFF1F257F67}">
      <text>
        <r>
          <rPr>
            <b/>
            <sz val="10"/>
            <color rgb="FF000000"/>
            <rFont val="Arial"/>
            <family val="34"/>
          </rPr>
          <t xml:space="preserve">Evidencia Implementación Tratamiento:
</t>
        </r>
        <r>
          <rPr>
            <b/>
            <sz val="10"/>
            <color rgb="FF000000"/>
            <rFont val="Arial"/>
            <family val="34"/>
          </rPr>
          <t xml:space="preserve">
</t>
        </r>
        <r>
          <rPr>
            <sz val="10"/>
            <color rgb="FF000000"/>
            <rFont val="Arial"/>
            <family val="34"/>
          </rPr>
          <t xml:space="preserve">Indique las evidencias que soportan la ejecución del tratamiento objeto de seguimiento, con base en lo reportado en la columna BI.
</t>
        </r>
        <r>
          <rPr>
            <b/>
            <sz val="10"/>
            <color rgb="FF000000"/>
            <rFont val="Arial"/>
            <family val="34"/>
          </rPr>
          <t xml:space="preserve">
</t>
        </r>
        <r>
          <rPr>
            <b/>
            <sz val="10"/>
            <color rgb="FF000000"/>
            <rFont val="Arial"/>
            <family val="34"/>
          </rPr>
          <t xml:space="preserve">Nota 1. </t>
        </r>
        <r>
          <rPr>
            <sz val="10"/>
            <color rgb="FF000000"/>
            <rFont val="Arial"/>
            <family val="34"/>
          </rPr>
          <t>Adicionalmente, se debe indicar la ubicación de las evidencias o registros que se tengan, ya sea por medio de links (cuando se trate de información publicada) o indicando la ruta de la carpeta compartida en donde se encuentra la evidencia</t>
        </r>
      </text>
    </comment>
    <comment ref="BK9" authorId="0" shapeId="0" xr:uid="{21F36FA7-69F1-44DE-B112-7011C6DB0A38}">
      <text>
        <r>
          <rPr>
            <b/>
            <sz val="10"/>
            <color rgb="FF000000"/>
            <rFont val="Arial"/>
            <family val="34"/>
          </rPr>
          <t xml:space="preserve">Estado Materialización Riesgos:
</t>
        </r>
        <r>
          <rPr>
            <sz val="10"/>
            <color rgb="FF000000"/>
            <rFont val="Arial"/>
            <family val="34"/>
          </rPr>
          <t xml:space="preserve">
</t>
        </r>
        <r>
          <rPr>
            <sz val="10"/>
            <color rgb="FF000000"/>
            <rFont val="Arial"/>
            <family val="34"/>
          </rPr>
          <t xml:space="preserve">Seleccione de la lista desplegable parametrizada, si el riesgo objeto de seguimiento se materializó o no durante el periodo de seguimiento.
</t>
        </r>
      </text>
    </comment>
    <comment ref="BL9" authorId="0" shapeId="0" xr:uid="{C056D790-29BA-4528-8DBB-103E84843121}">
      <text>
        <r>
          <rPr>
            <b/>
            <sz val="10"/>
            <color rgb="FF000000"/>
            <rFont val="Arial"/>
            <family val="34"/>
          </rPr>
          <t xml:space="preserve">Seguimiento Materialización de Riesgos:
</t>
        </r>
        <r>
          <rPr>
            <sz val="10"/>
            <color rgb="FF000000"/>
            <rFont val="Arial"/>
            <family val="34"/>
          </rPr>
          <t xml:space="preserve">
</t>
        </r>
        <r>
          <rPr>
            <sz val="10"/>
            <color rgb="FF000000"/>
            <rFont val="Arial"/>
            <family val="34"/>
          </rPr>
          <t>De manera complementaria, informe de manera concisa si no se presento materialización del riesgo, y en caso contrario, informar brevemente cómo se materializó el riesgo.</t>
        </r>
      </text>
    </comment>
    <comment ref="BM9" authorId="0" shapeId="0" xr:uid="{0FD514A3-A548-4772-A072-BA1642BB7D4E}">
      <text>
        <r>
          <rPr>
            <b/>
            <sz val="10"/>
            <color rgb="FF000000"/>
            <rFont val="Arial"/>
            <family val="34"/>
          </rPr>
          <t xml:space="preserve">Evidencia Materialización del riesgo:
</t>
        </r>
        <r>
          <rPr>
            <b/>
            <sz val="10"/>
            <color rgb="FF000000"/>
            <rFont val="Arial"/>
            <family val="34"/>
          </rPr>
          <t xml:space="preserve">
</t>
        </r>
        <r>
          <rPr>
            <sz val="10"/>
            <color rgb="FF000000"/>
            <rFont val="Arial"/>
            <family val="34"/>
          </rPr>
          <t xml:space="preserve">Indique como evidencia los documentos o registros que den cuenta de la materialización del riesgo.
</t>
        </r>
        <r>
          <rPr>
            <sz val="10"/>
            <color rgb="FF000000"/>
            <rFont val="Arial"/>
            <family val="34"/>
          </rPr>
          <t xml:space="preserve">
</t>
        </r>
        <r>
          <rPr>
            <b/>
            <sz val="10"/>
            <color rgb="FF000000"/>
            <rFont val="Arial"/>
            <family val="34"/>
          </rPr>
          <t xml:space="preserve">Nota 1. </t>
        </r>
        <r>
          <rPr>
            <sz val="10"/>
            <color rgb="FF000000"/>
            <rFont val="Arial"/>
            <family val="34"/>
          </rPr>
          <t xml:space="preserve">En caso que ya se haya reportado la materialización del riesgo formalmente a la Oficina Asesora de Planeación, informe el memorando o correo por el cual se remite el reporte.
</t>
        </r>
        <r>
          <rPr>
            <sz val="10"/>
            <color rgb="FF000000"/>
            <rFont val="Arial"/>
            <family val="34"/>
          </rPr>
          <t xml:space="preserve">
</t>
        </r>
        <r>
          <rPr>
            <b/>
            <sz val="10"/>
            <color rgb="FF000000"/>
            <rFont val="Arial"/>
            <family val="34"/>
          </rPr>
          <t xml:space="preserve">Nota 2. </t>
        </r>
        <r>
          <rPr>
            <sz val="10"/>
            <color rgb="FF000000"/>
            <rFont val="Arial"/>
            <family val="34"/>
          </rPr>
          <t>El reporte de la materialización de un riesgo en esta herramienta, no exime el reporte y uso del formato destinado para el reporte detallado de riesgos materializados.</t>
        </r>
      </text>
    </comment>
    <comment ref="Q10" authorId="0" shapeId="0" xr:uid="{F0C54BB8-5D3B-441D-B70D-A959400C9DD6}">
      <text>
        <r>
          <rPr>
            <b/>
            <sz val="10"/>
            <color rgb="FF000000"/>
            <rFont val="Arial"/>
            <family val="34"/>
          </rPr>
          <t xml:space="preserve">Cuestionario Corrupción
</t>
        </r>
        <r>
          <rPr>
            <sz val="10"/>
            <color rgb="FF000000"/>
            <rFont val="Arial"/>
            <family val="34"/>
          </rPr>
          <t xml:space="preserve">
</t>
        </r>
        <r>
          <rPr>
            <sz val="10"/>
            <color rgb="FF000000"/>
            <rFont val="Arial"/>
            <family val="34"/>
          </rPr>
          <t xml:space="preserve">Dar click a la casilla Q de cada riesgo, para aplicar el cuestionario que contiene los criterios que determinan el impacto inherente de cada riesgo.
</t>
        </r>
        <r>
          <rPr>
            <sz val="10"/>
            <color rgb="FF000000"/>
            <rFont val="Tahoma"/>
            <family val="2"/>
          </rPr>
          <t xml:space="preserve">
</t>
        </r>
      </text>
    </comment>
    <comment ref="R10" authorId="0" shapeId="0" xr:uid="{855AEF2A-642D-40E5-BF67-76B461519D9F}">
      <text>
        <r>
          <rPr>
            <b/>
            <sz val="10"/>
            <color rgb="FF000000"/>
            <rFont val="Arial"/>
            <family val="34"/>
          </rPr>
          <t xml:space="preserve">Respuestas Afirmativas:
</t>
        </r>
        <r>
          <rPr>
            <sz val="10"/>
            <color rgb="FF000000"/>
            <rFont val="Arial"/>
            <family val="34"/>
          </rPr>
          <t xml:space="preserve">
</t>
        </r>
        <r>
          <rPr>
            <sz val="10"/>
            <color rgb="FF000000"/>
            <rFont val="Arial"/>
            <family val="34"/>
          </rPr>
          <t xml:space="preserve">Este campo es automático y no debe ser diligenciado.
</t>
        </r>
        <r>
          <rPr>
            <sz val="10"/>
            <color rgb="FF000000"/>
            <rFont val="Arial"/>
            <family val="34"/>
          </rPr>
          <t xml:space="preserve">
</t>
        </r>
        <r>
          <rPr>
            <b/>
            <sz val="10"/>
            <color rgb="FF000000"/>
            <rFont val="Arial"/>
            <family val="34"/>
          </rPr>
          <t xml:space="preserve">Nota 1: </t>
        </r>
        <r>
          <rPr>
            <sz val="10"/>
            <color rgb="FF000000"/>
            <rFont val="Arial"/>
            <family val="34"/>
          </rPr>
          <t xml:space="preserve">este campo corresponde a las respuestas afirmativas del cuestionario aplicado al dar click a la casilla Q de cada riesgo.
</t>
        </r>
      </text>
    </comment>
    <comment ref="AB10" authorId="0" shapeId="0" xr:uid="{173399A8-C89D-422E-A534-6666210823D4}">
      <text>
        <r>
          <rPr>
            <b/>
            <sz val="10"/>
            <color rgb="FF000000"/>
            <rFont val="Arial"/>
            <family val="34"/>
          </rPr>
          <t xml:space="preserve">Asignación Responsable:
</t>
        </r>
        <r>
          <rPr>
            <sz val="10"/>
            <color rgb="FF000000"/>
            <rFont val="Arial"/>
            <family val="34"/>
          </rPr>
          <t xml:space="preserve">
</t>
        </r>
        <r>
          <rPr>
            <sz val="10"/>
            <color rgb="FF000000"/>
            <rFont val="Arial"/>
            <family val="34"/>
          </rPr>
          <t xml:space="preserve">Responda la pregunta con base en las opciones de la lista desplegable
</t>
        </r>
        <r>
          <rPr>
            <sz val="10"/>
            <color rgb="FF000000"/>
            <rFont val="Arial"/>
            <family val="34"/>
          </rPr>
          <t xml:space="preserve">
</t>
        </r>
        <r>
          <rPr>
            <sz val="10"/>
            <color rgb="FF000000"/>
            <rFont val="Arial"/>
            <family val="34"/>
          </rPr>
          <t xml:space="preserve">Pregunta: </t>
        </r>
        <r>
          <rPr>
            <b/>
            <sz val="10"/>
            <color rgb="FF000000"/>
            <rFont val="Arial"/>
            <family val="34"/>
          </rPr>
          <t xml:space="preserve">¿Existe un responsable asignado a la ejecución del control?
</t>
        </r>
        <r>
          <rPr>
            <sz val="10"/>
            <color rgb="FF000000"/>
            <rFont val="Arial"/>
            <family val="34"/>
          </rPr>
          <t xml:space="preserve">
</t>
        </r>
        <r>
          <rPr>
            <sz val="10"/>
            <color rgb="FF000000"/>
            <rFont val="Arial"/>
            <family val="34"/>
          </rPr>
          <t>Opciones de Respuesta: Asignado /No asignado</t>
        </r>
      </text>
    </comment>
    <comment ref="AC10" authorId="0" shapeId="0" xr:uid="{28B2FEAA-09C1-46CC-AA13-DBC66D1500CF}">
      <text>
        <r>
          <rPr>
            <b/>
            <sz val="10"/>
            <color rgb="FF000000"/>
            <rFont val="Arial"/>
            <family val="34"/>
          </rPr>
          <t xml:space="preserve">Autoridad y Segregación de Funciones
</t>
        </r>
        <r>
          <rPr>
            <b/>
            <sz val="10"/>
            <color rgb="FF000000"/>
            <rFont val="Arial"/>
            <family val="34"/>
          </rPr>
          <t xml:space="preserve">
</t>
        </r>
        <r>
          <rPr>
            <sz val="10"/>
            <color rgb="FF000000"/>
            <rFont val="Arial"/>
            <family val="34"/>
          </rPr>
          <t xml:space="preserve">Responda la pregunta con base en las opciones de la lista desplegable
</t>
        </r>
        <r>
          <rPr>
            <sz val="10"/>
            <color rgb="FF000000"/>
            <rFont val="Arial"/>
            <family val="34"/>
          </rPr>
          <t xml:space="preserve">
</t>
        </r>
        <r>
          <rPr>
            <sz val="10"/>
            <color rgb="FF000000"/>
            <rFont val="Arial"/>
            <family val="34"/>
          </rPr>
          <t xml:space="preserve">Pregunta: </t>
        </r>
        <r>
          <rPr>
            <b/>
            <sz val="10"/>
            <color rgb="FF000000"/>
            <rFont val="Arial"/>
            <family val="34"/>
          </rPr>
          <t>¿El responsable tiene la autoridad y adecuada segregación de funciones en la ejecución del control?</t>
        </r>
        <r>
          <rPr>
            <sz val="10"/>
            <color rgb="FF000000"/>
            <rFont val="Arial"/>
            <family val="34"/>
          </rPr>
          <t xml:space="preserve"> 
</t>
        </r>
        <r>
          <rPr>
            <sz val="10"/>
            <color rgb="FF000000"/>
            <rFont val="Arial"/>
            <family val="34"/>
          </rPr>
          <t xml:space="preserve">
</t>
        </r>
        <r>
          <rPr>
            <sz val="10"/>
            <color rgb="FF000000"/>
            <rFont val="Arial"/>
            <family val="34"/>
          </rPr>
          <t xml:space="preserve">Opciones de Respuesta: Adecuado /Inadecuado
</t>
        </r>
      </text>
    </comment>
    <comment ref="AD10" authorId="0" shapeId="0" xr:uid="{0C9D67F5-3F3D-4CD7-9E10-2B146BA92624}">
      <text>
        <r>
          <rPr>
            <b/>
            <sz val="10"/>
            <color rgb="FF000000"/>
            <rFont val="Arial"/>
            <family val="34"/>
          </rPr>
          <t xml:space="preserve">Periodicidad del Control
</t>
        </r>
        <r>
          <rPr>
            <b/>
            <sz val="10"/>
            <color rgb="FF000000"/>
            <rFont val="Arial"/>
            <family val="34"/>
          </rPr>
          <t xml:space="preserve">
</t>
        </r>
        <r>
          <rPr>
            <sz val="10"/>
            <color rgb="FF000000"/>
            <rFont val="Arial"/>
            <family val="34"/>
          </rPr>
          <t xml:space="preserve">Responda la pregunta con base en las opciones de la lista desplegable
</t>
        </r>
        <r>
          <rPr>
            <sz val="10"/>
            <color rgb="FF000000"/>
            <rFont val="Arial"/>
            <family val="34"/>
          </rPr>
          <t xml:space="preserve">
</t>
        </r>
        <r>
          <rPr>
            <sz val="10"/>
            <color rgb="FF000000"/>
            <rFont val="Arial"/>
            <family val="34"/>
          </rPr>
          <t xml:space="preserve">Pregunta: </t>
        </r>
        <r>
          <rPr>
            <b/>
            <sz val="10"/>
            <color rgb="FF000000"/>
            <rFont val="Arial"/>
            <family val="34"/>
          </rPr>
          <t>¿La oportunidad en que se ejecuta el control ayuda a prevenir la mitigación del riesgo o a detectar la materialización del riesgo de manera oportuna?</t>
        </r>
        <r>
          <rPr>
            <sz val="10"/>
            <color rgb="FF000000"/>
            <rFont val="Arial"/>
            <family val="34"/>
          </rPr>
          <t xml:space="preserve">
</t>
        </r>
        <r>
          <rPr>
            <sz val="10"/>
            <color rgb="FF000000"/>
            <rFont val="Arial"/>
            <family val="34"/>
          </rPr>
          <t xml:space="preserve">
</t>
        </r>
        <r>
          <rPr>
            <sz val="10"/>
            <color rgb="FF000000"/>
            <rFont val="Arial"/>
            <family val="34"/>
          </rPr>
          <t>Opciones de Respuesta: Oportuna/ Inoportuna</t>
        </r>
      </text>
    </comment>
    <comment ref="AE10" authorId="0" shapeId="0" xr:uid="{00B6D192-A020-4AFF-BBD3-2AB5C1B29B2F}">
      <text>
        <r>
          <rPr>
            <b/>
            <sz val="10"/>
            <color rgb="FF000000"/>
            <rFont val="Arial"/>
            <family val="34"/>
          </rPr>
          <t xml:space="preserve">Propósito Control:
</t>
        </r>
        <r>
          <rPr>
            <sz val="10"/>
            <color rgb="FF000000"/>
            <rFont val="Arial"/>
            <family val="34"/>
          </rPr>
          <t xml:space="preserve">
</t>
        </r>
        <r>
          <rPr>
            <sz val="10"/>
            <color rgb="FF000000"/>
            <rFont val="Arial"/>
            <family val="34"/>
          </rPr>
          <t xml:space="preserve">Responda la pregunta con base en las opciones de la lista desplegable
</t>
        </r>
        <r>
          <rPr>
            <sz val="10"/>
            <color rgb="FF000000"/>
            <rFont val="Arial"/>
            <family val="34"/>
          </rPr>
          <t xml:space="preserve">
</t>
        </r>
        <r>
          <rPr>
            <sz val="10"/>
            <color rgb="FF000000"/>
            <rFont val="Arial"/>
            <family val="34"/>
          </rPr>
          <t xml:space="preserve">Pregunta: </t>
        </r>
        <r>
          <rPr>
            <b/>
            <sz val="10"/>
            <color rgb="FF000000"/>
            <rFont val="Arial"/>
            <family val="34"/>
          </rPr>
          <t>¿Las actividades que se desarrollan en el control realmente buscan por si sola prevenir o detectar las causas que pueden dar origen al riesgo, ejemplo Verificar, Validar Cotejar, Comparar, Revisar, etc.?</t>
        </r>
        <r>
          <rPr>
            <sz val="10"/>
            <color rgb="FF000000"/>
            <rFont val="Arial"/>
            <family val="34"/>
          </rPr>
          <t xml:space="preserve"> 
</t>
        </r>
        <r>
          <rPr>
            <sz val="10"/>
            <color rgb="FF000000"/>
            <rFont val="Arial"/>
            <family val="34"/>
          </rPr>
          <t xml:space="preserve">
</t>
        </r>
        <r>
          <rPr>
            <sz val="10"/>
            <color rgb="FF000000"/>
            <rFont val="Arial"/>
            <family val="34"/>
          </rPr>
          <t>Opciones de Respuesta: Prevenir/ Detectar /No es un control</t>
        </r>
      </text>
    </comment>
    <comment ref="AF10" authorId="0" shapeId="0" xr:uid="{6A65078F-D03A-4D86-A69A-B982CE9411A4}">
      <text>
        <r>
          <rPr>
            <b/>
            <sz val="10"/>
            <color rgb="FF000000"/>
            <rFont val="Arial"/>
            <family val="34"/>
          </rPr>
          <t xml:space="preserve">Fuente de Información:
</t>
        </r>
        <r>
          <rPr>
            <b/>
            <sz val="10"/>
            <color rgb="FF000000"/>
            <rFont val="Arial"/>
            <family val="34"/>
          </rPr>
          <t xml:space="preserve">
</t>
        </r>
        <r>
          <rPr>
            <sz val="10"/>
            <color rgb="FF000000"/>
            <rFont val="Arial"/>
            <family val="34"/>
          </rPr>
          <t xml:space="preserve">Responda la pregunta con base en las opciones de la lista desplegable
</t>
        </r>
        <r>
          <rPr>
            <sz val="10"/>
            <color rgb="FF000000"/>
            <rFont val="Arial"/>
            <family val="34"/>
          </rPr>
          <t xml:space="preserve">
</t>
        </r>
        <r>
          <rPr>
            <sz val="10"/>
            <color rgb="FF000000"/>
            <rFont val="Arial"/>
            <family val="34"/>
          </rPr>
          <t>Pregunta:</t>
        </r>
        <r>
          <rPr>
            <b/>
            <sz val="10"/>
            <color rgb="FF000000"/>
            <rFont val="Arial"/>
            <family val="34"/>
          </rPr>
          <t xml:space="preserve"> ¿La fuente de información que se utiliza en el desarrollo del control es información confiable que permita mitigar el riesgo?.
</t>
        </r>
        <r>
          <rPr>
            <sz val="10"/>
            <color rgb="FF000000"/>
            <rFont val="Arial"/>
            <family val="34"/>
          </rPr>
          <t xml:space="preserve">
</t>
        </r>
        <r>
          <rPr>
            <sz val="10"/>
            <color rgb="FF000000"/>
            <rFont val="Arial"/>
            <family val="34"/>
          </rPr>
          <t xml:space="preserve">Opciones de Respuesta: Confiable/No Confiable
</t>
        </r>
      </text>
    </comment>
    <comment ref="AG10" authorId="0" shapeId="0" xr:uid="{CEB4DF8C-0C9D-4E52-B89D-90114DE7FA34}">
      <text>
        <r>
          <rPr>
            <b/>
            <sz val="10"/>
            <color rgb="FF000000"/>
            <rFont val="Arial"/>
            <family val="34"/>
          </rPr>
          <t xml:space="preserve">Investigación y Resolución de Observaciones y Desviaciones
</t>
        </r>
        <r>
          <rPr>
            <b/>
            <sz val="10"/>
            <color rgb="FF000000"/>
            <rFont val="Arial"/>
            <family val="34"/>
          </rPr>
          <t xml:space="preserve">
</t>
        </r>
        <r>
          <rPr>
            <sz val="10"/>
            <color rgb="FF000000"/>
            <rFont val="Arial"/>
            <family val="34"/>
          </rPr>
          <t xml:space="preserve">Responda la pregunta con base en las opciones de la lista desplegable
</t>
        </r>
        <r>
          <rPr>
            <sz val="10"/>
            <color rgb="FF000000"/>
            <rFont val="Arial"/>
            <family val="34"/>
          </rPr>
          <t xml:space="preserve">
</t>
        </r>
        <r>
          <rPr>
            <sz val="10"/>
            <color rgb="FF000000"/>
            <rFont val="Arial"/>
            <family val="34"/>
          </rPr>
          <t>Pregunta:</t>
        </r>
        <r>
          <rPr>
            <b/>
            <sz val="10"/>
            <color rgb="FF000000"/>
            <rFont val="Arial"/>
            <family val="34"/>
          </rPr>
          <t xml:space="preserve"> ¿Las observaciones, desviaciones o diferencias identificadas como resultados de la ejecución del control son investigadas y resueltas de manera oportuna?
</t>
        </r>
        <r>
          <rPr>
            <sz val="10"/>
            <color rgb="FF000000"/>
            <rFont val="Arial"/>
            <family val="34"/>
          </rPr>
          <t xml:space="preserve">
</t>
        </r>
        <r>
          <rPr>
            <sz val="10"/>
            <color rgb="FF000000"/>
            <rFont val="Arial"/>
            <family val="34"/>
          </rPr>
          <t xml:space="preserve">Opciones de Respuesta: Oportuna/ Inoportuna
</t>
        </r>
      </text>
    </comment>
    <comment ref="AH10" authorId="0" shapeId="0" xr:uid="{109AFD85-C6E8-4CE7-950F-531DF2F2329D}">
      <text>
        <r>
          <rPr>
            <b/>
            <sz val="10"/>
            <color rgb="FF000000"/>
            <rFont val="Arial"/>
            <family val="34"/>
          </rPr>
          <t xml:space="preserve">Evidencia Ejecución del Control
</t>
        </r>
        <r>
          <rPr>
            <b/>
            <sz val="10"/>
            <color rgb="FF000000"/>
            <rFont val="Arial"/>
            <family val="34"/>
          </rPr>
          <t xml:space="preserve">
</t>
        </r>
        <r>
          <rPr>
            <sz val="10"/>
            <color rgb="FF000000"/>
            <rFont val="Arial"/>
            <family val="34"/>
          </rPr>
          <t xml:space="preserve">
</t>
        </r>
        <r>
          <rPr>
            <sz val="10"/>
            <color rgb="FF000000"/>
            <rFont val="Arial"/>
            <family val="34"/>
          </rPr>
          <t xml:space="preserve">Responda la pregunta con base en las opciones de la lista desplegable
</t>
        </r>
        <r>
          <rPr>
            <sz val="10"/>
            <color rgb="FF000000"/>
            <rFont val="Arial"/>
            <family val="34"/>
          </rPr>
          <t xml:space="preserve">
</t>
        </r>
        <r>
          <rPr>
            <sz val="10"/>
            <color rgb="FF000000"/>
            <rFont val="Arial"/>
            <family val="34"/>
          </rPr>
          <t>Pregunta:</t>
        </r>
        <r>
          <rPr>
            <b/>
            <sz val="10"/>
            <color rgb="FF000000"/>
            <rFont val="Arial"/>
            <family val="34"/>
          </rPr>
          <t xml:space="preserve"> ¿Se deja evidencia o rastro de la ejecución del control, que permita a cualquier tercero con la evidencia, llegar a la misma conclusión?.
</t>
        </r>
        <r>
          <rPr>
            <sz val="10"/>
            <color rgb="FF000000"/>
            <rFont val="Arial"/>
            <family val="34"/>
          </rPr>
          <t xml:space="preserve">
</t>
        </r>
        <r>
          <rPr>
            <sz val="10"/>
            <color rgb="FF000000"/>
            <rFont val="Arial"/>
            <family val="34"/>
          </rPr>
          <t xml:space="preserve">Opciones de Respuesta: Completa / Incompleta / No existe
</t>
        </r>
      </text>
    </comment>
    <comment ref="AI10" authorId="0" shapeId="0" xr:uid="{2009882D-A0E3-4595-93C7-AC5D4B5CCDD8}">
      <text>
        <r>
          <rPr>
            <b/>
            <sz val="10"/>
            <color rgb="FF000000"/>
            <rFont val="Arial"/>
            <family val="34"/>
          </rPr>
          <t xml:space="preserve">Calificación:
</t>
        </r>
        <r>
          <rPr>
            <b/>
            <sz val="10"/>
            <color rgb="FF000000"/>
            <rFont val="Arial"/>
            <family val="34"/>
          </rPr>
          <t xml:space="preserve">
</t>
        </r>
        <r>
          <rPr>
            <sz val="10"/>
            <color rgb="FF000000"/>
            <rFont val="Arial"/>
            <family val="34"/>
          </rPr>
          <t xml:space="preserve">Este campo es automático y no debe ser diligenciado.
</t>
        </r>
        <r>
          <rPr>
            <sz val="10"/>
            <color rgb="FF000000"/>
            <rFont val="Arial"/>
            <family val="34"/>
          </rPr>
          <t xml:space="preserve">
</t>
        </r>
        <r>
          <rPr>
            <b/>
            <sz val="10"/>
            <color rgb="FF000000"/>
            <rFont val="Arial"/>
            <family val="34"/>
          </rPr>
          <t xml:space="preserve">Nota 1: </t>
        </r>
        <r>
          <rPr>
            <sz val="10"/>
            <color rgb="FF000000"/>
            <rFont val="Arial"/>
            <family val="34"/>
          </rPr>
          <t xml:space="preserve">La calificación del diseño del control se asigna conforme al peso de cada criterio de evaluación de acuerdo con la información de la pestaña Tabla_Controles (Tabla Evaluación Diseño de Control) </t>
        </r>
      </text>
    </comment>
    <comment ref="AJ10" authorId="0" shapeId="0" xr:uid="{404B0A25-0F61-4D45-B0AA-785C53A20569}">
      <text>
        <r>
          <rPr>
            <b/>
            <sz val="10"/>
            <color rgb="FF000000"/>
            <rFont val="Arial"/>
            <family val="34"/>
          </rPr>
          <t>Diseño del Control:</t>
        </r>
        <r>
          <rPr>
            <sz val="10"/>
            <color rgb="FF000000"/>
            <rFont val="Arial"/>
            <family val="34"/>
          </rPr>
          <t xml:space="preserve">
</t>
        </r>
        <r>
          <rPr>
            <sz val="10"/>
            <color rgb="FF000000"/>
            <rFont val="Arial"/>
            <family val="34"/>
          </rPr>
          <t xml:space="preserve">
</t>
        </r>
        <r>
          <rPr>
            <sz val="10"/>
            <color rgb="FF000000"/>
            <rFont val="Arial"/>
            <family val="34"/>
          </rPr>
          <t xml:space="preserve">Este campo es automático conforme a la calificación cuantitativa de la evaluación del diseño del control (Columna AI). Por esta razón este campo no debe ser diligenciado.
</t>
        </r>
        <r>
          <rPr>
            <sz val="10"/>
            <color rgb="FF000000"/>
            <rFont val="Arial"/>
            <family val="34"/>
          </rPr>
          <t xml:space="preserve">
</t>
        </r>
        <r>
          <rPr>
            <b/>
            <sz val="10"/>
            <color rgb="FF000000"/>
            <rFont val="Arial"/>
            <family val="34"/>
          </rPr>
          <t xml:space="preserve">Nota 1: </t>
        </r>
        <r>
          <rPr>
            <sz val="10"/>
            <color rgb="FF000000"/>
            <rFont val="Arial"/>
            <family val="34"/>
          </rPr>
          <t xml:space="preserve">Un control se considera con diseño </t>
        </r>
        <r>
          <rPr>
            <b/>
            <sz val="10"/>
            <color rgb="FF000000"/>
            <rFont val="Arial"/>
            <family val="34"/>
          </rPr>
          <t xml:space="preserve">Fuerte </t>
        </r>
        <r>
          <rPr>
            <sz val="10"/>
            <color rgb="FF000000"/>
            <rFont val="Arial"/>
            <family val="34"/>
          </rPr>
          <t xml:space="preserve">cuando obtiene calificaciones entre 96 y 100 
</t>
        </r>
        <r>
          <rPr>
            <sz val="10"/>
            <color rgb="FF000000"/>
            <rFont val="Arial"/>
            <family val="34"/>
          </rPr>
          <t xml:space="preserve">
</t>
        </r>
        <r>
          <rPr>
            <b/>
            <sz val="10"/>
            <color rgb="FF000000"/>
            <rFont val="Arial"/>
            <family val="34"/>
          </rPr>
          <t xml:space="preserve">Nota 2: </t>
        </r>
        <r>
          <rPr>
            <sz val="10"/>
            <color rgb="FF000000"/>
            <rFont val="Arial"/>
            <family val="34"/>
          </rPr>
          <t xml:space="preserve">Un control se considera con diseño </t>
        </r>
        <r>
          <rPr>
            <b/>
            <sz val="10"/>
            <color rgb="FF000000"/>
            <rFont val="Arial"/>
            <family val="34"/>
          </rPr>
          <t xml:space="preserve">Moderado </t>
        </r>
        <r>
          <rPr>
            <sz val="10"/>
            <color rgb="FF000000"/>
            <rFont val="Arial"/>
            <family val="34"/>
          </rPr>
          <t xml:space="preserve">cuando obtiene calificaciones entre 86 y 95
</t>
        </r>
        <r>
          <rPr>
            <sz val="10"/>
            <color rgb="FF000000"/>
            <rFont val="Arial"/>
            <family val="34"/>
          </rPr>
          <t xml:space="preserve">
</t>
        </r>
        <r>
          <rPr>
            <b/>
            <sz val="10"/>
            <color rgb="FF000000"/>
            <rFont val="Arial"/>
            <family val="34"/>
          </rPr>
          <t xml:space="preserve">Nota 3: </t>
        </r>
        <r>
          <rPr>
            <sz val="10"/>
            <color rgb="FF000000"/>
            <rFont val="Arial"/>
            <family val="34"/>
          </rPr>
          <t xml:space="preserve">Un control se considera con diseño </t>
        </r>
        <r>
          <rPr>
            <b/>
            <sz val="10"/>
            <color rgb="FF000000"/>
            <rFont val="Arial"/>
            <family val="34"/>
          </rPr>
          <t xml:space="preserve">Débil </t>
        </r>
        <r>
          <rPr>
            <sz val="10"/>
            <color rgb="FF000000"/>
            <rFont val="Arial"/>
            <family val="34"/>
          </rPr>
          <t>cuando obtiene calificaciones entre 0 y 85</t>
        </r>
      </text>
    </comment>
    <comment ref="AL10" authorId="0" shapeId="0" xr:uid="{C21E4BD6-C1CC-4D68-998E-6CBAF71CA44F}">
      <text>
        <r>
          <rPr>
            <b/>
            <sz val="10"/>
            <color rgb="FF000000"/>
            <rFont val="Arial"/>
            <family val="34"/>
          </rPr>
          <t xml:space="preserve">Solidez Individual del Control:
</t>
        </r>
        <r>
          <rPr>
            <sz val="10"/>
            <color rgb="FF000000"/>
            <rFont val="Arial"/>
            <family val="34"/>
          </rPr>
          <t xml:space="preserve">
</t>
        </r>
        <r>
          <rPr>
            <sz val="10"/>
            <color rgb="FF000000"/>
            <rFont val="Arial"/>
            <family val="34"/>
          </rPr>
          <t xml:space="preserve">Este campo es automático con base en la calificación obtenida de la evaluación del diseño y ejecución de cada control, por lo que no debe ser modificado.
</t>
        </r>
        <r>
          <rPr>
            <sz val="10"/>
            <color rgb="FF000000"/>
            <rFont val="Arial"/>
            <family val="34"/>
          </rPr>
          <t xml:space="preserve">
</t>
        </r>
        <r>
          <rPr>
            <b/>
            <sz val="10"/>
            <color rgb="FF000000"/>
            <rFont val="Arial"/>
            <family val="34"/>
          </rPr>
          <t xml:space="preserve">Nota 1: </t>
        </r>
        <r>
          <rPr>
            <sz val="10"/>
            <color rgb="FF000000"/>
            <rFont val="Arial"/>
            <family val="34"/>
          </rPr>
          <t xml:space="preserve">En la evaluación del diseño y ejecución de los controles, las dos variables son importantes y significativas en el tratamiento de los riesgos y sus causas, por lo que siempre la calificación de la solidez de cada control, asumirá la calificación del diseño o ejecución con menor calificación entre fuerte, moderado y débil.
</t>
        </r>
        <r>
          <rPr>
            <sz val="10"/>
            <color rgb="FF000000"/>
            <rFont val="Arial"/>
            <family val="34"/>
          </rPr>
          <t xml:space="preserve">
</t>
        </r>
        <r>
          <rPr>
            <b/>
            <sz val="10"/>
            <color rgb="FF000000"/>
            <rFont val="Arial"/>
            <family val="34"/>
          </rPr>
          <t xml:space="preserve">Nota 2: </t>
        </r>
        <r>
          <rPr>
            <sz val="10"/>
            <color rgb="FF000000"/>
            <rFont val="Arial"/>
            <family val="34"/>
          </rPr>
          <t xml:space="preserve">Las combinaciones para establecer la solidez individual de cada control se pueden visualizar en la pestaña Tabla_Controles, en el capítulo de Solidez Individual de Controles, en caso de requerir mayor detalle. </t>
        </r>
      </text>
    </comment>
    <comment ref="AM10" authorId="0" shapeId="0" xr:uid="{F76FD349-34A2-4C09-ADC0-BC140B956727}">
      <text>
        <r>
          <rPr>
            <b/>
            <sz val="10"/>
            <color rgb="FF000000"/>
            <rFont val="Arial"/>
            <family val="34"/>
          </rPr>
          <t xml:space="preserve">Puntaje Solidez Individual del Control:
</t>
        </r>
        <r>
          <rPr>
            <b/>
            <sz val="10"/>
            <color rgb="FF000000"/>
            <rFont val="Arial"/>
            <family val="34"/>
          </rPr>
          <t xml:space="preserve">
</t>
        </r>
        <r>
          <rPr>
            <sz val="10"/>
            <color rgb="FF000000"/>
            <rFont val="Arial"/>
            <family val="34"/>
          </rPr>
          <t xml:space="preserve">Dato automático conforme el dato automático de la Columna AL. Por favor no diligenciar.
</t>
        </r>
        <r>
          <rPr>
            <sz val="10"/>
            <color rgb="FF000000"/>
            <rFont val="Arial"/>
            <family val="34"/>
          </rPr>
          <t xml:space="preserve">
</t>
        </r>
        <r>
          <rPr>
            <sz val="10"/>
            <color rgb="FF000000"/>
            <rFont val="Arial"/>
            <family val="34"/>
          </rPr>
          <t xml:space="preserve">Nota 1: Los puntajes posibles por asignación son:
</t>
        </r>
        <r>
          <rPr>
            <b/>
            <sz val="10"/>
            <color rgb="FF000000"/>
            <rFont val="Arial"/>
            <family val="34"/>
          </rPr>
          <t xml:space="preserve">* Fuerte: </t>
        </r>
        <r>
          <rPr>
            <sz val="10"/>
            <color rgb="FF000000"/>
            <rFont val="Arial"/>
            <family val="34"/>
          </rPr>
          <t xml:space="preserve">100
</t>
        </r>
        <r>
          <rPr>
            <b/>
            <sz val="10"/>
            <color rgb="FF000000"/>
            <rFont val="Arial"/>
            <family val="34"/>
          </rPr>
          <t xml:space="preserve">* Moderado: </t>
        </r>
        <r>
          <rPr>
            <sz val="10"/>
            <color rgb="FF000000"/>
            <rFont val="Arial"/>
            <family val="34"/>
          </rPr>
          <t xml:space="preserve">50
</t>
        </r>
        <r>
          <rPr>
            <b/>
            <sz val="10"/>
            <color rgb="FF000000"/>
            <rFont val="Arial"/>
            <family val="34"/>
          </rPr>
          <t xml:space="preserve">* Débil: </t>
        </r>
        <r>
          <rPr>
            <sz val="10"/>
            <color rgb="FF000000"/>
            <rFont val="Arial"/>
            <family val="34"/>
          </rPr>
          <t>0</t>
        </r>
      </text>
    </comment>
    <comment ref="AN10" authorId="0" shapeId="0" xr:uid="{F37CC2F1-EC4C-4A96-AD37-69D73F1B66F9}">
      <text>
        <r>
          <rPr>
            <b/>
            <sz val="10"/>
            <color rgb="FF000000"/>
            <rFont val="Arial"/>
            <family val="34"/>
          </rPr>
          <t xml:space="preserve">Puntaje Solidez Conjunta de Controles:
</t>
        </r>
        <r>
          <rPr>
            <sz val="10"/>
            <color rgb="FF000000"/>
            <rFont val="Arial"/>
            <family val="34"/>
          </rPr>
          <t xml:space="preserve">
</t>
        </r>
        <r>
          <rPr>
            <sz val="10"/>
            <color rgb="FF000000"/>
            <rFont val="Arial"/>
            <family val="34"/>
          </rPr>
          <t>Este campo es automático de acuerdo con el promedio aritmético simple de los controles por cada riesgo. Por esta razón este campo no debe ser modificado.</t>
        </r>
      </text>
    </comment>
    <comment ref="AO10" authorId="0" shapeId="0" xr:uid="{DEEF4FD5-B8AD-4398-A8BC-846EC64ED0F3}">
      <text>
        <r>
          <rPr>
            <b/>
            <sz val="10"/>
            <color rgb="FF000000"/>
            <rFont val="Arial"/>
            <family val="34"/>
          </rPr>
          <t xml:space="preserve">Solidez Conjunta de Controles:
</t>
        </r>
        <r>
          <rPr>
            <sz val="10"/>
            <color rgb="FF000000"/>
            <rFont val="Arial"/>
            <family val="34"/>
          </rPr>
          <t xml:space="preserve">
</t>
        </r>
        <r>
          <rPr>
            <sz val="10"/>
            <color rgb="FF000000"/>
            <rFont val="Arial"/>
            <family val="34"/>
          </rPr>
          <t xml:space="preserve">Este campo es automático de acuerdo con el puntaje de la solidez conjunta de controles (Columna AN), por lo que no debe ser diligenciado.
</t>
        </r>
        <r>
          <rPr>
            <sz val="10"/>
            <color rgb="FF000000"/>
            <rFont val="Arial"/>
            <family val="34"/>
          </rPr>
          <t xml:space="preserve">
</t>
        </r>
        <r>
          <rPr>
            <b/>
            <sz val="10"/>
            <color rgb="FF000000"/>
            <rFont val="Arial"/>
            <family val="34"/>
          </rPr>
          <t xml:space="preserve">Nota 1: </t>
        </r>
        <r>
          <rPr>
            <sz val="10"/>
            <color rgb="FF000000"/>
            <rFont val="Arial"/>
            <family val="34"/>
          </rPr>
          <t xml:space="preserve">La solidez conjunta de controles se considera </t>
        </r>
        <r>
          <rPr>
            <b/>
            <sz val="10"/>
            <color rgb="FF000000"/>
            <rFont val="Arial"/>
            <family val="34"/>
          </rPr>
          <t xml:space="preserve">Fuerte </t>
        </r>
        <r>
          <rPr>
            <sz val="10"/>
            <color rgb="FF000000"/>
            <rFont val="Arial"/>
            <family val="34"/>
          </rPr>
          <t xml:space="preserve">cuando el promedio de la solidez individual de cada control al sumarlos y ponderarlos es igual a 100.
</t>
        </r>
        <r>
          <rPr>
            <sz val="10"/>
            <color rgb="FF000000"/>
            <rFont val="Arial"/>
            <family val="34"/>
          </rPr>
          <t xml:space="preserve"> 
</t>
        </r>
        <r>
          <rPr>
            <b/>
            <sz val="10"/>
            <color rgb="FF000000"/>
            <rFont val="Arial"/>
            <family val="34"/>
          </rPr>
          <t xml:space="preserve">Nota 2: </t>
        </r>
        <r>
          <rPr>
            <sz val="10"/>
            <color rgb="FF000000"/>
            <rFont val="Arial"/>
            <family val="34"/>
          </rPr>
          <t xml:space="preserve">La solidez conjunta de controles se considera </t>
        </r>
        <r>
          <rPr>
            <b/>
            <sz val="10"/>
            <color rgb="FF000000"/>
            <rFont val="Arial"/>
            <family val="34"/>
          </rPr>
          <t xml:space="preserve">Moderado </t>
        </r>
        <r>
          <rPr>
            <sz val="10"/>
            <color rgb="FF000000"/>
            <rFont val="Arial"/>
            <family val="34"/>
          </rPr>
          <t xml:space="preserve">cuando el promedio de la solidez individual de cada control al sumarlos y ponderarlos está entre 50 y 99
</t>
        </r>
        <r>
          <rPr>
            <sz val="10"/>
            <color rgb="FF000000"/>
            <rFont val="Arial"/>
            <family val="34"/>
          </rPr>
          <t xml:space="preserve"> 
</t>
        </r>
        <r>
          <rPr>
            <b/>
            <sz val="10"/>
            <color rgb="FF000000"/>
            <rFont val="Arial"/>
            <family val="34"/>
          </rPr>
          <t xml:space="preserve">Nota 3: </t>
        </r>
        <r>
          <rPr>
            <sz val="10"/>
            <color rgb="FF000000"/>
            <rFont val="Arial"/>
            <family val="34"/>
          </rPr>
          <t xml:space="preserve">La solidez conjunta de controles se considera </t>
        </r>
        <r>
          <rPr>
            <b/>
            <sz val="10"/>
            <color rgb="FF000000"/>
            <rFont val="Arial"/>
            <family val="34"/>
          </rPr>
          <t xml:space="preserve">Débil </t>
        </r>
        <r>
          <rPr>
            <sz val="10"/>
            <color rgb="FF000000"/>
            <rFont val="Arial"/>
            <family val="34"/>
          </rPr>
          <t xml:space="preserve">cuando el promedio de la solidez individual de cada control al sumarlos y ponderarlos es menor a 50.
</t>
        </r>
      </text>
    </comment>
  </commentList>
</comments>
</file>

<file path=xl/sharedStrings.xml><?xml version="1.0" encoding="utf-8"?>
<sst xmlns="http://schemas.openxmlformats.org/spreadsheetml/2006/main" count="2701" uniqueCount="638">
  <si>
    <t>MAPA DE RIESGOS DE CORRUPCIÓN</t>
  </si>
  <si>
    <t>IDENTIFICACIÓN DEL RIESGO</t>
  </si>
  <si>
    <t>ANÁLISIS DEL RIESGO</t>
  </si>
  <si>
    <t>EVALUACIÓN DEL RIESGO</t>
  </si>
  <si>
    <t>PLAN DE TRATAMIENTO DE MITIGACIÓN</t>
  </si>
  <si>
    <t>PLAN DE CONTINGENCIA</t>
  </si>
  <si>
    <t>SEGUIMIENTO</t>
  </si>
  <si>
    <t>Información General del Riesgo</t>
  </si>
  <si>
    <t>Redacción de Riesgo</t>
  </si>
  <si>
    <t>Identificación de Causas y Consecuencias</t>
  </si>
  <si>
    <t>Probabilidad Inherente</t>
  </si>
  <si>
    <t>Impacto Inherente</t>
  </si>
  <si>
    <t>Nivel de Riesgo Inherente</t>
  </si>
  <si>
    <t>Descripción de Controles</t>
  </si>
  <si>
    <t>Valoración Controles</t>
  </si>
  <si>
    <t>Nivel del riesgo residual</t>
  </si>
  <si>
    <t>Plan de Acción Tratamiento de Mitigación</t>
  </si>
  <si>
    <t>implementación de Controles</t>
  </si>
  <si>
    <t>Ejecución Plan de Tratamiento de Mitigación</t>
  </si>
  <si>
    <t>Materialización de Riesgos</t>
  </si>
  <si>
    <t>Código Riesgo</t>
  </si>
  <si>
    <t>Tipología de Riesgo</t>
  </si>
  <si>
    <t>Subcategoría del Riesgo</t>
  </si>
  <si>
    <t>Macro Proceso</t>
  </si>
  <si>
    <t>Proceso</t>
  </si>
  <si>
    <t>Objetivo Proceso</t>
  </si>
  <si>
    <t>Producto/ Servicio</t>
  </si>
  <si>
    <t>Descripción del Riesgo</t>
  </si>
  <si>
    <t>Hecho de Corrupción</t>
  </si>
  <si>
    <t>Cod. Causa</t>
  </si>
  <si>
    <t>Causas Asociadas</t>
  </si>
  <si>
    <t>Consecuencias</t>
  </si>
  <si>
    <t>Criterio para determinar probabilidad</t>
  </si>
  <si>
    <t>Valor Probabilidad Inherente</t>
  </si>
  <si>
    <t>Cuestionario Corrupción</t>
  </si>
  <si>
    <t>Criterio para determinar impacto</t>
  </si>
  <si>
    <t>Impacto 
Inherente</t>
  </si>
  <si>
    <t>Valor Impacto Inherente</t>
  </si>
  <si>
    <t>Zona de Riesgo Inherente</t>
  </si>
  <si>
    <t>No. Control</t>
  </si>
  <si>
    <t>Control</t>
  </si>
  <si>
    <t>Descripción del Control</t>
  </si>
  <si>
    <t>Procedimiento donde se ejecuta el control</t>
  </si>
  <si>
    <t>Área que ejecuta el Control</t>
  </si>
  <si>
    <t>Evaluación Diseño de Controles</t>
  </si>
  <si>
    <t>Evaluación 
Ejecución del Control</t>
  </si>
  <si>
    <t>Solidez Controles</t>
  </si>
  <si>
    <t>¿Los controles ayudan a disminuir la probabilidad?</t>
  </si>
  <si>
    <t>Valor Probabilidad Residual</t>
  </si>
  <si>
    <t>Probabilidad Residual</t>
  </si>
  <si>
    <t xml:space="preserve">Impacto Residual </t>
  </si>
  <si>
    <t>Zona de Riesgo Final</t>
  </si>
  <si>
    <t>Tratamiento</t>
  </si>
  <si>
    <t>No.  Tratamiento</t>
  </si>
  <si>
    <t>Plan de Acción</t>
  </si>
  <si>
    <t>Soporte</t>
  </si>
  <si>
    <t>Responsable</t>
  </si>
  <si>
    <t>Fecha Implementación</t>
  </si>
  <si>
    <t>Fecha Seguimiento</t>
  </si>
  <si>
    <t>Estado</t>
  </si>
  <si>
    <t>Seguimiento</t>
  </si>
  <si>
    <t>Evidencia</t>
  </si>
  <si>
    <t>No. Tratamiento</t>
  </si>
  <si>
    <t>Categoría Riesgo</t>
  </si>
  <si>
    <t>Aplicación Cuestionario</t>
  </si>
  <si>
    <t>Respuestas Afirmativas</t>
  </si>
  <si>
    <t>Asignación Responsable</t>
  </si>
  <si>
    <t>Autoridad y Segregación de Funciones</t>
  </si>
  <si>
    <t>Periodicidad Control</t>
  </si>
  <si>
    <t>Propósito Control</t>
  </si>
  <si>
    <t>Fuente de Información</t>
  </si>
  <si>
    <t>Investigación y Resolución de Observaciones y Desviaciones</t>
  </si>
  <si>
    <t>Evidencia Ejecución Control</t>
  </si>
  <si>
    <t>Calificación</t>
  </si>
  <si>
    <t>Diseño del Control</t>
  </si>
  <si>
    <t>Solidez Individual
del Control</t>
  </si>
  <si>
    <t>Puntaje Solidez Individual del Control</t>
  </si>
  <si>
    <t>Puntaje Solidez conjunta de Controles</t>
  </si>
  <si>
    <t>Solidez conjunta de Controles</t>
  </si>
  <si>
    <t>Corrupción</t>
  </si>
  <si>
    <t>Fraude interno</t>
  </si>
  <si>
    <t>Gestión_Talento_Humano</t>
  </si>
  <si>
    <t>Administración del talento humano</t>
  </si>
  <si>
    <t>Proveer el Talento Humano necesario para la ejecución de los procesos, administrarlo durante su vinculación y gestionar su desempeño y desarrollo</t>
  </si>
  <si>
    <t>Servicio profesional de colaboradores SAE</t>
  </si>
  <si>
    <t>dar un tratamiento especial o preferencial utilizando indebidamente influencias personales  o poder derivadas del ejercicio del cargo, de las funciones asignadas o conocimiento de asuntos propios de la entidad.</t>
  </si>
  <si>
    <t>CA_1</t>
  </si>
  <si>
    <t>Las funciones definidas para los colaboradores pueden encuentrarse mal  delimitadas en el perfil del cargo de acuerdo con su nivel de autoridad o responsabilidad</t>
  </si>
  <si>
    <t>1) Pérdida de imagen reputacional y credibilidad institucional
2) Implicaciones a nivel penal, disciplinario, fiscal o sancionatorio
3) Demandas de la ciudadanía</t>
  </si>
  <si>
    <t xml:space="preserve">   El evento podrá ocurrir en algún momento</t>
  </si>
  <si>
    <t>De doce (12) a diecinueve (19) respuestas afirmativas. Genera consecuencias desastrosas para la entidad</t>
  </si>
  <si>
    <t>C1</t>
  </si>
  <si>
    <t>Creación de Perfiles de Cargo con el cumplimiento de requisitos exigibles</t>
  </si>
  <si>
    <t>El profesional delegado de la Gerencia de Talento Humano valida que al crearse un perfil de cargo, éste se encuentre alineado con las resoluciones de distribución de funciones de las dependencias, macroprocesos, procesos y procedimientos a los que aporta, y que se visibilice los niveles de responsabilidad y autoridad con la que cuenta el cargo, documentandolo en el Manual de Funciones y/o Descriptivos de Cargos de la SAE</t>
  </si>
  <si>
    <t>NA</t>
  </si>
  <si>
    <t>G. Talento Humano</t>
  </si>
  <si>
    <t>Asignado</t>
  </si>
  <si>
    <t>Adecuado</t>
  </si>
  <si>
    <t>Oportuna</t>
  </si>
  <si>
    <t>Prevenir</t>
  </si>
  <si>
    <t>Confiable</t>
  </si>
  <si>
    <t>Completa</t>
  </si>
  <si>
    <t>Fuerte</t>
  </si>
  <si>
    <t>Directamente</t>
  </si>
  <si>
    <t>Reducir (Mitigar)</t>
  </si>
  <si>
    <t>T1</t>
  </si>
  <si>
    <t>Documentar el manual de funciones institucional con la actualización de los descriptivos de los perfiles de cargo</t>
  </si>
  <si>
    <t>Manual de Funciones</t>
  </si>
  <si>
    <t>15/04/2022
15/07/2022
15/10/2022
31/12/2022</t>
  </si>
  <si>
    <t xml:space="preserve">1) Informar riesgo de corrupción detectado a la Oficina Asesora de Planeación, con el diseño del plan de tratamiento 
2) Informar evento presentado a la Gerencia de Talento Humano
3) La Gerencia de Talento Humano realiza el proceso de investigación disciplinario
4) La Oficina Asesora de Planeación informa a Comité Directivo y de Control Interno posibles materializaciones de riesgos de Corrupción
5) Informar eventos presentados a entes de control con base en resultados de investigación disciplinaria
6) Implementar el plan de tratamiento de mitigación de riesgos diseñado para el evento presentado
</t>
  </si>
  <si>
    <t>En curso</t>
  </si>
  <si>
    <r>
      <rPr>
        <b/>
        <sz val="11"/>
        <color indexed="8"/>
        <rFont val="Arial Narrow"/>
        <family val="2"/>
      </rPr>
      <t>G. Talento Humano</t>
    </r>
    <r>
      <rPr>
        <sz val="11"/>
        <color indexed="8"/>
        <rFont val="Arial Narrow"/>
        <family val="2"/>
      </rPr>
      <t>: Se está revisando de las funciones de los cargos de las áreas SAE</t>
    </r>
  </si>
  <si>
    <r>
      <t xml:space="preserve">G. Talento Humano: </t>
    </r>
    <r>
      <rPr>
        <sz val="11"/>
        <color indexed="8"/>
        <rFont val="Arial Narrow"/>
        <family val="2"/>
      </rPr>
      <t xml:space="preserve">Comunicación de Funciones </t>
    </r>
  </si>
  <si>
    <r>
      <rPr>
        <b/>
        <sz val="11"/>
        <color indexed="8"/>
        <rFont val="Arial Narrow"/>
        <family val="2"/>
      </rPr>
      <t>G. Talento Humano</t>
    </r>
    <r>
      <rPr>
        <sz val="11"/>
        <color indexed="8"/>
        <rFont val="Arial Narrow"/>
        <family val="2"/>
      </rPr>
      <t>: Hacer retroalimentación y acompañamieto de los lideres para la comunicación de funciones</t>
    </r>
  </si>
  <si>
    <r>
      <rPr>
        <b/>
        <sz val="11"/>
        <color indexed="8"/>
        <rFont val="Arial Narrow"/>
        <family val="2"/>
      </rPr>
      <t>G. Talento Humano</t>
    </r>
    <r>
      <rPr>
        <sz val="11"/>
        <color indexed="8"/>
        <rFont val="Arial Narrow"/>
        <family val="2"/>
      </rPr>
      <t>: Comunicación de funciones</t>
    </r>
  </si>
  <si>
    <t>Sin Materialización</t>
  </si>
  <si>
    <r>
      <rPr>
        <b/>
        <sz val="11"/>
        <color theme="1"/>
        <rFont val="Arial Narrow"/>
        <family val="2"/>
      </rPr>
      <t>G. Talento Humano:</t>
    </r>
    <r>
      <rPr>
        <sz val="11"/>
        <color theme="1"/>
        <rFont val="Arial Narrow"/>
        <family val="2"/>
      </rPr>
      <t xml:space="preserve"> Las actuales comunicación de funciones estan en revision y actualización teniendo en cuenta los cambios de procesos</t>
    </r>
  </si>
  <si>
    <r>
      <rPr>
        <b/>
        <sz val="11"/>
        <color theme="1"/>
        <rFont val="Arial Narrow"/>
        <family val="2"/>
      </rPr>
      <t>G. Talento Humano</t>
    </r>
    <r>
      <rPr>
        <sz val="11"/>
        <color theme="1"/>
        <rFont val="Arial Narrow"/>
        <family val="2"/>
      </rPr>
      <t>: Comunicación de Funciones</t>
    </r>
  </si>
  <si>
    <t>CA_2</t>
  </si>
  <si>
    <t>No contar con procedimientos actualizados con la desagregación de los niveles de responsabilidad y autoridad para ejecutar las actividades</t>
  </si>
  <si>
    <t>C2</t>
  </si>
  <si>
    <t>Actualización de niveles de responsabilidad y autoridad de procesos</t>
  </si>
  <si>
    <t>El profesional delegado de la Oficina Asesora de Planeación deberá verificar que los procedimientos que sean actualizados en la arquitectura de SAE, cuenten con los niveles de responsabilidad y autoridad requeridos, limitando el alcance de las actividades que ejercen los colaboradores de SAE en la ejecución de los procesos. En caso de requerir alguna actualización documental, el lider del cada proceso deberá solicitar el acompañamiento metodológico de la Oficina Asesora de Planeación para iniciar el proceso de creación, modificación o eliminación de documentos.</t>
  </si>
  <si>
    <t>O. Asesora de Planeación</t>
  </si>
  <si>
    <t>Inoportuna</t>
  </si>
  <si>
    <t>Moderado</t>
  </si>
  <si>
    <t>T2</t>
  </si>
  <si>
    <t>Realizar las actualizaciones documentales de los procesos de la arquitectura de SAE, cuando sea requerido, para limitar el alcance de las actividades que ejercen los colaboradores de SAE en la ejecución de los procesos</t>
  </si>
  <si>
    <t>Solicitudes de actualización documental
Documentos actualizados</t>
  </si>
  <si>
    <t>Todos los meses</t>
  </si>
  <si>
    <t>Finalizado</t>
  </si>
  <si>
    <r>
      <rPr>
        <b/>
        <sz val="11"/>
        <color theme="1"/>
        <rFont val="Arial Narrow"/>
        <family val="2"/>
      </rPr>
      <t>O. Asesora de Planeación:</t>
    </r>
    <r>
      <rPr>
        <sz val="11"/>
        <color theme="1"/>
        <rFont val="Arial Narrow"/>
        <family val="2"/>
      </rPr>
      <t xml:space="preserve"> La OAP realizó las actualizaciones de documentos solicitados estableciendo el nivel de responsabilidad y autoridad de cada actividad, y limitando el alcance de cada una de estas para tener un mayor control sobre la ejecución de los procesos</t>
    </r>
  </si>
  <si>
    <r>
      <rPr>
        <b/>
        <sz val="11"/>
        <color theme="1"/>
        <rFont val="Arial Narrow"/>
        <family val="2"/>
      </rPr>
      <t>O. Asesora de Planeación:</t>
    </r>
    <r>
      <rPr>
        <sz val="11"/>
        <color theme="1"/>
        <rFont val="Arial Narrow"/>
        <family val="2"/>
      </rPr>
      <t xml:space="preserve"> arquitectura empresarial publicada en la intranet, zeus gestionados</t>
    </r>
  </si>
  <si>
    <t>CA_3</t>
  </si>
  <si>
    <t>Delegación descentralizada de toma de decisiones de algunos temas estratégicos</t>
  </si>
  <si>
    <t>C3</t>
  </si>
  <si>
    <t>Revisión por la Dirección</t>
  </si>
  <si>
    <t>El Comité Directivo de la Organización, con secretaría técnica de la Oficina Asesora de Planeación, analiza, verifica, evalúa y aprueba las decisiones estratégicas necesarias para aportar a cada temática, siempre propendiendo por el cumplimiento de los objetvos de la organización y la normativa vigente. En caso de encontrar alguna inconsistencia o desviación sobre las decisiones a tomar, realiza las recomendaciones pertinentes para la toma de decisiones definitiva.</t>
  </si>
  <si>
    <t>P-DE2-099 Procedimiento Revisión por la Dirección</t>
  </si>
  <si>
    <t>T3</t>
  </si>
  <si>
    <r>
      <rPr>
        <b/>
        <sz val="11"/>
        <color theme="1"/>
        <rFont val="Arial Narrow"/>
        <family val="2"/>
      </rPr>
      <t>O. Asesora de Planeación:</t>
    </r>
    <r>
      <rPr>
        <sz val="11"/>
        <color theme="1"/>
        <rFont val="Arial Narrow"/>
        <family val="2"/>
      </rPr>
      <t xml:space="preserve"> La OAP como secretaría técnica del Comité Directivo, llevó a cabo todos los comités directivos programados durante la vigencia, realizando las reflexiones y alertas requeridas en cada temática.</t>
    </r>
  </si>
  <si>
    <r>
      <rPr>
        <b/>
        <sz val="11"/>
        <color theme="1"/>
        <rFont val="Arial Narrow"/>
        <family val="2"/>
      </rPr>
      <t>O. Asesora de Planeación</t>
    </r>
    <r>
      <rPr>
        <sz val="11"/>
        <color theme="1"/>
        <rFont val="Arial Narrow"/>
        <family val="2"/>
      </rPr>
      <t>: actas de comité directivo 2022</t>
    </r>
  </si>
  <si>
    <t>CA_4</t>
  </si>
  <si>
    <t>No se tengan delimitados los permisos de usuarios en las plataformas tecnológicas</t>
  </si>
  <si>
    <t>C4</t>
  </si>
  <si>
    <t>Control de Acceso a usuarios en Plataformas Tecnológicas</t>
  </si>
  <si>
    <t>El Profesional Especializado III (Oficial de Seguridad) asigna, modifica o inactiva los permisos de seguridad en aplicativos a los perfiles de usuarios solicitados y aprobados por los lideres de procesos, verificando que se cuente con la validación de la Oficina Asesora de Planeación en el aplicativo de mesa de ayuda y revisando que el formato de solicitud cumpla con los criterios requeridos, dejando registro de este control en la matriz de seguridad de usuarios y perfiles por aplicativo. En caso de existir alguna inconsistencia en la información, devuelve la solicitud hasta cumplir los requerimiento para brindar los permisos requeridos.</t>
  </si>
  <si>
    <t>P-TE4-094 Procedimiento Administración y Control de Acceso a Usuarios</t>
  </si>
  <si>
    <t>O. Gestión de la Información</t>
  </si>
  <si>
    <t>T4</t>
  </si>
  <si>
    <r>
      <rPr>
        <b/>
        <sz val="11"/>
        <color theme="1"/>
        <rFont val="Arial Narrow"/>
        <family val="2"/>
      </rPr>
      <t>O. Gestión de la Información</t>
    </r>
    <r>
      <rPr>
        <sz val="11"/>
        <color theme="1"/>
        <rFont val="Arial Narrow"/>
        <family val="2"/>
      </rPr>
      <t>:
A corte de diciembre 2022, se gestiona con la validación o radicación del lider del proceso las solicitudes  para la asignación de perfiles de usuario en los diferentes aplicativos.</t>
    </r>
  </si>
  <si>
    <r>
      <rPr>
        <b/>
        <sz val="11"/>
        <color theme="1"/>
        <rFont val="Arial Narrow"/>
        <family val="2"/>
      </rPr>
      <t>O. Gestión de la Información</t>
    </r>
    <r>
      <rPr>
        <sz val="11"/>
        <color theme="1"/>
        <rFont val="Arial Narrow"/>
        <family val="2"/>
      </rPr>
      <t>:
Mesa de ayuda
https://helpdesk.saesas.gov.co/front/ticket.php</t>
    </r>
  </si>
  <si>
    <t>CA_5</t>
  </si>
  <si>
    <t>Debilidades en la verificación de las competencias comportamentales de los colaboradores de la empresa</t>
  </si>
  <si>
    <t>C5</t>
  </si>
  <si>
    <t>Verificación de las competencias comportamentales en evaluación de rendimiento</t>
  </si>
  <si>
    <t>El lider de proceso o de cada área verifica anualmente las competencias comportamentales de los colaboradores a su cargo con base en sus conductas y las competencias comunes o por nivel jerárquico establecidos por la empresa, recopilando las evidencias necesarias en caso requerido, dejando registro del resultado en la evaluación de rendimiento del evaluado. En caso de presentarse alguna mejora o desviación identificada, se deberá documenta un plan de mejoramiento individual.</t>
  </si>
  <si>
    <t>P-GT2-171 Procedimiento evaluación del rendimiento</t>
  </si>
  <si>
    <t>Todas las áreas</t>
  </si>
  <si>
    <t>Detectar</t>
  </si>
  <si>
    <t>T5</t>
  </si>
  <si>
    <t>Brindar una inducción específica del cargo a los funcionarios y contratistas nuevos, socializandole sus obligaciones contractuales o funciones, las limitaciones de su rol y aspectos éticos a tener en cuenta.</t>
  </si>
  <si>
    <t>Listado de asistencia o evidencia de capacitación
Comunicación Funciones</t>
  </si>
  <si>
    <r>
      <rPr>
        <b/>
        <sz val="11"/>
        <color theme="1"/>
        <rFont val="Arial Narrow"/>
        <family val="2"/>
      </rPr>
      <t>GR. Sur Occidente:</t>
    </r>
    <r>
      <rPr>
        <sz val="11"/>
        <color theme="1"/>
        <rFont val="Arial Narrow"/>
        <family val="2"/>
      </rPr>
      <t xml:space="preserve"> Se realiza por los coordinadores de cada area y la gerencia regional las correspondiente a cada funconario de acuerdo con el P-GT2-171 Procedimiento evaluación del rendimiento
</t>
    </r>
    <r>
      <rPr>
        <b/>
        <sz val="11"/>
        <color theme="1"/>
        <rFont val="Arial Narrow"/>
        <family val="2"/>
      </rPr>
      <t>G. Técnica:</t>
    </r>
    <r>
      <rPr>
        <sz val="11"/>
        <color theme="1"/>
        <rFont val="Arial Narrow"/>
        <family val="2"/>
      </rPr>
      <t xml:space="preserve">
Se realizo entrega de las Evaluaciones de rendimiento en el formato establecido de los funcionarios nuevos el 09-03-2022.
Se realizo entrega de las Evaluaciones de rendimiento de los funcionarios en el año 2021 en el formato establecido el 19-04-2022.
Se realizo entrega de las Evaluaciones de rendimiento de los funcionarios en el año 2021 en el formato establecido el 05-05-2022.
Se realizo entrega de las Evaluaciones de rendimiento de los funcionarios en el año 2021 en el formato establecido el 26-05-2022.
Se realiza entrega Comunicación Individual de Funciones 29-09-2022
</t>
    </r>
    <r>
      <rPr>
        <b/>
        <sz val="11"/>
        <color theme="1"/>
        <rFont val="Arial Narrow"/>
        <family val="2"/>
      </rPr>
      <t>GR. Norte</t>
    </r>
    <r>
      <rPr>
        <sz val="11"/>
        <color theme="1"/>
        <rFont val="Arial Narrow"/>
        <family val="2"/>
      </rPr>
      <t xml:space="preserve">: Durante el trimnestre ingresaron 5 funcionarios a las diferentes dependencias internas, a quienes se les ha brindado inducción y capacitación en procedimientos internos y manejo de la entidad.
</t>
    </r>
    <r>
      <rPr>
        <b/>
        <sz val="11"/>
        <color theme="1"/>
        <rFont val="Arial Narrow"/>
        <family val="2"/>
      </rPr>
      <t>O. Gestión de la Información:</t>
    </r>
    <r>
      <rPr>
        <sz val="11"/>
        <color theme="1"/>
        <rFont val="Arial Narrow"/>
        <family val="2"/>
      </rPr>
      <t xml:space="preserve">
A corte de diciembre 2022, se realizaron y registraron las evaluaciones de desempeño de los colaboradores del área, con su respectiva calificación y observaciones del periodo evaluado si fue requerido.
</t>
    </r>
    <r>
      <rPr>
        <b/>
        <sz val="11"/>
        <color theme="1"/>
        <rFont val="Arial Narrow"/>
        <family val="2"/>
      </rPr>
      <t xml:space="preserve">
O. Control Interno</t>
    </r>
    <r>
      <rPr>
        <sz val="11"/>
        <color theme="1"/>
        <rFont val="Arial Narrow"/>
        <family val="2"/>
      </rPr>
      <t xml:space="preserve">: Esta actividad se cumplió en el primer trimestre de 2022.
</t>
    </r>
    <r>
      <rPr>
        <b/>
        <sz val="11"/>
        <color theme="1"/>
        <rFont val="Arial Narrow"/>
        <family val="2"/>
      </rPr>
      <t xml:space="preserve">GIT Administrativa: </t>
    </r>
    <r>
      <rPr>
        <sz val="11"/>
        <color theme="1"/>
        <rFont val="Arial Narrow"/>
        <family val="2"/>
      </rPr>
      <t xml:space="preserve">La evaluación de rendimiento es realizada de manera anual, basados en el cumplimiento de las funciones del colaborador evaluado, su compromiso y disposición. Antes de la firma y aceptación de la evaluación por parte del funcionario, se hace una retroalimentación de la misma y se dan algunas indicaciones sobre los aspectos a mejorar.
Así mismo, cada uno de los funcionarios del área tiene establecidas sus actividades y funciones, las cuales previamente han sido acordadas y retroalimentadas según el Comunicado Individual de funciones.
</t>
    </r>
    <r>
      <rPr>
        <b/>
        <sz val="11"/>
        <color theme="1"/>
        <rFont val="Arial Narrow"/>
        <family val="2"/>
      </rPr>
      <t>G. Contratos:</t>
    </r>
    <r>
      <rPr>
        <sz val="11"/>
        <color theme="1"/>
        <rFont val="Arial Narrow"/>
        <family val="2"/>
      </rPr>
      <t xml:space="preserve"> En el 4to Trimestre no se dio el periodo de evaluación anual de los trabajadores del área
</t>
    </r>
    <r>
      <rPr>
        <b/>
        <sz val="11"/>
        <color theme="1"/>
        <rFont val="Arial Narrow"/>
        <family val="2"/>
      </rPr>
      <t>G. Talento Humano</t>
    </r>
    <r>
      <rPr>
        <sz val="11"/>
        <color theme="1"/>
        <rFont val="Arial Narrow"/>
        <family val="2"/>
      </rPr>
      <t xml:space="preserve">: Al ingreso de los servidores de la entidad se reciben la inducción de los servidores.
</t>
    </r>
    <r>
      <rPr>
        <b/>
        <sz val="11"/>
        <color theme="1"/>
        <rFont val="Arial Narrow"/>
        <family val="2"/>
      </rPr>
      <t xml:space="preserve">GIT. Viáticos:
</t>
    </r>
    <r>
      <rPr>
        <sz val="11"/>
        <color theme="1"/>
        <rFont val="Arial Narrow"/>
        <family val="2"/>
      </rPr>
      <t xml:space="preserve">La evaluación de rendimiento es realizada de manera anual, por la vicepresidencia Administrativa y Financiera
Así mismo, cada uno de los funcionarios del área tiene establecidas sus actividades y funciones, las cuales previamente han sido acordadas y retroalimentadas según la responsabilidad de cada uno.
</t>
    </r>
    <r>
      <rPr>
        <b/>
        <sz val="11"/>
        <color theme="1"/>
        <rFont val="Arial Narrow"/>
        <family val="2"/>
      </rPr>
      <t>O. Comunicaciones:</t>
    </r>
    <r>
      <rPr>
        <sz val="11"/>
        <color theme="1"/>
        <rFont val="Arial Narrow"/>
        <family val="2"/>
      </rPr>
      <t xml:space="preserve"> No se reportaron hechos de corrupcion
</t>
    </r>
    <r>
      <rPr>
        <b/>
        <sz val="11"/>
        <color theme="1"/>
        <rFont val="Arial Narrow"/>
        <family val="2"/>
      </rPr>
      <t xml:space="preserve">G. Financiera: </t>
    </r>
    <r>
      <rPr>
        <sz val="11"/>
        <color theme="1"/>
        <rFont val="Arial Narrow"/>
        <family val="2"/>
      </rPr>
      <t xml:space="preserve">Anualmente (1T) se realiza la evaluación de desempeño a cada trabajador por parte del jefe de área donde puede que surjan planes de mejoramiento individual dependiendo el rendimiento del trabajadador.
</t>
    </r>
    <r>
      <rPr>
        <b/>
        <sz val="11"/>
        <color theme="1"/>
        <rFont val="Arial Narrow"/>
        <family val="2"/>
      </rPr>
      <t xml:space="preserve">GIT Aseguramiento: </t>
    </r>
    <r>
      <rPr>
        <sz val="11"/>
        <color theme="1"/>
        <rFont val="Arial Narrow"/>
        <family val="2"/>
      </rPr>
      <t xml:space="preserve">Se realizo la calificación de la totalidad de funcionarios del GIT
</t>
    </r>
    <r>
      <rPr>
        <b/>
        <sz val="11"/>
        <color theme="1"/>
        <rFont val="Arial Narrow"/>
        <family val="2"/>
      </rPr>
      <t>GBI. Urbanos</t>
    </r>
    <r>
      <rPr>
        <sz val="11"/>
        <color theme="1"/>
        <rFont val="Arial Narrow"/>
        <family val="2"/>
      </rPr>
      <t xml:space="preserve">: SE REALIZA DE ACUERDO A LO ESTABECIDO EN EL PROCEDIMIENTO
</t>
    </r>
    <r>
      <rPr>
        <b/>
        <sz val="11"/>
        <color theme="1"/>
        <rFont val="Arial Narrow"/>
        <family val="2"/>
      </rPr>
      <t>G. Asuntos Legales:</t>
    </r>
    <r>
      <rPr>
        <sz val="11"/>
        <color theme="1"/>
        <rFont val="Arial Narrow"/>
        <family val="2"/>
      </rPr>
      <t xml:space="preserve">Se a ha realizado capacitación a los nuevos integrante de los nuevos integrantes a la Cordinación de Defensa Jurídica 
</t>
    </r>
    <r>
      <rPr>
        <b/>
        <sz val="11"/>
        <color theme="1"/>
        <rFont val="Arial Narrow"/>
        <family val="2"/>
      </rPr>
      <t>G. Sociedades en Liquidación:</t>
    </r>
    <r>
      <rPr>
        <sz val="11"/>
        <color theme="1"/>
        <rFont val="Arial Narrow"/>
        <family val="2"/>
      </rPr>
      <t xml:space="preserve"> Ha trabajado en la revisión de procedimientos identificando los cambios que se deben realizar sobre los mismos.
</t>
    </r>
    <r>
      <rPr>
        <b/>
        <sz val="11"/>
        <color theme="1"/>
        <rFont val="Arial Narrow"/>
        <family val="2"/>
      </rPr>
      <t>GIT Archivo:</t>
    </r>
    <r>
      <rPr>
        <sz val="11"/>
        <color theme="1"/>
        <rFont val="Arial Narrow"/>
        <family val="2"/>
      </rPr>
      <t xml:space="preserve"> Se realiza las evaluacion de rendimiento anual en donde se le retroalimenta al funcionario sus aspectos a mejorar y los objetivos propuestos para el año en curso.
</t>
    </r>
    <r>
      <rPr>
        <b/>
        <sz val="11"/>
        <color theme="1"/>
        <rFont val="Arial Narrow"/>
        <family val="2"/>
      </rPr>
      <t>G. Proyectos Especiales:</t>
    </r>
    <r>
      <rPr>
        <sz val="11"/>
        <color theme="1"/>
        <rFont val="Arial Narrow"/>
        <family val="2"/>
      </rPr>
      <t xml:space="preserve"> A corte del cuarto trimestre de 2022 no ingresaron funcionarios nuevos a la Gerencia de Proyectos Especiales.
</t>
    </r>
    <r>
      <rPr>
        <b/>
        <sz val="11"/>
        <color theme="1"/>
        <rFont val="Arial Narrow"/>
        <family val="2"/>
      </rPr>
      <t xml:space="preserve">GR. Occidente: </t>
    </r>
    <r>
      <rPr>
        <sz val="11"/>
        <color theme="1"/>
        <rFont val="Arial Narrow"/>
        <family val="2"/>
      </rPr>
      <t xml:space="preserve">Se binda induccion general y especifica y se establecen las funciones. / gerencia de talento humano realiza las validaciones previas para el ingreso de funcionarios
</t>
    </r>
    <r>
      <rPr>
        <b/>
        <sz val="11"/>
        <color theme="1"/>
        <rFont val="Arial Narrow"/>
        <family val="2"/>
      </rPr>
      <t xml:space="preserve">
G. Sociedades Activas: </t>
    </r>
    <r>
      <rPr>
        <sz val="11"/>
        <color theme="1"/>
        <rFont val="Arial Narrow"/>
        <family val="2"/>
      </rPr>
      <t xml:space="preserve">En el 4T de 2022 la Gerencia de Sociedades Activas no realiza evaluaciones de rendimiento.
</t>
    </r>
    <r>
      <rPr>
        <b/>
        <sz val="11"/>
        <color theme="1"/>
        <rFont val="Arial Narrow"/>
        <family val="2"/>
      </rPr>
      <t>GB. Muebles</t>
    </r>
    <r>
      <rPr>
        <sz val="11"/>
        <color theme="1"/>
        <rFont val="Arial Narrow"/>
        <family val="2"/>
      </rPr>
      <t xml:space="preserve">: evaluaciones de desempeño de todos los funcionarios de la GBM.
</t>
    </r>
    <r>
      <rPr>
        <b/>
        <sz val="11"/>
        <color theme="1"/>
        <rFont val="Arial Narrow"/>
        <family val="2"/>
      </rPr>
      <t>Presidencia:</t>
    </r>
    <r>
      <rPr>
        <sz val="11"/>
        <color theme="1"/>
        <rFont val="Arial Narrow"/>
        <family val="2"/>
      </rPr>
      <t xml:space="preserve"> El Despacho de Presidencia realizó las evaluaciones correspondientes a los funcionatios a cargo, información entregada a Talento Humano
</t>
    </r>
    <r>
      <rPr>
        <b/>
        <sz val="11"/>
        <color theme="1"/>
        <rFont val="Arial Narrow"/>
        <family val="2"/>
      </rPr>
      <t>G. Comercial:</t>
    </r>
    <r>
      <rPr>
        <sz val="11"/>
        <color theme="1"/>
        <rFont val="Arial Narrow"/>
        <family val="2"/>
      </rPr>
      <t xml:space="preserve"> La Gerencia informa a los equipos de trabajo las actiidades a realizar o cualquier cambio en las mismas y define la ubicación del nuevo personal en los equipos de trabajo.
</t>
    </r>
    <r>
      <rPr>
        <b/>
        <sz val="11"/>
        <color theme="1"/>
        <rFont val="Arial Narrow"/>
        <family val="2"/>
      </rPr>
      <t xml:space="preserve">GR. Centro Oriente: </t>
    </r>
    <r>
      <rPr>
        <sz val="11"/>
        <color theme="1"/>
        <rFont val="Arial Narrow"/>
        <family val="2"/>
      </rPr>
      <t xml:space="preserve">Se realizo la capacitacion de cuatro funcionarios en el periodo de octubre a diciembre dando a conocer las funciones, procedimientos a ejecutar, politicas de la entidad y codigo de etica para el desarrollo de sus actividades en la regional centro oriente.
</t>
    </r>
    <r>
      <rPr>
        <b/>
        <sz val="11"/>
        <color theme="1"/>
        <rFont val="Arial Narrow"/>
        <family val="2"/>
      </rPr>
      <t>GBI. Rurales:</t>
    </r>
    <r>
      <rPr>
        <sz val="11"/>
        <color theme="1"/>
        <rFont val="Arial Narrow"/>
        <family val="2"/>
      </rPr>
      <t xml:space="preserve">
* Se realiza la revisión en cuanto cumplimiento de metas (indicadores).
*Se realiza la revisión de temas a nivel comportamental.
*Se evalúa el nivel de compromiso para con las actividades del área.
* Se evalúa el nivel de responsabilidad para con las actividades del área.
* Posteriormente se procede al diligenciamiento del formato de la función publica remitido por talento Humano, se enviar al funcionario para concertar resultado y respectiva firma y retorno a la oficina de talento humano.</t>
    </r>
  </si>
  <si>
    <r>
      <rPr>
        <b/>
        <sz val="11"/>
        <color theme="1"/>
        <rFont val="Arial Narrow"/>
        <family val="2"/>
      </rPr>
      <t>GR. Sur Occidente</t>
    </r>
    <r>
      <rPr>
        <sz val="11"/>
        <color theme="1"/>
        <rFont val="Arial Narrow"/>
        <family val="2"/>
      </rPr>
      <t xml:space="preserve">: Correo elecronico enviado a la gerencia de talento humano con las evaluaciones de rendimiento de cada funcionario a cargo de la regional
</t>
    </r>
    <r>
      <rPr>
        <b/>
        <sz val="11"/>
        <color theme="1"/>
        <rFont val="Arial Narrow"/>
        <family val="2"/>
      </rPr>
      <t>G. Técnica:</t>
    </r>
    <r>
      <rPr>
        <sz val="11"/>
        <color theme="1"/>
        <rFont val="Arial Narrow"/>
        <family val="2"/>
      </rPr>
      <t xml:space="preserve">
Correos remitidos a Maria Consuelo Garcia Quintero con los formatos de las evaluaciones de desempeño realizadas de cada uno de los funcionarios pertenecientes a la Gerencia Técnica.
\\fileserver.saesas.gov.co\publica\7 - Coordinación Técnica\AREA TECNICA\FUNCIONARIOS\SARIAS\Evaluaciones de desempeño - Funciones\Evaluaciones Rendimiento Anual 2021 GT
</t>
    </r>
    <r>
      <rPr>
        <b/>
        <sz val="11"/>
        <color theme="1"/>
        <rFont val="Arial Narrow"/>
        <family val="2"/>
      </rPr>
      <t>GR. Norte:</t>
    </r>
    <r>
      <rPr>
        <sz val="11"/>
        <color theme="1"/>
        <rFont val="Arial Narrow"/>
        <family val="2"/>
      </rPr>
      <t xml:space="preserve"> Actas de reuniones internas. 
</t>
    </r>
    <r>
      <rPr>
        <b/>
        <sz val="11"/>
        <color theme="1"/>
        <rFont val="Arial Narrow"/>
        <family val="2"/>
      </rPr>
      <t>O. Gestión de la Información:</t>
    </r>
    <r>
      <rPr>
        <sz val="11"/>
        <color theme="1"/>
        <rFont val="Arial Narrow"/>
        <family val="2"/>
      </rPr>
      <t xml:space="preserve">
No aplica
</t>
    </r>
    <r>
      <rPr>
        <b/>
        <sz val="11"/>
        <color theme="1"/>
        <rFont val="Arial Narrow"/>
        <family val="2"/>
      </rPr>
      <t>O. Control Interno:</t>
    </r>
    <r>
      <rPr>
        <sz val="11"/>
        <color theme="1"/>
        <rFont val="Arial Narrow"/>
        <family val="2"/>
      </rPr>
      <t xml:space="preserve"> Esta actividad se cumplió en el primer trimestre de 2022.
</t>
    </r>
    <r>
      <rPr>
        <b/>
        <sz val="11"/>
        <color theme="1"/>
        <rFont val="Arial Narrow"/>
        <family val="2"/>
      </rPr>
      <t xml:space="preserve">
GIT Administrativa:</t>
    </r>
    <r>
      <rPr>
        <sz val="11"/>
        <color theme="1"/>
        <rFont val="Arial Narrow"/>
        <family val="2"/>
      </rPr>
      <t xml:space="preserve"> Evaluaciones de rendimiento de los funcionarios del área.
</t>
    </r>
    <r>
      <rPr>
        <b/>
        <sz val="11"/>
        <color theme="1"/>
        <rFont val="Arial Narrow"/>
        <family val="2"/>
      </rPr>
      <t xml:space="preserve">
G. Contratros</t>
    </r>
    <r>
      <rPr>
        <sz val="11"/>
        <color theme="1"/>
        <rFont val="Arial Narrow"/>
        <family val="2"/>
      </rPr>
      <t xml:space="preserve">: N/A
</t>
    </r>
    <r>
      <rPr>
        <b/>
        <sz val="11"/>
        <color theme="1"/>
        <rFont val="Arial Narrow"/>
        <family val="2"/>
      </rPr>
      <t>G. Talento Humano:</t>
    </r>
    <r>
      <rPr>
        <sz val="11"/>
        <color theme="1"/>
        <rFont val="Arial Narrow"/>
        <family val="2"/>
      </rPr>
      <t xml:space="preserve"> Certificado de Inducción en Historia Laboral
</t>
    </r>
    <r>
      <rPr>
        <b/>
        <sz val="11"/>
        <color theme="1"/>
        <rFont val="Arial Narrow"/>
        <family val="2"/>
      </rPr>
      <t>GIT. Viáticos:</t>
    </r>
    <r>
      <rPr>
        <sz val="11"/>
        <color theme="1"/>
        <rFont val="Arial Narrow"/>
        <family val="2"/>
      </rPr>
      <t xml:space="preserve">
Evaluaciones de rendimiento 
</t>
    </r>
    <r>
      <rPr>
        <b/>
        <sz val="11"/>
        <color theme="1"/>
        <rFont val="Arial Narrow"/>
        <family val="2"/>
      </rPr>
      <t>G. Financiera</t>
    </r>
    <r>
      <rPr>
        <sz val="11"/>
        <color theme="1"/>
        <rFont val="Arial Narrow"/>
        <family val="2"/>
      </rPr>
      <t xml:space="preserve">: Las evaluaciones de desempeño de los trabajadores reposan en la carpeta pública de la Gerencia de Talento Humano.
</t>
    </r>
    <r>
      <rPr>
        <b/>
        <sz val="11"/>
        <color theme="1"/>
        <rFont val="Arial Narrow"/>
        <family val="2"/>
      </rPr>
      <t>GIT Aseguramiento</t>
    </r>
    <r>
      <rPr>
        <sz val="11"/>
        <color theme="1"/>
        <rFont val="Arial Narrow"/>
        <family val="2"/>
      </rPr>
      <t xml:space="preserve">: Carpeta 43 - GIT Aseguramiento - Mapa de Riesgos
</t>
    </r>
    <r>
      <rPr>
        <b/>
        <sz val="11"/>
        <color theme="1"/>
        <rFont val="Arial Narrow"/>
        <family val="2"/>
      </rPr>
      <t>GBI. Urbanos</t>
    </r>
    <r>
      <rPr>
        <sz val="11"/>
        <color theme="1"/>
        <rFont val="Arial Narrow"/>
        <family val="2"/>
      </rPr>
      <t xml:space="preserve">: EVALUACIONES DESEMPEÑO TAHUM
</t>
    </r>
    <r>
      <rPr>
        <b/>
        <sz val="11"/>
        <color theme="1"/>
        <rFont val="Arial Narrow"/>
        <family val="2"/>
      </rPr>
      <t xml:space="preserve">G. Asuntos Legales: </t>
    </r>
    <r>
      <rPr>
        <sz val="11"/>
        <color theme="1"/>
        <rFont val="Arial Narrow"/>
        <family val="2"/>
      </rPr>
      <t xml:space="preserve">Correos con la presentación 
</t>
    </r>
    <r>
      <rPr>
        <b/>
        <sz val="11"/>
        <color theme="1"/>
        <rFont val="Arial Narrow"/>
        <family val="2"/>
      </rPr>
      <t xml:space="preserve">G. Sociedades en Liquidación:  </t>
    </r>
    <r>
      <rPr>
        <sz val="11"/>
        <color theme="1"/>
        <rFont val="Arial Narrow"/>
        <family val="2"/>
      </rPr>
      <t xml:space="preserve"> Se está trabajando en el plan de mejoramiento.
</t>
    </r>
    <r>
      <rPr>
        <b/>
        <sz val="11"/>
        <color theme="1"/>
        <rFont val="Arial Narrow"/>
        <family val="2"/>
      </rPr>
      <t>GIT Archivo:</t>
    </r>
    <r>
      <rPr>
        <sz val="11"/>
        <color theme="1"/>
        <rFont val="Arial Narrow"/>
        <family val="2"/>
      </rPr>
      <t xml:space="preserve"> se deja evidencia en la siguiente ruta: \\fileserver\publica\1001 - Usuarios\201 - Archivo y Correspondencia\jalayon\JEISON\BACKUP 23_12_20\Evaluaciones de rendimiento 2022
</t>
    </r>
    <r>
      <rPr>
        <b/>
        <sz val="11"/>
        <color theme="1"/>
        <rFont val="Arial Narrow"/>
        <family val="2"/>
      </rPr>
      <t xml:space="preserve">
G. Proyectos Especiales:</t>
    </r>
    <r>
      <rPr>
        <sz val="11"/>
        <color theme="1"/>
        <rFont val="Arial Narrow"/>
        <family val="2"/>
      </rPr>
      <t xml:space="preserve"> N/A
</t>
    </r>
    <r>
      <rPr>
        <b/>
        <sz val="11"/>
        <color theme="1"/>
        <rFont val="Arial Narrow"/>
        <family val="2"/>
      </rPr>
      <t xml:space="preserve">GR. Occidente: </t>
    </r>
    <r>
      <rPr>
        <sz val="11"/>
        <color theme="1"/>
        <rFont val="Arial Narrow"/>
        <family val="2"/>
      </rPr>
      <t xml:space="preserve">Formato de comunicación de funciones F-GT1-004
</t>
    </r>
    <r>
      <rPr>
        <b/>
        <sz val="11"/>
        <color theme="1"/>
        <rFont val="Arial Narrow"/>
        <family val="2"/>
      </rPr>
      <t>G. Sociedades Activas:</t>
    </r>
    <r>
      <rPr>
        <sz val="11"/>
        <color theme="1"/>
        <rFont val="Arial Narrow"/>
        <family val="2"/>
      </rPr>
      <t xml:space="preserve"> NA
</t>
    </r>
    <r>
      <rPr>
        <b/>
        <sz val="11"/>
        <color theme="1"/>
        <rFont val="Arial Narrow"/>
        <family val="2"/>
      </rPr>
      <t>GB. Muebles</t>
    </r>
    <r>
      <rPr>
        <sz val="11"/>
        <color theme="1"/>
        <rFont val="Arial Narrow"/>
        <family val="2"/>
      </rPr>
      <t xml:space="preserve">: Evaluacion de desempeño
</t>
    </r>
    <r>
      <rPr>
        <b/>
        <sz val="11"/>
        <color theme="1"/>
        <rFont val="Arial Narrow"/>
        <family val="2"/>
      </rPr>
      <t>Presidencia:</t>
    </r>
    <r>
      <rPr>
        <sz val="11"/>
        <color theme="1"/>
        <rFont val="Arial Narrow"/>
        <family val="2"/>
      </rPr>
      <t xml:space="preserve"> Reposa en Talento Humano
</t>
    </r>
    <r>
      <rPr>
        <b/>
        <sz val="11"/>
        <color theme="1"/>
        <rFont val="Arial Narrow"/>
        <family val="2"/>
      </rPr>
      <t>G. Comercial:</t>
    </r>
    <r>
      <rPr>
        <sz val="11"/>
        <color theme="1"/>
        <rFont val="Arial Narrow"/>
        <family val="2"/>
      </rPr>
      <t xml:space="preserve"> Comunicación individual de funciones suscrita por la Gerente y cada uno de los funcionarios
</t>
    </r>
    <r>
      <rPr>
        <b/>
        <sz val="11"/>
        <color theme="1"/>
        <rFont val="Arial Narrow"/>
        <family val="2"/>
      </rPr>
      <t>GR. Centro Oriente:</t>
    </r>
    <r>
      <rPr>
        <sz val="11"/>
        <color theme="1"/>
        <rFont val="Arial Narrow"/>
        <family val="2"/>
      </rPr>
      <t xml:space="preserve"> Aplicativo Teams y Correo electronico enviado con las politicas y procedimientos de la entidad.
</t>
    </r>
    <r>
      <rPr>
        <b/>
        <sz val="11"/>
        <color theme="1"/>
        <rFont val="Arial Narrow"/>
        <family val="2"/>
      </rPr>
      <t>GBI. Rurales:</t>
    </r>
    <r>
      <rPr>
        <sz val="11"/>
        <color theme="1"/>
        <rFont val="Arial Narrow"/>
        <family val="2"/>
      </rPr>
      <t xml:space="preserve">
* Correo electronico funcionarios y talento humano con evaluaciones fiirmadas </t>
    </r>
  </si>
  <si>
    <r>
      <rPr>
        <b/>
        <sz val="11"/>
        <color theme="1"/>
        <rFont val="Arial Narrow"/>
        <family val="2"/>
      </rPr>
      <t>GR. Sur Occidente:</t>
    </r>
    <r>
      <rPr>
        <sz val="11"/>
        <color theme="1"/>
        <rFont val="Arial Narrow"/>
        <family val="2"/>
      </rPr>
      <t xml:space="preserve"> Al ingreso de cada nuevo funcionario se le entrega el material metodologico y de procedimientos de la entidad con el cual conoce el funcionamiento de la organización, a la fecha se encunetra un funcionario en periodo de prueba y capacitación
</t>
    </r>
    <r>
      <rPr>
        <b/>
        <sz val="11"/>
        <color theme="1"/>
        <rFont val="Arial Narrow"/>
        <family val="2"/>
      </rPr>
      <t>G. Técnica:</t>
    </r>
    <r>
      <rPr>
        <sz val="11"/>
        <color theme="1"/>
        <rFont val="Arial Narrow"/>
        <family val="2"/>
      </rPr>
      <t xml:space="preserve">
Se realizan capacitaciones periódicamente para todos los funcionarios de la Gerencia Técnica y SAE. Cuando un funcionario ingresa a la Gerencia Técnica se le brinda una capacitación en todos los procesos de la SAE y se le asigna una persona quien brinda el acompañamiento y capacitación del funcionario en sus labores específicas de acuerdo al proceso de desempeño. Cuando se realizan las evaluaciones de desempeño se realiza seguimiento del conocimiento y gestión del funcionario.
Formación y desarrollo realiza una inducción SAE en diferentes temas como Talento Humano – Gestiones administrativas y Financieras – Comunicación y Atencion a Requerimientos – Tecnología 
</t>
    </r>
    <r>
      <rPr>
        <b/>
        <sz val="11"/>
        <color theme="1"/>
        <rFont val="Arial Narrow"/>
        <family val="2"/>
      </rPr>
      <t xml:space="preserve">
O. Gestión de la Información:
</t>
    </r>
    <r>
      <rPr>
        <sz val="11"/>
        <color theme="1"/>
        <rFont val="Arial Narrow"/>
        <family val="2"/>
      </rPr>
      <t xml:space="preserve">A corte de diciembre 2022 se dictó inducción de funciones para los nuevos funcionarios y contratistas de acuerdo con sus perfiles
</t>
    </r>
    <r>
      <rPr>
        <b/>
        <sz val="11"/>
        <color theme="1"/>
        <rFont val="Arial Narrow"/>
        <family val="2"/>
      </rPr>
      <t>O. Control Interno</t>
    </r>
    <r>
      <rPr>
        <sz val="11"/>
        <color theme="1"/>
        <rFont val="Arial Narrow"/>
        <family val="2"/>
      </rPr>
      <t xml:space="preserve">: En diciembre de 2022 ingresó un profesional III a la OCI.
Desde la Oficina de Control Interno se realizó la inducción correspondiente.
</t>
    </r>
    <r>
      <rPr>
        <b/>
        <sz val="11"/>
        <color theme="1"/>
        <rFont val="Arial Narrow"/>
        <family val="2"/>
      </rPr>
      <t>GIT Administrativa</t>
    </r>
    <r>
      <rPr>
        <sz val="11"/>
        <color theme="1"/>
        <rFont val="Arial Narrow"/>
        <family val="2"/>
      </rPr>
      <t xml:space="preserve">: En el mes de marzo del 2022 se realizo la evaluación de rendimiento anual de los funcionarios del área, en la que se les recordó sus obligaciones y compromisos, haciendo la pertinente retroalimentación sobre los aspectos a mejorar.
</t>
    </r>
    <r>
      <rPr>
        <b/>
        <sz val="11"/>
        <color theme="1"/>
        <rFont val="Arial Narrow"/>
        <family val="2"/>
      </rPr>
      <t>G. Talento Humano</t>
    </r>
    <r>
      <rPr>
        <sz val="11"/>
        <color theme="1"/>
        <rFont val="Arial Narrow"/>
        <family val="2"/>
      </rPr>
      <t xml:space="preserve">: Se complementa con cursos virtuales y entrenamiento en el puesto de trabajo por parte del lider de proceso.
</t>
    </r>
    <r>
      <rPr>
        <b/>
        <sz val="11"/>
        <color theme="1"/>
        <rFont val="Arial Narrow"/>
        <family val="2"/>
      </rPr>
      <t>GIT. Viáticos:</t>
    </r>
    <r>
      <rPr>
        <sz val="11"/>
        <color theme="1"/>
        <rFont val="Arial Narrow"/>
        <family val="2"/>
      </rPr>
      <t xml:space="preserve">
Los integrantes del Git de viáticos recibieron la inducción general de la gerencia de Talento Humano, y se brinda orientación especifica sobre el funcionamiento y obligaciones a su cargo
</t>
    </r>
    <r>
      <rPr>
        <b/>
        <sz val="11"/>
        <color theme="1"/>
        <rFont val="Arial Narrow"/>
        <family val="2"/>
      </rPr>
      <t>O. Comunicaciones</t>
    </r>
    <r>
      <rPr>
        <sz val="11"/>
        <color theme="1"/>
        <rFont val="Arial Narrow"/>
        <family val="2"/>
      </rPr>
      <t xml:space="preserve">: No se reportaron hechos de corrupcion
</t>
    </r>
    <r>
      <rPr>
        <b/>
        <sz val="11"/>
        <color theme="1"/>
        <rFont val="Arial Narrow"/>
        <family val="2"/>
      </rPr>
      <t>G. Financiera</t>
    </r>
    <r>
      <rPr>
        <sz val="11"/>
        <color theme="1"/>
        <rFont val="Arial Narrow"/>
        <family val="2"/>
      </rPr>
      <t xml:space="preserve">: Para los funcionarios y contratistas nuevos se realiza inducciones y capacitaciones por parte de los trabajosdores del área para darles a conocer sus responsabilidades y alcances de las actividades a su cargo, respetando y cumpliendo los código de ética de la empresa.
</t>
    </r>
    <r>
      <rPr>
        <b/>
        <sz val="11"/>
        <rFont val="Arial Narrow"/>
        <family val="2"/>
      </rPr>
      <t>GIT Aseguramiento</t>
    </r>
    <r>
      <rPr>
        <sz val="11"/>
        <rFont val="Arial Narrow"/>
        <family val="2"/>
      </rPr>
      <t xml:space="preserve">:  se recibieron en el GIT 3 funcionarios:
profesional II
Profesional Espe I
Profesional Espe III
</t>
    </r>
    <r>
      <rPr>
        <b/>
        <sz val="11"/>
        <color theme="1"/>
        <rFont val="Arial Narrow"/>
        <family val="2"/>
      </rPr>
      <t>GBI. Urbanos</t>
    </r>
    <r>
      <rPr>
        <sz val="11"/>
        <color theme="1"/>
        <rFont val="Arial Narrow"/>
        <family val="2"/>
      </rPr>
      <t xml:space="preserve">: SE REALIZA DE ACUERDO A LO ESTABECIDO EN EL PROCEDIMIENTO
</t>
    </r>
    <r>
      <rPr>
        <b/>
        <sz val="11"/>
        <rFont val="Arial Narrow"/>
        <family val="2"/>
      </rPr>
      <t>G. Sociedades en Liquidación:</t>
    </r>
    <r>
      <rPr>
        <sz val="11"/>
        <rFont val="Arial Narrow"/>
        <family val="2"/>
      </rPr>
      <t xml:space="preserve"> Esta en revisión los ajustes propuestos al plan de</t>
    </r>
    <r>
      <rPr>
        <sz val="11"/>
        <color theme="1"/>
        <rFont val="Arial Narrow"/>
        <family val="2"/>
      </rPr>
      <t xml:space="preserve"> mejoramiento.
</t>
    </r>
    <r>
      <rPr>
        <b/>
        <sz val="11"/>
        <rFont val="Arial Narrow"/>
        <family val="2"/>
      </rPr>
      <t>GIT Archivo</t>
    </r>
    <r>
      <rPr>
        <sz val="11"/>
        <rFont val="Arial Narrow"/>
        <family val="2"/>
      </rPr>
      <t xml:space="preserve">: En el mes de abril del 2022 de realizaron las evaluaciones de rendimiento en donde se le retroalimentaron a los funcionarios sus funciones y objetivos propuestos en el 2022
</t>
    </r>
    <r>
      <rPr>
        <b/>
        <sz val="11"/>
        <rFont val="Arial Narrow"/>
        <family val="2"/>
      </rPr>
      <t>G. Proyectos Especiales:</t>
    </r>
    <r>
      <rPr>
        <sz val="11"/>
        <rFont val="Arial Narrow"/>
        <family val="2"/>
      </rPr>
      <t xml:space="preserve"> A corte del cuarto trimestre de 2022 no ingresaron funcionarios nuevos a la Gerencia de Proyectos Especiales.
</t>
    </r>
    <r>
      <rPr>
        <b/>
        <sz val="11"/>
        <rFont val="Arial Narrow"/>
        <family val="2"/>
      </rPr>
      <t xml:space="preserve">GR. Occidente: </t>
    </r>
    <r>
      <rPr>
        <sz val="11"/>
        <rFont val="Arial Narrow"/>
        <family val="2"/>
      </rPr>
      <t xml:space="preserve">Se binda induccion general y especifica y se establecen las funciones. / gerencia de talento humano realiza las validaciones previas para el ingreso de funcionarios
</t>
    </r>
    <r>
      <rPr>
        <b/>
        <sz val="11"/>
        <rFont val="Arial Narrow"/>
        <family val="2"/>
      </rPr>
      <t>G. Sociedades Activas</t>
    </r>
    <r>
      <rPr>
        <sz val="11"/>
        <rFont val="Arial Narrow"/>
        <family val="2"/>
      </rPr>
      <t xml:space="preserve">: En el 4T de 2022 la Gerencia de Sociedades Activas no realiza evaluaciones de rendimiento.
</t>
    </r>
    <r>
      <rPr>
        <b/>
        <sz val="11"/>
        <rFont val="Arial Narrow"/>
        <family val="2"/>
      </rPr>
      <t>GB. Muebles</t>
    </r>
    <r>
      <rPr>
        <sz val="11"/>
        <rFont val="Arial Narrow"/>
        <family val="2"/>
      </rPr>
      <t xml:space="preserve">: Ya fueron remitidas al area de tlento humano la calificacion de evaluacion de desempeño de todos los funcionarios de la GBM
</t>
    </r>
    <r>
      <rPr>
        <b/>
        <sz val="11"/>
        <rFont val="Arial Narrow"/>
        <family val="2"/>
      </rPr>
      <t>Presidencia:</t>
    </r>
    <r>
      <rPr>
        <sz val="11"/>
        <rFont val="Arial Narrow"/>
        <family val="2"/>
      </rPr>
      <t xml:space="preserve"> Cada vez que ingresa un funcionario nuevo al area, se realiza el respectivo proceso de capacitacion de los temas generales y especificos a desempeñar. Aunando las capacitaciones a cargo de talento humano
</t>
    </r>
    <r>
      <rPr>
        <b/>
        <sz val="11"/>
        <rFont val="Arial Narrow"/>
        <family val="2"/>
      </rPr>
      <t>G. Comercia:</t>
    </r>
    <r>
      <rPr>
        <sz val="11"/>
        <rFont val="Arial Narrow"/>
        <family val="2"/>
      </rPr>
      <t xml:space="preserve"> La Gerencia informa a los equipos de trabajo las actiidades a realizar o cualquier cambio en las mismas y define la ubicación del nuevo personal en los equipos de trabajo.
</t>
    </r>
    <r>
      <rPr>
        <b/>
        <sz val="11"/>
        <rFont val="Arial Narrow"/>
        <family val="2"/>
      </rPr>
      <t>GBI. Rurales:</t>
    </r>
    <r>
      <rPr>
        <sz val="11"/>
        <rFont val="Arial Narrow"/>
        <family val="2"/>
      </rPr>
      <t xml:space="preserve">
Esta actividad es competencia de la Gerencia de Talento Humano.
</t>
    </r>
    <r>
      <rPr>
        <b/>
        <sz val="11"/>
        <rFont val="Arial Narrow"/>
        <family val="2"/>
      </rPr>
      <t>G. Contratos</t>
    </r>
    <r>
      <rPr>
        <sz val="11"/>
        <rFont val="Arial Narrow"/>
        <family val="2"/>
      </rPr>
      <t xml:space="preserve">: Se le hizo inducción en sus obligaciones a la contratista Lina Mayorga </t>
    </r>
  </si>
  <si>
    <r>
      <rPr>
        <b/>
        <sz val="11"/>
        <color theme="1"/>
        <rFont val="Arial Narrow"/>
        <family val="2"/>
      </rPr>
      <t>GR. Sur Occidente</t>
    </r>
    <r>
      <rPr>
        <sz val="11"/>
        <color theme="1"/>
        <rFont val="Arial Narrow"/>
        <family val="2"/>
      </rPr>
      <t xml:space="preserve">: Correo elecronico enviado a la gerencia de talento humano con las evaluaciones de rendimiento de cada funcionario a cargo de la regional
</t>
    </r>
    <r>
      <rPr>
        <b/>
        <sz val="11"/>
        <color theme="1"/>
        <rFont val="Arial Narrow"/>
        <family val="2"/>
      </rPr>
      <t>G. Técnica:</t>
    </r>
    <r>
      <rPr>
        <sz val="11"/>
        <color theme="1"/>
        <rFont val="Arial Narrow"/>
        <family val="2"/>
      </rPr>
      <t xml:space="preserve">
Evaluaciones de desempeño. F-GT1-268, Capacitaciones presenciales y por plataforma Teams, Listado de asistencia realizado por Gerencia del Talento Humano en las capacitaciones de Inducción.
Correo remitido por desarrollosae@saesas.gov.co Inducción SAE aplicativos
</t>
    </r>
    <r>
      <rPr>
        <b/>
        <sz val="11"/>
        <color theme="1"/>
        <rFont val="Arial Narrow"/>
        <family val="2"/>
      </rPr>
      <t>O. Gestión de la Información:</t>
    </r>
    <r>
      <rPr>
        <sz val="11"/>
        <color theme="1"/>
        <rFont val="Arial Narrow"/>
        <family val="2"/>
      </rPr>
      <t xml:space="preserve">
\\fileserver\Publica1\39 - Oficina OGI\Seguridad\Dneme\2022\Plan de Accion\Mesas Trabajo Internas
</t>
    </r>
    <r>
      <rPr>
        <b/>
        <sz val="11"/>
        <color theme="1"/>
        <rFont val="Arial Narrow"/>
        <family val="2"/>
      </rPr>
      <t xml:space="preserve">O. Control Interno: </t>
    </r>
    <r>
      <rPr>
        <sz val="11"/>
        <color theme="1"/>
        <rFont val="Arial Narrow"/>
        <family val="2"/>
      </rPr>
      <t xml:space="preserve">Listado de asistencia
\\fileserver\publica\8 - Oficina de Control Interno\2022\Cumplimiento Regulatorio\Seguimiento Riesgos OCI\Cuarto trimestre 2022\Evidencias\Riesgo de Corrupción\Riesgo1F15
</t>
    </r>
    <r>
      <rPr>
        <b/>
        <sz val="11"/>
        <color theme="1"/>
        <rFont val="Arial Narrow"/>
        <family val="2"/>
      </rPr>
      <t>G. Talento Humano:</t>
    </r>
    <r>
      <rPr>
        <sz val="11"/>
        <color theme="1"/>
        <rFont val="Arial Narrow"/>
        <family val="2"/>
      </rPr>
      <t xml:space="preserve"> Certificados Cursos en Historia Labroal
</t>
    </r>
    <r>
      <rPr>
        <b/>
        <sz val="11"/>
        <color theme="1"/>
        <rFont val="Arial Narrow"/>
        <family val="2"/>
      </rPr>
      <t>GIT. Viáticos:</t>
    </r>
    <r>
      <rPr>
        <sz val="11"/>
        <color theme="1"/>
        <rFont val="Arial Narrow"/>
        <family val="2"/>
      </rPr>
      <t xml:space="preserve">
Planillas de asistencia a inducción por parte de la Gerencia de Talento Humano
</t>
    </r>
    <r>
      <rPr>
        <b/>
        <sz val="11"/>
        <color theme="1"/>
        <rFont val="Arial Narrow"/>
        <family val="2"/>
      </rPr>
      <t>G. Financiera:</t>
    </r>
    <r>
      <rPr>
        <sz val="11"/>
        <color theme="1"/>
        <rFont val="Arial Narrow"/>
        <family val="2"/>
      </rPr>
      <t xml:space="preserve"> Para el 3T ingresaron 2 nuevos funcionarios a la Gerencia Financiera, se realizaron  inducciones por parte de RH y capacitaciones en procesos por parte de los funcionarios del área
</t>
    </r>
    <r>
      <rPr>
        <b/>
        <sz val="11"/>
        <color theme="1"/>
        <rFont val="Arial Narrow"/>
        <family val="2"/>
      </rPr>
      <t>GIT Aseguramiento:</t>
    </r>
    <r>
      <rPr>
        <sz val="11"/>
        <color theme="1"/>
        <rFont val="Arial Narrow"/>
        <family val="2"/>
      </rPr>
      <t xml:space="preserve"> Carpeta 43 - GIT Aseguramiento - Mapa de Riesgos
</t>
    </r>
    <r>
      <rPr>
        <b/>
        <sz val="11"/>
        <color theme="1"/>
        <rFont val="Arial Narrow"/>
        <family val="2"/>
      </rPr>
      <t>GBI. Urbanos</t>
    </r>
    <r>
      <rPr>
        <sz val="11"/>
        <color theme="1"/>
        <rFont val="Arial Narrow"/>
        <family val="2"/>
      </rPr>
      <t xml:space="preserve">: EVALUACIONES DESEMPEÑO TAHUM
</t>
    </r>
    <r>
      <rPr>
        <b/>
        <sz val="11"/>
        <color theme="1"/>
        <rFont val="Arial Narrow"/>
        <family val="2"/>
      </rPr>
      <t>G. Sociedades en Liquidación</t>
    </r>
    <r>
      <rPr>
        <sz val="11"/>
        <color theme="1"/>
        <rFont val="Arial Narrow"/>
        <family val="2"/>
      </rPr>
      <t xml:space="preserve">: Propuesta de ajustes al plan de mejoramiento.
</t>
    </r>
    <r>
      <rPr>
        <b/>
        <sz val="11"/>
        <color theme="1"/>
        <rFont val="Arial Narrow"/>
        <family val="2"/>
      </rPr>
      <t>GIT Archivo</t>
    </r>
    <r>
      <rPr>
        <sz val="11"/>
        <color theme="1"/>
        <rFont val="Arial Narrow"/>
        <family val="2"/>
      </rPr>
      <t xml:space="preserve">: se deja evidencia en la siguiente ruta: \\fileserver\publica\1001 - Usuarios\201 - Archivo y Correspondencia\jalayon\JEISON\BACKUP 23_12_20\Evaluaciones de rendimiento 2022
</t>
    </r>
    <r>
      <rPr>
        <b/>
        <sz val="11"/>
        <color theme="1"/>
        <rFont val="Arial Narrow"/>
        <family val="2"/>
      </rPr>
      <t>G. Proyectos Especiales:</t>
    </r>
    <r>
      <rPr>
        <sz val="11"/>
        <color theme="1"/>
        <rFont val="Arial Narrow"/>
        <family val="2"/>
      </rPr>
      <t xml:space="preserve"> N/A
</t>
    </r>
    <r>
      <rPr>
        <b/>
        <sz val="11"/>
        <color theme="1"/>
        <rFont val="Arial Narrow"/>
        <family val="2"/>
      </rPr>
      <t>GR. Occidente:</t>
    </r>
    <r>
      <rPr>
        <sz val="11"/>
        <color theme="1"/>
        <rFont val="Arial Narrow"/>
        <family val="2"/>
      </rPr>
      <t xml:space="preserve"> Formato de comunicación de funciones F-GT1-004
</t>
    </r>
    <r>
      <rPr>
        <b/>
        <sz val="11"/>
        <color theme="1"/>
        <rFont val="Arial Narrow"/>
        <family val="2"/>
      </rPr>
      <t>G. Sociedades Activas</t>
    </r>
    <r>
      <rPr>
        <sz val="11"/>
        <color theme="1"/>
        <rFont val="Arial Narrow"/>
        <family val="2"/>
      </rPr>
      <t xml:space="preserve">: NA
</t>
    </r>
    <r>
      <rPr>
        <b/>
        <sz val="11"/>
        <color theme="1"/>
        <rFont val="Arial Narrow"/>
        <family val="2"/>
      </rPr>
      <t>GB. Muebles:</t>
    </r>
    <r>
      <rPr>
        <sz val="11"/>
        <color theme="1"/>
        <rFont val="Arial Narrow"/>
        <family val="2"/>
      </rPr>
      <t xml:space="preserve"> Remisión evaluacviones de desempeño de todos los funcionarios de la GBM
</t>
    </r>
    <r>
      <rPr>
        <b/>
        <sz val="11"/>
        <color theme="1"/>
        <rFont val="Arial Narrow"/>
        <family val="2"/>
      </rPr>
      <t>Presidencia:</t>
    </r>
    <r>
      <rPr>
        <sz val="11"/>
        <color theme="1"/>
        <rFont val="Arial Narrow"/>
        <family val="2"/>
      </rPr>
      <t xml:space="preserve"> \\fileserver\publica\55 - Presidencia\SEGUIMIENTO RIESGOS. 
</t>
    </r>
    <r>
      <rPr>
        <b/>
        <sz val="11"/>
        <color theme="1"/>
        <rFont val="Arial Narrow"/>
        <family val="2"/>
      </rPr>
      <t>G. Comercial:</t>
    </r>
    <r>
      <rPr>
        <sz val="11"/>
        <color theme="1"/>
        <rFont val="Arial Narrow"/>
        <family val="2"/>
      </rPr>
      <t xml:space="preserve"> Comunicación individual de funciones suscrita por la Gerente y cada uno de los funcionarios
</t>
    </r>
    <r>
      <rPr>
        <b/>
        <sz val="11"/>
        <color theme="1"/>
        <rFont val="Arial Narrow"/>
        <family val="2"/>
      </rPr>
      <t xml:space="preserve">GBI. Rurales: </t>
    </r>
    <r>
      <rPr>
        <sz val="11"/>
        <color theme="1"/>
        <rFont val="Arial Narrow"/>
        <family val="2"/>
      </rPr>
      <t xml:space="preserve">NA
</t>
    </r>
    <r>
      <rPr>
        <b/>
        <sz val="11"/>
        <color theme="1"/>
        <rFont val="Arial Narrow"/>
        <family val="2"/>
      </rPr>
      <t>G. Contratos</t>
    </r>
    <r>
      <rPr>
        <sz val="11"/>
        <color theme="1"/>
        <rFont val="Arial Narrow"/>
        <family val="2"/>
      </rPr>
      <t>: La inducción la realizó la anterior Gerente de Contratos, Helem Sánchez, única persona que podia suministrar la evidencia. La contratista tampoco se encuentra vinculada</t>
    </r>
  </si>
  <si>
    <t>CA_6</t>
  </si>
  <si>
    <t>Debilidades en la implementación de los controles operacionales establecidos en cada proceso de acuerdo con niveles de responsabilidad</t>
  </si>
  <si>
    <t>C6</t>
  </si>
  <si>
    <t>Evaluación Independiente de Gestión Institucional</t>
  </si>
  <si>
    <t>El profesional de la Oficina de Control Interno realiza evaluaciones independientes a la gestión institucional de acuerdo con la programación establecida en el Plan Anual de Auditorías Institucional- PAAI a fin de identificar riesgos, desviaciones o irregularidades. En caso de evidenciarse alguna desviación lo comunica oportunamente de acuerdo con el conducto establecido. Como evidencia de la evaluación realizada se deja constancia en los informes de auditoría de gestión.</t>
  </si>
  <si>
    <t>P-EC2-156 Procedimiento para ejecutar auditorías internas</t>
  </si>
  <si>
    <t>O. Control Interno</t>
  </si>
  <si>
    <t>T6</t>
  </si>
  <si>
    <t>Realizar seguimiento cuatrimestral al Mapa de Riesgos de Corrupción de acuerdo con la programación establecia en el PAAI 2022.</t>
  </si>
  <si>
    <t>Seguimiento de Riesgos publicado</t>
  </si>
  <si>
    <t>10/05/2022
10/09/2022
31/12/2022</t>
  </si>
  <si>
    <t>15/07/2022
15/10/2022
31/12/2022</t>
  </si>
  <si>
    <r>
      <rPr>
        <b/>
        <sz val="11"/>
        <color theme="1"/>
        <rFont val="Arial Narrow"/>
        <family val="2"/>
      </rPr>
      <t>O. Control Interno:</t>
    </r>
    <r>
      <rPr>
        <sz val="11"/>
        <color theme="1"/>
        <rFont val="Arial Narrow"/>
        <family val="2"/>
      </rPr>
      <t xml:space="preserve"> Al corte 31 de diciembre de 2022 se culminaron las evaluaciones realizadas conforme lo establecido en el PAAI.
Los resultados de las evaluaciones se presentaron a los líderes de procesos y al Presidente de SAE mediante memorando interno. Tambien se publicaron en la página Web de la Entidad.</t>
    </r>
  </si>
  <si>
    <r>
      <rPr>
        <b/>
        <sz val="11"/>
        <color theme="1"/>
        <rFont val="Arial Narrow"/>
        <family val="2"/>
      </rPr>
      <t>O. Control Interno</t>
    </r>
    <r>
      <rPr>
        <sz val="11"/>
        <color theme="1"/>
        <rFont val="Arial Narrow"/>
        <family val="2"/>
      </rPr>
      <t>: Las evidencias se encuentran en la siguiente ruta:
\\fileserver\publica\8 - Oficina de Control Interno\2022\Evaluacion y Seguimiento</t>
    </r>
  </si>
  <si>
    <r>
      <rPr>
        <b/>
        <sz val="11"/>
        <color indexed="8"/>
        <rFont val="Arial Narrow"/>
        <family val="2"/>
      </rPr>
      <t>O. Control Interno</t>
    </r>
    <r>
      <rPr>
        <sz val="11"/>
        <color indexed="8"/>
        <rFont val="Arial Narrow"/>
        <family val="2"/>
      </rPr>
      <t>: En enero de 2023 se llevó a cabo el seguimiento al tercer cuatrimestre del Plan Anticorrupción y Atencíón al Ciudadano, Mapa de Riesgos de Corrupción V2022.
Los resultados se publican en la página Web de SAE</t>
    </r>
  </si>
  <si>
    <r>
      <rPr>
        <b/>
        <sz val="11"/>
        <color indexed="8"/>
        <rFont val="Arial Narrow"/>
        <family val="2"/>
      </rPr>
      <t>O. Control Interno</t>
    </r>
    <r>
      <rPr>
        <sz val="11"/>
        <color indexed="8"/>
        <rFont val="Arial Narrow"/>
        <family val="2"/>
      </rPr>
      <t>: Las evidencias y resutlados del seguimiento, se encuentran en el siguiente enlace:
- \\fileserver\publica\8 - Oficina de Control Interno\2022\Cumplimiento Regulatorio\Plan Anticorrupción y de Atención al Ciudadano\Tercer cuatrimestre 2022
- \\fileserver\publica\8 - Oficina de Control Interno\2022\Cumplimiento Regulatorio\Mapa de Riesgos de Corrupción\Tercer cuatrimestre 2022
Adicionalmente, los informes finales se publican en la página Web de SAE:
https://www.saesas.gov.co/?idcategoria=32993</t>
    </r>
  </si>
  <si>
    <t>CA_7</t>
  </si>
  <si>
    <t>C7</t>
  </si>
  <si>
    <t>T7</t>
  </si>
  <si>
    <t>Adquisición_Bienes_Servicios</t>
  </si>
  <si>
    <t>Contratación</t>
  </si>
  <si>
    <t>Realizar las actividades de celebración, legalización y ejecución del contrato de acuerdo con las modalidades previstas en el Manual de Contratación</t>
  </si>
  <si>
    <t>Celebración de contratos</t>
  </si>
  <si>
    <t>celebrar contratos de bienes y servicios innecesarios, que no cumplan con los requisitos previstos, o con violación al régimen contractual dispuesto en normas legales y/o constitucionales</t>
  </si>
  <si>
    <t>Evaluación subjetiva de necesidades contractuales de la entidad</t>
  </si>
  <si>
    <t>1) Pérdida de imagen reputacional y credibilidad institucional
2) Implicaciones a nivel penal, disciplinario, fiscal o sancionatorio
3) Demandas de la ciudadanía
4) Productos y/o servicios sin las características requeridas al interior de la entidad
5) Reprocesos contractuales
6) Dificultades para los ejerciciosde supervisión contractual
7) Detrimento Patrimonial</t>
  </si>
  <si>
    <t>Verificación de necesidades contractuales en Comité de Contratación</t>
  </si>
  <si>
    <t>El Comité de Contratación, con secretaría técnica de la Gerencia de Contratos, verifica que las necesidades contractuales que presentan las áreas sean prioritarias, estén acordes con la líneas de contratación y que no excedan los montos de gastos por áreas, a fin de ser incorporarlo o no en el Plan Anual de Adquisiciones de acuerdo con las justificaciones expuestas por las dependencias. En caso de requerir ajustes o eliminar lineas de contratación, estas se realizarán en el transcurso del comité, hasta lograr la aprobación del Plan Anual de Adquisiciones</t>
  </si>
  <si>
    <t>P-BS1-023 Procedimiento Elaboración y Actualización del Plan Anual de Adquisiciones</t>
  </si>
  <si>
    <t>G. Contratos</t>
  </si>
  <si>
    <t>Realizar capacitación del manual de contratación y las responsabilidades de los involucrados en las etapas pre-contractuales, contractuales y post-contractuales</t>
  </si>
  <si>
    <t>Listado de asistencia</t>
  </si>
  <si>
    <r>
      <rPr>
        <b/>
        <sz val="11"/>
        <color theme="1"/>
        <rFont val="Arial Narrow"/>
        <family val="2"/>
      </rPr>
      <t>G. Contratos</t>
    </r>
    <r>
      <rPr>
        <sz val="11"/>
        <color theme="1"/>
        <rFont val="Arial Narrow"/>
        <family val="2"/>
      </rPr>
      <t>: El Plan Anual de Adquisiciones no se revisa en el 4to trimestre, se revisa en el 1er trimestre</t>
    </r>
  </si>
  <si>
    <r>
      <rPr>
        <b/>
        <sz val="11"/>
        <color theme="1"/>
        <rFont val="Arial Narrow"/>
        <family val="2"/>
      </rPr>
      <t>G. Contratos</t>
    </r>
    <r>
      <rPr>
        <sz val="11"/>
        <color theme="1"/>
        <rFont val="Arial Narrow"/>
        <family val="2"/>
      </rPr>
      <t>: El artículo 74 de la Ley 1474 dispone que «todas las entidades del Estado» deben publicar, a más tardar el 31 de enero de cada año, en su respectiva página web, el plan de acción, en el cual se incluye el plan general de compras.</t>
    </r>
  </si>
  <si>
    <r>
      <rPr>
        <b/>
        <sz val="11"/>
        <color theme="1"/>
        <rFont val="Arial Narrow"/>
        <family val="2"/>
      </rPr>
      <t>G. Contratos</t>
    </r>
    <r>
      <rPr>
        <sz val="11"/>
        <color theme="1"/>
        <rFont val="Arial Narrow"/>
        <family val="2"/>
      </rPr>
      <t xml:space="preserve">: Se realizaron dos capacitaciones el 30 de noviembre y el 6 de diciembre sobre el manual de contratación dirigida a los supervisores y todos los involucrados en el proceso de contratación. Sin embargo, contaron con poca asistencia. Por lo cual se sugiere que es mejor hacer estas capacitaciones de manera presencial y no virtual </t>
    </r>
  </si>
  <si>
    <r>
      <rPr>
        <b/>
        <sz val="11"/>
        <color theme="1"/>
        <rFont val="Arial Narrow"/>
        <family val="2"/>
      </rPr>
      <t>G. Contratos</t>
    </r>
    <r>
      <rPr>
        <sz val="11"/>
        <color theme="1"/>
        <rFont val="Arial Narrow"/>
        <family val="2"/>
      </rPr>
      <t>:  https://forms.office.com/Pages/ResponsePage.aspx?id=-M3ILBhVgE-e2Vpp9jjCgcNkdNwNw5VPrmoOyPIQakRUOUI1NzU2QzM5UTJISkRTM1Q5R0hGTVM4Ui4u y https://forms.office.com/Pages/ResponsePage.aspx?id=-M3ILBhVgE-e2Vpp9jjCgcNkdNwNw5VPrmoOyPIQakRUOUI1NzU2QzM5UTJISkRTM1Q5R0hGTVM4Ui4u</t>
    </r>
  </si>
  <si>
    <t>No se reporta riesgos materializados por las áreas</t>
  </si>
  <si>
    <t>No revisar la totalidad de documentación que habilite técnicamente, financieramente y jurídicamente a los potenciales contratistas a participar en el proceso de selección de proveedores</t>
  </si>
  <si>
    <t>Verificación de Requisitos Técnicos, Jurídicos y Financieros Habilitantes</t>
  </si>
  <si>
    <t>Los profesionales delegados como equipo evaluador verifican el cumplimiento de requisitos habilitantes  técnicos, jurídicos y financieros establecidos en la convocatoria vigente, dejando registro en una lista de chequeo o informe de verificación de requisitos de toda la información presentada. En caso de requerirse aclaraciones a los evaluados, se solicitaran a través de la Gerencia de Contratos para subsanación en caso de ser posible</t>
  </si>
  <si>
    <t>Procedimientos Contractuales (P-BS2-025, P-BS2-028, P-BS2-029, P-BS2-103;P-BS2-181)</t>
  </si>
  <si>
    <t>Publicar cada vez que sea requerido los términos de referencia y/o pliegos de condiciones de los servicios o productos a contratar para observaciones de los ciudadanos y/o interesados en cada proceso a fin de establecer condiciones equitativas para la participación del proceso</t>
  </si>
  <si>
    <t>Términos de refencia y/o pliegos de condiciones publicados</t>
  </si>
  <si>
    <r>
      <rPr>
        <b/>
        <sz val="11"/>
        <color theme="1"/>
        <rFont val="Arial Narrow"/>
        <family val="2"/>
      </rPr>
      <t>GR. Sur Occidente</t>
    </r>
    <r>
      <rPr>
        <sz val="11"/>
        <color theme="1"/>
        <rFont val="Arial Narrow"/>
        <family val="2"/>
      </rPr>
      <t xml:space="preserve">: El funicionario realiza las validaciones de acuerdo con los lineamientos exigistos por la gerencia de contratos y el procedimineto.
</t>
    </r>
    <r>
      <rPr>
        <b/>
        <sz val="11"/>
        <color theme="1"/>
        <rFont val="Arial Narrow"/>
        <family val="2"/>
      </rPr>
      <t>G. Técnica:</t>
    </r>
    <r>
      <rPr>
        <sz val="11"/>
        <color theme="1"/>
        <rFont val="Arial Narrow"/>
        <family val="2"/>
      </rPr>
      <t xml:space="preserve">
El Gerente Técnico asigna un Apoyo de Supervisión de contratos de acuerdo al área de desempeño quien se encarga de verificar los estudios previos, estudios de mercado, riesgos y requerimientos exigidos, realizando un registro de la revisión. El encargado de aprobar el proceso es el Gerente Técnico supervisor de los contratos. La Gerencia Técnica cuenta con una abogada Jenny Bravo quien se encarga de brindar el apoyo en la parte jurídica de los contratos
</t>
    </r>
    <r>
      <rPr>
        <b/>
        <sz val="11"/>
        <color theme="1"/>
        <rFont val="Arial Narrow"/>
        <family val="2"/>
      </rPr>
      <t>GR. Norte:</t>
    </r>
    <r>
      <rPr>
        <sz val="11"/>
        <color theme="1"/>
        <rFont val="Arial Narrow"/>
        <family val="2"/>
      </rPr>
      <t xml:space="preserve"> La Gerencia no participa de esta actividad.
</t>
    </r>
    <r>
      <rPr>
        <b/>
        <sz val="11"/>
        <color theme="1"/>
        <rFont val="Arial Narrow"/>
        <family val="2"/>
      </rPr>
      <t>O. Gestión de la Información:</t>
    </r>
    <r>
      <rPr>
        <sz val="11"/>
        <color theme="1"/>
        <rFont val="Arial Narrow"/>
        <family val="2"/>
      </rPr>
      <t xml:space="preserve">
A corte de diciembre 2022, la OGI mediante la evaluación  de las propuestas de los proponentes realiza la verificación de los requisitos técnicos habilitantes y en caso de no  cumplir alguno solicita al área de contratos subsanar a estos requisitos.
El area de contratos envía a través de carta de subsanación, correos a los proponentes
</t>
    </r>
    <r>
      <rPr>
        <b/>
        <sz val="11"/>
        <color theme="1"/>
        <rFont val="Arial Narrow"/>
        <family val="2"/>
      </rPr>
      <t xml:space="preserve">
O. Control Interno:</t>
    </r>
    <r>
      <rPr>
        <sz val="11"/>
        <color theme="1"/>
        <rFont val="Arial Narrow"/>
        <family val="2"/>
      </rPr>
      <t xml:space="preserve"> La Oficina de Control Interno no participa en la ejecución de este control.
</t>
    </r>
    <r>
      <rPr>
        <b/>
        <sz val="11"/>
        <color theme="1"/>
        <rFont val="Arial Narrow"/>
        <family val="2"/>
      </rPr>
      <t>GIT Administrativa</t>
    </r>
    <r>
      <rPr>
        <sz val="11"/>
        <color theme="1"/>
        <rFont val="Arial Narrow"/>
        <family val="2"/>
      </rPr>
      <t xml:space="preserve">: En los procesos de contratación adelantados por el área, los estudios previos son elaborados con base en lo establecido en el Manual de Contratación y el formato F-BS1-054 determinado para tal fin. La revision de los requisitos tecnicos es realizda conforme el pliego de condiciones y la necesidad a suplir. Durante este ultimos trimesre no se adelanataron nuevos procesos de contratacion.
</t>
    </r>
    <r>
      <rPr>
        <b/>
        <sz val="11"/>
        <color theme="1"/>
        <rFont val="Arial Narrow"/>
        <family val="2"/>
      </rPr>
      <t xml:space="preserve">G. Contratos: </t>
    </r>
    <r>
      <rPr>
        <sz val="11"/>
        <color theme="1"/>
        <rFont val="Arial Narrow"/>
        <family val="2"/>
      </rPr>
      <t xml:space="preserve">La Gerencia de Contratos solicitó subsanacion durante el 4to trimestre en  el proceso CLP3 DE 2022.
</t>
    </r>
    <r>
      <rPr>
        <b/>
        <sz val="11"/>
        <color theme="1"/>
        <rFont val="Arial Narrow"/>
        <family val="2"/>
      </rPr>
      <t>G. Talento Humano</t>
    </r>
    <r>
      <rPr>
        <sz val="11"/>
        <color theme="1"/>
        <rFont val="Arial Narrow"/>
        <family val="2"/>
      </rPr>
      <t xml:space="preserve">:Radicacion de Estudios previos y estudio de mercado en la plataforma seven y posterior se publican en la web y plataforma secop
</t>
    </r>
    <r>
      <rPr>
        <b/>
        <sz val="11"/>
        <color theme="1"/>
        <rFont val="Arial Narrow"/>
        <family val="2"/>
      </rPr>
      <t>GIT. Viáticos:</t>
    </r>
    <r>
      <rPr>
        <sz val="11"/>
        <color theme="1"/>
        <rFont val="Arial Narrow"/>
        <family val="2"/>
      </rPr>
      <t xml:space="preserve">
La asignación de la evaluación la realiza el profesional que tiene los conocimientos tecnicos de la necesidad de la contratación, en cuanto a los requisitos juridicos y financieros los hace el area encargada.
</t>
    </r>
    <r>
      <rPr>
        <b/>
        <sz val="11"/>
        <color theme="1"/>
        <rFont val="Arial Narrow"/>
        <family val="2"/>
      </rPr>
      <t>O. Comunicaciones:</t>
    </r>
    <r>
      <rPr>
        <sz val="11"/>
        <color theme="1"/>
        <rFont val="Arial Narrow"/>
        <family val="2"/>
      </rPr>
      <t xml:space="preserve"> No se reportaron hechos de corrupcion
</t>
    </r>
    <r>
      <rPr>
        <b/>
        <sz val="11"/>
        <color theme="1"/>
        <rFont val="Arial Narrow"/>
        <family val="2"/>
      </rPr>
      <t xml:space="preserve">G. Financiera: </t>
    </r>
    <r>
      <rPr>
        <sz val="11"/>
        <color theme="1"/>
        <rFont val="Arial Narrow"/>
        <family val="2"/>
      </rPr>
      <t xml:space="preserve">La Gerencia Financiera como parte del equipo evaluador de los procesos contractuales, realiza la verificación de los requisitos habilitantes financieros e informa mediante memorando a la Gerencia de Contratos los resultados de las evaluaciones financieras. En caso de requerir subsanes a las propuestas de los proponentes, las solicita a la Gerencia de contratos por correo electrónico. Para los procesos contractuales donde la Gerencia Financiera hace parte de la supervisión del contrato, revisa adiicionalmente los requisitos técnicos del mismo.
</t>
    </r>
    <r>
      <rPr>
        <b/>
        <sz val="11"/>
        <color theme="1"/>
        <rFont val="Arial Narrow"/>
        <family val="2"/>
      </rPr>
      <t xml:space="preserve">
GIT Aseguramiento</t>
    </r>
    <r>
      <rPr>
        <sz val="11"/>
        <color theme="1"/>
        <rFont val="Arial Narrow"/>
        <family val="2"/>
      </rPr>
      <t xml:space="preserve">: El GIT. Aseguramiento y Control de la Información no adelanta esta actividad
</t>
    </r>
    <r>
      <rPr>
        <b/>
        <sz val="11"/>
        <color theme="1"/>
        <rFont val="Arial Narrow"/>
        <family val="2"/>
      </rPr>
      <t>GBI. Urbanos</t>
    </r>
    <r>
      <rPr>
        <sz val="11"/>
        <color theme="1"/>
        <rFont val="Arial Narrow"/>
        <family val="2"/>
      </rPr>
      <t xml:space="preserve">: ACTUALMENTE TENEMOS UN CONTRATO ADJUDICADO EN REVISION,SIN FIRMAS DE ACTA DE INICIO ENTRE LAS PARTES.  SIN EMBARGO ESTA GERENCIA SE ENCARGA DE LA EVALUACIÓN TECNICA Y REMITE DICHO RESULTADO A LA GERENCIA DE CONTRATOS CONFORME EL PROCEDIMIENTO DISPUESTO
</t>
    </r>
    <r>
      <rPr>
        <b/>
        <sz val="11"/>
        <color theme="1"/>
        <rFont val="Arial Narrow"/>
        <family val="2"/>
      </rPr>
      <t>G. Sociedades en Liquidación:</t>
    </r>
    <r>
      <rPr>
        <sz val="11"/>
        <color theme="1"/>
        <rFont val="Arial Narrow"/>
        <family val="2"/>
      </rPr>
      <t xml:space="preserve">articipa en las convocatorias a saber en lo relacionado con depositarios en calidad de liquidadores.
</t>
    </r>
    <r>
      <rPr>
        <b/>
        <sz val="11"/>
        <color theme="1"/>
        <rFont val="Arial Narrow"/>
        <family val="2"/>
      </rPr>
      <t xml:space="preserve">
GIT Archivo:</t>
    </r>
    <r>
      <rPr>
        <sz val="11"/>
        <color theme="1"/>
        <rFont val="Arial Narrow"/>
        <family val="2"/>
      </rPr>
      <t xml:space="preserve"> En el cuarto Trimestre del 2022  el Git de Archivo y correspondencia genero 33 contratos de prestacion de servicios
</t>
    </r>
    <r>
      <rPr>
        <b/>
        <sz val="11"/>
        <color theme="1"/>
        <rFont val="Arial Narrow"/>
        <family val="2"/>
      </rPr>
      <t>G. Proyectos Especiales:</t>
    </r>
    <r>
      <rPr>
        <sz val="11"/>
        <color theme="1"/>
        <rFont val="Arial Narrow"/>
        <family val="2"/>
      </rPr>
      <t xml:space="preserve"> A corte del cuarto trimestre de 2022 no se realizaron procesos de contratación que requirieran la publicación de terminos de referencia y/o pliegos de condiciones. 
</t>
    </r>
    <r>
      <rPr>
        <b/>
        <sz val="11"/>
        <color theme="1"/>
        <rFont val="Arial Narrow"/>
        <family val="2"/>
      </rPr>
      <t>GR. Occidente</t>
    </r>
    <r>
      <rPr>
        <sz val="11"/>
        <color theme="1"/>
        <rFont val="Arial Narrow"/>
        <family val="2"/>
      </rPr>
      <t xml:space="preserve">: La Gerencia de contratos adelanta todos los procesos de contratacion, la Regionales solo realizan estudios previos conforme a las necesidades.
</t>
    </r>
    <r>
      <rPr>
        <b/>
        <sz val="11"/>
        <color theme="1"/>
        <rFont val="Arial Narrow"/>
        <family val="2"/>
      </rPr>
      <t>G. Sociedades Activas</t>
    </r>
    <r>
      <rPr>
        <sz val="11"/>
        <color theme="1"/>
        <rFont val="Arial Narrow"/>
        <family val="2"/>
      </rPr>
      <t xml:space="preserve">: En el T4 se realizarón 2 estudios previos para contratación de asesoria externa.
</t>
    </r>
    <r>
      <rPr>
        <b/>
        <sz val="11"/>
        <color theme="1"/>
        <rFont val="Arial Narrow"/>
        <family val="2"/>
      </rPr>
      <t>GB. Muebles:</t>
    </r>
    <r>
      <rPr>
        <sz val="11"/>
        <color theme="1"/>
        <rFont val="Arial Narrow"/>
        <family val="2"/>
      </rPr>
      <t xml:space="preserve"> En la evaluacion de los oferentes se valoran los requisitos tecnicos, economicos, financieros y los demass propuestos en los estudios previos,
</t>
    </r>
    <r>
      <rPr>
        <b/>
        <sz val="11"/>
        <color theme="1"/>
        <rFont val="Arial Narrow"/>
        <family val="2"/>
      </rPr>
      <t>Presidencia:</t>
    </r>
    <r>
      <rPr>
        <sz val="11"/>
        <color theme="1"/>
        <rFont val="Arial Narrow"/>
        <family val="2"/>
      </rPr>
      <t xml:space="preserve"> El Despacho de Presidencia no es área competente para evaluar y habiliar técnica (area que requiere el contrato - lista de proveedores), hailitación financiera (Gerencia financiera) yhabilitación Jurídica (Gerencia contratos)
</t>
    </r>
    <r>
      <rPr>
        <b/>
        <sz val="11"/>
        <color theme="1"/>
        <rFont val="Arial Narrow"/>
        <family val="2"/>
      </rPr>
      <t>G. Comercial:</t>
    </r>
    <r>
      <rPr>
        <sz val="11"/>
        <color theme="1"/>
        <rFont val="Arial Narrow"/>
        <family val="2"/>
      </rPr>
      <t xml:space="preserve"> Para el primer trimestre se realizo el proceso para adquirir un nuevo sistema de facturación, para el cuarto trimestre no se realizó ningún proceso
</t>
    </r>
    <r>
      <rPr>
        <b/>
        <sz val="11"/>
        <color theme="1"/>
        <rFont val="Arial Narrow"/>
        <family val="2"/>
      </rPr>
      <t>GBI. Rurales:</t>
    </r>
    <r>
      <rPr>
        <sz val="11"/>
        <color theme="1"/>
        <rFont val="Arial Narrow"/>
        <family val="2"/>
      </rPr>
      <t xml:space="preserve">
La Gerencia de Bienes Inmuebles Rurales no paritcipa en este proceso. </t>
    </r>
  </si>
  <si>
    <r>
      <rPr>
        <b/>
        <sz val="11"/>
        <color theme="1"/>
        <rFont val="Arial Narrow"/>
        <family val="2"/>
      </rPr>
      <t>GR. Sur Occidente</t>
    </r>
    <r>
      <rPr>
        <sz val="11"/>
        <color theme="1"/>
        <rFont val="Arial Narrow"/>
        <family val="2"/>
      </rPr>
      <t xml:space="preserve">: Memorando aplicativo orfeo, contrato.
</t>
    </r>
    <r>
      <rPr>
        <b/>
        <sz val="11"/>
        <color theme="1"/>
        <rFont val="Arial Narrow"/>
        <family val="2"/>
      </rPr>
      <t>G. Técnica:</t>
    </r>
    <r>
      <rPr>
        <sz val="11"/>
        <color theme="1"/>
        <rFont val="Arial Narrow"/>
        <family val="2"/>
      </rPr>
      <t xml:space="preserve">
\\fileserver\publica\7 - Coordinación Técnica\AREA TECNICA\FUNCIONARIOS\JBRAVO\CONTRATACIONES
\\fileserver.saesas.gov.co\publica\7 - Coordinación Técnica\AREA TECNICA\FUNCIONARIOS\NJIMENEZ\1. VALORACIÓN DE SOCIEDADES\2. ACTUALIZACIÓN BANCAS DE INVERSIÓN
</t>
    </r>
    <r>
      <rPr>
        <b/>
        <sz val="11"/>
        <color theme="1"/>
        <rFont val="Arial Narrow"/>
        <family val="2"/>
      </rPr>
      <t>GR. Norte:</t>
    </r>
    <r>
      <rPr>
        <sz val="11"/>
        <color theme="1"/>
        <rFont val="Arial Narrow"/>
        <family val="2"/>
      </rPr>
      <t xml:space="preserve"> N/A
</t>
    </r>
    <r>
      <rPr>
        <b/>
        <sz val="11"/>
        <color theme="1"/>
        <rFont val="Arial Narrow"/>
        <family val="2"/>
      </rPr>
      <t>O. Gestión de la Información:</t>
    </r>
    <r>
      <rPr>
        <sz val="11"/>
        <color theme="1"/>
        <rFont val="Arial Narrow"/>
        <family val="2"/>
      </rPr>
      <t xml:space="preserve">
Correo electrónico
Cartas de Subsanación
</t>
    </r>
    <r>
      <rPr>
        <b/>
        <sz val="11"/>
        <color theme="1"/>
        <rFont val="Arial Narrow"/>
        <family val="2"/>
      </rPr>
      <t>O. Control Interno</t>
    </r>
    <r>
      <rPr>
        <sz val="11"/>
        <color theme="1"/>
        <rFont val="Arial Narrow"/>
        <family val="2"/>
      </rPr>
      <t xml:space="preserve">: No aplica
</t>
    </r>
    <r>
      <rPr>
        <b/>
        <sz val="11"/>
        <color theme="1"/>
        <rFont val="Arial Narrow"/>
        <family val="2"/>
      </rPr>
      <t xml:space="preserve">GIT Administrativa: </t>
    </r>
    <r>
      <rPr>
        <sz val="11"/>
        <color theme="1"/>
        <rFont val="Arial Narrow"/>
        <family val="2"/>
      </rPr>
      <t xml:space="preserve">Capetas físicas de supervisión de los contratos en las que reposan los documentos que soportan la etapa precontractual.
</t>
    </r>
    <r>
      <rPr>
        <b/>
        <sz val="11"/>
        <color theme="1"/>
        <rFont val="Arial Narrow"/>
        <family val="2"/>
      </rPr>
      <t>G. Contratos:</t>
    </r>
    <r>
      <rPr>
        <sz val="11"/>
        <color theme="1"/>
        <rFont val="Arial Narrow"/>
        <family val="2"/>
      </rPr>
      <t xml:space="preserve"> Se adjunta soporte al correo electrónico
</t>
    </r>
    <r>
      <rPr>
        <b/>
        <sz val="11"/>
        <color theme="1"/>
        <rFont val="Arial Narrow"/>
        <family val="2"/>
      </rPr>
      <t xml:space="preserve">
G. Talento Humano</t>
    </r>
    <r>
      <rPr>
        <sz val="11"/>
        <color theme="1"/>
        <rFont val="Arial Narrow"/>
        <family val="2"/>
      </rPr>
      <t xml:space="preserve">: Los Estudios Previos se radican en la plataforma SEVEN yen la web y plataforma secop
</t>
    </r>
    <r>
      <rPr>
        <b/>
        <sz val="11"/>
        <color theme="1"/>
        <rFont val="Arial Narrow"/>
        <family val="2"/>
      </rPr>
      <t>GIT. Viáticos:</t>
    </r>
    <r>
      <rPr>
        <sz val="11"/>
        <color theme="1"/>
        <rFont val="Arial Narrow"/>
        <family val="2"/>
      </rPr>
      <t xml:space="preserve">
la evaluacion técnica de los procesos de contratación se radican por el aplicativo orfeo y son publicadas en la pagina web y en la plataforma secop.
</t>
    </r>
    <r>
      <rPr>
        <b/>
        <sz val="11"/>
        <color theme="1"/>
        <rFont val="Arial Narrow"/>
        <family val="2"/>
      </rPr>
      <t>G. Financiera</t>
    </r>
    <r>
      <rPr>
        <sz val="11"/>
        <color theme="1"/>
        <rFont val="Arial Narrow"/>
        <family val="2"/>
      </rPr>
      <t xml:space="preserve">:  ruta: \\fileserver\publica\22- Financiera\Requisitos Financieros Contratos.   Las evaluaciones de los requisitos financieros y los documentos para la solicitud de subsanes a los procesos contractuales hechos por la Gerencia Financiera como parte del equipo evaluador.
</t>
    </r>
    <r>
      <rPr>
        <b/>
        <sz val="11"/>
        <color theme="1"/>
        <rFont val="Arial Narrow"/>
        <family val="2"/>
      </rPr>
      <t>GIT Aseguramiento</t>
    </r>
    <r>
      <rPr>
        <sz val="11"/>
        <color theme="1"/>
        <rFont val="Arial Narrow"/>
        <family val="2"/>
      </rPr>
      <t xml:space="preserve">: El GIT. Aseguramiento y Control de la Información no adelanta esta actividad
</t>
    </r>
    <r>
      <rPr>
        <b/>
        <sz val="11"/>
        <color theme="1"/>
        <rFont val="Arial Narrow"/>
        <family val="2"/>
      </rPr>
      <t>GBI. Urbanos:</t>
    </r>
    <r>
      <rPr>
        <sz val="11"/>
        <color theme="1"/>
        <rFont val="Arial Narrow"/>
        <family val="2"/>
      </rPr>
      <t xml:space="preserve"> EVALUACIÓN TECNICA
</t>
    </r>
    <r>
      <rPr>
        <b/>
        <sz val="11"/>
        <color theme="1"/>
        <rFont val="Arial Narrow"/>
        <family val="2"/>
      </rPr>
      <t>G. Sociedades en Liquidación:</t>
    </r>
    <r>
      <rPr>
        <sz val="11"/>
        <color theme="1"/>
        <rFont val="Arial Narrow"/>
        <family val="2"/>
      </rPr>
      <t xml:space="preserve"> Cuando se solicita funcionarios de la gerencia participan en el proceso. 
</t>
    </r>
    <r>
      <rPr>
        <b/>
        <sz val="11"/>
        <color theme="1"/>
        <rFont val="Arial Narrow"/>
        <family val="2"/>
      </rPr>
      <t xml:space="preserve">GIT Archivo: </t>
    </r>
    <r>
      <rPr>
        <sz val="11"/>
        <color theme="1"/>
        <rFont val="Arial Narrow"/>
        <family val="2"/>
      </rPr>
      <t xml:space="preserve">se encuentran publicados en el secop II y toda la informacion contractual esta en la siguiente ruta: \\fileserver\publica\26-Gestion Documental\SAE3\Recuperado 27-04-2020\SAE3\CONTRATOS GITAC\CONTRATOS ACTIVOS\CONTRATISTAS
</t>
    </r>
    <r>
      <rPr>
        <b/>
        <sz val="11"/>
        <color theme="1"/>
        <rFont val="Arial Narrow"/>
        <family val="2"/>
      </rPr>
      <t>G. Proyectos Especiales:</t>
    </r>
    <r>
      <rPr>
        <sz val="11"/>
        <color theme="1"/>
        <rFont val="Arial Narrow"/>
        <family val="2"/>
      </rPr>
      <t xml:space="preserve"> N/A
</t>
    </r>
    <r>
      <rPr>
        <b/>
        <sz val="11"/>
        <color theme="1"/>
        <rFont val="Arial Narrow"/>
        <family val="2"/>
      </rPr>
      <t>GR. Occidente:</t>
    </r>
    <r>
      <rPr>
        <sz val="11"/>
        <color theme="1"/>
        <rFont val="Arial Narrow"/>
        <family val="2"/>
      </rPr>
      <t xml:space="preserve"> GERENCIA DE CONTRATOS
</t>
    </r>
    <r>
      <rPr>
        <b/>
        <sz val="11"/>
        <color theme="1"/>
        <rFont val="Arial Narrow"/>
        <family val="2"/>
      </rPr>
      <t>G. Sociedades Activas:</t>
    </r>
    <r>
      <rPr>
        <sz val="11"/>
        <color theme="1"/>
        <rFont val="Arial Narrow"/>
        <family val="2"/>
      </rPr>
      <t xml:space="preserve"> Documentos que soportan la contratación.
</t>
    </r>
    <r>
      <rPr>
        <b/>
        <sz val="11"/>
        <color theme="1"/>
        <rFont val="Arial Narrow"/>
        <family val="2"/>
      </rPr>
      <t>GB. Muebles</t>
    </r>
    <r>
      <rPr>
        <sz val="11"/>
        <color theme="1"/>
        <rFont val="Arial Narrow"/>
        <family val="2"/>
      </rPr>
      <t xml:space="preserve">: La valoracion de variables contempladas en los estudios previos.
</t>
    </r>
    <r>
      <rPr>
        <b/>
        <sz val="11"/>
        <color theme="1"/>
        <rFont val="Arial Narrow"/>
        <family val="2"/>
      </rPr>
      <t xml:space="preserve">
Presidencia:</t>
    </r>
    <r>
      <rPr>
        <sz val="11"/>
        <color theme="1"/>
        <rFont val="Arial Narrow"/>
        <family val="2"/>
      </rPr>
      <t xml:space="preserve"> N/A
</t>
    </r>
    <r>
      <rPr>
        <b/>
        <sz val="11"/>
        <color theme="1"/>
        <rFont val="Arial Narrow"/>
        <family val="2"/>
      </rPr>
      <t xml:space="preserve">GBI. Rurales: </t>
    </r>
    <r>
      <rPr>
        <sz val="11"/>
        <color theme="1"/>
        <rFont val="Arial Narrow"/>
        <family val="2"/>
      </rPr>
      <t>NA</t>
    </r>
  </si>
  <si>
    <r>
      <rPr>
        <b/>
        <sz val="11"/>
        <color theme="1"/>
        <rFont val="Arial Narrow"/>
        <family val="2"/>
      </rPr>
      <t>G. Contratos</t>
    </r>
    <r>
      <rPr>
        <sz val="11"/>
        <color theme="1"/>
        <rFont val="Arial Narrow"/>
        <family val="2"/>
      </rPr>
      <t>: Se realizaron en el 4to trimestre 4 procesos de selcción, los cuales fueron debidamente públicados en la página web y Secop II</t>
    </r>
  </si>
  <si>
    <r>
      <rPr>
        <b/>
        <sz val="11"/>
        <color theme="1"/>
        <rFont val="Arial Narrow"/>
        <family val="2"/>
      </rPr>
      <t>G. Contratos</t>
    </r>
    <r>
      <rPr>
        <sz val="11"/>
        <color theme="1"/>
        <rFont val="Arial Narrow"/>
        <family val="2"/>
      </rPr>
      <t>: https://www.saesas.gov.co/?idcategoria=340</t>
    </r>
  </si>
  <si>
    <t>Evaluaciones incompletas o sesgadas de los potenciales contratistas</t>
  </si>
  <si>
    <t>Verificación de evaluaciones por Comité de Contratación</t>
  </si>
  <si>
    <t>El Comité de Contratación, con secretaría técnica de la Gerencia de Contratos, verifica que el informe de verificación de requisitos habilitantes y ponderación de propuestas según modalidad de contratación, esté completo y cumpla con los requerimientos exigibles para proceder a su aprobación. En caso de identificar inconsistencias, desviaciones o necesidad de ajustes se devuelve el informe de evaluación a los evaluadores para realizar los ajustes requeridos.</t>
  </si>
  <si>
    <r>
      <rPr>
        <b/>
        <sz val="11"/>
        <color theme="1"/>
        <rFont val="Arial Narrow"/>
        <family val="2"/>
      </rPr>
      <t>G. Contratos</t>
    </r>
    <r>
      <rPr>
        <sz val="11"/>
        <color theme="1"/>
        <rFont val="Arial Narrow"/>
        <family val="2"/>
      </rPr>
      <t xml:space="preserve">: En el 4to Trimestre no se dieron solicitudes al comité de contratos para conocer de informes de evaluación </t>
    </r>
  </si>
  <si>
    <r>
      <rPr>
        <b/>
        <sz val="11"/>
        <color theme="1"/>
        <rFont val="Arial Narrow"/>
        <family val="2"/>
      </rPr>
      <t>G. Contratos</t>
    </r>
    <r>
      <rPr>
        <sz val="11"/>
        <color theme="1"/>
        <rFont val="Arial Narrow"/>
        <family val="2"/>
      </rPr>
      <t>: Link donde se puede observar los procesos de convocatoria pública y su trazabilidad https://www.saesas.gov.co/?idcategoria=121095</t>
    </r>
  </si>
  <si>
    <t>Gestión_Jurídica</t>
  </si>
  <si>
    <t>Defensa judicial</t>
  </si>
  <si>
    <t>Garantizar la seguridad jurídica de todas las actuaciones de SAE, atendiendo oportunamente los requerimientos realizados por las autoridades judiciales</t>
  </si>
  <si>
    <t>Denuncias</t>
  </si>
  <si>
    <t xml:space="preserve">abstenerse de  informar o de poner en conocimiento presuntas conductas delictivas o antiéticas a investigar por las autoridades respectivas  </t>
  </si>
  <si>
    <t>Desconocimiento de la normatividad que exige la denuncia de las conductas delictivas</t>
  </si>
  <si>
    <t>1) Pérdida de imagen reputacional y credibilidad institucional
2) Implicaciones a nivel penal, disciplinario, fiscal o sancionatorio
3) Demandas de la ciudadanía
4) Continuidad de conductas  delictivas no informadas</t>
  </si>
  <si>
    <t>Identificación de necesidades de capacitación</t>
  </si>
  <si>
    <t>El Gerente de Asuntos Legales verifica e identifica anualmente  las necesidades de capacitación con relación a temáticas del orden legal, incluyendo la gestión de denuncias, a fin de brindar los lineamientos y herramientas necesarias para disminuir el daño antijuridico de la entidad.</t>
  </si>
  <si>
    <t>P-GT2-036 Diseño y Ejecución del Plan Empresarial de Capacitación PEC</t>
  </si>
  <si>
    <t>G. Asuntos Legales</t>
  </si>
  <si>
    <t>Brindar capacitación en gestión de denuncias</t>
  </si>
  <si>
    <r>
      <rPr>
        <b/>
        <sz val="11"/>
        <color theme="1"/>
        <rFont val="Arial Narrow"/>
        <family val="2"/>
      </rPr>
      <t>G. Asuntos Legales</t>
    </r>
    <r>
      <rPr>
        <sz val="11"/>
        <color theme="1"/>
        <rFont val="Arial Narrow"/>
        <family val="2"/>
      </rPr>
      <t>: Se solicito a Talento Humano la programación de la capacitación  el 18 de octubre de 2022</t>
    </r>
  </si>
  <si>
    <r>
      <rPr>
        <b/>
        <sz val="11"/>
        <color theme="1"/>
        <rFont val="Arial Narrow"/>
        <family val="2"/>
      </rPr>
      <t>G. Asuntos Legales</t>
    </r>
    <r>
      <rPr>
        <sz val="11"/>
        <color theme="1"/>
        <rFont val="Arial Narrow"/>
        <family val="2"/>
      </rPr>
      <t>: Correo de solicitud</t>
    </r>
  </si>
  <si>
    <t>Sin Reporte</t>
  </si>
  <si>
    <r>
      <rPr>
        <b/>
        <sz val="11"/>
        <color theme="1"/>
        <rFont val="Arial Narrow"/>
        <family val="2"/>
      </rPr>
      <t>G. Asuntos Legales:</t>
    </r>
    <r>
      <rPr>
        <sz val="11"/>
        <color theme="1"/>
        <rFont val="Arial Narrow"/>
        <family val="2"/>
      </rPr>
      <t xml:space="preserve"> sin reporte</t>
    </r>
  </si>
  <si>
    <t>Ausencia o debilidades en los canales formales para recepción de denuncias</t>
  </si>
  <si>
    <t>Validación de PQRS radicados por la ciudadanía</t>
  </si>
  <si>
    <t>El profesional delegado de la Oficina de Comunicaciones y Atención al Ciudadano valida las PQRS allegadas a la Entidad, verificandoel tipo de solicitud y los soportes allegados, con el fin de direccionar todas las denuncias a la Gerencia de Asuntos Legales para su respectivo estudio. En caso que el ciudadano no aporte los documentos requeridos, se deberá solicitar antes de radicar la comunicación, la información faltante vía correo electrónico para poder brindar una respuesta oportuna.</t>
  </si>
  <si>
    <t>P-CA2-033 Procedimiento de seguimiento y control a requerimientos</t>
  </si>
  <si>
    <t>O. Comunicaciones y Atención al Ciudadano</t>
  </si>
  <si>
    <t>Implementar canal de recepción de denuncias de forma exclusiva</t>
  </si>
  <si>
    <t>Canal de denuncias implementado</t>
  </si>
  <si>
    <r>
      <rPr>
        <b/>
        <sz val="11"/>
        <color theme="1"/>
        <rFont val="Arial Narrow"/>
        <family val="2"/>
      </rPr>
      <t>O. Comunicaciones:</t>
    </r>
    <r>
      <rPr>
        <sz val="11"/>
        <color theme="1"/>
        <rFont val="Arial Narrow"/>
        <family val="2"/>
      </rPr>
      <t xml:space="preserve"> No se reportaron hechos de corrupcion</t>
    </r>
  </si>
  <si>
    <t>Temor a repercusiones en la estabilidad laboral</t>
  </si>
  <si>
    <t>Verificación de denuncias realizadas a colaboradores de la empresa</t>
  </si>
  <si>
    <t>El Gerente de Talento Humano verifica denuncias notificadas de hechos potenciales de corrupción interpuestas a colaboradores de la SAE, a fin de validar los hechos de las presuntas faltas cometidas, y las evidencias presentadas por el colaborador que se encuentra en la diligencia de descargos, garantizando siempre el debido proceso. Con base en el resultado de la investigación, se aplican los  procesos disciplinarios y sanciones a las que haya lugar cuando aplique.</t>
  </si>
  <si>
    <t>P-GT1-115 Procedimiento Disciplinario Laboral</t>
  </si>
  <si>
    <t>Realizar capacitación sobre los efectos penales en los que incurre los colaboradores de SAE</t>
  </si>
  <si>
    <r>
      <rPr>
        <b/>
        <sz val="11"/>
        <color indexed="8"/>
        <rFont val="Arial Narrow"/>
        <family val="2"/>
      </rPr>
      <t>G. Talento Humano</t>
    </r>
    <r>
      <rPr>
        <sz val="11"/>
        <color indexed="8"/>
        <rFont val="Arial Narrow"/>
        <family val="2"/>
      </rPr>
      <t>:  Al ingreso de los servidores de la entidad se reciben la inducción de los servidores.</t>
    </r>
  </si>
  <si>
    <r>
      <rPr>
        <b/>
        <sz val="11"/>
        <color indexed="8"/>
        <rFont val="Arial Narrow"/>
        <family val="2"/>
      </rPr>
      <t>G. Talento Humano</t>
    </r>
    <r>
      <rPr>
        <sz val="11"/>
        <color indexed="8"/>
        <rFont val="Arial Narrow"/>
        <family val="2"/>
      </rPr>
      <t>:</t>
    </r>
    <r>
      <rPr>
        <sz val="11"/>
        <color indexed="8"/>
        <rFont val="Arial Narrow"/>
        <family val="2"/>
      </rPr>
      <t xml:space="preserve"> Certificado de Inducción en Historia Laboral</t>
    </r>
  </si>
  <si>
    <t>Tecnología</t>
  </si>
  <si>
    <t>Seguridad de la Información</t>
  </si>
  <si>
    <t>Buscar que los principios de disponibilidad, integridad y confidencialidad de la información se cumplan por parte de los usuarios, proveedores, terceros y contratistas, así como realizar la gestión de riesgos periódicamente para mantener los activos de información protegidos</t>
  </si>
  <si>
    <t>Gestión de la información</t>
  </si>
  <si>
    <t>dar uso indebido o ilícito de información confidencial, privilegiada o reservada relativa a los procesos que adelanta la SAE así como de sus sistemas de información</t>
  </si>
  <si>
    <t>Posibles retrasos en la implementación completa de las políticas de accesibilidad y seguridad de la información en la entidad</t>
  </si>
  <si>
    <t xml:space="preserve">   Es viable que el evento ocurra en la mayoría de las circunstancias</t>
  </si>
  <si>
    <t>Control en la implementación del Sistema de Seguridad de la Información</t>
  </si>
  <si>
    <t>El Profesional Especializado III (Oficial de Seguridad) verifica el estado de avance de la implementación del Sistema de Gestión de Seguridad de la Información para garantizar el cumplimiento de la norma a través de la aplicación de la matriz de seguimiento a la ISO 27001. En caso de evidenciar el fortalecimiento documental de las políticas de accesibilidad y seguridad lo informa oportunamente a la Oficina Asesora de Planeación.</t>
  </si>
  <si>
    <t xml:space="preserve">Realizar capacitaciones sobre el uso adecuado de las TIC y seguridad de la información </t>
  </si>
  <si>
    <t>Listados de asistencia</t>
  </si>
  <si>
    <r>
      <rPr>
        <b/>
        <sz val="11"/>
        <color theme="1"/>
        <rFont val="Arial Narrow"/>
        <family val="2"/>
      </rPr>
      <t>O. Gestión de la Información</t>
    </r>
    <r>
      <rPr>
        <sz val="11"/>
        <color theme="1"/>
        <rFont val="Arial Narrow"/>
        <family val="2"/>
      </rPr>
      <t>:
A corte de diciembre 2022, se continua con la validación de politicas, controles, procedimientos, manuales, desarrollos acorde con lo establecido en la norma, y la implementación de Daruma en preproducción para la gestión de requisitos y su evaluación.</t>
    </r>
  </si>
  <si>
    <r>
      <rPr>
        <b/>
        <sz val="11"/>
        <color theme="1"/>
        <rFont val="Arial Narrow"/>
        <family val="2"/>
      </rPr>
      <t>O. Gestión de la Información</t>
    </r>
    <r>
      <rPr>
        <sz val="11"/>
        <color theme="1"/>
        <rFont val="Arial Narrow"/>
        <family val="2"/>
      </rPr>
      <t>:
http://preprodmipgapp.saesas.gov.co/app.php/staff/</t>
    </r>
  </si>
  <si>
    <r>
      <rPr>
        <b/>
        <sz val="11"/>
        <color theme="1"/>
        <rFont val="Arial Narrow"/>
        <family val="2"/>
      </rPr>
      <t>O. Gestión de la Información</t>
    </r>
    <r>
      <rPr>
        <sz val="11"/>
        <color theme="1"/>
        <rFont val="Arial Narrow"/>
        <family val="2"/>
      </rPr>
      <t>:
A corte de diciembre 2022, se realizarón capacitaciones programadas en el usao de las tecnologias de la información y comunicaciones, de seguridad de la información y ciberseguridad</t>
    </r>
  </si>
  <si>
    <r>
      <rPr>
        <b/>
        <sz val="11"/>
        <color theme="1"/>
        <rFont val="Arial Narrow"/>
        <family val="2"/>
      </rPr>
      <t>O. Gestión de la Información</t>
    </r>
    <r>
      <rPr>
        <sz val="11"/>
        <color theme="1"/>
        <rFont val="Arial Narrow"/>
        <family val="2"/>
      </rPr>
      <t>:
Teams
Encuestas</t>
    </r>
  </si>
  <si>
    <r>
      <rPr>
        <b/>
        <sz val="11"/>
        <color theme="1"/>
        <rFont val="Arial Narrow"/>
        <family val="2"/>
      </rPr>
      <t>O. Gestión de la Información:</t>
    </r>
    <r>
      <rPr>
        <sz val="11"/>
        <color theme="1"/>
        <rFont val="Arial Narrow"/>
        <family val="2"/>
      </rPr>
      <t xml:space="preserve">
A corte de diciembre 2022, no se han reportado o denunciado materialización de riesgo que afecte o describa el uso de información privilegiada</t>
    </r>
  </si>
  <si>
    <r>
      <rPr>
        <b/>
        <sz val="11"/>
        <color theme="1"/>
        <rFont val="Arial Narrow"/>
        <family val="2"/>
      </rPr>
      <t>O. Gestión de la Información</t>
    </r>
    <r>
      <rPr>
        <sz val="11"/>
        <color theme="1"/>
        <rFont val="Arial Narrow"/>
        <family val="2"/>
      </rPr>
      <t>:
No aplica</t>
    </r>
  </si>
  <si>
    <r>
      <rPr>
        <b/>
        <sz val="11"/>
        <color theme="1"/>
        <rFont val="Arial Narrow"/>
        <family val="2"/>
      </rPr>
      <t>O. Gestión de la Información</t>
    </r>
    <r>
      <rPr>
        <sz val="11"/>
        <color theme="1"/>
        <rFont val="Arial Narrow"/>
        <family val="2"/>
      </rPr>
      <t>:
A corte de diciembre 2022, se gestiona con la validación o radicación de las solicitudes  para la asignación de perfiles de usuario en los diferentes plataformas tecnologicas</t>
    </r>
  </si>
  <si>
    <t>Deficiencia en el rendimiento de los sistemas de información</t>
  </si>
  <si>
    <t>Verificación de diagnósticos de herramientas de monitoreo de infraestructura tecnológica</t>
  </si>
  <si>
    <t>El profesional delegado de la Oficina de Gestión de la información verifica los resultados de las herramientas de monitoreo de la infraestructura tecnológica de SAE y realiza seguimiento al rendimiento de los activos de la información de la Entidad (Redes, Sistemas, Servidores, Aplicaciones,entre otros) a partir de informes automáticos del uso de recursos de la infraestructura y diagnósticos de componentes defectuosos, en tiempo real desde la herramientas. En caso de evidenciarse alguna falla en la infraestructura tecnológica se toman los correctivos según sea el caso.</t>
  </si>
  <si>
    <t>P-TE1-203 Procedimiento de Monitoreo de la infraestructura Tecnológica</t>
  </si>
  <si>
    <r>
      <rPr>
        <b/>
        <sz val="11"/>
        <color theme="1"/>
        <rFont val="Arial Narrow"/>
        <family val="2"/>
      </rPr>
      <t>O. Gestión de la Información</t>
    </r>
    <r>
      <rPr>
        <sz val="11"/>
        <color theme="1"/>
        <rFont val="Arial Narrow"/>
        <family val="2"/>
      </rPr>
      <t>:
A corte de diciembre 2022, se realizó monitoreo a las herramientas de seguridad SIEM, Firewall, Antivirus, Pcsecure, WAF, los reportes y evidencias se pueden verificar en tiempo real y en linea, además de los reportes automáticos generados por dichas herramientas. De igual manera los eventos e informes reportados por el SOC-NOC fueron analizados y gestionados</t>
    </r>
  </si>
  <si>
    <r>
      <rPr>
        <b/>
        <sz val="11"/>
        <color theme="1"/>
        <rFont val="Arial Narrow"/>
        <family val="2"/>
      </rPr>
      <t>O. Gestión de la Información</t>
    </r>
    <r>
      <rPr>
        <sz val="11"/>
        <color theme="1"/>
        <rFont val="Arial Narrow"/>
        <family val="2"/>
      </rPr>
      <t>:
Herramientas de Monitoreo en tiempo real
Informes de Proveedores
Informes del SOC - NOC</t>
    </r>
  </si>
  <si>
    <t>Existencia de vulnerabilidades de seguridad de la información en los sistemas de información</t>
  </si>
  <si>
    <t>Monitoreo automatizado de Seguridad de la Información</t>
  </si>
  <si>
    <t>El Sistema de Seguridad de la Información - PC Secure constata que el flujo de información en tránsito sea seguro, detecta que no existan códigos maliciosos y brinda protección contra pérdidas o robo de la información, a través de reportes automáticos, eliminación de códigos maliciosos y puesta en cuarentena de archivos que atenten contra la seguridad de la Entidad.</t>
  </si>
  <si>
    <r>
      <rPr>
        <b/>
        <sz val="11"/>
        <color theme="1"/>
        <rFont val="Arial Narrow"/>
        <family val="2"/>
      </rPr>
      <t>O. Gestión de la Información</t>
    </r>
    <r>
      <rPr>
        <sz val="11"/>
        <color theme="1"/>
        <rFont val="Arial Narrow"/>
        <family val="2"/>
      </rPr>
      <t xml:space="preserve">:
Herramientas de Seguridad
</t>
    </r>
  </si>
  <si>
    <t>Daños o fallas en los sistemas de información</t>
  </si>
  <si>
    <t>Atención y soporte de incidencias tecnológicas</t>
  </si>
  <si>
    <t>El profesional de la mesa de ayuda de la Oficina de Gestión de la Información verifica las solicitudes o incidencias que afectan los Sistemas de Información validando las situaciones presentadas y expuestas por parte de los funcionarios, a fin  de brindar soluciones correctivas o de mantenimiento evolutivo a partir de la base de conocimientos de la mesa de ayuda.</t>
  </si>
  <si>
    <t>P-TE3-150 Procedimiento Mantenimiento y Soporte de Aplicaciones</t>
  </si>
  <si>
    <r>
      <rPr>
        <b/>
        <sz val="11"/>
        <color theme="1"/>
        <rFont val="Arial Narrow"/>
        <family val="2"/>
      </rPr>
      <t>O. Gestión de la Información</t>
    </r>
    <r>
      <rPr>
        <sz val="11"/>
        <color theme="1"/>
        <rFont val="Arial Narrow"/>
        <family val="2"/>
      </rPr>
      <t>:
A corte de diciembre 2022, se gestionan en mesa de ayuda las solicitudes radicadas de acuerdo con la asignación de los especialistas que validan y evaluán la mejor solución, y de ser necesario se presentan en el comité de control de cambios semanalmente</t>
    </r>
  </si>
  <si>
    <t>Disposición_Temporal</t>
  </si>
  <si>
    <t>Administración directa</t>
  </si>
  <si>
    <t>Generar productividad en los bienes muebles e inmuebles de administración directa por medio de la suscripción de contratos y el seguimiento de arrendamiento para ser administrados directamente o por medio de depositarios</t>
  </si>
  <si>
    <t>Administración directa de activos</t>
  </si>
  <si>
    <t>favorecer a terceros para que de manera ilegal  se  apropien de activos del estado.</t>
  </si>
  <si>
    <t>Ineficacia de los controles definidos en la inspección de bienes</t>
  </si>
  <si>
    <t>1) Pérdida de imagen reputacional y credibilidad institucional
2) Implicaciones a nivel penal, disciplinario, fiscal o sancionatorio
3) Demandas de la ciudadanía
4) Favorecimiento del Sistema de Valor del Narcotráfico 
5) Dificultad administrativa, operativa y comercial para la administración de los activos
6) Altos costos operacionales de administración de activos</t>
  </si>
  <si>
    <t>Verificación de estados de ocupación de Inmuebles</t>
  </si>
  <si>
    <t>El Coordinador Operativo de las Gerencias Regionales verifica el estado de ocupación, uso, estado de conservación y novedades sobre los bienes inmuebles del portafolio de SAE que se encuentran en su región, cada vez que sea requerido, mediante visitas de inspección (Informes de visitas), mesas de trabajo con los depositarios (Actas), y/o diagnóstico de bienes (Formato diligenciado) realizadas por los profesionales delegados. En caso de presentarse inconsistencias, lo informará oportunamente según los procedimientos establecidos.</t>
  </si>
  <si>
    <t>G. Regionales</t>
  </si>
  <si>
    <r>
      <rPr>
        <b/>
        <sz val="11"/>
        <color theme="1"/>
        <rFont val="Arial Narrow"/>
        <family val="2"/>
      </rPr>
      <t>GR. Sur Occidente</t>
    </r>
    <r>
      <rPr>
        <sz val="11"/>
        <color theme="1"/>
        <rFont val="Arial Narrow"/>
        <family val="2"/>
      </rPr>
      <t xml:space="preserve">: Se programan el crnograma de visitas de acuerdo con la metodologia.
</t>
    </r>
    <r>
      <rPr>
        <b/>
        <sz val="11"/>
        <color theme="1"/>
        <rFont val="Arial Narrow"/>
        <family val="2"/>
      </rPr>
      <t xml:space="preserve">GR. Norte: </t>
    </r>
    <r>
      <rPr>
        <sz val="11"/>
        <color theme="1"/>
        <rFont val="Arial Narrow"/>
        <family val="2"/>
      </rPr>
      <t xml:space="preserve">Durante el trimestre no se encoentraron novedades asociadas a riesgo de corrupciòn en las visitas de inspecciòn realizadas ni en las reuniones perìodicas de seguimiento a la gestiòn de los depositarios provisionales. 
</t>
    </r>
    <r>
      <rPr>
        <b/>
        <sz val="11"/>
        <color theme="1"/>
        <rFont val="Arial Narrow"/>
        <family val="2"/>
      </rPr>
      <t>GR. Occidente:</t>
    </r>
    <r>
      <rPr>
        <sz val="11"/>
        <color theme="1"/>
        <rFont val="Arial Narrow"/>
        <family val="2"/>
      </rPr>
      <t xml:space="preserve"> se realiza controles en comité antes de aprobar negocios.</t>
    </r>
  </si>
  <si>
    <r>
      <rPr>
        <b/>
        <sz val="11"/>
        <color theme="1"/>
        <rFont val="Arial Narrow"/>
        <family val="2"/>
      </rPr>
      <t>GR. Sur Occidente:</t>
    </r>
    <r>
      <rPr>
        <sz val="11"/>
        <color theme="1"/>
        <rFont val="Arial Narrow"/>
        <family val="2"/>
      </rPr>
      <t xml:space="preserve"> Aplicativo Sigma 2.0
</t>
    </r>
    <r>
      <rPr>
        <b/>
        <sz val="11"/>
        <color theme="1"/>
        <rFont val="Arial Narrow"/>
        <family val="2"/>
      </rPr>
      <t xml:space="preserve">GR. Norte: </t>
    </r>
    <r>
      <rPr>
        <sz val="11"/>
        <color theme="1"/>
        <rFont val="Arial Narrow"/>
        <family val="2"/>
      </rPr>
      <t xml:space="preserve">Actas de visita e informes diagnòsticos cargados en sistema de informaciòn SIGMA 2.0.         \\fileserver\publica\45 - Regional Norte\COORDINACION COMERCIAL\DEPOSITARIOS
</t>
    </r>
    <r>
      <rPr>
        <b/>
        <sz val="11"/>
        <color theme="1"/>
        <rFont val="Arial Narrow"/>
        <family val="2"/>
      </rPr>
      <t>GR. Occidente:</t>
    </r>
    <r>
      <rPr>
        <sz val="11"/>
        <color theme="1"/>
        <rFont val="Arial Narrow"/>
        <family val="2"/>
      </rPr>
      <t xml:space="preserve"> Actas de comité y carpeta de casos.</t>
    </r>
  </si>
  <si>
    <t>Desconocimiento del patrimonio del personal que labora en la Entidad</t>
  </si>
  <si>
    <t>Control de Reporte de Bienes y Rentas de Colaboradores</t>
  </si>
  <si>
    <t>El Gerente de Talento Humano anualmente solicita y verifica que todos los servidores de SAE, realicen el reporte de bienes y rentas, asegurando la publicación en el aplicativo SIGEP . En caso de no obtener este reporte, el delegado de la Gerencia de Talento Humano reitera la solicitud.</t>
  </si>
  <si>
    <t>Realizar capacitación sobre el código de ética y los efectos disciplinarios que conllevan actos inapropiados por parte de los Funcionarios de la SAE</t>
  </si>
  <si>
    <r>
      <rPr>
        <b/>
        <sz val="11"/>
        <color indexed="8"/>
        <rFont val="Arial Narrow"/>
        <family val="2"/>
      </rPr>
      <t>G. Talento Humano</t>
    </r>
    <r>
      <rPr>
        <sz val="11"/>
        <color indexed="8"/>
        <rFont val="Arial Narrow"/>
        <family val="2"/>
      </rPr>
      <t>: A la firma del contrato laboral al servidor se socializa el Codigo de Etica y Buen Gobierno, firmando la carta de CARTA DE CONOCIMIENTO Y ACEPTACIÓN DEL CODIGO DE ETICA</t>
    </r>
  </si>
  <si>
    <r>
      <rPr>
        <b/>
        <sz val="11"/>
        <color indexed="8"/>
        <rFont val="Arial Narrow"/>
        <family val="2"/>
      </rPr>
      <t>G. Talento Humano</t>
    </r>
    <r>
      <rPr>
        <sz val="11"/>
        <color indexed="8"/>
        <rFont val="Arial Narrow"/>
        <family val="2"/>
      </rPr>
      <t>:</t>
    </r>
    <r>
      <rPr>
        <sz val="11"/>
        <color indexed="8"/>
        <rFont val="Arial Narrow"/>
        <family val="2"/>
      </rPr>
      <t xml:space="preserve"> Carta De Conocimiento y Aceptación del Código de Ética</t>
    </r>
  </si>
  <si>
    <r>
      <rPr>
        <b/>
        <sz val="11"/>
        <color indexed="8"/>
        <rFont val="Arial Narrow"/>
        <family val="2"/>
      </rPr>
      <t>G. Talento Humano</t>
    </r>
    <r>
      <rPr>
        <sz val="11"/>
        <color indexed="8"/>
        <rFont val="Arial Narrow"/>
        <family val="2"/>
      </rPr>
      <t>: Se complementa con cursos virtuales y entrenamiento en el puesto de trabajo por parte del lider de proceso.</t>
    </r>
  </si>
  <si>
    <r>
      <rPr>
        <b/>
        <sz val="11"/>
        <color indexed="8"/>
        <rFont val="Arial Narrow"/>
        <family val="2"/>
      </rPr>
      <t>G. Talento Humano</t>
    </r>
    <r>
      <rPr>
        <sz val="11"/>
        <color indexed="8"/>
        <rFont val="Arial Narrow"/>
        <family val="2"/>
      </rPr>
      <t>: Certificados Cursos en Historia Labroal</t>
    </r>
  </si>
  <si>
    <t>Evaluación_Control</t>
  </si>
  <si>
    <t>Ejecución y Seguimiento</t>
  </si>
  <si>
    <t>Evaluar, hacer seguimiento, asesorar y/o acompañar a la gestión de los procesos de la SAE y los solicitados por los entes de control</t>
  </si>
  <si>
    <t>Auditorías Internas</t>
  </si>
  <si>
    <t>manipular o direccionar  información procesada o generada en el marco de la actividad de la auditoría interna.</t>
  </si>
  <si>
    <t>Relacionamiento personal de los auditores con los auditados</t>
  </si>
  <si>
    <t>1) Toma de decisiones de la Alta Dirección equivocadas o no acordes con la realidad institucional
2) Vulneración del principio de confidencialidad
3) Favorecimiento o perjuicio a los auditados
4) Afectación de la imagen de la Oficina de Consotrl Interno</t>
  </si>
  <si>
    <t xml:space="preserve">   El evento puede ocurrir en algún momento</t>
  </si>
  <si>
    <t>Verificación Conflictos de Interés de Auditores</t>
  </si>
  <si>
    <t>El Jefe de la Oficina de Control Interno valida que todos los auditores de la oficina no tengan conflictos de interés con los auditados y se comprometan a cumplir el código de ética en el ejercicio a realizar en cada auditoría interna de gestión a través de la suscripción del documento "Manifestación expresa de aceptación individual de los auditores - Código de ética de los auditores internos SAE SAS)</t>
  </si>
  <si>
    <t>Código de Étiica de los Auditores Internos</t>
  </si>
  <si>
    <r>
      <rPr>
        <b/>
        <sz val="11"/>
        <color theme="1"/>
        <rFont val="Arial Narrow"/>
        <family val="2"/>
      </rPr>
      <t>O. Control Interno</t>
    </r>
    <r>
      <rPr>
        <sz val="11"/>
        <color theme="1"/>
        <rFont val="Arial Narrow"/>
        <family val="2"/>
      </rPr>
      <t>: Este control se reportó cumplido en el trimestre anterior.</t>
    </r>
  </si>
  <si>
    <r>
      <rPr>
        <b/>
        <sz val="11"/>
        <color theme="1"/>
        <rFont val="Arial Narrow"/>
        <family val="2"/>
      </rPr>
      <t xml:space="preserve">O. Control Interno: </t>
    </r>
    <r>
      <rPr>
        <sz val="11"/>
        <color theme="1"/>
        <rFont val="Arial Narrow"/>
        <family val="2"/>
      </rPr>
      <t>En el trimestre evaluado no se materializó el riesgo.</t>
    </r>
  </si>
  <si>
    <r>
      <rPr>
        <b/>
        <sz val="11"/>
        <color theme="1"/>
        <rFont val="Arial Narrow"/>
        <family val="2"/>
      </rPr>
      <t>O. Control Interno</t>
    </r>
    <r>
      <rPr>
        <sz val="11"/>
        <color theme="1"/>
        <rFont val="Arial Narrow"/>
        <family val="2"/>
      </rPr>
      <t>: No aplica</t>
    </r>
  </si>
  <si>
    <t>Revisión de la información generada en el proceso de auditoría de manera descentralizada</t>
  </si>
  <si>
    <t>Revisión de Informe de Auditoría en Mesa de Trabajo de la Oficina de Control Interno</t>
  </si>
  <si>
    <t>El equipo de la Oficina de Control Interno revisa y verifica los resultados de la auditoría expuestas por el equipo auditor y las observaciones presentadas por las áreas, con el fin de determinar y decidir los resultados del informe final de auditoría con base en los criterios de evaluación establecidos para la auditoría. En caso de requerirse ajustes sobre el informe final de auditoría, se solicitan al equipo auditor.</t>
  </si>
  <si>
    <r>
      <rPr>
        <b/>
        <sz val="11"/>
        <color theme="1"/>
        <rFont val="Arial Narrow"/>
        <family val="2"/>
      </rPr>
      <t>O. Control Interno</t>
    </r>
    <r>
      <rPr>
        <sz val="11"/>
        <color theme="1"/>
        <rFont val="Arial Narrow"/>
        <family val="2"/>
      </rPr>
      <t xml:space="preserve">: Las auditorias programas en el ùltimo trimestre fueron culminadas en el mes de diciembre de 2022: -Auditoria interna de gestión Sociedades activas y en Liquidación y Auditoría Proceso de Infraestructura Tecnológica Componente Seguridad de la Información y Ciberseguridad.
En la Auditoria interna de gestión Sociedades activas y en Liquidación se presentaron observaciones por parte de los auditados, las cuales fueron revisadas por los auditores y socializadas con todo el equipo de la OCI. Una vez analizadas y ajustado el informe, se remitió correo electrónico a la Jefe de la Oficina para su revisión y aprobación.
Teniendo en cuenta que en lo resultados de la auditoria anteriormente mencionada se evidencio una posible materializacion de un riesgo, se dio traslado por competencia a la Gerencia de Talento Humano mediante memorando No 20221400082653 del 21 de diciembre de 2022. </t>
    </r>
  </si>
  <si>
    <r>
      <t xml:space="preserve">O. Control Interno: </t>
    </r>
    <r>
      <rPr>
        <sz val="11"/>
        <color theme="1"/>
        <rFont val="Arial Narrow"/>
        <family val="2"/>
      </rPr>
      <t>Las evidencias se encuentran en las siguientes rutas:
\\fileserver\publica\8 - Oficina de Control Interno\2022\Evaluacion y Seguimiento
\\fileserver\publica\8 - Oficina de Control Interno\2022\Enfoque hacia la prevención, asesoría y acompañamiento\Actas de Control Interno</t>
    </r>
  </si>
  <si>
    <t>Debilidad en el control de la gestión de los auditores</t>
  </si>
  <si>
    <t>Evaluación de Auditores Internos</t>
  </si>
  <si>
    <t>El Jefe de la Oficina de Control Interno verifica que los lideres de proceso auditados realicen la evaluación de auditores internos y los resultados del mismo producto de las auditorías realizadas. En caso de encontrar alguna desviación, procede a implementar los correctivos a los que haya lugar.</t>
  </si>
  <si>
    <t xml:space="preserve">Promover en la SAE una cultura empresarial de autocontrol y de la importancia de la evaluación independiente en la gestión institucional a través de mensajes de comunicación interna al interior de la Entidad </t>
  </si>
  <si>
    <t>Piezas de sensibilización</t>
  </si>
  <si>
    <t>* O. Control Interno
* O.  Comunicaciones y Atención al Ciudadano</t>
  </si>
  <si>
    <r>
      <rPr>
        <b/>
        <sz val="11"/>
        <rFont val="Arial Narrow"/>
        <family val="2"/>
      </rPr>
      <t>O. Control Interno</t>
    </r>
    <r>
      <rPr>
        <sz val="11"/>
        <rFont val="Arial Narrow"/>
        <family val="2"/>
      </rPr>
      <t>: : Las auditorias programas en el ùltimo trimestre fueron culminadas en el mes de diciembre de 2022: -Auditoria interna de gestión Sociedades activas y en Liquidación y Auditoría Proceso de Infraestructura Tecnológica Componente Seguridad de la Información y Ciberseguridad.
En los dos casos se encuentra la solicitud y respuesta de evaluación de auditores.</t>
    </r>
  </si>
  <si>
    <r>
      <rPr>
        <b/>
        <sz val="11"/>
        <color theme="1"/>
        <rFont val="Arial Narrow"/>
        <family val="2"/>
      </rPr>
      <t>O. Control Interno</t>
    </r>
    <r>
      <rPr>
        <sz val="11"/>
        <color theme="1"/>
        <rFont val="Arial Narrow"/>
        <family val="2"/>
      </rPr>
      <t xml:space="preserve">: </t>
    </r>
    <r>
      <rPr>
        <sz val="11"/>
        <rFont val="Arial Narrow"/>
        <family val="2"/>
      </rPr>
      <t>Las evidencias se encuentran en las siguientes rutas:</t>
    </r>
    <r>
      <rPr>
        <sz val="11"/>
        <color theme="1"/>
        <rFont val="Arial Narrow"/>
        <family val="2"/>
      </rPr>
      <t xml:space="preserve">
- \\fileserver\publica\8 - Oficina de Control Interno\2022\Evaluacion y Seguimiento\Auditoria Ges Seguridad Inf y Ciberseguridad\Solicitud Respuesta de Información
- \\fileserver\publica\8 - Oficina de Control Interno\2022\Evaluacion y Seguimiento\Auditoria de Gestion Sociedades\Informe\Cierre</t>
    </r>
  </si>
  <si>
    <r>
      <rPr>
        <b/>
        <sz val="11"/>
        <color theme="1"/>
        <rFont val="Arial Narrow"/>
        <family val="2"/>
      </rPr>
      <t>O. Control Interno</t>
    </r>
    <r>
      <rPr>
        <sz val="11"/>
        <color theme="1"/>
        <rFont val="Arial Narrow"/>
        <family val="2"/>
      </rPr>
      <t>: Esta actividad esta cumplida desde el trimestre anterior.</t>
    </r>
  </si>
  <si>
    <t>Se pueda limitar el alcance de las auditorías al momento de su planeación</t>
  </si>
  <si>
    <t>Revisión de Plan de Auditoría</t>
  </si>
  <si>
    <t>El Jefe de la Oficina de Control Interno revisa el formato F-EC1-148 Plan de Auditoría del proceso objeto de ser auditado, verificando el cumplimiento del enfoque dado por el equipo auditor en el objetivo de la auditoría, la metodología y el alcance. En caso de identificar alguna inconformidad en el Plan de Auditoría se solicita al equipo auditor realizar los ajustes pertinentes.</t>
  </si>
  <si>
    <t>Recepción_Registro</t>
  </si>
  <si>
    <t>Ingreso de activos</t>
  </si>
  <si>
    <t>Recibir y registrar los bienes entregados materialmente por parte de la (FGN) Fiscalía General de la Nación, mediante diligencia de secuestro, los cuales se encuentran afectados con medidas cautelares o sobre los cuales se haya declarado la extinción de dominio, para ejercer su administración</t>
  </si>
  <si>
    <t>Registro de activos</t>
  </si>
  <si>
    <t>alterar o manipular ilegalmente la información de los activos recibidos que puedan afectar su potencial de productividad</t>
  </si>
  <si>
    <t>No verificar los datos del activo recibido  con los registros fotográficos y/o soportes brindados por los entes judiciales en diligencia de recepción</t>
  </si>
  <si>
    <t xml:space="preserve">1) Pérdida de imagen reputacional y credibilidad institucional
2) Implicaciones a nivel penal, disciplinario, fiscal o sancionatorio
3) Disminución en posibles ganancias por productividad del activo 
4) Administración inadecuada de los activos recibidos </t>
  </si>
  <si>
    <t>Verificación de Condiciones del Activo en diligencia de Recepción</t>
  </si>
  <si>
    <r>
      <t>El técnico delegado de la Gerencia Regional, al momento de la recepción de activos, verificará las condiciones del bien registrandolas  en el "</t>
    </r>
    <r>
      <rPr>
        <i/>
        <sz val="10"/>
        <color theme="1"/>
        <rFont val="Franklin Gothic Book"/>
        <family val="2"/>
      </rPr>
      <t>Acta de Recepción y/o entrega en sitio</t>
    </r>
    <r>
      <rPr>
        <sz val="10"/>
        <color theme="1"/>
        <rFont val="Franklin Gothic Book"/>
        <family val="2"/>
      </rPr>
      <t>" lo cual debe ser concordante con el registro fotográfico de los activos. Cuando la diligencia sea de secuestro, se debe verificar adicionalmente que los datos e información descritos correspondan con los documentos soportes que identifican plenamente el activo que se está materializando. En caso de presentarse alguna observación de esta recepción, deberá quedar descrita en el acta</t>
    </r>
  </si>
  <si>
    <t>P-RR1-002 Procedimiento de recepción de activo en sitio</t>
  </si>
  <si>
    <r>
      <rPr>
        <b/>
        <sz val="11"/>
        <color theme="1"/>
        <rFont val="Arial Narrow"/>
        <family val="2"/>
      </rPr>
      <t xml:space="preserve">GR. Sur Occidente: </t>
    </r>
    <r>
      <rPr>
        <sz val="11"/>
        <color theme="1"/>
        <rFont val="Arial Narrow"/>
        <family val="2"/>
      </rPr>
      <t xml:space="preserve">Se programa al funcionario segun lo requiera la autoridad competente, este carga al aplicativo la diligecia de materialización de acuerdo a la protocolo de recepción de activos en sitio
</t>
    </r>
    <r>
      <rPr>
        <b/>
        <sz val="11"/>
        <color theme="1"/>
        <rFont val="Arial Narrow"/>
        <family val="2"/>
      </rPr>
      <t>GR. Norte:</t>
    </r>
    <r>
      <rPr>
        <sz val="11"/>
        <color theme="1"/>
        <rFont val="Arial Narrow"/>
        <family val="2"/>
      </rPr>
      <t xml:space="preserve"> Durante el trimestre, los funcionarios designados para la recepciòn de activos verifican la informaciòn constante en la documentaciòn (certificado de libertad y tradiciòn, certificado de existencva y representaciòn legal, acta de secuestro) a fin de evitar inconsistencias en la consginaciòn de datos en el acta de recepciòn y eviar errores en el cargue de informaciòn en aplicativo SIGMA 2.0.
</t>
    </r>
    <r>
      <rPr>
        <b/>
        <sz val="11"/>
        <color theme="1"/>
        <rFont val="Arial Narrow"/>
        <family val="2"/>
      </rPr>
      <t>GR. Occidente</t>
    </r>
    <r>
      <rPr>
        <sz val="11"/>
        <color theme="1"/>
        <rFont val="Arial Narrow"/>
        <family val="2"/>
      </rPr>
      <t>: la informacion es constatemente actualizada cargando las visitas al aplicativo y generando los reportes desde sus areas.</t>
    </r>
  </si>
  <si>
    <r>
      <rPr>
        <b/>
        <sz val="11"/>
        <color theme="1"/>
        <rFont val="Arial Narrow"/>
        <family val="2"/>
      </rPr>
      <t xml:space="preserve">GR. Sur Occidente: </t>
    </r>
    <r>
      <rPr>
        <sz val="11"/>
        <color theme="1"/>
        <rFont val="Arial Narrow"/>
        <family val="2"/>
      </rPr>
      <t xml:space="preserve">Aplicativo Sigma 2.0
</t>
    </r>
    <r>
      <rPr>
        <b/>
        <sz val="11"/>
        <color theme="1"/>
        <rFont val="Arial Narrow"/>
        <family val="2"/>
      </rPr>
      <t>GR. Norte:</t>
    </r>
    <r>
      <rPr>
        <sz val="11"/>
        <color theme="1"/>
        <rFont val="Arial Narrow"/>
        <family val="2"/>
      </rPr>
      <t xml:space="preserve"> Informe de diligencias cargado en SIGMA 2.0.
</t>
    </r>
    <r>
      <rPr>
        <b/>
        <sz val="11"/>
        <color theme="1"/>
        <rFont val="Arial Narrow"/>
        <family val="2"/>
      </rPr>
      <t>GR. Occidente</t>
    </r>
    <r>
      <rPr>
        <sz val="11"/>
        <color theme="1"/>
        <rFont val="Arial Narrow"/>
        <family val="2"/>
      </rPr>
      <t>: cargue de informacion a los aplicativos.</t>
    </r>
  </si>
  <si>
    <t>No validar al momento del registro del activo en el sistema de información los datos generados en la diligencia de recepción y/o soportes brindados por los entes judiciales</t>
  </si>
  <si>
    <t>Verificación de Datos del Activo en el Registro en el Sistema de Información</t>
  </si>
  <si>
    <t>El funcionario delegado del GIT de Aseguramiento y Control de la Información, cada vez que se reciba un activo, validará que la información a registrar en el aplicativo SIGMA SAE coincida con los soportes físicos entregados por parte de la FGN y/o descritos en la recepción del bien, garantizando el cumplimiento de todos soportes obligatorios. En caso de presentarse inconsistencias se solicita al responsable de la recepción subsanar las mismas para completar el registro.</t>
  </si>
  <si>
    <t>P-RR1-004 Procedimiento de registro de activos</t>
  </si>
  <si>
    <t>GIT. Aseguramiento y Control de la Información</t>
  </si>
  <si>
    <r>
      <t xml:space="preserve">GIT Aseguramiento </t>
    </r>
    <r>
      <rPr>
        <sz val="11"/>
        <color theme="1"/>
        <rFont val="Arial Narrow"/>
        <family val="2"/>
      </rPr>
      <t>Se registraron 157 activos de los 469 que cumplian condiciones para registro</t>
    </r>
  </si>
  <si>
    <r>
      <t xml:space="preserve">GIT Aseguramiento </t>
    </r>
    <r>
      <rPr>
        <sz val="11"/>
        <color theme="1"/>
        <rFont val="Arial Narrow"/>
        <family val="2"/>
      </rPr>
      <t>Carpeta 43 - GIT Aseguramiento - Mapa de Riesgos</t>
    </r>
  </si>
  <si>
    <t>Delegación de diligencias de recepción de activos en pocos o los mismos colaboradores</t>
  </si>
  <si>
    <t>Validación de criterios de asignación de colaboradores para diligencias de recepción de activos</t>
  </si>
  <si>
    <t>El Coordinador Operativo de la Gerencia Regional validará, cada vez que sea necesario, el recurso humano idóneo a asignar para las diligencias de recepción de activos según las cantidades registradas e informadas, siguiendo los criterios de la política frente a asignación de recurso humano, y dejando registro de la información de los delegados para la recepción del activo en el aplicativo SIGMA SAE y en correo direccionado al GIT de aseguramiento de la Información.</t>
  </si>
  <si>
    <t>P-RR1-005 Procedimiento de Preparación para la Recepción de Activos por Diligencia</t>
  </si>
  <si>
    <t>Realizar capacitación de riesgos de corrupción para sensibilizar a los funcionarios de las metodologías de gestión y seguimiento de este tipo de riesgos</t>
  </si>
  <si>
    <t>Registro de capacitación</t>
  </si>
  <si>
    <r>
      <rPr>
        <b/>
        <sz val="11"/>
        <color theme="1"/>
        <rFont val="Arial Narrow"/>
        <family val="2"/>
      </rPr>
      <t>GR. Sur Occidente</t>
    </r>
    <r>
      <rPr>
        <sz val="11"/>
        <color theme="1"/>
        <rFont val="Arial Narrow"/>
        <family val="2"/>
      </rPr>
      <t xml:space="preserve">: Se programa al funcionario segun lo requiera la autoridad competente, este carga al aplicativo la diligecia de materialización de acuerdo a la protocolo de recepción de activos en sitio
</t>
    </r>
    <r>
      <rPr>
        <b/>
        <sz val="11"/>
        <color theme="1"/>
        <rFont val="Arial Narrow"/>
        <family val="2"/>
      </rPr>
      <t>GR. Norte</t>
    </r>
    <r>
      <rPr>
        <sz val="11"/>
        <color theme="1"/>
        <rFont val="Arial Narrow"/>
        <family val="2"/>
      </rPr>
      <t xml:space="preserve">: Durante el trimestre, la Gerencia Regional contó con el personal ideono y suficiente para atender las solciitudes de acompañamiento a diligencia de materialización de medidas cautelares ordenadas por la FGN.
</t>
    </r>
    <r>
      <rPr>
        <b/>
        <sz val="11"/>
        <color theme="1"/>
        <rFont val="Arial Narrow"/>
        <family val="2"/>
      </rPr>
      <t>GR. Occidente:</t>
    </r>
    <r>
      <rPr>
        <sz val="11"/>
        <color theme="1"/>
        <rFont val="Arial Narrow"/>
        <family val="2"/>
      </rPr>
      <t xml:space="preserve"> nivel central</t>
    </r>
  </si>
  <si>
    <r>
      <rPr>
        <b/>
        <sz val="11"/>
        <color theme="1"/>
        <rFont val="Arial Narrow"/>
        <family val="2"/>
      </rPr>
      <t>GR. Sur Occidente:</t>
    </r>
    <r>
      <rPr>
        <sz val="11"/>
        <color theme="1"/>
        <rFont val="Arial Narrow"/>
        <family val="2"/>
      </rPr>
      <t xml:space="preserve"> Aplicativo Sigma 2.0
</t>
    </r>
    <r>
      <rPr>
        <b/>
        <sz val="11"/>
        <color theme="1"/>
        <rFont val="Arial Narrow"/>
        <family val="2"/>
      </rPr>
      <t>GR. Norte:</t>
    </r>
    <r>
      <rPr>
        <sz val="11"/>
        <color theme="1"/>
        <rFont val="Arial Narrow"/>
        <family val="2"/>
      </rPr>
      <t xml:space="preserve"> Información de diligencias cargada en aplicativo SIGMA 2.0.
</t>
    </r>
    <r>
      <rPr>
        <b/>
        <sz val="11"/>
        <color theme="1"/>
        <rFont val="Arial Narrow"/>
        <family val="2"/>
      </rPr>
      <t>GR. Occidente</t>
    </r>
    <r>
      <rPr>
        <sz val="11"/>
        <color theme="1"/>
        <rFont val="Arial Narrow"/>
        <family val="2"/>
      </rPr>
      <t xml:space="preserve">: nivel central
</t>
    </r>
  </si>
  <si>
    <r>
      <rPr>
        <b/>
        <sz val="11"/>
        <color theme="1"/>
        <rFont val="Arial Narrow"/>
        <family val="2"/>
      </rPr>
      <t xml:space="preserve">O. Asesora de Planeación: </t>
    </r>
    <r>
      <rPr>
        <sz val="11"/>
        <color theme="1"/>
        <rFont val="Arial Narrow"/>
        <family val="2"/>
      </rPr>
      <t>durante la vigencia se realizaron capacitaciones y asesorías a demanda con relación al funcionamiento y reporte de riesgos institucionales, incluyendo los de corrupción.</t>
    </r>
  </si>
  <si>
    <t>Listado de asesorías 2022</t>
  </si>
  <si>
    <t>Administración del registro de Depositarios Provisionales y Liquidadores del FRISCO</t>
  </si>
  <si>
    <t>Realizar inscripción, registro y asignación de depositarios y/o liquidadores y revisores fiscales del FRISCO de manera automática a través del sistema, reuniendo las condiciones de idoneidad necesarias para la adecuada administración de inmuebles y/o sociedades</t>
  </si>
  <si>
    <t>Registro de depositarios</t>
  </si>
  <si>
    <t>favorecer a terceros en el proceso de registro de depositarios provisionales y liquidadores para la administración de los activos a cargo de SAE.</t>
  </si>
  <si>
    <t>Falta de verificación de los requisitos documentales de los depositarios provisionales y liquidadores en el registro inicial de solicitudes presentadas</t>
  </si>
  <si>
    <t>1) Pérdida de imagen reputacional y credibilidad institucional
2) Implicaciones a nivel penal, disciplinario, fiscal o sancionatorio
3) Administración inadecuada de los activos recibidos
4) Demandas de la ciudadanía</t>
  </si>
  <si>
    <t>Verificación de información y documentos de la solicitud de registro de depositarios</t>
  </si>
  <si>
    <t>El profesional delegado del GIT de depositarios provisionales y liquidadores al momento del registro verifica dentro del módulo de depositarios provisionales y liquidadores que el pagaré remitido cumpla con las condiciones requeridas y exigidas en la convocatoria, dejando registro en el módulo. En caso de presentarse inconsistencias se solicita a través del módulo de verificación, las aclaraciones o subsanación del pagaré y/o documentos revisados especificando los términos, fechas y condiciones para su entrega, las cuales se remiten automáticamente al participante mediante correo electrónico.</t>
  </si>
  <si>
    <t>P-RR2-030 Registro y clasificación de depositarios provisionales y liquidadores</t>
  </si>
  <si>
    <t>GIT. Depositarios Provisionales y Liquidadores</t>
  </si>
  <si>
    <r>
      <rPr>
        <b/>
        <sz val="11"/>
        <color theme="1"/>
        <rFont val="Arial Narrow"/>
        <family val="2"/>
      </rPr>
      <t>GIT. Depositarios:</t>
    </r>
    <r>
      <rPr>
        <sz val="11"/>
        <color theme="1"/>
        <rFont val="Arial Narrow"/>
        <family val="2"/>
      </rPr>
      <t xml:space="preserve"> sin reporte</t>
    </r>
  </si>
  <si>
    <t xml:space="preserve">Delegación de evaluación de depositarios provisionales y liquidadores en pocos evaluadores o en los mismos evaluadores </t>
  </si>
  <si>
    <t>Validación de Idoneidad de Evaluadores</t>
  </si>
  <si>
    <t>El Coordinador del GIT de depositarios provisionales y liquidadores, designará los profesionales idóneos encargados de realizar la evaluación técnica según su competencia, informadolo vía correo electrónico a la Gerencia de Contratos</t>
  </si>
  <si>
    <t>Evaluaciones incompletas o sesgadas de los participantes para la inscripción del Registro de Depositarios Provisionales y Liquidadores</t>
  </si>
  <si>
    <t>Evaluación de Requisitos Técnicos y Jurídicos Habilitantes</t>
  </si>
  <si>
    <t>Los profesionales delegados como equipo evaluador verifican requisitos de infraestructura tecnológica y administrativa, idoneidad y experiencia, información general, y capacidad jurídica establecida en la convocatoria vigente, dejando registro en el módulo de depositarios provisionales y liquidadores de la información consolidada revisada. En caso de requerirse aclaraciones a los evaluados, se solicitaran a través del módulo de verificación de depositarios y liquidadores en las condiciones establecidas para ser tenidas en cuenta en la evaluación.</t>
  </si>
  <si>
    <t>* GBI. Urbanos
* GBI. Rurales
* G. Sociedades Activas 
* G. Sociedades en Liquidación
* G. Contratos</t>
  </si>
  <si>
    <r>
      <rPr>
        <b/>
        <sz val="11"/>
        <color theme="1"/>
        <rFont val="Arial Narrow"/>
        <family val="2"/>
      </rPr>
      <t>G. Contratos</t>
    </r>
    <r>
      <rPr>
        <sz val="11"/>
        <color theme="1"/>
        <rFont val="Arial Narrow"/>
        <family val="2"/>
      </rPr>
      <t xml:space="preserve">: La Gerencia de Contratos no participó en procesos de evaluación de depositarios en el 4to trimestre
</t>
    </r>
    <r>
      <rPr>
        <b/>
        <sz val="11"/>
        <color theme="1"/>
        <rFont val="Arial Narrow"/>
        <family val="2"/>
      </rPr>
      <t>GBI. Urbanos:</t>
    </r>
    <r>
      <rPr>
        <sz val="11"/>
        <color theme="1"/>
        <rFont val="Arial Narrow"/>
        <family val="2"/>
      </rPr>
      <t xml:space="preserve"> SE REALIZA LA EVALUCIÓN TECNICA CON LOS CRITERIOS DISPUESTOS
</t>
    </r>
    <r>
      <rPr>
        <b/>
        <sz val="11"/>
        <color theme="1"/>
        <rFont val="Arial Narrow"/>
        <family val="2"/>
      </rPr>
      <t>G. Sociedades en Liquidación:</t>
    </r>
    <r>
      <rPr>
        <sz val="11"/>
        <color theme="1"/>
        <rFont val="Arial Narrow"/>
        <family val="2"/>
      </rPr>
      <t xml:space="preserve"> se realizo la socialización Conocimiento del Código de Ética y Buen Gobierno
</t>
    </r>
    <r>
      <rPr>
        <b/>
        <sz val="11"/>
        <color theme="1"/>
        <rFont val="Arial Narrow"/>
        <family val="2"/>
      </rPr>
      <t>G. Sociedades Activa</t>
    </r>
    <r>
      <rPr>
        <sz val="11"/>
        <color theme="1"/>
        <rFont val="Arial Narrow"/>
        <family val="2"/>
      </rPr>
      <t xml:space="preserve">s: En el 4T de 2022 no se realizaron convocatorias de Depositarios Provisionales por parte del área encargada, sin embargo por medio de radicado 20225200046963 se solicita al GIT DE DEPOSITARIOS una nueva convocatoria por falta de Depositarios para la administración de los activos de la Gerencia.
</t>
    </r>
    <r>
      <rPr>
        <b/>
        <sz val="11"/>
        <color theme="1"/>
        <rFont val="Arial Narrow"/>
        <family val="2"/>
      </rPr>
      <t>GBI. Rurales:</t>
    </r>
    <r>
      <rPr>
        <sz val="11"/>
        <color theme="1"/>
        <rFont val="Arial Narrow"/>
        <family val="2"/>
      </rPr>
      <t xml:space="preserve">
La Gerencia de Bienes Inmuebles Rurales no paritcipa en este proceso. </t>
    </r>
  </si>
  <si>
    <r>
      <rPr>
        <b/>
        <sz val="11"/>
        <color theme="1"/>
        <rFont val="Arial Narrow"/>
        <family val="2"/>
      </rPr>
      <t>G. Contratos</t>
    </r>
    <r>
      <rPr>
        <sz val="11"/>
        <color theme="1"/>
        <rFont val="Arial Narrow"/>
        <family val="2"/>
      </rPr>
      <t xml:space="preserve">: N/A
</t>
    </r>
    <r>
      <rPr>
        <b/>
        <sz val="11"/>
        <color theme="1"/>
        <rFont val="Arial Narrow"/>
        <family val="2"/>
      </rPr>
      <t>GBI. Urbanos:</t>
    </r>
    <r>
      <rPr>
        <sz val="11"/>
        <color theme="1"/>
        <rFont val="Arial Narrow"/>
        <family val="2"/>
      </rPr>
      <t xml:space="preserve"> GIT DE DEPOSITARIOS
</t>
    </r>
    <r>
      <rPr>
        <b/>
        <sz val="11"/>
        <color theme="1"/>
        <rFont val="Arial Narrow"/>
        <family val="2"/>
      </rPr>
      <t xml:space="preserve">
G. Sociedades en Liquidación:</t>
    </r>
    <r>
      <rPr>
        <sz val="11"/>
        <color theme="1"/>
        <rFont val="Arial Narrow"/>
        <family val="2"/>
      </rPr>
      <t xml:space="preserve"> Acta de participación de socialización del Código de Ética y Buen Gobierno
</t>
    </r>
    <r>
      <rPr>
        <b/>
        <sz val="11"/>
        <color theme="1"/>
        <rFont val="Arial Narrow"/>
        <family val="2"/>
      </rPr>
      <t>G. Sociedades Activas:</t>
    </r>
    <r>
      <rPr>
        <sz val="11"/>
        <color theme="1"/>
        <rFont val="Arial Narrow"/>
        <family val="2"/>
      </rPr>
      <t xml:space="preserve"> Memorando solicitud nueva convocatoria.
</t>
    </r>
    <r>
      <rPr>
        <b/>
        <sz val="11"/>
        <color theme="1"/>
        <rFont val="Arial Narrow"/>
        <family val="2"/>
      </rPr>
      <t xml:space="preserve">GBI. Rurales </t>
    </r>
    <r>
      <rPr>
        <sz val="11"/>
        <color theme="1"/>
        <rFont val="Arial Narrow"/>
        <family val="2"/>
      </rPr>
      <t>NA</t>
    </r>
  </si>
  <si>
    <r>
      <rPr>
        <b/>
        <sz val="11"/>
        <color indexed="8"/>
        <rFont val="Arial Narrow"/>
        <family val="2"/>
      </rPr>
      <t>G. Talento Humano</t>
    </r>
    <r>
      <rPr>
        <sz val="11"/>
        <color indexed="8"/>
        <rFont val="Arial Narrow"/>
        <family val="2"/>
      </rPr>
      <t>:</t>
    </r>
    <r>
      <rPr>
        <sz val="11"/>
        <color indexed="8"/>
        <rFont val="Arial Narrow"/>
        <family val="2"/>
      </rPr>
      <t xml:space="preserve"> A la firma del contrato laboral al servidor se socializa el Codigo de Etica y Buen Gobierno, firmando la carta de CARTA DE CONOCIMIENTO Y ACEPTACIÓN DEL CODIGO DE ETICA</t>
    </r>
  </si>
  <si>
    <t>Relacionamiento personal o comercial de los participantes con profesionales involucrados en el proceso de evaluación de requisitos en la conformación del Registro de Depositarios Provisionales y Liquidadores</t>
  </si>
  <si>
    <t>Verificación antecedentes de participantes</t>
  </si>
  <si>
    <t>El Coordinador del GIT de Depositarios Provisionales y Liquidadores verificará a través de empresa tercerizada los antecentes de los participantes, a partir de un estudio de seguridad que se registrará en el módulo de Depositarios Provisionales y Liquidadores. En caso de presentarse antecedentes se informará a los aspirantes que no superaron el proceso de selección por medio de oficio informativo remitido por correo electrónico.</t>
  </si>
  <si>
    <t xml:space="preserve">Adelantar proceso contractual para la consulta de antecedes legales de los clientes involucrados con la SAE </t>
  </si>
  <si>
    <t>Contrato Suscrito</t>
  </si>
  <si>
    <t>G. Comercial</t>
  </si>
  <si>
    <r>
      <rPr>
        <b/>
        <sz val="11"/>
        <color theme="1"/>
        <rFont val="Calibri"/>
        <family val="2"/>
        <scheme val="minor"/>
      </rPr>
      <t>G. Comercial:</t>
    </r>
    <r>
      <rPr>
        <sz val="11"/>
        <color theme="1"/>
        <rFont val="Calibri"/>
        <family val="2"/>
        <scheme val="minor"/>
      </rPr>
      <t xml:space="preserve"> Si bien toda la etapa de conocimiento del cliente para la aprobación de las respectivas ofertas de compraventa de bienes inmuebles es adelantada de principio a fin por CISA, la misma no es objeto de verificaciones por parte de la Gerencia Comercial, ni los datos son suministrados por el operador comercial porque de ordinario hacen referencia a datos sensibles de tráfico restringido.</t>
    </r>
  </si>
  <si>
    <r>
      <rPr>
        <b/>
        <sz val="11"/>
        <color theme="1"/>
        <rFont val="Calibri"/>
        <family val="2"/>
        <scheme val="minor"/>
      </rPr>
      <t>G. Comercial:</t>
    </r>
    <r>
      <rPr>
        <sz val="11"/>
        <color theme="1"/>
        <rFont val="Calibri"/>
        <family val="2"/>
        <scheme val="minor"/>
      </rPr>
      <t xml:space="preserve"> No evidenciable de manera tangible. El control se ejerce de manera implícita en la etapa precontractual de conocimiento del cliente agotada por el operador comercial.</t>
    </r>
  </si>
  <si>
    <t>No hacer publico la información de los potenciales aspirantes a depositarios provisionales y liquidadores</t>
  </si>
  <si>
    <t>Verificación de observaciones de la Ciudadanía frente a los aspirantes</t>
  </si>
  <si>
    <t>El Coordinador del GIT de Depositarios Provisionales y Liquidadores solicitará la publicación de los datos básicos de los aspirantes en la página web de SAE por un término de tres (3) días hábiles para observaciones de la ciudadanía, verificando si existe alguna observación para remitirsela al aspirante para su respectiva respuesta a la ciudadania.</t>
  </si>
  <si>
    <t>Decisiones descentralizadas para el registro de depositarios provisionales y liquidadores</t>
  </si>
  <si>
    <t>Verificación de registro de depositarios provisionales y liquidadores en Comité de de Depositarios Provisionales, Mandatarios y Liquidadores</t>
  </si>
  <si>
    <t>El Coordinador del GIT de Depositarios Provisionales presentará información de los aspirantes que dieron cumplimiento de las diferentes etapas del proceso al Comité de Depositarios Provisionales, Mandatarios y Liquidadores la información para verificar que la información se encuentre completa y se cumplan los requisitos, a fin de aprobar su inclusión en el Registro de Depositarios y Liquidadores. La evidencia de este control quedará consignada en el Acta de dicho comité. En caso de que el aspirante no supere el proceso se le remitirá oficio informativo sobre el no cumplimiento de requisitos por correo electrónico.</t>
  </si>
  <si>
    <t>Registro de revisores fiscales</t>
  </si>
  <si>
    <t>favorecer a terceros en el registro de revisores fiscales para la administración de sociedades activas y en liquidación a cargo de SAE</t>
  </si>
  <si>
    <t>No validar de manera completa la información y soportes presentados al momento de recibir las solicitudes de registro de revisores fiscales</t>
  </si>
  <si>
    <t>1) Pérdida de imagen reputacional y credibilidad institucional
2) Implicaciones a nivel penal, disciplinario, fiscal o sancionatorio
3) Administración inadecuada de las sociedades recibidas
4) Demandas de la ciudadanía</t>
  </si>
  <si>
    <t>Control de recepción de solicitudes de registro de revisores fiscales</t>
  </si>
  <si>
    <t>El profesional delegado de la Gerencia de Sociedades Activas o en Liquidación, cada vez que se realicen solicitudes de registro de revisores fiscales, validará la información básica, de cobertura, de infraestructura, financiera y la documentación soporte que garantice la idoneidad del aspirante, recibida a través del portal de la convocatoria, dejando evidencia del listado de recepción de solicitudes de registro</t>
  </si>
  <si>
    <t>P-RR2-194 Registro y Clasificación de Revisores Fiscales</t>
  </si>
  <si>
    <t>* G. Sociedades Activas 
* G. Sociedades en Liquidación</t>
  </si>
  <si>
    <r>
      <rPr>
        <b/>
        <sz val="11"/>
        <color theme="1"/>
        <rFont val="Arial Narrow"/>
        <family val="2"/>
      </rPr>
      <t>G. Sociedades en Liquidación</t>
    </r>
    <r>
      <rPr>
        <sz val="11"/>
        <color theme="1"/>
        <rFont val="Arial Narrow"/>
        <family val="2"/>
      </rPr>
      <t xml:space="preserve">:No aplica 
</t>
    </r>
    <r>
      <rPr>
        <b/>
        <sz val="11"/>
        <color theme="1"/>
        <rFont val="Arial Narrow"/>
        <family val="2"/>
      </rPr>
      <t>G. Sociedades Activas</t>
    </r>
    <r>
      <rPr>
        <sz val="11"/>
        <color theme="1"/>
        <rFont val="Arial Narrow"/>
        <family val="2"/>
      </rPr>
      <t>: En el T4 la Gerencia no realizó convocatoria de revisores fiscales.</t>
    </r>
  </si>
  <si>
    <r>
      <rPr>
        <b/>
        <sz val="11"/>
        <color theme="1"/>
        <rFont val="Arial Narrow"/>
        <family val="2"/>
      </rPr>
      <t>G. Sociedades en Liquidación</t>
    </r>
    <r>
      <rPr>
        <sz val="11"/>
        <color theme="1"/>
        <rFont val="Arial Narrow"/>
        <family val="2"/>
      </rPr>
      <t xml:space="preserve">: No aplica 
</t>
    </r>
    <r>
      <rPr>
        <b/>
        <sz val="11"/>
        <color theme="1"/>
        <rFont val="Arial Narrow"/>
        <family val="2"/>
      </rPr>
      <t>G. Sociedades Activas:</t>
    </r>
    <r>
      <rPr>
        <sz val="11"/>
        <color theme="1"/>
        <rFont val="Arial Narrow"/>
        <family val="2"/>
      </rPr>
      <t xml:space="preserve"> NA</t>
    </r>
  </si>
  <si>
    <t xml:space="preserve">Delegación de evaluación de Revisores Fiscales en pocos evaluadores o en los mismos evaluadores </t>
  </si>
  <si>
    <t>El Gerente de Sociedades Activas o en Liquidación, designará los profesionales idóneos encargados de realizar la evaluación técnica, financiera y jurídica según su competencia, informadolo vía correo electrónico a la Gerencia de Contratos. La asignación de la evaluación de las solicitudes de registro se realizarán a través del aplicativo SIGMA SAE.</t>
  </si>
  <si>
    <r>
      <rPr>
        <b/>
        <sz val="11"/>
        <color theme="1"/>
        <rFont val="Arial Narrow"/>
        <family val="2"/>
      </rPr>
      <t>G. Sociedades en Liquidación</t>
    </r>
    <r>
      <rPr>
        <sz val="11"/>
        <color theme="1"/>
        <rFont val="Arial Narrow"/>
        <family val="2"/>
      </rPr>
      <t xml:space="preserve">: No aplica
</t>
    </r>
    <r>
      <rPr>
        <b/>
        <sz val="11"/>
        <color theme="1"/>
        <rFont val="Arial Narrow"/>
        <family val="2"/>
      </rPr>
      <t>G. Sociedades Activa</t>
    </r>
    <r>
      <rPr>
        <sz val="11"/>
        <color theme="1"/>
        <rFont val="Arial Narrow"/>
        <family val="2"/>
      </rPr>
      <t>s: En el T4 la Gerencia no realizó convocatoria de revisores fiscales.</t>
    </r>
  </si>
  <si>
    <r>
      <rPr>
        <b/>
        <sz val="11"/>
        <color theme="1"/>
        <rFont val="Arial Narrow"/>
        <family val="2"/>
      </rPr>
      <t>G. Sociedades en Liquidación</t>
    </r>
    <r>
      <rPr>
        <sz val="11"/>
        <color theme="1"/>
        <rFont val="Arial Narrow"/>
        <family val="2"/>
      </rPr>
      <t xml:space="preserve">:No aplica 
</t>
    </r>
    <r>
      <rPr>
        <b/>
        <sz val="11"/>
        <color theme="1"/>
        <rFont val="Arial Narrow"/>
        <family val="2"/>
      </rPr>
      <t>G. Sociedades Activas</t>
    </r>
    <r>
      <rPr>
        <sz val="11"/>
        <color theme="1"/>
        <rFont val="Arial Narrow"/>
        <family val="2"/>
      </rPr>
      <t>: NA</t>
    </r>
  </si>
  <si>
    <t>Evaluaciones incompletas o sesgadas de los participantes para la inscripción del Registro de Revisores Fiscales</t>
  </si>
  <si>
    <t>Los profesionales delegados como equipo evaluador verifican el cumplimiento de requisitos técnicos, jurídicos y financieros establecida en la convocatoria vigente, dejando el registro de los conceptos de evaluación emitidos en el aplicativo y marcando el cumplimiento en el aplicativo a través de la lista de chequeo de verificación de información. En caso de requerirse subsanación, se solicita las aclaraciones a los aspirantes a través del módulo de convocatoria para su posterior análisis y evaluación. En caso de no cumplir los requisitos técnicos se informa al aspirante de la terminación de su proceso.</t>
  </si>
  <si>
    <r>
      <rPr>
        <b/>
        <sz val="11"/>
        <color theme="1"/>
        <rFont val="Arial Narrow"/>
        <family val="2"/>
      </rPr>
      <t>G. Sociedades en Liquidación</t>
    </r>
    <r>
      <rPr>
        <sz val="11"/>
        <color theme="1"/>
        <rFont val="Arial Narrow"/>
        <family val="2"/>
      </rPr>
      <t xml:space="preserve">: Se realizo la socialización Conocimiento del Código de Ética y Buen Gobierno 
</t>
    </r>
    <r>
      <rPr>
        <b/>
        <sz val="11"/>
        <color theme="1"/>
        <rFont val="Arial Narrow"/>
        <family val="2"/>
      </rPr>
      <t>G. Sociedades Activas:</t>
    </r>
    <r>
      <rPr>
        <sz val="11"/>
        <color theme="1"/>
        <rFont val="Arial Narrow"/>
        <family val="2"/>
      </rPr>
      <t xml:space="preserve"> En el T4 la Gerencia no realizó convocatoria de revisores fiscales.</t>
    </r>
  </si>
  <si>
    <r>
      <rPr>
        <b/>
        <sz val="11"/>
        <color theme="1"/>
        <rFont val="Arial Narrow"/>
        <family val="2"/>
      </rPr>
      <t>G. Sociedades en Liquidación</t>
    </r>
    <r>
      <rPr>
        <sz val="11"/>
        <color theme="1"/>
        <rFont val="Arial Narrow"/>
        <family val="2"/>
      </rPr>
      <t xml:space="preserve">: Grabación de la capacitación realizada el 28 de noviembre 2022.
</t>
    </r>
    <r>
      <rPr>
        <b/>
        <sz val="11"/>
        <color theme="1"/>
        <rFont val="Arial Narrow"/>
        <family val="2"/>
      </rPr>
      <t>G. Sociedades Activas:</t>
    </r>
    <r>
      <rPr>
        <sz val="11"/>
        <color theme="1"/>
        <rFont val="Arial Narrow"/>
        <family val="2"/>
      </rPr>
      <t xml:space="preserve"> NA</t>
    </r>
  </si>
  <si>
    <t>Relacionamiento personal o comercial de los participantes con profesionales involucrados en el proceso de evaluación de requisitos en la conformación del Registro de Revisores Fiscales</t>
  </si>
  <si>
    <t>El Gerente de Sociedades Activas o en Liquidación verificará a través de empresa tercerizada las anotaciones del aspirante en bases de datos y deudores morosos del estado, antecedentes profesionales, disciplinarios y financieros  así como un análisis de estudio de seguridad con un concepto de riesgo (alto,medio, bajo) de acuerdo con los criterios definidos por la entidad. En caso de que el riesgo sea alto o medio sin subsanación de información se rechaza al aspirante en el aplicativo.</t>
  </si>
  <si>
    <r>
      <rPr>
        <b/>
        <sz val="11"/>
        <color theme="1"/>
        <rFont val="Arial Narrow"/>
        <family val="2"/>
      </rPr>
      <t>G. Sociedades en Liquidación</t>
    </r>
    <r>
      <rPr>
        <sz val="11"/>
        <color theme="1"/>
        <rFont val="Arial Narrow"/>
        <family val="2"/>
      </rPr>
      <t xml:space="preserve">:La GSL no realiza este tipo de consulta de antecedes de los depositarios con funciones de liquidadores. 
</t>
    </r>
    <r>
      <rPr>
        <b/>
        <sz val="11"/>
        <color theme="1"/>
        <rFont val="Arial Narrow"/>
        <family val="2"/>
      </rPr>
      <t xml:space="preserve">G. Sociedades Activas: </t>
    </r>
    <r>
      <rPr>
        <sz val="11"/>
        <color theme="1"/>
        <rFont val="Arial Narrow"/>
        <family val="2"/>
      </rPr>
      <t>En el T4 la Gerencia no realizó convocatoria de revisores fiscales.</t>
    </r>
  </si>
  <si>
    <r>
      <rPr>
        <b/>
        <sz val="11"/>
        <color theme="1"/>
        <rFont val="Arial Narrow"/>
        <family val="2"/>
      </rPr>
      <t>G. Sociedades en Liquidación</t>
    </r>
    <r>
      <rPr>
        <sz val="11"/>
        <color theme="1"/>
        <rFont val="Arial Narrow"/>
        <family val="2"/>
      </rPr>
      <t xml:space="preserve">:No aplica 
</t>
    </r>
    <r>
      <rPr>
        <b/>
        <sz val="11"/>
        <color theme="1"/>
        <rFont val="Arial Narrow"/>
        <family val="2"/>
      </rPr>
      <t>G. Sociedades Activa</t>
    </r>
    <r>
      <rPr>
        <sz val="11"/>
        <color theme="1"/>
        <rFont val="Arial Narrow"/>
        <family val="2"/>
      </rPr>
      <t>s: NA</t>
    </r>
  </si>
  <si>
    <t>No hacer publico la información de los potenciales aspirantes a Revisores Fiscales</t>
  </si>
  <si>
    <t>El Gerente de Sociedades Activas o en Liquidación solicitará la publicación del listado de los aspirantes seleccionados en la página web de SAE por un término de tres (3) días hábiles para observaciones de la ciudadanía, verificando si existe alguna observación para remitirsela al aspirante para su respectiva respuesta a la ciudadania</t>
  </si>
  <si>
    <r>
      <rPr>
        <b/>
        <sz val="11"/>
        <color theme="1"/>
        <rFont val="Arial Narrow"/>
        <family val="2"/>
      </rPr>
      <t>G. Sociedades en Liquidación</t>
    </r>
    <r>
      <rPr>
        <sz val="11"/>
        <color theme="1"/>
        <rFont val="Arial Narrow"/>
        <family val="2"/>
      </rPr>
      <t xml:space="preserve">: No aplica
</t>
    </r>
    <r>
      <rPr>
        <b/>
        <sz val="11"/>
        <color theme="1"/>
        <rFont val="Arial Narrow"/>
        <family val="2"/>
      </rPr>
      <t>G. Sociedades Activas</t>
    </r>
    <r>
      <rPr>
        <sz val="11"/>
        <color theme="1"/>
        <rFont val="Arial Narrow"/>
        <family val="2"/>
      </rPr>
      <t>: En el T4 la Gerencia no realizó convocatoria de revisores fiscales.</t>
    </r>
  </si>
  <si>
    <r>
      <rPr>
        <b/>
        <sz val="11"/>
        <color theme="1"/>
        <rFont val="Arial Narrow"/>
        <family val="2"/>
      </rPr>
      <t>G. Sociedades en Liquidación</t>
    </r>
    <r>
      <rPr>
        <sz val="11"/>
        <color theme="1"/>
        <rFont val="Arial Narrow"/>
        <family val="2"/>
      </rPr>
      <t xml:space="preserve">:No aplica
</t>
    </r>
    <r>
      <rPr>
        <b/>
        <sz val="11"/>
        <color theme="1"/>
        <rFont val="Arial Narrow"/>
        <family val="2"/>
      </rPr>
      <t xml:space="preserve">G. Sociedades Activas: </t>
    </r>
    <r>
      <rPr>
        <sz val="11"/>
        <color theme="1"/>
        <rFont val="Arial Narrow"/>
        <family val="2"/>
      </rPr>
      <t>NA</t>
    </r>
  </si>
  <si>
    <t>Diagnóstico_Alistamiento</t>
  </si>
  <si>
    <t>Diagnóstico  de Activos</t>
  </si>
  <si>
    <t>Realizar el análisis de la información de los activos incautados recibidos, con extinción de dominio y/o comiso definitivo a favor del FRISCO, en sus diferentes tipologías, con el fin de obtener un diagnóstico de los mismos que permita establecer los mecanismos de saneamiento, valoración y disposición temporal o definitiva</t>
  </si>
  <si>
    <t>Diagnóstico de activos</t>
  </si>
  <si>
    <t xml:space="preserve">alterar de manera indebida e ilícita diagnósticos de activos para direccionar los mecanismos de disposición temporal o definitiva de los bienes </t>
  </si>
  <si>
    <t>Falencias en la revisión de diagnósticos de intervención de inmuebles</t>
  </si>
  <si>
    <t>1) Pérdida de imagen reputacional y credibilidad institucional
2) Implicaciones a nivel penal, disciplinario, fiscal o sancionatorio
3) Disminución en posibles ganancias por productividad del activo 
4) Administración inadecuada de los activos recibidos
5) Pérdida de recursos económicos</t>
  </si>
  <si>
    <t>Verificación de informe de diagnóstico de intervención de inmuebles</t>
  </si>
  <si>
    <t>El profesional delegado por la Gerencia Regional verifica que la información registrada en los informes de diagnóstico de activos entregados por depositarios provisionales sean coherentes y tengan relación con el acta de entrega del activo al depositario, y que el estado físico, de ocupación y contratos de arrendamiento estén de acuerdo con la información registrada en los sistemas de información. Este análisis se deja documentado en el portal de depositarios y en caso de presentarse alguna inconsistencia se solicita subsanación al depositario para contar con el diagnóstico requerido.</t>
  </si>
  <si>
    <t>P-DP1-042 Procedimiento para el diagnóstico y análisis de bienes inmuebles</t>
  </si>
  <si>
    <r>
      <rPr>
        <b/>
        <sz val="11"/>
        <color theme="1"/>
        <rFont val="Arial Narrow"/>
        <family val="2"/>
      </rPr>
      <t>GR. Sur Occidente</t>
    </r>
    <r>
      <rPr>
        <sz val="11"/>
        <color theme="1"/>
        <rFont val="Arial Narrow"/>
        <family val="2"/>
      </rPr>
      <t xml:space="preserve">: El funcionario revisa en el aplicativo que el cargue y el diligenciamento del diagnostico y visita inicial este de manera correcta
</t>
    </r>
    <r>
      <rPr>
        <b/>
        <sz val="11"/>
        <color theme="1"/>
        <rFont val="Arial Narrow"/>
        <family val="2"/>
      </rPr>
      <t>GR. Norte:</t>
    </r>
    <r>
      <rPr>
        <sz val="11"/>
        <color theme="1"/>
        <rFont val="Arial Narrow"/>
        <family val="2"/>
      </rPr>
      <t xml:space="preserve"> El profesional de la Gerencia, durante el trimestre, verificò que la informaciòn consignada en el informe diagnòstico, acta de entrega y en las actas de visita coincida con la identificaciòn del activo. </t>
    </r>
  </si>
  <si>
    <r>
      <rPr>
        <b/>
        <sz val="11"/>
        <color theme="1"/>
        <rFont val="Arial Narrow"/>
        <family val="2"/>
      </rPr>
      <t>GR. Sur Occidente:</t>
    </r>
    <r>
      <rPr>
        <sz val="11"/>
        <color theme="1"/>
        <rFont val="Arial Narrow"/>
        <family val="2"/>
      </rPr>
      <t xml:space="preserve"> Aplicativo Sigma 2.0
</t>
    </r>
    <r>
      <rPr>
        <b/>
        <sz val="11"/>
        <color theme="1"/>
        <rFont val="Arial Narrow"/>
        <family val="2"/>
      </rPr>
      <t xml:space="preserve">GR. Norte: </t>
    </r>
    <r>
      <rPr>
        <sz val="11"/>
        <color theme="1"/>
        <rFont val="Arial Narrow"/>
        <family val="2"/>
      </rPr>
      <t xml:space="preserve">Actas de entrega, informes diagnòsticos y actas de visita cargadas en aplicativo SIGMA 2.0. 
</t>
    </r>
  </si>
  <si>
    <t>Falencias en la revisión de diagnósticos y planes de intervención de sociedades</t>
  </si>
  <si>
    <t>Verificación de informe de diagnóstico de intervención de sociedades</t>
  </si>
  <si>
    <t>El Gerente de Sociedades Activas o en Liquidación revisa el informe de diagnóstico inicial de intervención y el plan de acción de la sociedad realizado por los profesionales delegados de estas gerencias, analizando la información contenida, la información de la sociedad y los parámetros pre-establecidos en dichos informes, dejando registro de su aprobación por correo electrónico. En caso de requerirse ajustes se solicitarán por correo electrónico para su corrección.</t>
  </si>
  <si>
    <t>P-DP1-038 Procedimiento de diagnóstico inicial de intervención de sociedades</t>
  </si>
  <si>
    <r>
      <rPr>
        <b/>
        <sz val="11"/>
        <color theme="1"/>
        <rFont val="Arial Narrow"/>
        <family val="2"/>
      </rPr>
      <t>G. Sociedades en Liquidación</t>
    </r>
    <r>
      <rPr>
        <sz val="11"/>
        <color theme="1"/>
        <rFont val="Arial Narrow"/>
        <family val="2"/>
      </rPr>
      <t xml:space="preserve">:Se realizo la socialización Conocimiento del Código de Ética y Buen Gobierno 
</t>
    </r>
    <r>
      <rPr>
        <b/>
        <sz val="11"/>
        <color theme="1"/>
        <rFont val="Arial Narrow"/>
        <family val="2"/>
      </rPr>
      <t>G. Sociedades Activas:</t>
    </r>
    <r>
      <rPr>
        <sz val="11"/>
        <color theme="1"/>
        <rFont val="Arial Narrow"/>
        <family val="2"/>
      </rPr>
      <t xml:space="preserve"> En el 4T la Gerencia recibe 77 diagnòsticos iniciales por parte de los Depositarios Provisionales de los cuales son revisados por el personal tècnico 45, sin embargo, en ocasiones no es posible contar con la documentación completa y cuando es necesario se requiere alcance a los radicados.</t>
    </r>
  </si>
  <si>
    <r>
      <rPr>
        <b/>
        <sz val="11"/>
        <color theme="1"/>
        <rFont val="Arial Narrow"/>
        <family val="2"/>
      </rPr>
      <t>G. Sociedades en Liquidación</t>
    </r>
    <r>
      <rPr>
        <sz val="11"/>
        <color theme="1"/>
        <rFont val="Arial Narrow"/>
        <family val="2"/>
      </rPr>
      <t xml:space="preserve">:Grabación de la capacitación realizada el 28 de noviembre 2022.
</t>
    </r>
    <r>
      <rPr>
        <b/>
        <sz val="11"/>
        <color theme="1"/>
        <rFont val="Arial Narrow"/>
        <family val="2"/>
      </rPr>
      <t xml:space="preserve">
G. Sociedades Activas:</t>
    </r>
    <r>
      <rPr>
        <sz val="11"/>
        <color theme="1"/>
        <rFont val="Arial Narrow"/>
        <family val="2"/>
      </rPr>
      <t xml:space="preserve"> Consolidado diagnosticos iniciales 4T.</t>
    </r>
  </si>
  <si>
    <t>Alistamiento de activos</t>
  </si>
  <si>
    <t>Realizar el saneamiento administrativo, jurídico y físico catastral, estimados de renta y/o valoración de los activos, desalojos y restitución de bienes inmuebles, según el tipo de activo incautado o extinto, con el fin de dejarlo apto para la disposición temporal o definitiva</t>
  </si>
  <si>
    <t>Registro de Bancas de Inversión</t>
  </si>
  <si>
    <t>favorecer el registro e inscripción de bancas de inversión sin el cumplimiento de los requisitos exigibles.</t>
  </si>
  <si>
    <t>Debilidades en los controles de recepción de solicitudes de registro de los participantes</t>
  </si>
  <si>
    <t>1) Pérdida de imagen reputacional y credibilidad institucional
2) Implicaciones a nivel penal, disciplinario, fiscal o sancionatorio
3) Procesos de valoración o inversión mal efectuados
4) Demandas de la ciudadanía
5) Pérdida de recursos económicos</t>
  </si>
  <si>
    <t>Control de recepción de solicitudes de registro de bancas de inversión</t>
  </si>
  <si>
    <t>El funcionario delegado por la Gerencia Técnica recibe y revisa la información radicada por las bancas de inversión a través de correo electrónico o aplicativo de correspondencia, de tal manera que se validen los requisitos definidos en la convocatoria para su participación. En caso que el participante no cumpla con los requisitos minimos exigidos no se tendrá en cuenta para el proceso.</t>
  </si>
  <si>
    <t>P-DP2-205 Procedimiento Selección bancas de inversión</t>
  </si>
  <si>
    <t>G. Técnica</t>
  </si>
  <si>
    <r>
      <rPr>
        <b/>
        <sz val="11"/>
        <color theme="1"/>
        <rFont val="Arial Narrow"/>
        <family val="2"/>
      </rPr>
      <t>G. Técnica</t>
    </r>
    <r>
      <rPr>
        <sz val="11"/>
        <color theme="1"/>
        <rFont val="Arial Narrow"/>
        <family val="2"/>
      </rPr>
      <t>:
Se realizo la revisión de los documentos remitidos por las Bancas De Inversión validando que cumplan con los requisitos publicados en los términos de referencia de la convocatoria pública. Se realiza la evaluación Técnica.
Se ejecuto una actualización durante el primer trimestre del año 2022 de la lista de proveedores de las Bancas de Inversión de acuerdo a la convocatoria pública 02 y 04 2021 con vencimiento 22 de abril 2022. La Gerencia Técnica solicitó a la lista de firmas especializadas, toda la documentación actualizada y descrita tanto en los pliegos de condiciones de las convocatorias a partir del numeral 3.1 y hasta el numeral 3.3 del Capítulo III “Requisitos Mínimos para el ingreso en el Registro de Firmas”, como en la Adenda No. 1.
Se realiza Prorroga N° 1 a las actas de conformación de lista de proveedores de las convocatorias lista de proveedores 2 y 4 2021. 
OBJETO: “Conformar el registro de Bancas de inversión y estructuradores de venta para realizar estos procesos, en relación con grupos de Sociedades conformadas por sectores económicos y las sociedades consideradas estratégicas, por sus altos ingresos administradas por la Sociedad de Activos Especiales.”
Luego de las consideraciones expuestas por los miembros del comité evaluador según las competencias que le corresponden, en sus informes Jurídico, Financiero y Técnico, se procede a prorrogar hasta el 23 de abril de 2023, la conformación del registro de firmas de la Convocatoria Lista de Proveedores 2 y 4 de 2021.</t>
    </r>
  </si>
  <si>
    <r>
      <rPr>
        <b/>
        <sz val="11"/>
        <color theme="1"/>
        <rFont val="Arial Narrow"/>
        <family val="2"/>
      </rPr>
      <t>G. Técnica</t>
    </r>
    <r>
      <rPr>
        <sz val="11"/>
        <color theme="1"/>
        <rFont val="Arial Narrow"/>
        <family val="2"/>
      </rPr>
      <t>:
\\fileserver.saesas.gov.co\publica\7 - Coordinación Técnica\AREA TECNICA\FUNCIONARIOS\NJIMENEZ\1. VALORACIÓN DE SOCIEDADES\2. ACTUALIZACIÓN BANCAS DE INVERSIÓN\0.1 EVALUACIÓN TECNICA
MEMORANDO CI2022-005045
Correos electrónicos remitidos con la información solicitada por las firmas interesadas en la participación de la convocatoria a njimenez@saesas.gov.co.
Prorroga No. 1 A las actas de conformación de  lista de proveedores de las convocatorias lista de proveedores 2 y 4 de 2021</t>
    </r>
  </si>
  <si>
    <r>
      <rPr>
        <b/>
        <sz val="11"/>
        <color theme="1"/>
        <rFont val="Arial Narrow"/>
        <family val="2"/>
      </rPr>
      <t xml:space="preserve">G. Técnica: </t>
    </r>
    <r>
      <rPr>
        <sz val="11"/>
        <color theme="1"/>
        <rFont val="Arial Narrow"/>
        <family val="2"/>
      </rPr>
      <t xml:space="preserve">
Desde la Gerencia Técnica durante el año del 2022 se realizó la revisión de todos los documentos solicitados en la convocatoria Pública 02 y 04 2021, remitidos por las Bancas de Inversión interesadas en participar, las cuales  deben cumplir con el 100% de la información solicitada. Los documentos se comparan con lo solicitado en la convocatoria. Se realiza diligenciamiento de formato en Excel con lo requerido y lo remitido por las Bancas de Inversión. Esta información puede verificar en las evidencias soportadas.</t>
    </r>
  </si>
  <si>
    <r>
      <rPr>
        <b/>
        <sz val="11"/>
        <color theme="1"/>
        <rFont val="Arial Narrow"/>
        <family val="2"/>
      </rPr>
      <t>G. Técnica:</t>
    </r>
    <r>
      <rPr>
        <sz val="11"/>
        <color theme="1"/>
        <rFont val="Arial Narrow"/>
        <family val="2"/>
      </rPr>
      <t xml:space="preserve">
\\fileserver.saesas.gov.co\publica\7 - Coordinación Técnica\AREA TECNICA\FUNCIONARIOS\NJIMENEZ\1. VALORACIÓN DE SOCIEDADES\2. ACTUALIZACIÓN BANCAS DE INVERSIÓN\0.1 EVALUACIÓN TECNICA
MEMORANDO CI2022-005045</t>
    </r>
  </si>
  <si>
    <t>Evaluaciones incompletas o sesgadas de los participantes para la inscripción del Registro de Bancas de Inversión</t>
  </si>
  <si>
    <t>Verificación de cumplimiento de requisitos por parte de las bancas de inversión</t>
  </si>
  <si>
    <t>El funcionario delegado de la Gerencia Técnica verifica y diligencia el formato para la escogencia de bancas de inversión de acuerdo  con los requisitos establecidos en la convocatoria, para establecer automáticamente la banca de inversión que cumple con los requisitos definidos y valorados en el mismo formato. En caso de existir empates, se deberá realizar un estudio de ventaja competitiva escogiendose la opción que tenga el menor costo de ejecución.</t>
  </si>
  <si>
    <t xml:space="preserve">Fraude externo </t>
  </si>
  <si>
    <t>Avalúos</t>
  </si>
  <si>
    <t>alterar o modificar irregular o ilícitamente la valoración o avalúos de los bienes administrados por SAE.</t>
  </si>
  <si>
    <t>Relacionamiento personal o comercial con firmas de valoración registradas en la base existente conformada por convocatoria pública</t>
  </si>
  <si>
    <t>1) Pérdida de imagen reputacional y credibilidad institucional
2) Implicaciones a nivel penal, disciplinario, fiscal o sancionatorio
3) Disminución en posibles ganancias por productividad del activo 
4) Pérdida de recursos económicos
5) Procesos de comercialización ineficaces</t>
  </si>
  <si>
    <t>Verificación de cumplimiento de requisitos por parte de las bancas de inversión o avaluadores</t>
  </si>
  <si>
    <t>El Gerente Técnico, Gerente de Sociedades Activas o Gerente de Sociedades en Liquidación según corresponda, verifica y selecciona la firma avaluadora con base en la información de activos a valorar, de la capacidad de la avaluador y/o la ciudad en la que se encuentra.</t>
  </si>
  <si>
    <t>P-DP2-047 Procedimiento Avalúo de Bienes Inmuebles
P-DP2-205 Procedimiento Selección bancas de inversión</t>
  </si>
  <si>
    <t>* G. Sociedades Activas 
* G. Sociedades en Liquidación
* G. Técnica</t>
  </si>
  <si>
    <r>
      <rPr>
        <b/>
        <sz val="11"/>
        <color theme="1"/>
        <rFont val="Arial Narrow"/>
        <family val="2"/>
      </rPr>
      <t>G. Técnica</t>
    </r>
    <r>
      <rPr>
        <sz val="11"/>
        <color theme="1"/>
        <rFont val="Arial Narrow"/>
        <family val="2"/>
      </rPr>
      <t xml:space="preserve">:
El Coordinador del GIT Inteligencia de Negocios bajo la supervisión del Gerente Técnico, realizan la revisión de los documentos remitidos por las Bancas De Inversión validando que cumplan con los requisitos publicados en los términos de referencia de la convocatoria pública. Cabe resaltar que se ejecuta la evaluación Técnica. 
 Durante el año 2022 se han remitido las siguientes sociedades a valoración cumpliendo con el procedimiento P-DP2-205 Selección bancas de inversión.
Sociedad Inversiones Rodriguez Fuentes LTDA – Valoración realizada por Ernst &amp; Young SAS, PSTC – Productos y Sellantes Técnicos de Colombia SA - Crowe GCA S.A.S, Valoración de la participación accionaria del 27% de FUREL en la Unión Temporal ANDIRED – Global Consulting
</t>
    </r>
    <r>
      <rPr>
        <sz val="11"/>
        <rFont val="Arial Narrow"/>
        <family val="2"/>
      </rPr>
      <t xml:space="preserve">
</t>
    </r>
    <r>
      <rPr>
        <b/>
        <sz val="11"/>
        <rFont val="Arial Narrow"/>
        <family val="2"/>
      </rPr>
      <t>G. Sociedades en Liquidación</t>
    </r>
    <r>
      <rPr>
        <sz val="11"/>
        <rFont val="Arial Narrow"/>
        <family val="2"/>
      </rPr>
      <t xml:space="preserve">: No se realizado la socializacion de los efectos penales, ademas de la capacitacion general Realizada por Talento Humano.
</t>
    </r>
    <r>
      <rPr>
        <b/>
        <sz val="11"/>
        <rFont val="Arial Narrow"/>
        <family val="2"/>
      </rPr>
      <t>G. Sociedades Activas</t>
    </r>
    <r>
      <rPr>
        <sz val="11"/>
        <rFont val="Arial Narrow"/>
        <family val="2"/>
      </rPr>
      <t>: Todos los avaluos remitidos a las Gerencia de Sociedades Activas son enviados a la Gerencia Técnica para su revisión y aprobación por ser el área competente para este proceso.</t>
    </r>
  </si>
  <si>
    <r>
      <rPr>
        <b/>
        <sz val="11"/>
        <color theme="1"/>
        <rFont val="Arial Narrow"/>
        <family val="2"/>
      </rPr>
      <t>G. Técnica</t>
    </r>
    <r>
      <rPr>
        <sz val="11"/>
        <color theme="1"/>
        <rFont val="Arial Narrow"/>
        <family val="2"/>
      </rPr>
      <t xml:space="preserve">:
\\fileserver.saesas.gov.co\publica\7 - Coordinación Técnica\AREA TECNICA\FUNCIONARIOS\NJIMENEZ\1. VALORACIÓN DE SOCIEDADES\2. ACTUALIZACIÓN BANCAS DE INVERSIÓN\0.1 EVALUACIÓN TECNICA
\\fileserver.saesas.gov.co\publica\7 - Coordinación Técnica\AREA TECNICA\FUNCIONARIOS\NJIMENEZ\1. VALORACIÓN DE SOCIEDADES\4. VALORACIÓN BANCAS DE INVERSIÓN\Inversiones Rodriguez Fuentes
\\fileserver.saesas.gov.co\publica\7 - Coordinación Técnica\AREA TECNICA\FUNCIONARIOS\ATELLEZA\VALORACION DE SOCIEDADES\REVISION DE PROCESOS BANCAS DE INVERSION\COTIZACIONES PSTC
MEMORANDO CI2022-005045
\\fileserver.saesas.gov.co\publica\7 - Coordinación Técnica\AREA TECNICA\FUNCIONARIOS\NJIMENEZ\1. VALORACIÓN DE SOCIEDADES\4. VALORACIÓN BANCAS DE INVERSIÓN\UT ANDIRED
</t>
    </r>
    <r>
      <rPr>
        <b/>
        <sz val="11"/>
        <color theme="1"/>
        <rFont val="Arial Narrow"/>
        <family val="2"/>
      </rPr>
      <t>G. Sociedades en Liquidación</t>
    </r>
    <r>
      <rPr>
        <sz val="11"/>
        <color theme="1"/>
        <rFont val="Arial Narrow"/>
        <family val="2"/>
      </rPr>
      <t xml:space="preserve">:se debe realizar una cpacitacion frente al tema.
</t>
    </r>
    <r>
      <rPr>
        <b/>
        <sz val="11"/>
        <color theme="1"/>
        <rFont val="Arial Narrow"/>
        <family val="2"/>
      </rPr>
      <t>G. Sociedades Activas</t>
    </r>
    <r>
      <rPr>
        <sz val="11"/>
        <color theme="1"/>
        <rFont val="Arial Narrow"/>
        <family val="2"/>
      </rPr>
      <t>: NA</t>
    </r>
  </si>
  <si>
    <r>
      <rPr>
        <b/>
        <sz val="11"/>
        <color theme="1"/>
        <rFont val="Arial Narrow"/>
        <family val="2"/>
      </rPr>
      <t xml:space="preserve">G. Técnica: </t>
    </r>
    <r>
      <rPr>
        <sz val="11"/>
        <color theme="1"/>
        <rFont val="Arial Narrow"/>
        <family val="2"/>
      </rPr>
      <t xml:space="preserve">
La Gerencia técnica lleva un control de los avalúos realizados tanto por las firmas, como internamente, el Coordinador de Avalúos asignado lidera el grupo y realiza la verificación de los procesos. Adicionalmente el Gerente técnico lleva control y realiza reuniones periódicas con el fin de verificar procedimientos e indicadores de gestión.</t>
    </r>
  </si>
  <si>
    <r>
      <rPr>
        <b/>
        <sz val="11"/>
        <color theme="1"/>
        <rFont val="Arial Narrow"/>
        <family val="2"/>
      </rPr>
      <t xml:space="preserve">G. Técnica: </t>
    </r>
    <r>
      <rPr>
        <sz val="11"/>
        <color theme="1"/>
        <rFont val="Arial Narrow"/>
        <family val="2"/>
      </rPr>
      <t xml:space="preserve">
Correos electrónicos
Aplicativo SIGMA 2.0
\\fileserver.saesas.gov.co\publica\7 - Coordinación Técnica\AREA TECNICA\FUNCIONARIOS\IGUZMAN\FACTURAS
\\fileserver.saesas.gov.co\publica\7 - Coordinación Técnica\AREA TECNICA\FUNCIONARIOS\LIRODRIGUEZ\FACTURACION
\\fileserver.saesas.gov.co\publica\7 - Coordinación Técnica\AREA TECNICA\FUNCIONARIOS\JCASTELLANOS\INDICADORES AVALUOS 2022
\\fileserver.saesas.gov.co\publica\7 - Coordinación Técnica\AREA TECNICA\FUNCIONARIOS\JBRAVO\CONTRATISTAS</t>
    </r>
  </si>
  <si>
    <t>Información érronea registrada de forma voluntaria en el informe de diagnóstico, plan de intervención e información de las sociedades a cargo de SAE, como insumo para la valoración de sociedades</t>
  </si>
  <si>
    <r>
      <rPr>
        <b/>
        <sz val="11"/>
        <color theme="1"/>
        <rFont val="Arial Narrow"/>
        <family val="2"/>
      </rPr>
      <t>G. Sociedades en Liquidación</t>
    </r>
    <r>
      <rPr>
        <sz val="11"/>
        <color theme="1"/>
        <rFont val="Arial Narrow"/>
        <family val="2"/>
      </rPr>
      <t xml:space="preserve">: No Aplica
</t>
    </r>
    <r>
      <rPr>
        <b/>
        <sz val="11"/>
        <color theme="1"/>
        <rFont val="Arial Narrow"/>
        <family val="2"/>
      </rPr>
      <t xml:space="preserve">
G. Sociedades Activas:</t>
    </r>
    <r>
      <rPr>
        <sz val="11"/>
        <color theme="1"/>
        <rFont val="Arial Narrow"/>
        <family val="2"/>
      </rPr>
      <t xml:space="preserve"> Todos los avaluos remitidos a las Gerencia de Sociedades Activas son enviados a la Gerencia Técnica para su revisión y aprobación por ser el área competente para este proceso.</t>
    </r>
  </si>
  <si>
    <r>
      <rPr>
        <b/>
        <sz val="11"/>
        <color theme="1"/>
        <rFont val="Arial Narrow"/>
        <family val="2"/>
      </rPr>
      <t>G. Sociedades en Liquidación</t>
    </r>
    <r>
      <rPr>
        <sz val="11"/>
        <color theme="1"/>
        <rFont val="Arial Narrow"/>
        <family val="2"/>
      </rPr>
      <t xml:space="preserve">: No Aplica
</t>
    </r>
    <r>
      <rPr>
        <b/>
        <sz val="11"/>
        <color theme="1"/>
        <rFont val="Arial Narrow"/>
        <family val="2"/>
      </rPr>
      <t xml:space="preserve">
G. Sociedades Activas</t>
    </r>
    <r>
      <rPr>
        <sz val="11"/>
        <color theme="1"/>
        <rFont val="Arial Narrow"/>
        <family val="2"/>
      </rPr>
      <t>: NA</t>
    </r>
  </si>
  <si>
    <t>Información érronea registrada de forma voluntaria en las visitas de avalúos que pueden alterar la valoración de bienes</t>
  </si>
  <si>
    <t>Supervisión de avalúos en sitio</t>
  </si>
  <si>
    <t>El profesional delegado por la Gerencia Regional o de la Gerencia de Bienes Muebles acompaña las visitas de avalúos verificando el estado de ocupación y conservación de los activos dejando registro fotográfico y escrito en los formatos de visitas de inspección y en el aplicativo Matrix. Si se presenta alguna novedad frente a los estados de ocupación, se informa la situación presentada por el aplicativo matrix o por correo electrónico según corresponda.</t>
  </si>
  <si>
    <t>P-DP2-047 Procedimiento Avalúo de Bienes Inmuebles</t>
  </si>
  <si>
    <t>* G. Regionales
* GB. Muebles</t>
  </si>
  <si>
    <t>Publicar los informes de supervisión contractual en página web para consulta de toda la ciudadanía</t>
  </si>
  <si>
    <t>Informes de supervisión publicados</t>
  </si>
  <si>
    <r>
      <rPr>
        <b/>
        <sz val="11"/>
        <color theme="1"/>
        <rFont val="Arial Narrow"/>
        <family val="2"/>
      </rPr>
      <t>GR. Sur Occidente:</t>
    </r>
    <r>
      <rPr>
        <sz val="11"/>
        <color theme="1"/>
        <rFont val="Arial Narrow"/>
        <family val="2"/>
      </rPr>
      <t xml:space="preserve"> A solicitud de la gerencia técnica se programa los funcionarios reuqerido para realizar los acompañmientos a los avaluos que corresponda
</t>
    </r>
    <r>
      <rPr>
        <b/>
        <sz val="11"/>
        <color theme="1"/>
        <rFont val="Arial Narrow"/>
        <family val="2"/>
      </rPr>
      <t>GR. Norte</t>
    </r>
    <r>
      <rPr>
        <sz val="11"/>
        <color theme="1"/>
        <rFont val="Arial Narrow"/>
        <family val="2"/>
      </rPr>
      <t xml:space="preserve">: La Gerencia no participa de esta actividad.
</t>
    </r>
    <r>
      <rPr>
        <b/>
        <sz val="11"/>
        <color theme="1"/>
        <rFont val="Arial Narrow"/>
        <family val="2"/>
      </rPr>
      <t>GR. Occidente:</t>
    </r>
    <r>
      <rPr>
        <sz val="11"/>
        <color theme="1"/>
        <rFont val="Arial Narrow"/>
        <family val="2"/>
      </rPr>
      <t xml:space="preserve"> Los informes de supervision contractual se realizan conforme a la ejecucion contracual la cual cuenta con todos los soportes y gestiones realizadas. 
</t>
    </r>
    <r>
      <rPr>
        <b/>
        <sz val="11"/>
        <color theme="1"/>
        <rFont val="Arial Narrow"/>
        <family val="2"/>
      </rPr>
      <t>GB. Muebles</t>
    </r>
    <r>
      <rPr>
        <sz val="11"/>
        <color theme="1"/>
        <rFont val="Arial Narrow"/>
        <family val="2"/>
      </rPr>
      <t xml:space="preserve">: Se implemento para los contratos que implican pago y como prerrequisito para gestionar el mismo, remitir por parte del supervisor de apoyo los soportes junto con el informe de supervision, el cual es verificado y aprobado por el profesional de pagos de la Gerencia y remitido para su inmediata publicacion en la pagina web de la Sociedad. </t>
    </r>
  </si>
  <si>
    <r>
      <rPr>
        <b/>
        <sz val="11"/>
        <color theme="1"/>
        <rFont val="Arial Narrow"/>
        <family val="2"/>
      </rPr>
      <t>GR. Sur Occidente</t>
    </r>
    <r>
      <rPr>
        <sz val="11"/>
        <color theme="1"/>
        <rFont val="Arial Narrow"/>
        <family val="2"/>
      </rPr>
      <t xml:space="preserve">: Correo electronico.
</t>
    </r>
    <r>
      <rPr>
        <b/>
        <sz val="11"/>
        <color theme="1"/>
        <rFont val="Arial Narrow"/>
        <family val="2"/>
      </rPr>
      <t>GR. Norte</t>
    </r>
    <r>
      <rPr>
        <sz val="11"/>
        <color theme="1"/>
        <rFont val="Arial Narrow"/>
        <family val="2"/>
      </rPr>
      <t xml:space="preserve">: N/A
</t>
    </r>
    <r>
      <rPr>
        <b/>
        <sz val="11"/>
        <color theme="1"/>
        <rFont val="Arial Narrow"/>
        <family val="2"/>
      </rPr>
      <t>GR. Occidente:</t>
    </r>
    <r>
      <rPr>
        <sz val="11"/>
        <color theme="1"/>
        <rFont val="Arial Narrow"/>
        <family val="2"/>
      </rPr>
      <t xml:space="preserve"> informes de supervision publciados en pagina web de sae con infromacion juridica, tecnica y financiera.
</t>
    </r>
    <r>
      <rPr>
        <b/>
        <sz val="11"/>
        <color theme="1"/>
        <rFont val="Arial Narrow"/>
        <family val="2"/>
      </rPr>
      <t>GB. Muebles</t>
    </r>
    <r>
      <rPr>
        <sz val="11"/>
        <color theme="1"/>
        <rFont val="Arial Narrow"/>
        <family val="2"/>
      </rPr>
      <t>: los informes de supervision publicados al dia en la pagina web.</t>
    </r>
  </si>
  <si>
    <r>
      <rPr>
        <b/>
        <sz val="11"/>
        <color theme="1"/>
        <rFont val="Arial Narrow"/>
        <family val="2"/>
      </rPr>
      <t>G. Contratos</t>
    </r>
    <r>
      <rPr>
        <sz val="11"/>
        <color theme="1"/>
        <rFont val="Arial Narrow"/>
        <family val="2"/>
      </rPr>
      <t xml:space="preserve">: La Gerencia de Contratos no tiene contratos a su cargo, por lo cual no publica informes de supervisión. Sin embargo, a véces se hacen revisiones y se encuentra que las áreas publican mayoritariamente los informes hasta su finalización o algunas no lo hacen </t>
    </r>
  </si>
  <si>
    <r>
      <rPr>
        <b/>
        <sz val="11"/>
        <color theme="1"/>
        <rFont val="Arial Narrow"/>
        <family val="2"/>
      </rPr>
      <t>G. Contratos</t>
    </r>
    <r>
      <rPr>
        <sz val="11"/>
        <color theme="1"/>
        <rFont val="Arial Narrow"/>
        <family val="2"/>
      </rPr>
      <t>: https://www.saesas.gov.co/?idcategoria=1180</t>
    </r>
  </si>
  <si>
    <t>Falencias en la revisión de informes técnicos de valoración o avalúos emitidos por terceros</t>
  </si>
  <si>
    <t>Verificación de informes técnicos de valoración o avalúos</t>
  </si>
  <si>
    <t xml:space="preserve">El Gerente Técnico, Gerente de Sociedades Activas o Gerente de Sociedades en Liquidación según corresponda, verifica que los informes técnicos de valoración entregados por terceros tengan la información completa de acuerdo con parámetros exigibles de acuerdo con la tipología del bien dejando registro de su aprobación por correo electrónico o el aplicativo matrix según sea necesario. En caso que el informe requiera ajustes se solicitan los ajustes respectivos vía correo electrónico o el aplicativo matrix según sea necesario. </t>
  </si>
  <si>
    <t>P-DP2-047 Procedimiento Avalúo de Bienes Inmuebles
P-DP2-041 Procedimiento de valoración comercial de sociedades</t>
  </si>
  <si>
    <r>
      <rPr>
        <b/>
        <sz val="11"/>
        <color theme="1"/>
        <rFont val="Arial Narrow"/>
        <family val="2"/>
      </rPr>
      <t>G. Técnica</t>
    </r>
    <r>
      <rPr>
        <sz val="11"/>
        <color theme="1"/>
        <rFont val="Arial Narrow"/>
        <family val="2"/>
      </rPr>
      <t xml:space="preserve">:
La revisión del grupo de Avalúos de la Gerencia Técnica realiza los informes valuatorios, en cuanto ajustes, observaciones y modificaciones, estas observaciones se realizan por correo electrónico directamente con el funcionario encargado. En cuanto a la aprobación y el registro de se realiza por correo electrónico, con la factura de pago, y el reporte en el aplicativo SIGMA 2.0.
</t>
    </r>
    <r>
      <rPr>
        <b/>
        <sz val="11"/>
        <color theme="1"/>
        <rFont val="Arial Narrow"/>
        <family val="2"/>
      </rPr>
      <t>G. Sociedades en Liquidación</t>
    </r>
    <r>
      <rPr>
        <sz val="11"/>
        <color theme="1"/>
        <rFont val="Arial Narrow"/>
        <family val="2"/>
      </rPr>
      <t xml:space="preserve">: No Aplica
</t>
    </r>
    <r>
      <rPr>
        <b/>
        <sz val="11"/>
        <color theme="1"/>
        <rFont val="Arial Narrow"/>
        <family val="2"/>
      </rPr>
      <t>G. Sociedades Activas</t>
    </r>
    <r>
      <rPr>
        <sz val="11"/>
        <color theme="1"/>
        <rFont val="Arial Narrow"/>
        <family val="2"/>
      </rPr>
      <t>: Todos los avaluos remitidos a las Gerencia de Sociedades Activas son enviados a la Gerencia Técnica para su revisión y aprobación por ser el área competente para este proceso.</t>
    </r>
  </si>
  <si>
    <r>
      <rPr>
        <b/>
        <sz val="11"/>
        <color theme="1"/>
        <rFont val="Arial Narrow"/>
        <family val="2"/>
      </rPr>
      <t>G. Técnica</t>
    </r>
    <r>
      <rPr>
        <sz val="11"/>
        <color theme="1"/>
        <rFont val="Arial Narrow"/>
        <family val="2"/>
      </rPr>
      <t xml:space="preserve">:
Correos electrónicos
Aplicativo SIGMA 2.0
\\fileserver.saesas.gov.co\publica\7 - Coordinación Técnica\AREA TECNICA\FUNCIONARIOS\IGUZMAN\FACTURAS
\\fileserver.saesas.gov.co\publica\7 - Coordinación Técnica\AREA TECNICA\FUNCIONARIOS\LIRODRIGUEZ\FACTURACION
Seguimiento en archivos Formato Excel
</t>
    </r>
    <r>
      <rPr>
        <b/>
        <sz val="11"/>
        <color theme="1"/>
        <rFont val="Arial Narrow"/>
        <family val="2"/>
      </rPr>
      <t>G. Sociedades en Liquidación:</t>
    </r>
    <r>
      <rPr>
        <sz val="11"/>
        <color theme="1"/>
        <rFont val="Arial Narrow"/>
        <family val="2"/>
      </rPr>
      <t xml:space="preserve"> No Aplica
</t>
    </r>
    <r>
      <rPr>
        <b/>
        <sz val="11"/>
        <color theme="1"/>
        <rFont val="Arial Narrow"/>
        <family val="2"/>
      </rPr>
      <t xml:space="preserve">G. Sociedades Activas: </t>
    </r>
    <r>
      <rPr>
        <sz val="11"/>
        <color theme="1"/>
        <rFont val="Arial Narrow"/>
        <family val="2"/>
      </rPr>
      <t>NA</t>
    </r>
  </si>
  <si>
    <t>Debilidades en los controles de registro de información de valoración en el aplicativo respectivo</t>
  </si>
  <si>
    <t>Verificación de registro de valoración en sistema de información</t>
  </si>
  <si>
    <t>El profesional delegado de la Gerencia Técnica, de la Gerencia de Sociedades Activas o la Gerencia de Sociedades en Liquidación según corresponda, realizará el registro de valoración en el aplicativo Matrix verificando que la información de valoración se encuentre completa y cargando el informe técnico o avalúo respectivo. De lo contrario realizará las solicitudes de información requeridas.</t>
  </si>
  <si>
    <r>
      <rPr>
        <b/>
        <sz val="11"/>
        <color theme="1"/>
        <rFont val="Arial Narrow"/>
        <family val="2"/>
      </rPr>
      <t>G. Técnica</t>
    </r>
    <r>
      <rPr>
        <sz val="11"/>
        <color theme="1"/>
        <rFont val="Arial Narrow"/>
        <family val="2"/>
      </rPr>
      <t xml:space="preserve">:
Actualmente quien realiza el cargue de los avalúos comerciales al aplicativo son las firmas avaluadoras externas, la aprobación del avaluó comercial y catastral es realizada por parte del equipo avaluador de la Gerencia Técnica, el cual revisa y valida que la información cargada sea lo correcta y con el objetivo de minimizar errores de digitación, adicionalmente se realiza un seguimiento con el reporte de avalúos de comerciales enviado por la Gerencia Comercial. 
</t>
    </r>
    <r>
      <rPr>
        <b/>
        <sz val="11"/>
        <color theme="1"/>
        <rFont val="Arial Narrow"/>
        <family val="2"/>
      </rPr>
      <t xml:space="preserve">
G. Sociedades en Liquidación: </t>
    </r>
    <r>
      <rPr>
        <sz val="11"/>
        <color theme="1"/>
        <rFont val="Arial Narrow"/>
        <family val="2"/>
      </rPr>
      <t xml:space="preserve">No Aplica
</t>
    </r>
    <r>
      <rPr>
        <b/>
        <sz val="11"/>
        <color theme="1"/>
        <rFont val="Arial Narrow"/>
        <family val="2"/>
      </rPr>
      <t xml:space="preserve">
G. Sociedades Activas:</t>
    </r>
    <r>
      <rPr>
        <sz val="11"/>
        <color theme="1"/>
        <rFont val="Arial Narrow"/>
        <family val="2"/>
      </rPr>
      <t xml:space="preserve"> Todos los avaluos remitidos a las Gerencia de Sociedades Activas son enviados a la Gerencia Técnica para su revisión y aprobación por ser el área competente para este proceso.</t>
    </r>
  </si>
  <si>
    <r>
      <rPr>
        <b/>
        <sz val="11"/>
        <color theme="1"/>
        <rFont val="Arial Narrow"/>
        <family val="2"/>
      </rPr>
      <t>G. Técnica</t>
    </r>
    <r>
      <rPr>
        <sz val="11"/>
        <color theme="1"/>
        <rFont val="Arial Narrow"/>
        <family val="2"/>
      </rPr>
      <t xml:space="preserve">:
Correos electrónicos
Aplicativo SIGMA 2.0
1.CI2022-003153: Se remitió un listado de valores catastrales actualizados de 12136. 
2.CI2022-005035: Se remitió un listado de valores catastrales actualizados de 7855.
</t>
    </r>
    <r>
      <rPr>
        <b/>
        <sz val="11"/>
        <color theme="1"/>
        <rFont val="Arial Narrow"/>
        <family val="2"/>
      </rPr>
      <t>G. Sociedades en Liquidación</t>
    </r>
    <r>
      <rPr>
        <sz val="11"/>
        <color theme="1"/>
        <rFont val="Arial Narrow"/>
        <family val="2"/>
      </rPr>
      <t xml:space="preserve">: No Aplica
</t>
    </r>
    <r>
      <rPr>
        <b/>
        <sz val="11"/>
        <color theme="1"/>
        <rFont val="Arial Narrow"/>
        <family val="2"/>
      </rPr>
      <t>G. Sociedades Activas</t>
    </r>
    <r>
      <rPr>
        <sz val="11"/>
        <color theme="1"/>
        <rFont val="Arial Narrow"/>
        <family val="2"/>
      </rPr>
      <t>: NA</t>
    </r>
  </si>
  <si>
    <t>Estimados de Renta</t>
  </si>
  <si>
    <t>alterar la valoración de los estimados de renta de los bienes inmuebles administrados por SAE.</t>
  </si>
  <si>
    <t>Asignación de personal no idoneo para la valoración de estimados de renta</t>
  </si>
  <si>
    <t>1) Pérdida de imagen reputacional y credibilidad institucional
2) Implicaciones a nivel penal, disciplinario, fiscal o sancionatorio
3) Disminución en posibles ganancias por productividad del activo 
4) Demandas de la ciudadanía 
5) Procesos de administración directa ineficaces</t>
  </si>
  <si>
    <t>Validación de Idoneidad de profesionales</t>
  </si>
  <si>
    <t>El Gerente Regional o el Gerente Técnico según atribuciones contempladas para la estimación de renta de inmuebles determinará, cuando sea necesario, mediante correo electrónico el o los funcionarios que realizarán la visita de inspección y estimado de renta verificando que sean idóneos e inscritos en el Registro Abierto de Avaluadores (RAA).</t>
  </si>
  <si>
    <t>P-DP2-046 Procedimiento  de Estimados de Renta para Bienes Inmuebles Urbanos y Rurales</t>
  </si>
  <si>
    <t>* G. Regionales
* G. Técnica</t>
  </si>
  <si>
    <r>
      <rPr>
        <b/>
        <sz val="11"/>
        <color theme="1"/>
        <rFont val="Arial Narrow"/>
        <family val="2"/>
      </rPr>
      <t>GR. Sur Occidente:</t>
    </r>
    <r>
      <rPr>
        <sz val="11"/>
        <color theme="1"/>
        <rFont val="Arial Narrow"/>
        <family val="2"/>
      </rPr>
      <t xml:space="preserve"> La regional cuenta con los profesionales idoneos avalados con RAA par la elaboración de estiamdos de renta.
</t>
    </r>
    <r>
      <rPr>
        <b/>
        <sz val="11"/>
        <color theme="1"/>
        <rFont val="Arial Narrow"/>
        <family val="2"/>
      </rPr>
      <t>G. Técnica:</t>
    </r>
    <r>
      <rPr>
        <sz val="11"/>
        <color theme="1"/>
        <rFont val="Arial Narrow"/>
        <family val="2"/>
      </rPr>
      <t xml:space="preserve">
En la carpeta publica de Gerencia Técnica se encuentran las actualizaciones de los Registro Abierto de Avaluadores (RAA) de los funcionarios relacionados a este proceso.
</t>
    </r>
    <r>
      <rPr>
        <b/>
        <sz val="11"/>
        <color theme="1"/>
        <rFont val="Arial Narrow"/>
        <family val="2"/>
      </rPr>
      <t xml:space="preserve">GR. Norte: </t>
    </r>
    <r>
      <rPr>
        <sz val="11"/>
        <color theme="1"/>
        <rFont val="Arial Narrow"/>
        <family val="2"/>
      </rPr>
      <t xml:space="preserve">Durante el trimestre, la Gerencia contò con un profesional II y 2 profesionales I de apoyo para la elaboraciòn de estimado de renta de inmuebles en jurisdicciòn regional. Los profesionales se encuentran inscritos debidamente en el Registro Abierto de Avaluadores. 
</t>
    </r>
    <r>
      <rPr>
        <b/>
        <sz val="11"/>
        <color theme="1"/>
        <rFont val="Arial Narrow"/>
        <family val="2"/>
      </rPr>
      <t>GR. Occidente</t>
    </r>
    <r>
      <rPr>
        <sz val="11"/>
        <color theme="1"/>
        <rFont val="Arial Narrow"/>
        <family val="2"/>
      </rPr>
      <t>: Gerencia de Talento Humano.</t>
    </r>
  </si>
  <si>
    <r>
      <rPr>
        <b/>
        <sz val="11"/>
        <color theme="1"/>
        <rFont val="Arial Narrow"/>
        <family val="2"/>
      </rPr>
      <t>GR. Sur Occidente</t>
    </r>
    <r>
      <rPr>
        <sz val="11"/>
        <color theme="1"/>
        <rFont val="Arial Narrow"/>
        <family val="2"/>
      </rPr>
      <t xml:space="preserve">: Estimado de renta firmado y aprobado.
</t>
    </r>
    <r>
      <rPr>
        <b/>
        <sz val="11"/>
        <color theme="1"/>
        <rFont val="Arial Narrow"/>
        <family val="2"/>
      </rPr>
      <t>G. Técnica:</t>
    </r>
    <r>
      <rPr>
        <sz val="11"/>
        <color theme="1"/>
        <rFont val="Arial Narrow"/>
        <family val="2"/>
      </rPr>
      <t xml:space="preserve">
\\fileserver\publica\7 - Coordinación Técnica\AREA TECNICA\FUNCIONARIOS\RAA 
</t>
    </r>
    <r>
      <rPr>
        <b/>
        <sz val="11"/>
        <color theme="1"/>
        <rFont val="Arial Narrow"/>
        <family val="2"/>
      </rPr>
      <t>GR. Norte</t>
    </r>
    <r>
      <rPr>
        <sz val="11"/>
        <color theme="1"/>
        <rFont val="Arial Narrow"/>
        <family val="2"/>
      </rPr>
      <t xml:space="preserve">: Memorandos de solicitud de aprobaciòn de estimados de renta cargados en aplicativo Orfeo. 
</t>
    </r>
    <r>
      <rPr>
        <b/>
        <sz val="11"/>
        <color theme="1"/>
        <rFont val="Arial Narrow"/>
        <family val="2"/>
      </rPr>
      <t>GR. Occidente:</t>
    </r>
    <r>
      <rPr>
        <sz val="11"/>
        <color theme="1"/>
        <rFont val="Arial Narrow"/>
        <family val="2"/>
      </rPr>
      <t xml:space="preserve"> Gerencia de Talento Humano.</t>
    </r>
  </si>
  <si>
    <r>
      <rPr>
        <b/>
        <sz val="11"/>
        <color theme="1"/>
        <rFont val="Arial Narrow"/>
        <family val="2"/>
      </rPr>
      <t xml:space="preserve">G. Técnica: </t>
    </r>
    <r>
      <rPr>
        <sz val="11"/>
        <color theme="1"/>
        <rFont val="Arial Narrow"/>
        <family val="2"/>
      </rPr>
      <t xml:space="preserve">
En lo transcurrido del año no se materializa ningún riesgo, ya que se siguen los procedimientos y las metodologías Estimados de Renta, adicionalmente para llegar a la aprobación del Gerente técnico, se realizan varios filtros, procesos y comités ya que el resultado no depende de una sola persona.</t>
    </r>
  </si>
  <si>
    <r>
      <rPr>
        <b/>
        <sz val="11"/>
        <color theme="1"/>
        <rFont val="Arial Narrow"/>
        <family val="2"/>
      </rPr>
      <t xml:space="preserve">G. Técnica: </t>
    </r>
    <r>
      <rPr>
        <sz val="11"/>
        <color theme="1"/>
        <rFont val="Arial Narrow"/>
        <family val="2"/>
      </rPr>
      <t xml:space="preserve">
\\fileserver.saesas.gov.co\publica\7 - Coordinación Técnica\AREA TECNICA\FUNCIONARIOS\DCORREA\1.RESPUESTAS ESTIMADOS DE RENTA\2022
\\fileserver.saesas.gov.co\publica\7 - Coordinación Técnica\AREA TECNICA\FUNCIONARIOS\DCORREA\2.BITACORA
\\fileserver.saesas.gov.co\publica\7 - Coordinación Técnica\AREA TECNICA\ESTIMADOS DE RENTA TECNICA - COMERCIAL - REGIONALES</t>
    </r>
  </si>
  <si>
    <t>Falencias en los controles de estimación de renta de bienes inmuebles</t>
  </si>
  <si>
    <t>Revisión estimados de renta</t>
  </si>
  <si>
    <t>El Gerente Regional o el Gerente Técnico según atribuciones contempladas para la estimación de renta de inmuebles revisará individual o colectivamente cuando sea necesario, los conceptos de valor comercial de renta de inmuebles urbanos y/o rurales, emitidos por los profesionales delegados, de acuerdo con las políticas establecidas para la definición de renta para su respectiva aprobación en el aplicativo SIGMA. En caso de no ser aprobado se comunica su rechazo a las partes interesadas por correo electrónico.</t>
  </si>
  <si>
    <r>
      <rPr>
        <b/>
        <sz val="11"/>
        <color theme="1"/>
        <rFont val="Arial Narrow"/>
        <family val="2"/>
      </rPr>
      <t>GR. Sur Occidente</t>
    </r>
    <r>
      <rPr>
        <sz val="11"/>
        <color theme="1"/>
        <rFont val="Arial Narrow"/>
        <family val="2"/>
      </rPr>
      <t xml:space="preserve">: La regional cuenta con los profesionales idoneos avalados con RAA par la elaboración de estiamdos de renta, posterior revision de la gerencia que correspónda según las atribuciones y montos del estimado.
</t>
    </r>
    <r>
      <rPr>
        <b/>
        <sz val="11"/>
        <color theme="1"/>
        <rFont val="Arial Narrow"/>
        <family val="2"/>
      </rPr>
      <t>G. Técnica:</t>
    </r>
    <r>
      <rPr>
        <sz val="11"/>
        <color theme="1"/>
        <rFont val="Arial Narrow"/>
        <family val="2"/>
      </rPr>
      <t xml:space="preserve">
Teniendo en cuenta que los estimados de renta pueden ser realizados por las gerencias regionales o depositarios el procedimiento de estimados de renta indica que los estimados urbanos cuyo valor determinado sea superior a $2'000.000 debe ser aprobado por la Gerencia técnica y los inferiores por las Gerencias Regionales.
Así las cosas, las aprobaciones realizadas por esta gerencia se remiten mediante memorando por el sistema de información documental de la entidad y los datos del bien valorado respecto a sus condiciones físicas y económicas se albergan en bases de datos año a año, los documentos soporte del estimado se deja en carpetas en un repositorio en la carpeta compartida donde pueden ser consultados
</t>
    </r>
    <r>
      <rPr>
        <b/>
        <sz val="11"/>
        <color theme="1"/>
        <rFont val="Arial Narrow"/>
        <family val="2"/>
      </rPr>
      <t>GR. Norte:</t>
    </r>
    <r>
      <rPr>
        <sz val="11"/>
        <color theme="1"/>
        <rFont val="Arial Narrow"/>
        <family val="2"/>
      </rPr>
      <t xml:space="preserve"> La Gerencia solo participa de la elaboraciòn de los estimados de renta, mas no interviene en su aprobaciòn. 
</t>
    </r>
    <r>
      <rPr>
        <b/>
        <sz val="11"/>
        <color theme="1"/>
        <rFont val="Arial Narrow"/>
        <family val="2"/>
      </rPr>
      <t>GR. Occidente</t>
    </r>
    <r>
      <rPr>
        <sz val="11"/>
        <color theme="1"/>
        <rFont val="Arial Narrow"/>
        <family val="2"/>
      </rPr>
      <t>: los estimados de renta una vez son elaborados por la Regional, son sometidos a revision por parte de la Gerencia Técnica.</t>
    </r>
  </si>
  <si>
    <r>
      <rPr>
        <b/>
        <sz val="11"/>
        <color theme="1"/>
        <rFont val="Arial Narrow"/>
        <family val="2"/>
      </rPr>
      <t>GR. Sur Occidente:</t>
    </r>
    <r>
      <rPr>
        <sz val="11"/>
        <color theme="1"/>
        <rFont val="Arial Narrow"/>
        <family val="2"/>
      </rPr>
      <t xml:space="preserve"> Estimado de renta firmado y aprobado.
</t>
    </r>
    <r>
      <rPr>
        <b/>
        <sz val="11"/>
        <color theme="1"/>
        <rFont val="Arial Narrow"/>
        <family val="2"/>
      </rPr>
      <t>G. Técnica:</t>
    </r>
    <r>
      <rPr>
        <sz val="11"/>
        <color theme="1"/>
        <rFont val="Arial Narrow"/>
        <family val="2"/>
      </rPr>
      <t xml:space="preserve">
\\fileserver.saesas.gov.co\publica\7 - Coordinación Técnica\AREA TECNICA\FUNCIONARIOS\DCORREA\1.RESPUESTAS ESTIMADOS DE RENTA\2022
\\fileserver.saesas.gov.co\publica\7 - Coordinación Técnica\AREA TECNICA\FUNCIONARIOS\DCORREA\2.BITACORA
\\fileserver.saesas.gov.co\publica\7 - Coordinación Técnica\AREA TECNICA\ESTIMADOS DE RENTA TECNICA - COMERCIAL - REGIONALES
Correos Electrónicos
Bases de Información formato Excel
</t>
    </r>
    <r>
      <rPr>
        <b/>
        <sz val="11"/>
        <color theme="1"/>
        <rFont val="Arial Narrow"/>
        <family val="2"/>
      </rPr>
      <t xml:space="preserve">GR. Norte: </t>
    </r>
    <r>
      <rPr>
        <sz val="11"/>
        <color theme="1"/>
        <rFont val="Arial Narrow"/>
        <family val="2"/>
      </rPr>
      <t xml:space="preserve">N/A
</t>
    </r>
    <r>
      <rPr>
        <b/>
        <sz val="11"/>
        <color theme="1"/>
        <rFont val="Arial Narrow"/>
        <family val="2"/>
      </rPr>
      <t>GR. Occidente:</t>
    </r>
    <r>
      <rPr>
        <sz val="11"/>
        <color theme="1"/>
        <rFont val="Arial Narrow"/>
        <family val="2"/>
      </rPr>
      <t xml:space="preserve"> memorandos de solicitud y aprobacion.</t>
    </r>
  </si>
  <si>
    <t>Disposición_Final</t>
  </si>
  <si>
    <t>Enajenación Temprana</t>
  </si>
  <si>
    <t>enajenar de manera temprana un bien sin el cumplimiento de los requisitos exigibles.</t>
  </si>
  <si>
    <t>Debilidad en controles jurídicos para la enajenación temprana de bienes</t>
  </si>
  <si>
    <t xml:space="preserve">1) Pérdida de imagen reputacional y credibilidad institucional
2) Implicaciones a nivel penal, disciplinario, fiscal o sancionatorio
3) Administración inadecuada de los activos recibidos
4) Demandas de la ciudadanía
5) Disminución en posibles ganancias por productividad del activo </t>
  </si>
  <si>
    <t>Viabilidad Jurídica de Enajenación Temprana</t>
  </si>
  <si>
    <t>El profesional delegado de la Gerencia de Asuntos Legales verifica, cuando sea solicitado, que el activo postulado para enajenación temprana cumpla con los criterios establecidos para tal fin de acuerdo con la tipología de bien, a fin de emitir la viabilidad jurídica para su enajenación. En caso de no resultar viable jurídicamente se realiza saneamiento jurídico y de no poder realizarse, el activo se determina no viable para ser enajenado de manera temprana.</t>
  </si>
  <si>
    <t>P-DP2-134 Procedimiento para la enajenación temprana de bienes
P-DP2-175 Procedimiento Enajenación Temprana de Bienes Muebles
P-DP2-183 Procedimiento Enajenación Temprana de Sociedades Activas</t>
  </si>
  <si>
    <r>
      <rPr>
        <b/>
        <sz val="11"/>
        <color theme="1"/>
        <rFont val="Arial Narrow"/>
        <family val="2"/>
      </rPr>
      <t>G. Asuntos Legales</t>
    </r>
    <r>
      <rPr>
        <sz val="11"/>
        <color theme="1"/>
        <rFont val="Arial Narrow"/>
        <family val="2"/>
      </rPr>
      <t xml:space="preserve">: Se realizó el 18 de noviembre de 2022 </t>
    </r>
  </si>
  <si>
    <r>
      <rPr>
        <b/>
        <sz val="11"/>
        <color theme="1"/>
        <rFont val="Arial Narrow"/>
        <family val="2"/>
      </rPr>
      <t>G. Asuntos Legales</t>
    </r>
    <r>
      <rPr>
        <sz val="11"/>
        <color theme="1"/>
        <rFont val="Arial Narrow"/>
        <family val="2"/>
      </rPr>
      <t>: acta de asistencia</t>
    </r>
  </si>
  <si>
    <t>Debilidades en la revisión de fichas de enajenación temprana de inmuebles</t>
  </si>
  <si>
    <t>Revisión Fichas de Enajenación Temprana de Inmuebles</t>
  </si>
  <si>
    <t>El profesional delegado de las Gerencias de Inmuebles recibe y revisa fichas de enajenación temprana elaboradas por las Gerencias Regionales verificando la causal de enajenación temprana, su justificación, el adecuado diligencimiento de las fichas, la productividad del bien cuando aplique y todos los soportes necesarios, dejando registro del visto bueno de las mismas. En caso de desviaciones comunica las inconsistencias por correo electrónico para su subsanación.</t>
  </si>
  <si>
    <t>P-DP2-134 Procedimiento para la enajenación temprana de bienes</t>
  </si>
  <si>
    <t xml:space="preserve">* GBI. Urbanos
* GBI. Rurales
</t>
  </si>
  <si>
    <r>
      <rPr>
        <b/>
        <sz val="11"/>
        <color indexed="8"/>
        <rFont val="Arial Narrow"/>
        <family val="2"/>
      </rPr>
      <t>GBI. Urbanos</t>
    </r>
    <r>
      <rPr>
        <sz val="11"/>
        <color indexed="8"/>
        <rFont val="Arial Narrow"/>
        <family val="2"/>
      </rPr>
      <t xml:space="preserve">: SE REALIZA LA ACTIVIDAD DE ACUERDO AL PROCEDIMIENTO </t>
    </r>
    <r>
      <rPr>
        <sz val="11"/>
        <color theme="1"/>
        <rFont val="Arial Narrow"/>
        <family val="2"/>
      </rPr>
      <t xml:space="preserve">
</t>
    </r>
    <r>
      <rPr>
        <b/>
        <sz val="11"/>
        <color theme="1"/>
        <rFont val="Arial Narrow"/>
        <family val="2"/>
      </rPr>
      <t xml:space="preserve">
GBI. Rurales:</t>
    </r>
    <r>
      <rPr>
        <sz val="11"/>
        <color theme="1"/>
        <rFont val="Arial Narrow"/>
        <family val="2"/>
      </rPr>
      <t xml:space="preserve">
*Durante el año 2022, no se realizó la revisión de las fichas de enajenación temprana, las enajenaciones temprana realizadas fueron con base a la causal No 7, y según procedimiento, este tramite no requiere de la ficha de enajenación.</t>
    </r>
  </si>
  <si>
    <r>
      <rPr>
        <b/>
        <sz val="11"/>
        <color indexed="8"/>
        <rFont val="Arial Narrow"/>
        <family val="2"/>
      </rPr>
      <t>GBI. Urbanos</t>
    </r>
    <r>
      <rPr>
        <sz val="11"/>
        <color indexed="8"/>
        <rFont val="Arial Narrow"/>
        <family val="2"/>
      </rPr>
      <t>:BASE CONTROL \\fileserver\publica\67 - Enajenacion Temprana\MAPA DE RIESGOS - BASE E.T</t>
    </r>
    <r>
      <rPr>
        <sz val="11"/>
        <color theme="1"/>
        <rFont val="Arial Narrow"/>
        <family val="2"/>
      </rPr>
      <t xml:space="preserve">
</t>
    </r>
    <r>
      <rPr>
        <b/>
        <sz val="11"/>
        <color theme="1"/>
        <rFont val="Arial Narrow"/>
        <family val="2"/>
      </rPr>
      <t xml:space="preserve">GBI. Rurales: </t>
    </r>
    <r>
      <rPr>
        <sz val="11"/>
        <color theme="1"/>
        <rFont val="Arial Narrow"/>
        <family val="2"/>
      </rPr>
      <t>NA</t>
    </r>
  </si>
  <si>
    <t>* Debilidades en la revisión de fichas de enajenación temprana de muebles</t>
  </si>
  <si>
    <t>Revisión Fichas de Enajenación Temprana de Muebles</t>
  </si>
  <si>
    <t>El profesional delegado por la Vicepresidencia de Bienes Muebles e Inmuebles recibe y revisa fichas de enajenación temprana elaboradas por la Gerencia de Bienes Muebles verificando la causal de enajenación temprana, su justificación, el adecuado diligencimiento de las fichas y todos los soportes necesarios, dejando registro del visto bueno de las mismas. En caso de desviaciones comunica las inconsistencias por correo electrónico para su subsanación.</t>
  </si>
  <si>
    <t>P-DP2-175 Procedimiento Enajenación Temprana de Bienes Muebles</t>
  </si>
  <si>
    <t>VP. Bienes Muebles e Inmuebles</t>
  </si>
  <si>
    <r>
      <rPr>
        <b/>
        <sz val="11"/>
        <color theme="1"/>
        <rFont val="Arial Narrow"/>
        <family val="2"/>
      </rPr>
      <t>VP. Bienes Muebles e Inmuebles:</t>
    </r>
    <r>
      <rPr>
        <sz val="11"/>
        <color theme="1"/>
        <rFont val="Arial Narrow"/>
        <family val="2"/>
      </rPr>
      <t xml:space="preserve"> sin reporte</t>
    </r>
  </si>
  <si>
    <t>* Debilidades en la revisión de fichas de enajenación temprana de sociedades</t>
  </si>
  <si>
    <t>Revisión Fichas de Enajenación Temprana de Sociedades</t>
  </si>
  <si>
    <t>El profesional delegado por la Vicepresidencia de Sociedades recibe y revisa fichas de enajenación temprana elaboradas por la Gerencia de Sociedades Activas o en Liquidación, verificando la causal de enajenación temprana, su justificación, el adecuado diligencimiento de las fichas y todos los soportes necesarios, dejando registro del visto bueno de las mismas. En caso de desviaciones comunica las inconsistencias por correo electrónico para su subsanación.</t>
  </si>
  <si>
    <t>P-DP2-183 Procedimiento Enajenación Temprana de Sociedades Activas</t>
  </si>
  <si>
    <t>VP. Sociedades</t>
  </si>
  <si>
    <r>
      <rPr>
        <b/>
        <sz val="11"/>
        <color theme="1"/>
        <rFont val="Arial Narrow"/>
        <family val="2"/>
      </rPr>
      <t>VP.Sociedades:</t>
    </r>
    <r>
      <rPr>
        <sz val="11"/>
        <color theme="1"/>
        <rFont val="Arial Narrow"/>
        <family val="2"/>
      </rPr>
      <t xml:space="preserve"> sin reporte</t>
    </r>
  </si>
  <si>
    <t xml:space="preserve"> Valores no éticos y morales de funcionarios que realizan  o revisan las fichas técnicas de enajenación temprana</t>
  </si>
  <si>
    <t>Verificación de viabilidad de Enajenación Temprana en Comité Técnico</t>
  </si>
  <si>
    <t>El Gerente Regional (Para bienes inmuebles), el Gerente de Bienes Muebles (Para bienes muebles) o el Gerente de Sociedades Activas o en Liquidación (Para sociedades), presenta las fichas de enajenación temprana a comité técnico para validar y aprobar la enajenación temprana de los bienes de acuerdo con las causales establecidas, su justificación y soportes. En caso de presentarse inconsistencias se solicitan subsanaciones o de lo contrario se finaliza el procedimiento y se determina el mecanismo de administración.</t>
  </si>
  <si>
    <t>* G. Regionales
* GB.  Muebles
* G. Sociedades Activas 
* G. Sociedades en Liquidación</t>
  </si>
  <si>
    <r>
      <rPr>
        <b/>
        <sz val="11"/>
        <color theme="1"/>
        <rFont val="Arial Narrow"/>
        <family val="2"/>
      </rPr>
      <t xml:space="preserve">GR. Sur Occidente: </t>
    </r>
    <r>
      <rPr>
        <sz val="11"/>
        <color theme="1"/>
        <rFont val="Arial Narrow"/>
        <family val="2"/>
      </rPr>
      <t xml:space="preserve">La regional realiza las fichas que se solicita desde la dirección general para ser presentadas a comité.
</t>
    </r>
    <r>
      <rPr>
        <b/>
        <sz val="11"/>
        <color theme="1"/>
        <rFont val="Arial Narrow"/>
        <family val="2"/>
      </rPr>
      <t>GR. Norte:</t>
    </r>
    <r>
      <rPr>
        <sz val="11"/>
        <color theme="1"/>
        <rFont val="Arial Narrow"/>
        <family val="2"/>
      </rPr>
      <t xml:space="preserve"> A corte cuarto trimestre, la Gerencia ha remitido 54 fichas para la presentaciòn de casos de inmuebles administrables bajo el mecanismo de comercializaciòn bajo la modalidad de enajenaciòn temprana para aprobaciòn del comitè interno correspondiente.Por instrucciòn de la Vicepresidencia de Bienes Muebles e Inmuebles no se han remitido mas fichas. 
</t>
    </r>
    <r>
      <rPr>
        <b/>
        <sz val="11"/>
        <color theme="1"/>
        <rFont val="Arial Narrow"/>
        <family val="2"/>
      </rPr>
      <t>G. Sociedades en Liquidación:</t>
    </r>
    <r>
      <rPr>
        <sz val="11"/>
        <color theme="1"/>
        <rFont val="Arial Narrow"/>
        <family val="2"/>
      </rPr>
      <t xml:space="preserve"> No Aplica
</t>
    </r>
    <r>
      <rPr>
        <b/>
        <sz val="11"/>
        <color theme="1"/>
        <rFont val="Arial Narrow"/>
        <family val="2"/>
      </rPr>
      <t>GR. Occidente:</t>
    </r>
    <r>
      <rPr>
        <sz val="11"/>
        <color theme="1"/>
        <rFont val="Arial Narrow"/>
        <family val="2"/>
      </rPr>
      <t xml:space="preserve"> Los bienes susceptibles de enajenacion temprana, son remitidos para aprobacion por parte del comité tripartita previa a las validaciones realizadas en la Regional y en la vicepresidencia de bienes muebles e inmuebles.
</t>
    </r>
    <r>
      <rPr>
        <b/>
        <sz val="11"/>
        <color theme="1"/>
        <rFont val="Arial Narrow"/>
        <family val="2"/>
      </rPr>
      <t xml:space="preserve">G. Sociedades Activas: </t>
    </r>
    <r>
      <rPr>
        <sz val="11"/>
        <color theme="1"/>
        <rFont val="Arial Narrow"/>
        <family val="2"/>
      </rPr>
      <t xml:space="preserve">En el T4 se realizaron 2 solicitudes de viabilidad.
</t>
    </r>
    <r>
      <rPr>
        <b/>
        <sz val="11"/>
        <color theme="1"/>
        <rFont val="Arial Narrow"/>
        <family val="2"/>
      </rPr>
      <t>GB. Muebles:</t>
    </r>
    <r>
      <rPr>
        <sz val="11"/>
        <color theme="1"/>
        <rFont val="Arial Narrow"/>
        <family val="2"/>
      </rPr>
      <t xml:space="preserve"> para la presentacion de los bienes a comité tecnico debe adjuntarse y relacionarse en la presentacion el soporte documental que sustenta la viabilidad juridica otorgada a los bienes como requisito exigido para su presentación al citado comite.</t>
    </r>
  </si>
  <si>
    <r>
      <rPr>
        <b/>
        <sz val="11"/>
        <color theme="1"/>
        <rFont val="Arial Narrow"/>
        <family val="2"/>
      </rPr>
      <t>GR. Sur Occidente:</t>
    </r>
    <r>
      <rPr>
        <sz val="11"/>
        <color theme="1"/>
        <rFont val="Arial Narrow"/>
        <family val="2"/>
      </rPr>
      <t xml:space="preserve"> Correo electronico.
</t>
    </r>
    <r>
      <rPr>
        <b/>
        <sz val="11"/>
        <color theme="1"/>
        <rFont val="Arial Narrow"/>
        <family val="2"/>
      </rPr>
      <t xml:space="preserve">GR. Norte: </t>
    </r>
    <r>
      <rPr>
        <sz val="11"/>
        <color theme="1"/>
        <rFont val="Arial Narrow"/>
        <family val="2"/>
      </rPr>
      <t xml:space="preserve">\\fileserver\publica\45 - Regional Norte\COORDINACION COMERCIAL\ENAJENACION TEMPRANA
</t>
    </r>
    <r>
      <rPr>
        <b/>
        <sz val="11"/>
        <color theme="1"/>
        <rFont val="Arial Narrow"/>
        <family val="2"/>
      </rPr>
      <t>G. Sociedades en Liquidación:</t>
    </r>
    <r>
      <rPr>
        <sz val="11"/>
        <color theme="1"/>
        <rFont val="Arial Narrow"/>
        <family val="2"/>
      </rPr>
      <t xml:space="preserve"> No Aplica
</t>
    </r>
    <r>
      <rPr>
        <b/>
        <sz val="11"/>
        <color theme="1"/>
        <rFont val="Arial Narrow"/>
        <family val="2"/>
      </rPr>
      <t>GR. Occidente:</t>
    </r>
    <r>
      <rPr>
        <sz val="11"/>
        <color theme="1"/>
        <rFont val="Arial Narrow"/>
        <family val="2"/>
      </rPr>
      <t xml:space="preserve"> fichas y base enajenacion temprana.
</t>
    </r>
    <r>
      <rPr>
        <b/>
        <sz val="11"/>
        <color theme="1"/>
        <rFont val="Arial Narrow"/>
        <family val="2"/>
      </rPr>
      <t>G. Sociedades Activas</t>
    </r>
    <r>
      <rPr>
        <sz val="11"/>
        <color theme="1"/>
        <rFont val="Arial Narrow"/>
        <family val="2"/>
      </rPr>
      <t xml:space="preserve">: Soporte solicitud de viabilidad.
</t>
    </r>
    <r>
      <rPr>
        <b/>
        <sz val="11"/>
        <color theme="1"/>
        <rFont val="Arial Narrow"/>
        <family val="2"/>
      </rPr>
      <t>GB. Muebles</t>
    </r>
    <r>
      <rPr>
        <sz val="11"/>
        <color theme="1"/>
        <rFont val="Arial Narrow"/>
        <family val="2"/>
      </rPr>
      <t>: El radicado de viabilidad juridica otorgado por la Vicepresidencia juridica.</t>
    </r>
  </si>
  <si>
    <t>* Presiones externas por terceros para influenciar el proceso de enajenación temprana de activos</t>
  </si>
  <si>
    <t>Verificación de viabilidad de Enajenación Temprana en Comité Externo</t>
  </si>
  <si>
    <t>El Vicepresidente de Bienes Muebles e Inmuebles, o el Vicepresidente de Sociedades, según sea el caso, presenta los bienes a enajenar de manera temprana a Comité Externo, conformado por un representante de la Presidencia de la República, un representante del Ministerio de Hacienda y Crédito Público, un representante del Ministerio de Justiticia y del Derecho, y la Sociedad de Activos Especiales en su calidad de Secretaría Técnica, a fin de verificar y aprobar la enajenación temprana con los criterios establecidos. En caso de presentarse inconsistencias se busca subsanar las observaciones presentadas por el comité, de lo contrario se finiquita el procedimiento.</t>
  </si>
  <si>
    <t>* VP. Bienes Muebles e Inmuebles
* VP. Sociedades</t>
  </si>
  <si>
    <r>
      <rPr>
        <b/>
        <sz val="11"/>
        <color theme="1"/>
        <rFont val="Arial Narrow"/>
        <family val="2"/>
      </rPr>
      <t xml:space="preserve">VP. Bienes Muebles e Inmuebles: </t>
    </r>
    <r>
      <rPr>
        <sz val="11"/>
        <color theme="1"/>
        <rFont val="Arial Narrow"/>
        <family val="2"/>
      </rPr>
      <t>sin reporte</t>
    </r>
    <r>
      <rPr>
        <b/>
        <sz val="11"/>
        <color theme="1"/>
        <rFont val="Arial Narrow"/>
        <family val="2"/>
      </rPr>
      <t xml:space="preserve">
VP.Sociedades:</t>
    </r>
    <r>
      <rPr>
        <sz val="11"/>
        <color theme="1"/>
        <rFont val="Arial Narrow"/>
        <family val="2"/>
      </rPr>
      <t xml:space="preserve"> sin reporte</t>
    </r>
  </si>
  <si>
    <t>Administración directa; Administracón de depositos provisionales; Administración de destinación provisional</t>
  </si>
  <si>
    <t>Lograr la productividad de los activos que cumplan con el alistamiento correspondiente, mediante los diferentes mecanismos de administración dispuestos por la Ley.</t>
  </si>
  <si>
    <t>Asignación de activos para su administración temporal</t>
  </si>
  <si>
    <t>asignar un bien para su disposición o administración temporal sin el cumplimiento de los requisitos de ley y la normativa definida.</t>
  </si>
  <si>
    <t>Exceso de discrecionalidad en el servidor público a cargo del procedimiento de asignación de depositarios provisionales y/o liquidadores</t>
  </si>
  <si>
    <t>1) Pérdida de imagen reputacional y credibilidad institucional
2) Favorecimiento del Sistema de Valor del Narcotráfico
3) Implicaciones a nivel penal, disciplinario, fiscal o sancionatorio
4) Administración inadecuada de los activos recibidos
5) Demandas de la ciudadanía
6) Altos costos operacionales</t>
  </si>
  <si>
    <t>Validación de Solicitudes de Asignación de Depositarios Provisionales y/o Liquidadores</t>
  </si>
  <si>
    <t>El profesional delegado por el GIT de Depositarios y/o Liquidadores valida que las solicitudes recibidas de asignación  de depositarios provisionales y/o liquidadores se encuentren de acuerdo con los parámetros definidos, a fin de que el sistema busque y seleccione automáticamente el depositario provisional y/o liquidador que cumpla con los requisitos requeridos, dejando como registro un resumen de la asignación efectuada. En caso de que el aplicativo no encuentre depositarios o liquidadores con las características solicitadas, se amplia el rango de cobertura para que el sistema realice la selección.</t>
  </si>
  <si>
    <t>P-RR2-056 Procedimiento Asignación de Activos a Depositarios y Liquidadores</t>
  </si>
  <si>
    <t>Falta de mecanismos de control en la asignación de custodios y/o conserjes cuando el activo lo requiera según su nivel de riesgo</t>
  </si>
  <si>
    <t>Verificación de nivel de riesgo de activos para asignación de conserjes o custodios</t>
  </si>
  <si>
    <t>El Gerente Regional aprueba la instalación de un custodio y/o conserje viviente en un inmueble verificando el nivel de riesgo del activo y la información consolidada y validada previamente por parte del funcionario delegado, asegurando la veracidad de la información registrada y el cumplimiento de los protocolos establecidos para la instalación de un custodio y/o conserje viviente. En caso de no aprobar la asignación, lo informa a las partes interesadas.</t>
  </si>
  <si>
    <t>P-DP2-199 Procedimiento para establecer un custodio o conserje</t>
  </si>
  <si>
    <r>
      <rPr>
        <b/>
        <sz val="11"/>
        <color theme="1"/>
        <rFont val="Arial Narrow"/>
        <family val="2"/>
      </rPr>
      <t>GR. Sur Occidente</t>
    </r>
    <r>
      <rPr>
        <sz val="11"/>
        <color theme="1"/>
        <rFont val="Arial Narrow"/>
        <family val="2"/>
      </rPr>
      <t xml:space="preserve">: Se realiza visita de inspección para validar el estado de ocupación y generar un reporte de seguridad del activo, asi determinar la viabilidad de un conserje o cutodio.
</t>
    </r>
    <r>
      <rPr>
        <b/>
        <sz val="11"/>
        <color theme="1"/>
        <rFont val="Arial Narrow"/>
        <family val="2"/>
      </rPr>
      <t>GR. Norte</t>
    </r>
    <r>
      <rPr>
        <sz val="11"/>
        <color theme="1"/>
        <rFont val="Arial Narrow"/>
        <family val="2"/>
      </rPr>
      <t xml:space="preserve">: Durante el tirmestre, se estudió la posbilidad de designar custodios vivientes nominaddos a través del contratista logístico; así mismo, se está validando la viabilidad de suscribir contratos de depósito con personal viviente para la custodia de predios. 
</t>
    </r>
    <r>
      <rPr>
        <b/>
        <sz val="11"/>
        <color theme="1"/>
        <rFont val="Arial Narrow"/>
        <family val="2"/>
      </rPr>
      <t>GR. Occidente</t>
    </r>
    <r>
      <rPr>
        <sz val="11"/>
        <color theme="1"/>
        <rFont val="Arial Narrow"/>
        <family val="2"/>
      </rPr>
      <t xml:space="preserve">: Desde nivel central realizan la asignacion de bienes a depositarios.
</t>
    </r>
  </si>
  <si>
    <r>
      <rPr>
        <b/>
        <sz val="11"/>
        <color theme="1"/>
        <rFont val="Arial Narrow"/>
        <family val="2"/>
      </rPr>
      <t>GR. Sur Occidente:</t>
    </r>
    <r>
      <rPr>
        <sz val="11"/>
        <color theme="1"/>
        <rFont val="Arial Narrow"/>
        <family val="2"/>
      </rPr>
      <t xml:space="preserve"> Sigma 2.0
</t>
    </r>
    <r>
      <rPr>
        <b/>
        <sz val="11"/>
        <color theme="1"/>
        <rFont val="Arial Narrow"/>
        <family val="2"/>
      </rPr>
      <t>GR. Norte:</t>
    </r>
    <r>
      <rPr>
        <sz val="11"/>
        <color theme="1"/>
        <rFont val="Arial Narrow"/>
        <family val="2"/>
      </rPr>
      <t xml:space="preserve"> Actas de reunión internas. 
</t>
    </r>
    <r>
      <rPr>
        <b/>
        <sz val="11"/>
        <color theme="1"/>
        <rFont val="Arial Narrow"/>
        <family val="2"/>
      </rPr>
      <t>GR. Occidente:</t>
    </r>
    <r>
      <rPr>
        <sz val="11"/>
        <color theme="1"/>
        <rFont val="Arial Narrow"/>
        <family val="2"/>
      </rPr>
      <t xml:space="preserve"> Desde nivel central realizan la asignacion de bienes a depositarios.</t>
    </r>
  </si>
  <si>
    <t>Facilitación en la entrega de información falsa por parte de arrendatarios</t>
  </si>
  <si>
    <t>Verificación Solicitudes de Arrendamiento</t>
  </si>
  <si>
    <t xml:space="preserve">El profesional delegado por la Gerencia Regional verifica que las solicitudes de arrendamiento de los potenciales arrendatarios se presenten de manera completa y no existan antecedentes del aspirante en las bases de datos de Contraloria, Procuraduria y lista CLINTON. Se deja constancia de estas validaciones en medio magnético y almacenadas en el computador destinado para tal fin. En caso que el potencial arrendatario no cumpla con los requerimientos se le informa la no aceptación de la solicitud. </t>
  </si>
  <si>
    <t>P-DT1-017 Procedimiento de Promoción y Negociación de Bienes Inmuebles</t>
  </si>
  <si>
    <r>
      <rPr>
        <b/>
        <sz val="11"/>
        <color theme="1"/>
        <rFont val="Arial Narrow"/>
        <family val="2"/>
      </rPr>
      <t>GR. Sur Occidente:</t>
    </r>
    <r>
      <rPr>
        <sz val="11"/>
        <color theme="1"/>
        <rFont val="Arial Narrow"/>
        <family val="2"/>
      </rPr>
      <t xml:space="preserve"> El funcionario realizas las consultas legales y adjunta a las presentaciones de comité para su aprobación
</t>
    </r>
    <r>
      <rPr>
        <b/>
        <sz val="11"/>
        <color theme="1"/>
        <rFont val="Arial Narrow"/>
        <family val="2"/>
      </rPr>
      <t xml:space="preserve">GR. Norte: </t>
    </r>
    <r>
      <rPr>
        <sz val="11"/>
        <color theme="1"/>
        <rFont val="Arial Narrow"/>
        <family val="2"/>
      </rPr>
      <t xml:space="preserve">Las profesionales de la Coordinaciòn Comercial, al momento de hacer el estudio de viabilidad del interesado en arrendamiento consultan la informaciòn de antecedentes en las bases de las autoridades competentes. Los resultados de las consultas son guardados en las caretas de negocio de los casos a presentar ante el comitè de negocios. 
</t>
    </r>
    <r>
      <rPr>
        <b/>
        <sz val="11"/>
        <color theme="1"/>
        <rFont val="Arial Narrow"/>
        <family val="2"/>
      </rPr>
      <t>GR. Occidente:</t>
    </r>
    <r>
      <rPr>
        <sz val="11"/>
        <color theme="1"/>
        <rFont val="Arial Narrow"/>
        <family val="2"/>
      </rPr>
      <t xml:space="preserve"> Desde nivel central realizan la asignacion de bienes a depositarios.</t>
    </r>
  </si>
  <si>
    <r>
      <rPr>
        <b/>
        <sz val="11"/>
        <color theme="1"/>
        <rFont val="Arial Narrow"/>
        <family val="2"/>
      </rPr>
      <t>GR. Sur Occidente</t>
    </r>
    <r>
      <rPr>
        <sz val="11"/>
        <color theme="1"/>
        <rFont val="Arial Narrow"/>
        <family val="2"/>
      </rPr>
      <t xml:space="preserve">: Actas de comité
</t>
    </r>
    <r>
      <rPr>
        <b/>
        <sz val="11"/>
        <color theme="1"/>
        <rFont val="Arial Narrow"/>
        <family val="2"/>
      </rPr>
      <t>GR. Norte</t>
    </r>
    <r>
      <rPr>
        <sz val="11"/>
        <color theme="1"/>
        <rFont val="Arial Narrow"/>
        <family val="2"/>
      </rPr>
      <t xml:space="preserve">: \\fileserver\publica\45 - Regional Norte\COORDINACION COMERCIAL\COMITES REGIONAL NORTE\2022
</t>
    </r>
    <r>
      <rPr>
        <b/>
        <sz val="11"/>
        <color theme="1"/>
        <rFont val="Arial Narrow"/>
        <family val="2"/>
      </rPr>
      <t>GR. Occidente:</t>
    </r>
    <r>
      <rPr>
        <sz val="11"/>
        <color theme="1"/>
        <rFont val="Arial Narrow"/>
        <family val="2"/>
      </rPr>
      <t xml:space="preserve"> Desde nivel central realizan la asignacion de bienes a depositarios.</t>
    </r>
  </si>
  <si>
    <t xml:space="preserve">Contacto con arrendatarios más allá de la relación profesional </t>
  </si>
  <si>
    <t>Verificación de Fichas de Negocio de arrendamiento</t>
  </si>
  <si>
    <t>El Gerente Regional verifica, cada vez que sea necesario, que las fichas de presentación del negocio recibidas estén diligenciadas completamente junto con los soportes del potencial arrendatario para su aprobación.  En los casos que los contratos de arriendo a suscribir sean superiores a 40SLMLV y un plazo superior a doce (12) meses la verificación y aprobación de asignación de arrendamiento la realiza el Comité de Negocios a nivel central. En caso que las fichas de negocio no sean aprobadas se informa la no aceptación de la solicitud a las partes interesadas.</t>
  </si>
  <si>
    <r>
      <rPr>
        <b/>
        <sz val="11"/>
        <color theme="1"/>
        <rFont val="Arial Narrow"/>
        <family val="2"/>
      </rPr>
      <t>GR. Sur Occidente:</t>
    </r>
    <r>
      <rPr>
        <sz val="11"/>
        <color theme="1"/>
        <rFont val="Arial Narrow"/>
        <family val="2"/>
      </rPr>
      <t xml:space="preserve"> El funcionario presenta los negocios a comité de acuerdo con las plantillas exigidas por la gerencia comercial.
</t>
    </r>
    <r>
      <rPr>
        <b/>
        <sz val="11"/>
        <color theme="1"/>
        <rFont val="Arial Narrow"/>
        <family val="2"/>
      </rPr>
      <t>GR. Norte</t>
    </r>
    <r>
      <rPr>
        <sz val="11"/>
        <color theme="1"/>
        <rFont val="Arial Narrow"/>
        <family val="2"/>
      </rPr>
      <t xml:space="preserve">: Las profesionales de la Coordinaciòn Comercial cargan todos los soportes de los casos a presentar al comitè de negocios en las carpetas de cada negocio. 
</t>
    </r>
    <r>
      <rPr>
        <b/>
        <sz val="11"/>
        <color theme="1"/>
        <rFont val="Arial Narrow"/>
        <family val="2"/>
      </rPr>
      <t>GR. Occidente:</t>
    </r>
    <r>
      <rPr>
        <sz val="11"/>
        <color theme="1"/>
        <rFont val="Arial Narrow"/>
        <family val="2"/>
      </rPr>
      <t xml:space="preserve"> Desde nivel central realizan la asignacion de bienes a depositarios.</t>
    </r>
  </si>
  <si>
    <r>
      <rPr>
        <b/>
        <sz val="11"/>
        <color theme="1"/>
        <rFont val="Arial Narrow"/>
        <family val="2"/>
      </rPr>
      <t xml:space="preserve">GR. Sur Occidente: </t>
    </r>
    <r>
      <rPr>
        <sz val="11"/>
        <color theme="1"/>
        <rFont val="Arial Narrow"/>
        <family val="2"/>
      </rPr>
      <t xml:space="preserve">Acta de comité
</t>
    </r>
    <r>
      <rPr>
        <b/>
        <sz val="11"/>
        <color theme="1"/>
        <rFont val="Arial Narrow"/>
        <family val="2"/>
      </rPr>
      <t>GR. Norte:</t>
    </r>
    <r>
      <rPr>
        <sz val="11"/>
        <color theme="1"/>
        <rFont val="Arial Narrow"/>
        <family val="2"/>
      </rPr>
      <t xml:space="preserve"> \\fileserver\publica\45 - Regional Norte\COORDINACION COMERCIAL\COMITES REGIONAL NORTE\2022
</t>
    </r>
    <r>
      <rPr>
        <b/>
        <sz val="11"/>
        <color theme="1"/>
        <rFont val="Arial Narrow"/>
        <family val="2"/>
      </rPr>
      <t>GR. Occidente:</t>
    </r>
    <r>
      <rPr>
        <sz val="11"/>
        <color theme="1"/>
        <rFont val="Arial Narrow"/>
        <family val="2"/>
      </rPr>
      <t xml:space="preserve"> Desde nivel central realizan la asignacion de bienes a depositarios.</t>
    </r>
  </si>
  <si>
    <t>Relacionamiento personal cercano con actores institucionales que solicitan la asignación de activos bajo la modalidad de destinación provisional</t>
  </si>
  <si>
    <t>Verificación de Solicitudes de Destinación Provisional a entidades</t>
  </si>
  <si>
    <t xml:space="preserve">El Gerente de Bienes Inmuebles o Muebles dependiendo del tipo de bien, revisa el formato de solicitud de destinación provisional de bienes y los documentos soportes, verificando que la entidad solicitante sea pública o persona jurídica de derecho privado sin animo de lucro; que el proyecto de utilización del bien coadyuve al cumplimiento del Plan Nacional de Desarrollo y los Planes Seccionales; y que el actor evaluado no tenga registros de antecedentes judiciales. El registro de la verificación realizada queda consignada en el formato de viabilidad de destinación provisional. En caso que la Entidad no cumpla con los requisitos se le informará la no viabilidad de la solicitud o la información a subsanar para continuar con el proceso. </t>
  </si>
  <si>
    <t>P-DT4-101 Procedimiento Destinación Provisional de Bienes</t>
  </si>
  <si>
    <t>* GBI. Urbanos
* GBI. Rurales
* GB.  Muebles</t>
  </si>
  <si>
    <r>
      <rPr>
        <b/>
        <sz val="11"/>
        <color indexed="8"/>
        <rFont val="Arial Narrow"/>
        <family val="2"/>
      </rPr>
      <t>GBI. Urbanos</t>
    </r>
    <r>
      <rPr>
        <sz val="11"/>
        <color indexed="8"/>
        <rFont val="Arial Narrow"/>
        <family val="2"/>
      </rPr>
      <t xml:space="preserve">: SE REALIZA LA ACTIVIDAD DE ACUERDO AL PROCEDIMIENTO </t>
    </r>
    <r>
      <rPr>
        <sz val="11"/>
        <color theme="1"/>
        <rFont val="Arial Narrow"/>
        <family val="2"/>
      </rPr>
      <t xml:space="preserve">
</t>
    </r>
    <r>
      <rPr>
        <b/>
        <sz val="11"/>
        <color theme="1"/>
        <rFont val="Arial Narrow"/>
        <family val="2"/>
      </rPr>
      <t>GB. Muebles</t>
    </r>
    <r>
      <rPr>
        <sz val="11"/>
        <color theme="1"/>
        <rFont val="Arial Narrow"/>
        <family val="2"/>
      </rPr>
      <t xml:space="preserve">: los  vehiculos sujetos a destinacion provisional se presentan de acuerdo a los lineamientos establecidos en el procedimiento de destinaciones provisional y presentados al comité  de depositarios, mandatarios y liquidadores.
</t>
    </r>
    <r>
      <rPr>
        <b/>
        <sz val="11"/>
        <color theme="1"/>
        <rFont val="Arial Narrow"/>
        <family val="2"/>
      </rPr>
      <t>GBI. Rurales:</t>
    </r>
    <r>
      <rPr>
        <sz val="11"/>
        <color theme="1"/>
        <rFont val="Arial Narrow"/>
        <family val="2"/>
      </rPr>
      <t xml:space="preserve">
La Gerencia de Bienes inmuebles Rurales realiza la revisión de documentación enviada por el solicitante, la cual debe constar de certificados de existencia y representación legal, certificados de antecedentes de responsabilidad fiscal, certificados judiciales emitidos por el Ministerio de Defensa, certificado y registro de sanciones y causales de inhabilidad y certificado de Cámara y Comercio.</t>
    </r>
  </si>
  <si>
    <r>
      <rPr>
        <b/>
        <sz val="11"/>
        <color indexed="8"/>
        <rFont val="Arial Narrow"/>
        <family val="2"/>
      </rPr>
      <t>GBI. Urbanos</t>
    </r>
    <r>
      <rPr>
        <sz val="11"/>
        <color indexed="8"/>
        <rFont val="Arial Narrow"/>
        <family val="2"/>
      </rPr>
      <t>: BASE CONTROL.  \\fileserver\publica\20 -Gerencia de Bienes Inmuebles\DESTINACIONES\INDICADORES</t>
    </r>
    <r>
      <rPr>
        <sz val="11"/>
        <color theme="1"/>
        <rFont val="Arial Narrow"/>
        <family val="2"/>
      </rPr>
      <t xml:space="preserve">
</t>
    </r>
    <r>
      <rPr>
        <b/>
        <sz val="11"/>
        <color theme="1"/>
        <rFont val="Arial Narrow"/>
        <family val="2"/>
      </rPr>
      <t>GB. Muebles</t>
    </r>
    <r>
      <rPr>
        <sz val="11"/>
        <color theme="1"/>
        <rFont val="Arial Narrow"/>
        <family val="2"/>
      </rPr>
      <t xml:space="preserve">: Acta de asprobacion del comité de depositarios, mandatarios y liquidadores y acto administrativo donde seindica las caracteristicas del biendestinado y el beneficiario de la destinación provisional.
</t>
    </r>
    <r>
      <rPr>
        <b/>
        <sz val="11"/>
        <color theme="1"/>
        <rFont val="Arial Narrow"/>
        <family val="2"/>
      </rPr>
      <t>GBI. Rurales:</t>
    </r>
    <r>
      <rPr>
        <sz val="11"/>
        <color theme="1"/>
        <rFont val="Arial Narrow"/>
        <family val="2"/>
      </rPr>
      <t xml:space="preserve">
En el radicado Orfeo o PQR según el canal por medio del cual el solicitante allegara dicha información</t>
    </r>
  </si>
  <si>
    <t>Lavado de Activos y Financiamiento Terrorismo</t>
  </si>
  <si>
    <t>Comercialización de activos</t>
  </si>
  <si>
    <t>Generar recursos económicos y/o reducir gastos de operación, a partir de la comercialización, chatarrización, monetización de divisas y liquidación de los activos</t>
  </si>
  <si>
    <t>facilitar y/o permitir operaciones con fines delictivos de lavado de activos financiamiento a grupos terroristas o de operaciones  ilegales  en la comercialización de activos administrados por la SAE.</t>
  </si>
  <si>
    <t>No conocer los potenciales compradores con los que se realizarán los acuerdos comerciales de compra de activos</t>
  </si>
  <si>
    <t>1) Pérdida de imagen reputacional y credibilidad institucional
2) Favorecimiento del Sistema de Valor del Narcotráfico
3) Implicaciones a nivel penal, disciplinario, fiscal o sancionatorio
4) Demandas de la ciudadanía</t>
  </si>
  <si>
    <t>Verificación de antecedentes del cliente</t>
  </si>
  <si>
    <r>
      <t xml:space="preserve">El Gerente Comercial a través del operador de comercialización CISA valida que los oferentes de compra no se encuentren en las bases de </t>
    </r>
    <r>
      <rPr>
        <b/>
        <sz val="8"/>
        <color theme="1"/>
        <rFont val="Arial"/>
        <family val="2"/>
      </rPr>
      <t xml:space="preserve">datos de los boletines de responsables fiscales de CGR, antecedentes disciplinarios de la PGN, antecedentes judiciales de la Policia Nacional, Central de Información Financiera -CIFIN, en el World Check </t>
    </r>
    <r>
      <rPr>
        <sz val="8"/>
        <color theme="1"/>
        <rFont val="Arial"/>
        <family val="2"/>
      </rPr>
      <t>y valida la información especifica del cliente como parte del proceso de conocimiento del cliente a partir de la aplicación del manual de conocimiento del cliente del operador. Estos registros son entregados por parte del operador comercial a SAE para su soporte. En caso de no cumplir con los requisitos exigibles se rechazan las ofertas.</t>
    </r>
  </si>
  <si>
    <t>Protocolo Ventas CISA-SAE</t>
  </si>
  <si>
    <r>
      <rPr>
        <b/>
        <sz val="11"/>
        <color theme="1"/>
        <rFont val="Arial Narrow"/>
        <family val="2"/>
      </rPr>
      <t xml:space="preserve">G. Comercial: </t>
    </r>
    <r>
      <rPr>
        <sz val="11"/>
        <color theme="1"/>
        <rFont val="Arial Narrow"/>
        <family val="2"/>
      </rPr>
      <t>Si bien toda la etapa de conocimiento del cliente para la aprobación de las respectivas ofertas de compraventa de bienes inmuebles es adelantada de principio a fin por CISA, la misma no es objeto de verificaciones por parte de la Gerencia Comercial, ni los datos son suministrados por el operador comercial porque de ordinario hacen referencia a datos sensibles de tráfico restringido.</t>
    </r>
  </si>
  <si>
    <r>
      <rPr>
        <b/>
        <sz val="11"/>
        <color theme="1"/>
        <rFont val="Arial Narrow"/>
        <family val="2"/>
      </rPr>
      <t>G. Comercial:</t>
    </r>
    <r>
      <rPr>
        <sz val="11"/>
        <color theme="1"/>
        <rFont val="Arial Narrow"/>
        <family val="2"/>
      </rPr>
      <t xml:space="preserve"> No evidenciable de manera tangible. El control se ejerce de manera implícita en la etapa precontractual de conocimiento del cliente agotada por el operador comercial.</t>
    </r>
  </si>
  <si>
    <t>Alterar información del origen de los recursos de los compradores con el que harán el pago de los bienes</t>
  </si>
  <si>
    <t>Verificación de origen de recursos del potencial comprador</t>
  </si>
  <si>
    <t>El Gerente Comercial a través del operador de comercialización Central de Inversiones S.A. - CISA consolida y verifica que el aspirante haya realizado la declaración del origen de sus fondos de acuerdo con el Estatuto Anticorrupción. Esta verificación queda consignada en los Formatos de Oferta Comercial para compra de activos de CISA entregados a SAE. En caso de estar completa la solicitud se rechaza la oferta.</t>
  </si>
  <si>
    <t>Suscribir contrato para adelantar procesos de debida diligencia a mayor profundidad sobre los clientes y actores involucrados con la administración de los bienes SAE</t>
  </si>
  <si>
    <r>
      <rPr>
        <b/>
        <sz val="11"/>
        <color theme="1"/>
        <rFont val="Arial Narrow"/>
        <family val="2"/>
      </rPr>
      <t>G. Comercial:</t>
    </r>
    <r>
      <rPr>
        <sz val="11"/>
        <color theme="1"/>
        <rFont val="Arial Narrow"/>
        <family val="2"/>
      </rPr>
      <t xml:space="preserve"> La Gerencia comercial no suscribe contratos, sin embargo si realiza el proceso de supervisión</t>
    </r>
  </si>
  <si>
    <t>Relacionamiento personal o comercial de los participantes con profesionales involucrados en el proceso de comercialización de activos</t>
  </si>
  <si>
    <t>Verificación de Conflictos de Interés del Cliente</t>
  </si>
  <si>
    <t>El Gerente Comercial a través del operador de comercialización Central de Inversiones S.A. - CISA verifica si los oferentes se encuentran incursos en causales de conflictos de interés, inhabilidad o incompabibilidad definidas en el código de ética, conducta y buen gobierno de SAE y del Operador</t>
  </si>
  <si>
    <r>
      <rPr>
        <b/>
        <sz val="11"/>
        <color theme="1"/>
        <rFont val="Arial Narrow"/>
        <family val="2"/>
      </rPr>
      <t>G. Comercial</t>
    </r>
    <r>
      <rPr>
        <sz val="11"/>
        <color theme="1"/>
        <rFont val="Arial Narrow"/>
        <family val="2"/>
      </rPr>
      <t>: Los formatos o declaraciones de origen de los recursos previstos en la Ley 190 de 1995 son requeridos como anexo necesario para la aprobación de todas las ofertas por parte de CISA.</t>
    </r>
  </si>
  <si>
    <t xml:space="preserve">Debilidades en la detección de operaciones sospechosas de corrupción </t>
  </si>
  <si>
    <t>Entrega física de activos</t>
  </si>
  <si>
    <t>realizar entregas físicas de bienes sin el cumplimiento de los requisitos en los procesos de disposición final</t>
  </si>
  <si>
    <t>Debilidades en los controles de entrega física de activos a compradores, contratistas de disposición final, entidades públicas, o afectados</t>
  </si>
  <si>
    <t>Verificación de identicación de persona que recibe el bien</t>
  </si>
  <si>
    <t>El profesional delegado de la Gerencia (Bienes Inmuebles Urbanos, Bienes Inmuebles Rurales, Bienes Muebles, Sociedades Activas, Sociedades en Liquidación) según la tipología del bien, verifica al momento de la entrega física del bien que la identificación de la persona natural o jurídica autorizada para la recepción del bien coindida con los documentos que ordenan la entrega con base en los soportes pre-establecidos (Resoluciones, contratos, actos administrativos de autorización, documento de identidad, entre otros de acuerdo con el tipo de bien). En caso de presentarse inconsistencias el funcionario delegado comunica mediante informe enviado por correo electrónico la situación para que se investigue o denuncia ante la justicia.</t>
  </si>
  <si>
    <t>P-DF2-107 Procedimiento de Entrega de Activos</t>
  </si>
  <si>
    <t>* GBI. Urbanos
* GBI. Rurales
* GB.  Muebles
* G. Sociedades Activas 
* G. Sociedades en Liquidación</t>
  </si>
  <si>
    <r>
      <rPr>
        <b/>
        <sz val="11"/>
        <color indexed="8"/>
        <rFont val="Arial Narrow"/>
        <family val="2"/>
      </rPr>
      <t>GBI. Urbanos</t>
    </r>
    <r>
      <rPr>
        <sz val="11"/>
        <color indexed="8"/>
        <rFont val="Arial Narrow"/>
        <family val="2"/>
      </rPr>
      <t>: ESTA GERENCIA NO REALIZA PROCESO DE ENTREGA MATERIAL DE BIENES TODA VEZ QUE ES LA REGIONAL QUIEN LO EJECUTA</t>
    </r>
    <r>
      <rPr>
        <sz val="11"/>
        <color theme="1"/>
        <rFont val="Arial Narrow"/>
        <family val="2"/>
      </rPr>
      <t xml:space="preserve">
</t>
    </r>
    <r>
      <rPr>
        <b/>
        <sz val="11"/>
        <color theme="1"/>
        <rFont val="Arial Narrow"/>
        <family val="2"/>
      </rPr>
      <t xml:space="preserve">G. Sociedades en Liquidación: </t>
    </r>
    <r>
      <rPr>
        <sz val="11"/>
        <color theme="1"/>
        <rFont val="Arial Narrow"/>
        <family val="2"/>
      </rPr>
      <t xml:space="preserve">La Gerencia no realiza este proceso d everificacion de validacion de antecedes de clientes.
</t>
    </r>
    <r>
      <rPr>
        <b/>
        <sz val="11"/>
        <color theme="1"/>
        <rFont val="Arial Narrow"/>
        <family val="2"/>
      </rPr>
      <t>G. Sociedades Activas</t>
    </r>
    <r>
      <rPr>
        <sz val="11"/>
        <color theme="1"/>
        <rFont val="Arial Narrow"/>
        <family val="2"/>
      </rPr>
      <t xml:space="preserve">:En el 4t la Gerencia de Sociedades activas no realiza devoluciones.
</t>
    </r>
    <r>
      <rPr>
        <b/>
        <sz val="11"/>
        <color theme="1"/>
        <rFont val="Arial Narrow"/>
        <family val="2"/>
      </rPr>
      <t xml:space="preserve">
GB. Muebles:</t>
    </r>
    <r>
      <rPr>
        <sz val="11"/>
        <color theme="1"/>
        <rFont val="Arial Narrow"/>
        <family val="2"/>
      </rPr>
      <t xml:space="preserve"> Cumplir con lo establecido en los procedimientos de disposicion final especialmente en comercializacion de bienes muebles relacionado con la consulta de antecedentes Fiscales  y disciplinarios y de consanguinidad en el Area de Talento Humano de SAE
</t>
    </r>
    <r>
      <rPr>
        <b/>
        <sz val="11"/>
        <color theme="1"/>
        <rFont val="Arial Narrow"/>
        <family val="2"/>
      </rPr>
      <t>GBI. Rurales:</t>
    </r>
    <r>
      <rPr>
        <sz val="11"/>
        <color theme="1"/>
        <rFont val="Arial Narrow"/>
        <family val="2"/>
      </rPr>
      <t xml:space="preserve">
La Gerencia de Bienes Inmuebles Rurales no realiza entrega fisica de inmuebles</t>
    </r>
  </si>
  <si>
    <r>
      <rPr>
        <b/>
        <sz val="11"/>
        <color indexed="8"/>
        <rFont val="Arial Narrow"/>
        <family val="2"/>
      </rPr>
      <t>GBI. Urbanos</t>
    </r>
    <r>
      <rPr>
        <sz val="11"/>
        <color indexed="8"/>
        <rFont val="Arial Narrow"/>
        <family val="2"/>
      </rPr>
      <t>: N/A</t>
    </r>
    <r>
      <rPr>
        <sz val="11"/>
        <color theme="1"/>
        <rFont val="Arial Narrow"/>
        <family val="2"/>
      </rPr>
      <t xml:space="preserve">
</t>
    </r>
    <r>
      <rPr>
        <b/>
        <sz val="11"/>
        <color theme="1"/>
        <rFont val="Arial Narrow"/>
        <family val="2"/>
      </rPr>
      <t>G. Sociedades en Liquidación</t>
    </r>
    <r>
      <rPr>
        <sz val="11"/>
        <color theme="1"/>
        <rFont val="Arial Narrow"/>
        <family val="2"/>
      </rPr>
      <t xml:space="preserve">: No Aplica 
</t>
    </r>
    <r>
      <rPr>
        <b/>
        <sz val="11"/>
        <color theme="1"/>
        <rFont val="Arial Narrow"/>
        <family val="2"/>
      </rPr>
      <t>G. Sociedades Activas:</t>
    </r>
    <r>
      <rPr>
        <sz val="11"/>
        <color theme="1"/>
        <rFont val="Arial Narrow"/>
        <family val="2"/>
      </rPr>
      <t xml:space="preserve"> NA
</t>
    </r>
    <r>
      <rPr>
        <b/>
        <sz val="11"/>
        <color theme="1"/>
        <rFont val="Arial Narrow"/>
        <family val="2"/>
      </rPr>
      <t>GB. Muebles</t>
    </r>
    <r>
      <rPr>
        <sz val="11"/>
        <color theme="1"/>
        <rFont val="Arial Narrow"/>
        <family val="2"/>
      </rPr>
      <t xml:space="preserve">: los soportes de estas consultas se guardan en los soportes documentales de disposicion final de cada activo.
</t>
    </r>
    <r>
      <rPr>
        <b/>
        <sz val="11"/>
        <color theme="1"/>
        <rFont val="Arial Narrow"/>
        <family val="2"/>
      </rPr>
      <t xml:space="preserve">GBI. Rurales: </t>
    </r>
    <r>
      <rPr>
        <sz val="11"/>
        <color theme="1"/>
        <rFont val="Arial Narrow"/>
        <family val="2"/>
      </rPr>
      <t>NA</t>
    </r>
  </si>
  <si>
    <r>
      <rPr>
        <b/>
        <sz val="11"/>
        <color theme="1"/>
        <rFont val="Arial Narrow"/>
        <family val="2"/>
      </rPr>
      <t>G. Comercial:</t>
    </r>
    <r>
      <rPr>
        <sz val="11"/>
        <color theme="1"/>
        <rFont val="Arial Narrow"/>
        <family val="2"/>
      </rPr>
      <t xml:space="preserve"> Si bien toda la etapa de conocimiento del cliente para la aprobación de las respectivas ofertas de compraventa de bienes inmuebles es adelantada de principio a fin por CISA, la misma no es objeto de verificaciones por parte de la Gerencia Comercial, ni los datos son suministrados por el operador comercial porque de ordinario hacen referencia a datos sensibles de tráfico restringido.</t>
    </r>
  </si>
  <si>
    <t>Otras modalidades de disposición final</t>
  </si>
  <si>
    <t>Garantizar la adecuada disposición final de los activos de acuerdo con las características de los mismos</t>
  </si>
  <si>
    <t>Donaciones</t>
  </si>
  <si>
    <t>transferir el dominio de bienes a entidades públicas a titulo de donación sin el cumplimiento de los requisitos exigidos.</t>
  </si>
  <si>
    <t>Debilidad en controles jurídicos para la donación de activos entre entidades públicas</t>
  </si>
  <si>
    <t xml:space="preserve">1) Pérdida de imagen reputacional y credibilidad institucional
2) Implicaciones a nivel penal, disciplinario, fiscal o sancionatorio
3) Disminución en posibles ganancias por productividad del activo 
4) Detrimento patrimonial del Estado
5) Pérdida de la capacidad de inversión en beneficio de la lucha contra el crimen organizado </t>
  </si>
  <si>
    <t>Viabilidad Jurídica de Donaciones</t>
  </si>
  <si>
    <t>El funcionario delegado de la Gerencia de Asuntos Legales verifica, cuando sea solicitado, que el activo postulado para donación a entidades públicas cumpla con los criterios establecidos para tal fin de acuerdo con la tipología de bien, a fin de emitir la viabilidad jurídica para su donación. En caso de no resultar viable jurídicamente el activo se determina no viable para ser donado.</t>
  </si>
  <si>
    <t>P-DF2-176 Procedimiento Donación entre Entidades Públicas</t>
  </si>
  <si>
    <t>Falencias en los controles técnicos para la donación de activos entre entidades públicas</t>
  </si>
  <si>
    <t>Viabilidad Técnica de Donaciones</t>
  </si>
  <si>
    <t>El funcionario delegado de la Gerencia Técnica verifica, cuando sea solicitado, que el activo postulado para donación a entidades públicas no tenga alto potencial de venta y que no esté inmerso en un acuerdo de comercialización, a fin de emitir la viabilidad técnica para su donación. En caso de no resultar viable tecnicamente el activo se determina no viable para ser donado.</t>
  </si>
  <si>
    <r>
      <rPr>
        <b/>
        <sz val="11"/>
        <color theme="1"/>
        <rFont val="Arial Narrow"/>
        <family val="2"/>
      </rPr>
      <t>G. Técnica</t>
    </r>
    <r>
      <rPr>
        <sz val="11"/>
        <color theme="1"/>
        <rFont val="Arial Narrow"/>
        <family val="2"/>
      </rPr>
      <t xml:space="preserve">:
Cuando se recibe una solicitud para donación de un bien inmueble por parte de una entidad pública, el funcionario delegado de la Gerencia Técnica se encarga de emitir la viabilidad técnica con base en la justificación de la donación, el estado legal del inmueble, determinando no contemple un alto potencial de venta, especificaciones técnicas con respecto al análisis del alistamiento físico catastral y la normatividad urbanística, adicionalmente que cuente con un avalúo comercial vigente.  De acuerdo con estos criterios, mediante concepto técnico se concluye si el bien inmueble objeto de la solicitud es o no es viable técnicamente para el proyecto de donación.
Durante el año 2022 se han realizado la viabilidad técnica con base a la justificación de la donación los siguientes predios:
1 Predio Hacienda Nápoles – 3 Predios Posada Alemana
</t>
    </r>
  </si>
  <si>
    <r>
      <rPr>
        <b/>
        <sz val="11"/>
        <color theme="1"/>
        <rFont val="Arial Narrow"/>
        <family val="2"/>
      </rPr>
      <t>G. Técnica</t>
    </r>
    <r>
      <rPr>
        <sz val="11"/>
        <color theme="1"/>
        <rFont val="Arial Narrow"/>
        <family val="2"/>
      </rPr>
      <t>:
\\fileserver\publica\7 - Coordinación Técnica\AREA TECNICA\DESTINACIONES DEFINITIVAS Y DONACIONES</t>
    </r>
  </si>
  <si>
    <t>Intereses particulares en proyectos de donación presentadas por entidades públicas</t>
  </si>
  <si>
    <t>Verificación de Viabilidad de Proyectos Sociales</t>
  </si>
  <si>
    <t>El Gerente de Bienes Inmuebles Urbanos, el Gerente de Bienes Inmuebles Rurales, el Gerente de Bienes Muebles o el Gerente de Sociedades Activas , de acuerdo con el tipo del bien, validará si el proyecto presentado por parte de la Entidad Pública es viable de acuerdo con la revisión de la solicitud efectuada por los profesionales delegados y el cumplimiento de los criterios de donación establecidos en el procedimiento. En caso de no ser viable se informára a la entidad pública que no es posible la donación.</t>
  </si>
  <si>
    <t xml:space="preserve">* GBI. Urbanos
* GBI. Rurales
* GB.  Muebles
* G. Sociedades Activas </t>
  </si>
  <si>
    <r>
      <rPr>
        <b/>
        <sz val="11"/>
        <color theme="1"/>
        <rFont val="Arial Narrow"/>
        <family val="2"/>
      </rPr>
      <t xml:space="preserve">GBI. Urbanos: </t>
    </r>
    <r>
      <rPr>
        <sz val="11"/>
        <color theme="1"/>
        <rFont val="Arial Narrow"/>
        <family val="2"/>
      </rPr>
      <t xml:space="preserve">SE REALIZA POR PARTE DE ESTA GERENCIA LA VERIFICACIÓN CORRESPONDIENTE, SIN EMBARGO ESTE TRIMESTRE NO SE HA MATERIALIZADO LA DONACIÓN
</t>
    </r>
    <r>
      <rPr>
        <b/>
        <sz val="11"/>
        <color theme="1"/>
        <rFont val="Arial Narrow"/>
        <family val="2"/>
      </rPr>
      <t>G. Sociedades Activas:</t>
    </r>
    <r>
      <rPr>
        <sz val="11"/>
        <color theme="1"/>
        <rFont val="Arial Narrow"/>
        <family val="2"/>
      </rPr>
      <t xml:space="preserve"> En el 4T del año 2022 la Gerencia de Sociedades Activas no cuenta con activos para ser donados a Entidades Públicas. Sin embargo, es de aclarar que en la ciudad de Bogotá existen 3 bodegas las cuales tienen muebles y enseres de varias Gerencias  incluyendo de la Gerencia de Sociedades Activas y no se ha determinado aún la fecha, presupuesto, proveedor y proceso para  la respectiva disposición final de dichos muebles  lo que puede ocasionar a futuro un riesgo no sólo para la Gerencia de Sociedades Activas si no para la ENTIDAD.
</t>
    </r>
    <r>
      <rPr>
        <b/>
        <sz val="11"/>
        <color theme="1"/>
        <rFont val="Arial Narrow"/>
        <family val="2"/>
      </rPr>
      <t xml:space="preserve">GB. Muebles: </t>
    </r>
    <r>
      <rPr>
        <sz val="11"/>
        <color theme="1"/>
        <rFont val="Arial Narrow"/>
        <family val="2"/>
      </rPr>
      <t xml:space="preserve">Cumplir con lo establecido en el procedimiento de donacion a Entidades Publicas
</t>
    </r>
    <r>
      <rPr>
        <b/>
        <sz val="11"/>
        <color theme="1"/>
        <rFont val="Arial Narrow"/>
        <family val="2"/>
      </rPr>
      <t>GBI. Rurales:</t>
    </r>
    <r>
      <rPr>
        <sz val="11"/>
        <color theme="1"/>
        <rFont val="Arial Narrow"/>
        <family val="2"/>
      </rPr>
      <t xml:space="preserve">
* La Gerencia de Bienes inmuebles rurales realiza el inventario de los bienes extintos con el fin de analizar su condición y de esa forma identificar cuales son aptos para donación.
* Se realiza estudio de viabilidades (administrativa, técnica y jurídica) y así se determina su viabilidad para donación.
* Se debe tener en cuenta que el inmueble se encuentre saneado totalmente en las diferentes áreas.  
* Si el inmueble es apto para donación se debe tener el desistimiento por parte de ANT, de no tener desistimiento debe ser solicitado por parte de la entidad.
Se menciona, que lo que respecta a la verificación de viabilidad de proyectos sociales en el proceso de donación, durante el periodo del año 2022, no se realizó ninguna verificación, lo anterior, teniendo en cuenta que la única solicitud de donación presentada, ya contaba con la totalidad de los documentos anexos requeridos aprobados por la vicepresidencia.</t>
    </r>
  </si>
  <si>
    <r>
      <rPr>
        <b/>
        <sz val="11"/>
        <color indexed="8"/>
        <rFont val="Arial Narrow"/>
        <family val="2"/>
      </rPr>
      <t>GBI. Urbanos</t>
    </r>
    <r>
      <rPr>
        <sz val="11"/>
        <color indexed="8"/>
        <rFont val="Arial Narrow"/>
        <family val="2"/>
      </rPr>
      <t>: N/A</t>
    </r>
    <r>
      <rPr>
        <sz val="11"/>
        <color theme="1"/>
        <rFont val="Arial Narrow"/>
        <family val="2"/>
      </rPr>
      <t xml:space="preserve">
</t>
    </r>
    <r>
      <rPr>
        <b/>
        <sz val="11"/>
        <color theme="1"/>
        <rFont val="Arial Narrow"/>
        <family val="2"/>
      </rPr>
      <t>G. Sociedades Activas</t>
    </r>
    <r>
      <rPr>
        <sz val="11"/>
        <color theme="1"/>
        <rFont val="Arial Narrow"/>
        <family val="2"/>
      </rPr>
      <t xml:space="preserve">: NA
</t>
    </r>
    <r>
      <rPr>
        <b/>
        <sz val="11"/>
        <color theme="1"/>
        <rFont val="Arial Narrow"/>
        <family val="2"/>
      </rPr>
      <t xml:space="preserve">GB. Muebles: </t>
    </r>
    <r>
      <rPr>
        <sz val="11"/>
        <color theme="1"/>
        <rFont val="Arial Narrow"/>
        <family val="2"/>
      </rPr>
      <t xml:space="preserve">Viabilidad juridica de la solicitud de donacion, acto administrativo de donacion.
</t>
    </r>
    <r>
      <rPr>
        <b/>
        <sz val="11"/>
        <color theme="1"/>
        <rFont val="Arial Narrow"/>
        <family val="2"/>
      </rPr>
      <t>GBI. Rurales:</t>
    </r>
    <r>
      <rPr>
        <sz val="11"/>
        <color theme="1"/>
        <rFont val="Arial Narrow"/>
        <family val="2"/>
      </rPr>
      <t xml:space="preserve">
Memorandos con solicitud de viabilidad a la Gerencia Tecnica y  la Gerencia Juridica a traves del aplicativo orfeo .
Memorandos a ANT solicitando a desistir el inmueble 
Memorando de destinacion definitiva
En la carpeta publica se relacionan los inmuebles que han sido objeto de analisis para donacion 
\\fileserver\publica\84 - Gerencia Rural\DONACIONES Y DESTINACIONES DEFINITIVAS</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</si>
</sst>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6" x14ac:knownFonts="1">
    <font>
      <sz val="11"/>
      <color theme="1"/>
      <name val="Calibri"/>
      <family val="2"/>
      <scheme val="minor"/>
    </font>
    <font>
      <sz val="11"/>
      <color theme="1"/>
      <name val="Calibri"/>
      <family val="2"/>
      <scheme val="minor"/>
    </font>
    <font>
      <b/>
      <sz val="11"/>
      <color theme="1"/>
      <name val="Calibri"/>
      <family val="2"/>
      <scheme val="minor"/>
    </font>
    <font>
      <sz val="11"/>
      <color theme="1"/>
      <name val="Arial Narrow"/>
      <family val="2"/>
    </font>
    <font>
      <b/>
      <sz val="22"/>
      <color theme="1"/>
      <name val="Arial Narrow"/>
      <family val="2"/>
    </font>
    <font>
      <b/>
      <sz val="30"/>
      <color theme="1"/>
      <name val="Arial Narrow"/>
      <family val="2"/>
    </font>
    <font>
      <sz val="11"/>
      <color theme="1"/>
      <name val="AriaL"/>
      <family val="2"/>
    </font>
    <font>
      <b/>
      <sz val="20"/>
      <color theme="0"/>
      <name val="Arial"/>
      <family val="2"/>
    </font>
    <font>
      <b/>
      <sz val="20"/>
      <color rgb="FFFFFFFF"/>
      <name val="Calibri"/>
      <family val="2"/>
    </font>
    <font>
      <b/>
      <sz val="20"/>
      <color theme="0"/>
      <name val="Calibri"/>
      <family val="2"/>
    </font>
    <font>
      <sz val="11"/>
      <color rgb="FF000000"/>
      <name val="Calibri"/>
      <family val="2"/>
      <charset val="1"/>
    </font>
    <font>
      <b/>
      <sz val="11"/>
      <color theme="1"/>
      <name val="Arial"/>
      <family val="2"/>
    </font>
    <font>
      <b/>
      <sz val="11"/>
      <color theme="0"/>
      <name val="AriaL"/>
      <family val="2"/>
    </font>
    <font>
      <b/>
      <sz val="10"/>
      <color rgb="FF000000"/>
      <name val="Arial"/>
      <family val="2"/>
    </font>
    <font>
      <b/>
      <sz val="10"/>
      <color theme="1"/>
      <name val="Arial"/>
      <family val="2"/>
    </font>
    <font>
      <b/>
      <sz val="9"/>
      <color theme="1"/>
      <name val="Arial"/>
      <family val="2"/>
    </font>
    <font>
      <sz val="8"/>
      <color theme="1"/>
      <name val="Arial Narrow"/>
      <family val="2"/>
    </font>
    <font>
      <sz val="11"/>
      <name val="Arial Narrow"/>
      <family val="2"/>
    </font>
    <font>
      <b/>
      <sz val="11"/>
      <color theme="1"/>
      <name val="Arial Narrow"/>
      <family val="2"/>
    </font>
    <font>
      <sz val="10"/>
      <color theme="1"/>
      <name val="Arial Narrow"/>
      <family val="2"/>
    </font>
    <font>
      <sz val="10"/>
      <color theme="1"/>
      <name val="AriaL"/>
      <family val="2"/>
    </font>
    <font>
      <sz val="11"/>
      <color indexed="8"/>
      <name val="Arial Narrow"/>
      <family val="2"/>
    </font>
    <font>
      <b/>
      <sz val="11"/>
      <color indexed="8"/>
      <name val="Arial Narrow"/>
      <family val="2"/>
    </font>
    <font>
      <b/>
      <sz val="11"/>
      <name val="Arial Narrow"/>
      <family val="2"/>
    </font>
    <font>
      <i/>
      <sz val="10"/>
      <color theme="1"/>
      <name val="Franklin Gothic Book"/>
      <family val="2"/>
    </font>
    <font>
      <sz val="10"/>
      <color theme="1"/>
      <name val="Franklin Gothic Book"/>
      <family val="2"/>
    </font>
    <font>
      <b/>
      <sz val="8"/>
      <color theme="1"/>
      <name val="Arial"/>
      <family val="2"/>
    </font>
    <font>
      <sz val="8"/>
      <color theme="1"/>
      <name val="Arial"/>
      <family val="2"/>
    </font>
    <font>
      <sz val="10"/>
      <color rgb="FF000000"/>
      <name val="Arial Narrow"/>
      <family val="2"/>
    </font>
    <font>
      <b/>
      <sz val="10"/>
      <color rgb="FF000000"/>
      <name val="Arial"/>
      <family val="34"/>
    </font>
    <font>
      <sz val="10"/>
      <color rgb="FF000000"/>
      <name val="Arial"/>
      <family val="34"/>
    </font>
    <font>
      <b/>
      <sz val="10"/>
      <color rgb="FF000000"/>
      <name val="Tahoma"/>
      <family val="2"/>
    </font>
    <font>
      <sz val="10"/>
      <color rgb="FF000000"/>
      <name val="Tahoma"/>
      <family val="2"/>
    </font>
    <font>
      <b/>
      <sz val="10"/>
      <color rgb="FF000000"/>
      <name val="Tahoma"/>
      <family val="34"/>
    </font>
    <font>
      <sz val="10"/>
      <color rgb="FF000000"/>
      <name val="Calibri"/>
      <family val="2"/>
    </font>
    <font>
      <sz val="10"/>
      <color rgb="FF000000"/>
      <name val="Tahoma"/>
      <family val="34"/>
    </font>
  </fonts>
  <fills count="22">
    <fill>
      <patternFill patternType="none"/>
    </fill>
    <fill>
      <patternFill patternType="gray125"/>
    </fill>
    <fill>
      <patternFill patternType="solid">
        <fgColor theme="0"/>
        <bgColor indexed="64"/>
      </patternFill>
    </fill>
    <fill>
      <patternFill patternType="solid">
        <fgColor theme="8" tint="-0.499984740745262"/>
        <bgColor indexed="64"/>
      </patternFill>
    </fill>
    <fill>
      <patternFill patternType="solid">
        <fgColor theme="6" tint="-0.499984740745262"/>
        <bgColor rgb="FF000000"/>
      </patternFill>
    </fill>
    <fill>
      <patternFill patternType="solid">
        <fgColor theme="3" tint="-0.499984740745262"/>
        <bgColor indexed="64"/>
      </patternFill>
    </fill>
    <fill>
      <patternFill patternType="solid">
        <fgColor theme="7" tint="-0.249977111117893"/>
        <bgColor indexed="64"/>
      </patternFill>
    </fill>
    <fill>
      <patternFill patternType="solid">
        <fgColor theme="8" tint="-0.249977111117893"/>
        <bgColor indexed="64"/>
      </patternFill>
    </fill>
    <fill>
      <patternFill patternType="solid">
        <fgColor theme="2" tint="-0.749992370372631"/>
        <bgColor indexed="64"/>
      </patternFill>
    </fill>
    <fill>
      <patternFill patternType="solid">
        <fgColor theme="8" tint="0.39997558519241921"/>
        <bgColor indexed="64"/>
      </patternFill>
    </fill>
    <fill>
      <patternFill patternType="solid">
        <fgColor theme="6" tint="0.39997558519241921"/>
        <bgColor indexed="64"/>
      </patternFill>
    </fill>
    <fill>
      <patternFill patternType="solid">
        <fgColor theme="3" tint="0.39997558519241921"/>
        <bgColor indexed="64"/>
      </patternFill>
    </fill>
    <fill>
      <patternFill patternType="solid">
        <fgColor theme="7" tint="0.39997558519241921"/>
        <bgColor indexed="64"/>
      </patternFill>
    </fill>
    <fill>
      <patternFill patternType="solid">
        <fgColor theme="2" tint="-0.499984740745262"/>
        <bgColor indexed="64"/>
      </patternFill>
    </fill>
    <fill>
      <patternFill patternType="solid">
        <fgColor theme="8" tint="0.79998168889431442"/>
        <bgColor indexed="64"/>
      </patternFill>
    </fill>
    <fill>
      <patternFill patternType="solid">
        <fgColor theme="6" tint="0.79998168889431442"/>
        <bgColor indexed="64"/>
      </patternFill>
    </fill>
    <fill>
      <patternFill patternType="solid">
        <fgColor theme="6" tint="0.59999389629810485"/>
        <bgColor indexed="64"/>
      </patternFill>
    </fill>
    <fill>
      <patternFill patternType="solid">
        <fgColor theme="3" tint="0.79998168889431442"/>
        <bgColor indexed="64"/>
      </patternFill>
    </fill>
    <fill>
      <patternFill patternType="solid">
        <fgColor theme="7" tint="0.79998168889431442"/>
        <bgColor indexed="64"/>
      </patternFill>
    </fill>
    <fill>
      <patternFill patternType="solid">
        <fgColor theme="2" tint="-9.9978637043366805E-2"/>
        <bgColor indexed="64"/>
      </patternFill>
    </fill>
    <fill>
      <patternFill patternType="solid">
        <fgColor theme="0" tint="-0.14999847407452621"/>
        <bgColor indexed="64"/>
      </patternFill>
    </fill>
    <fill>
      <patternFill patternType="solid">
        <fgColor rgb="FFFFFF00"/>
        <bgColor indexed="64"/>
      </patternFill>
    </fill>
  </fills>
  <borders count="13">
    <border>
      <left/>
      <right/>
      <top/>
      <bottom/>
      <diagonal/>
    </border>
    <border>
      <left style="hair">
        <color auto="1"/>
      </left>
      <right/>
      <top style="hair">
        <color auto="1"/>
      </top>
      <bottom style="hair">
        <color auto="1"/>
      </bottom>
      <diagonal/>
    </border>
    <border>
      <left/>
      <right/>
      <top style="hair">
        <color indexed="64"/>
      </top>
      <bottom style="hair">
        <color indexed="64"/>
      </bottom>
      <diagonal/>
    </border>
    <border>
      <left/>
      <right style="hair">
        <color indexed="64"/>
      </right>
      <top style="hair">
        <color indexed="64"/>
      </top>
      <bottom style="hair">
        <color indexed="64"/>
      </bottom>
      <diagonal/>
    </border>
    <border>
      <left style="hair">
        <color indexed="64"/>
      </left>
      <right style="hair">
        <color indexed="64"/>
      </right>
      <top style="hair">
        <color indexed="64"/>
      </top>
      <bottom style="hair">
        <color indexed="64"/>
      </bottom>
      <diagonal/>
    </border>
    <border>
      <left style="hair">
        <color indexed="64"/>
      </left>
      <right style="hair">
        <color indexed="64"/>
      </right>
      <top style="hair">
        <color indexed="64"/>
      </top>
      <bottom/>
      <diagonal/>
    </border>
    <border>
      <left style="hair">
        <color indexed="64"/>
      </left>
      <right/>
      <top/>
      <bottom style="hair">
        <color indexed="64"/>
      </bottom>
      <diagonal/>
    </border>
    <border>
      <left/>
      <right/>
      <top/>
      <bottom style="hair">
        <color indexed="64"/>
      </bottom>
      <diagonal/>
    </border>
    <border>
      <left/>
      <right style="hair">
        <color indexed="64"/>
      </right>
      <top/>
      <bottom style="hair">
        <color indexed="64"/>
      </bottom>
      <diagonal/>
    </border>
    <border>
      <left style="hair">
        <color indexed="64"/>
      </left>
      <right style="hair">
        <color indexed="64"/>
      </right>
      <top/>
      <bottom style="hair">
        <color indexed="64"/>
      </bottom>
      <diagonal/>
    </border>
    <border>
      <left style="hair">
        <color indexed="64"/>
      </left>
      <right style="hair">
        <color indexed="64"/>
      </right>
      <top/>
      <bottom/>
      <diagonal/>
    </border>
    <border>
      <left/>
      <right style="hair">
        <color indexed="64"/>
      </right>
      <top style="hair">
        <color indexed="64"/>
      </top>
      <bottom/>
      <diagonal/>
    </border>
    <border>
      <left/>
      <right style="hair">
        <color indexed="64"/>
      </right>
      <top/>
      <bottom/>
      <diagonal/>
    </border>
  </borders>
  <cellStyleXfs count="3">
    <xf numFmtId="0" fontId="0" fillId="0" borderId="0"/>
    <xf numFmtId="9" fontId="1" fillId="0" borderId="0" applyFont="0" applyFill="0" applyBorder="0" applyAlignment="0" applyProtection="0"/>
    <xf numFmtId="0" fontId="10" fillId="0" borderId="0"/>
  </cellStyleXfs>
  <cellXfs count="228">
    <xf numFmtId="0" fontId="0" fillId="0" borderId="0" xfId="0"/>
    <xf numFmtId="0" fontId="3" fillId="2" borderId="0" xfId="0" applyFont="1" applyFill="1"/>
    <xf numFmtId="49" fontId="3" fillId="2" borderId="0" xfId="0" applyNumberFormat="1" applyFont="1" applyFill="1" applyAlignment="1">
      <alignment horizontal="center" vertical="center"/>
    </xf>
    <xf numFmtId="0" fontId="3" fillId="2" borderId="0" xfId="0" applyFont="1" applyFill="1" applyAlignment="1">
      <alignment horizontal="center" vertical="center"/>
    </xf>
    <xf numFmtId="0" fontId="3" fillId="2" borderId="0" xfId="0" applyFont="1" applyFill="1" applyAlignment="1">
      <alignment vertical="center"/>
    </xf>
    <xf numFmtId="0" fontId="3" fillId="2" borderId="0" xfId="0" applyFont="1" applyFill="1" applyAlignment="1">
      <alignment wrapText="1"/>
    </xf>
    <xf numFmtId="0" fontId="4" fillId="2" borderId="0" xfId="0" applyFont="1" applyFill="1" applyAlignment="1">
      <alignment vertical="center"/>
    </xf>
    <xf numFmtId="0" fontId="4" fillId="2" borderId="0" xfId="0" applyFont="1" applyFill="1" applyAlignment="1">
      <alignment vertical="center" wrapText="1"/>
    </xf>
    <xf numFmtId="49" fontId="4" fillId="2" borderId="0" xfId="0" applyNumberFormat="1" applyFont="1" applyFill="1" applyAlignment="1">
      <alignment vertical="center"/>
    </xf>
    <xf numFmtId="49" fontId="5" fillId="2" borderId="0" xfId="0" applyNumberFormat="1" applyFont="1" applyFill="1" applyAlignment="1">
      <alignment vertical="center"/>
    </xf>
    <xf numFmtId="0" fontId="6" fillId="2" borderId="0" xfId="0" applyFont="1" applyFill="1"/>
    <xf numFmtId="0" fontId="12" fillId="11" borderId="4" xfId="0" applyFont="1" applyFill="1" applyBorder="1" applyAlignment="1">
      <alignment horizontal="center" vertical="center" wrapText="1"/>
    </xf>
    <xf numFmtId="0" fontId="11" fillId="12" borderId="3" xfId="0" applyFont="1" applyFill="1" applyBorder="1" applyAlignment="1">
      <alignment vertical="center"/>
    </xf>
    <xf numFmtId="0" fontId="11" fillId="16" borderId="9" xfId="0" applyFont="1" applyFill="1" applyBorder="1" applyAlignment="1">
      <alignment horizontal="center" vertical="center" textRotation="90" wrapText="1"/>
    </xf>
    <xf numFmtId="0" fontId="11" fillId="16" borderId="10" xfId="0" applyFont="1" applyFill="1" applyBorder="1" applyAlignment="1">
      <alignment vertical="center" textRotation="90" wrapText="1"/>
    </xf>
    <xf numFmtId="0" fontId="15" fillId="17" borderId="5" xfId="0" applyFont="1" applyFill="1" applyBorder="1" applyAlignment="1">
      <alignment horizontal="center" vertical="center" textRotation="90" wrapText="1"/>
    </xf>
    <xf numFmtId="0" fontId="15" fillId="17" borderId="4" xfId="0" applyFont="1" applyFill="1" applyBorder="1" applyAlignment="1">
      <alignment horizontal="center" vertical="center" textRotation="90" wrapText="1"/>
    </xf>
    <xf numFmtId="0" fontId="15" fillId="17" borderId="4" xfId="0" applyFont="1" applyFill="1" applyBorder="1" applyAlignment="1">
      <alignment horizontal="center" vertical="center" textRotation="90"/>
    </xf>
    <xf numFmtId="0" fontId="11" fillId="2" borderId="0" xfId="0" applyFont="1" applyFill="1" applyAlignment="1">
      <alignment horizontal="center" vertical="center"/>
    </xf>
    <xf numFmtId="0" fontId="3" fillId="0" borderId="4" xfId="0" applyFont="1" applyBorder="1" applyAlignment="1" applyProtection="1">
      <alignment horizontal="center" vertical="center" textRotation="90"/>
      <protection locked="0"/>
    </xf>
    <xf numFmtId="0" fontId="3" fillId="0" borderId="4" xfId="0" applyFont="1" applyBorder="1" applyAlignment="1" applyProtection="1">
      <alignment horizontal="center" vertical="center" wrapText="1"/>
      <protection locked="0"/>
    </xf>
    <xf numFmtId="0" fontId="3" fillId="20" borderId="4" xfId="0" applyFont="1" applyFill="1" applyBorder="1" applyAlignment="1" applyProtection="1">
      <alignment horizontal="center" vertical="center" wrapText="1"/>
      <protection hidden="1"/>
    </xf>
    <xf numFmtId="0" fontId="3" fillId="0" borderId="4" xfId="0" applyFont="1" applyBorder="1" applyAlignment="1" applyProtection="1">
      <alignment horizontal="left" vertical="center" wrapText="1"/>
      <protection locked="0"/>
    </xf>
    <xf numFmtId="0" fontId="3" fillId="0" borderId="5" xfId="0" applyFont="1" applyBorder="1" applyAlignment="1" applyProtection="1">
      <alignment horizontal="left" vertical="center" wrapText="1"/>
      <protection locked="0"/>
    </xf>
    <xf numFmtId="0" fontId="3" fillId="20" borderId="5" xfId="0" applyFont="1" applyFill="1" applyBorder="1" applyAlignment="1" applyProtection="1">
      <alignment horizontal="center" vertical="center" wrapText="1"/>
      <protection hidden="1"/>
    </xf>
    <xf numFmtId="0" fontId="19" fillId="0" borderId="4" xfId="0" applyFont="1" applyBorder="1" applyAlignment="1" applyProtection="1">
      <alignment horizontal="justify" vertical="center" wrapText="1"/>
      <protection locked="0"/>
    </xf>
    <xf numFmtId="0" fontId="19" fillId="0" borderId="4" xfId="0" applyFont="1" applyBorder="1" applyAlignment="1" applyProtection="1">
      <alignment horizontal="left" vertical="center" wrapText="1"/>
      <protection locked="0"/>
    </xf>
    <xf numFmtId="0" fontId="3" fillId="0" borderId="3" xfId="0" applyFont="1" applyBorder="1" applyAlignment="1" applyProtection="1">
      <alignment horizontal="center" vertical="center" textRotation="90"/>
      <protection locked="0"/>
    </xf>
    <xf numFmtId="0" fontId="3" fillId="0" borderId="4" xfId="0" applyFont="1" applyBorder="1" applyAlignment="1" applyProtection="1">
      <alignment horizontal="center" vertical="center" textRotation="90" wrapText="1"/>
      <protection locked="0"/>
    </xf>
    <xf numFmtId="0" fontId="3" fillId="20" borderId="4" xfId="0" applyFont="1" applyFill="1" applyBorder="1" applyAlignment="1" applyProtection="1">
      <alignment horizontal="center" vertical="center" textRotation="90"/>
      <protection hidden="1"/>
    </xf>
    <xf numFmtId="1" fontId="3" fillId="20" borderId="4" xfId="0" applyNumberFormat="1" applyFont="1" applyFill="1" applyBorder="1" applyAlignment="1" applyProtection="1">
      <alignment horizontal="center" vertical="center" textRotation="90"/>
      <protection hidden="1"/>
    </xf>
    <xf numFmtId="0" fontId="3" fillId="20" borderId="5" xfId="0" applyFont="1" applyFill="1" applyBorder="1" applyAlignment="1" applyProtection="1">
      <alignment horizontal="center" vertical="center" textRotation="90"/>
      <protection hidden="1"/>
    </xf>
    <xf numFmtId="0" fontId="3" fillId="20" borderId="1" xfId="0" applyFont="1" applyFill="1" applyBorder="1" applyAlignment="1" applyProtection="1">
      <alignment horizontal="center" vertical="center"/>
      <protection hidden="1"/>
    </xf>
    <xf numFmtId="0" fontId="6" fillId="2" borderId="4" xfId="0" applyFont="1" applyFill="1" applyBorder="1" applyAlignment="1" applyProtection="1">
      <alignment horizontal="left" vertical="center" wrapText="1"/>
      <protection locked="0"/>
    </xf>
    <xf numFmtId="0" fontId="6" fillId="0" borderId="4" xfId="0" applyFont="1" applyBorder="1" applyAlignment="1" applyProtection="1">
      <alignment vertical="center" wrapText="1"/>
      <protection locked="0"/>
    </xf>
    <xf numFmtId="0" fontId="6" fillId="2" borderId="4" xfId="0" applyFont="1" applyFill="1" applyBorder="1" applyAlignment="1" applyProtection="1">
      <alignment vertical="center" wrapText="1"/>
      <protection locked="0"/>
    </xf>
    <xf numFmtId="14" fontId="6" fillId="2" borderId="4" xfId="0" applyNumberFormat="1" applyFont="1" applyFill="1" applyBorder="1" applyAlignment="1" applyProtection="1">
      <alignment horizontal="center" vertical="center" wrapText="1"/>
      <protection locked="0"/>
    </xf>
    <xf numFmtId="14" fontId="6" fillId="2" borderId="4" xfId="0" applyNumberFormat="1" applyFont="1" applyFill="1" applyBorder="1" applyAlignment="1" applyProtection="1">
      <alignment vertical="center" wrapText="1"/>
      <protection locked="0"/>
    </xf>
    <xf numFmtId="0" fontId="3" fillId="21" borderId="4" xfId="0" applyFont="1" applyFill="1" applyBorder="1" applyAlignment="1" applyProtection="1">
      <alignment vertical="center" wrapText="1"/>
      <protection locked="0"/>
    </xf>
    <xf numFmtId="0" fontId="21" fillId="2" borderId="4" xfId="2" applyFont="1" applyFill="1" applyBorder="1" applyAlignment="1" applyProtection="1">
      <alignment horizontal="center" vertical="top" wrapText="1"/>
      <protection locked="0"/>
    </xf>
    <xf numFmtId="0" fontId="18" fillId="2" borderId="4" xfId="2" applyFont="1" applyFill="1" applyBorder="1" applyAlignment="1" applyProtection="1">
      <alignment horizontal="center" vertical="top" wrapText="1"/>
      <protection locked="0"/>
    </xf>
    <xf numFmtId="0" fontId="3" fillId="20" borderId="4" xfId="0" applyFont="1" applyFill="1" applyBorder="1" applyAlignment="1" applyProtection="1">
      <alignment horizontal="center" vertical="center"/>
      <protection hidden="1"/>
    </xf>
    <xf numFmtId="0" fontId="3" fillId="2" borderId="5" xfId="0" applyFont="1" applyFill="1" applyBorder="1" applyAlignment="1" applyProtection="1">
      <alignment horizontal="center" vertical="center" wrapText="1"/>
      <protection locked="0"/>
    </xf>
    <xf numFmtId="0" fontId="3" fillId="2" borderId="0" xfId="0" applyFont="1" applyFill="1" applyAlignment="1">
      <alignment vertical="center" textRotation="90" wrapText="1"/>
    </xf>
    <xf numFmtId="0" fontId="6" fillId="2" borderId="4" xfId="0" applyFont="1" applyFill="1" applyBorder="1" applyAlignment="1" applyProtection="1">
      <alignment horizontal="center" vertical="center" wrapText="1"/>
      <protection locked="0"/>
    </xf>
    <xf numFmtId="0" fontId="3" fillId="21" borderId="4" xfId="2" applyFont="1" applyFill="1" applyBorder="1" applyAlignment="1" applyProtection="1">
      <alignment horizontal="center" vertical="center" wrapText="1"/>
      <protection locked="0"/>
    </xf>
    <xf numFmtId="0" fontId="3" fillId="0" borderId="4" xfId="0" applyFont="1" applyBorder="1" applyAlignment="1" applyProtection="1">
      <alignment horizontal="left" vertical="top" wrapText="1"/>
      <protection locked="0"/>
    </xf>
    <xf numFmtId="0" fontId="3" fillId="0" borderId="4" xfId="2" applyFont="1" applyBorder="1" applyAlignment="1" applyProtection="1">
      <alignment horizontal="left" vertical="top" wrapText="1"/>
      <protection locked="0"/>
    </xf>
    <xf numFmtId="0" fontId="3" fillId="0" borderId="4" xfId="2" applyFont="1" applyBorder="1" applyAlignment="1" applyProtection="1">
      <alignment horizontal="center" vertical="center" wrapText="1"/>
      <protection locked="0"/>
    </xf>
    <xf numFmtId="0" fontId="3" fillId="20" borderId="4" xfId="0" applyFont="1" applyFill="1" applyBorder="1" applyAlignment="1" applyProtection="1">
      <alignment horizontal="center" vertical="center" wrapText="1"/>
      <protection locked="0"/>
    </xf>
    <xf numFmtId="0" fontId="3" fillId="20" borderId="4" xfId="0" applyFont="1" applyFill="1" applyBorder="1" applyAlignment="1" applyProtection="1">
      <alignment vertical="center" wrapText="1"/>
      <protection locked="0"/>
    </xf>
    <xf numFmtId="0" fontId="19" fillId="0" borderId="4" xfId="0" applyFont="1" applyBorder="1" applyAlignment="1" applyProtection="1">
      <alignment horizontal="center" vertical="center" wrapText="1"/>
      <protection locked="0"/>
    </xf>
    <xf numFmtId="0" fontId="3" fillId="2" borderId="4" xfId="0" applyFont="1" applyFill="1" applyBorder="1" applyAlignment="1" applyProtection="1">
      <alignment horizontal="left" vertical="center" wrapText="1"/>
      <protection locked="0"/>
    </xf>
    <xf numFmtId="0" fontId="3" fillId="2" borderId="4" xfId="0" applyFont="1" applyFill="1" applyBorder="1" applyAlignment="1" applyProtection="1">
      <alignment vertical="center" wrapText="1"/>
      <protection locked="0"/>
    </xf>
    <xf numFmtId="0" fontId="3" fillId="2" borderId="4" xfId="0" applyFont="1" applyFill="1" applyBorder="1" applyAlignment="1" applyProtection="1">
      <alignment horizontal="center" vertical="center" wrapText="1"/>
      <protection locked="0"/>
    </xf>
    <xf numFmtId="14" fontId="3" fillId="2" borderId="4" xfId="0" applyNumberFormat="1" applyFont="1" applyFill="1" applyBorder="1" applyAlignment="1" applyProtection="1">
      <alignment vertical="center" wrapText="1"/>
      <protection locked="0"/>
    </xf>
    <xf numFmtId="0" fontId="6" fillId="0" borderId="4" xfId="0" applyFont="1" applyBorder="1" applyAlignment="1" applyProtection="1">
      <alignment horizontal="left" vertical="center" wrapText="1"/>
      <protection locked="0"/>
    </xf>
    <xf numFmtId="9" fontId="6" fillId="0" borderId="4" xfId="1" applyFont="1" applyFill="1" applyBorder="1" applyAlignment="1" applyProtection="1">
      <alignment vertical="center" wrapText="1"/>
      <protection locked="0"/>
    </xf>
    <xf numFmtId="0" fontId="6" fillId="0" borderId="4" xfId="0" applyFont="1" applyBorder="1" applyAlignment="1" applyProtection="1">
      <alignment horizontal="center" vertical="center" wrapText="1"/>
      <protection locked="0"/>
    </xf>
    <xf numFmtId="0" fontId="3" fillId="0" borderId="4" xfId="2" applyFont="1" applyBorder="1" applyAlignment="1" applyProtection="1">
      <alignment horizontal="justify" vertical="center" wrapText="1"/>
      <protection locked="0"/>
    </xf>
    <xf numFmtId="0" fontId="21" fillId="0" borderId="4" xfId="2" applyFont="1" applyBorder="1" applyAlignment="1" applyProtection="1">
      <alignment horizontal="justify" vertical="center" wrapText="1"/>
      <protection locked="0"/>
    </xf>
    <xf numFmtId="0" fontId="3" fillId="0" borderId="4" xfId="0" applyFont="1" applyBorder="1" applyAlignment="1" applyProtection="1">
      <alignment horizontal="center" vertical="top" wrapText="1"/>
      <protection locked="0"/>
    </xf>
    <xf numFmtId="0" fontId="3" fillId="0" borderId="4" xfId="0" applyFont="1" applyBorder="1" applyAlignment="1" applyProtection="1">
      <alignment vertical="center" wrapText="1"/>
      <protection locked="0"/>
    </xf>
    <xf numFmtId="0" fontId="3" fillId="0" borderId="5" xfId="0" applyFont="1" applyBorder="1" applyAlignment="1" applyProtection="1">
      <alignment horizontal="center" vertical="center" textRotation="90"/>
      <protection locked="0"/>
    </xf>
    <xf numFmtId="9" fontId="6" fillId="0" borderId="4" xfId="1" applyFont="1" applyBorder="1" applyAlignment="1" applyProtection="1">
      <alignment horizontal="left" vertical="center" wrapText="1"/>
      <protection locked="0"/>
    </xf>
    <xf numFmtId="0" fontId="6" fillId="0" borderId="4" xfId="1" applyNumberFormat="1" applyFont="1" applyBorder="1" applyAlignment="1" applyProtection="1">
      <alignment vertical="center" wrapText="1"/>
      <protection locked="0"/>
    </xf>
    <xf numFmtId="14" fontId="6" fillId="0" borderId="4" xfId="1" applyNumberFormat="1" applyFont="1" applyBorder="1" applyAlignment="1" applyProtection="1">
      <alignment horizontal="center" vertical="center" wrapText="1"/>
      <protection locked="0"/>
    </xf>
    <xf numFmtId="0" fontId="3" fillId="0" borderId="4" xfId="0" applyFont="1" applyBorder="1" applyAlignment="1" applyProtection="1">
      <alignment vertical="top" wrapText="1"/>
      <protection locked="0"/>
    </xf>
    <xf numFmtId="9" fontId="6" fillId="2" borderId="4" xfId="1" applyFont="1" applyFill="1" applyBorder="1" applyAlignment="1" applyProtection="1">
      <alignment horizontal="left" vertical="center" wrapText="1"/>
      <protection locked="0"/>
    </xf>
    <xf numFmtId="9" fontId="6" fillId="2" borderId="4" xfId="1" applyFont="1" applyFill="1" applyBorder="1" applyAlignment="1" applyProtection="1">
      <alignment vertical="center" wrapText="1"/>
      <protection locked="0"/>
    </xf>
    <xf numFmtId="14" fontId="6" fillId="2" borderId="4" xfId="1" applyNumberFormat="1" applyFont="1" applyFill="1" applyBorder="1" applyAlignment="1" applyProtection="1">
      <alignment horizontal="center" vertical="center" wrapText="1"/>
      <protection locked="0"/>
    </xf>
    <xf numFmtId="0" fontId="6" fillId="2" borderId="4" xfId="1" applyNumberFormat="1" applyFont="1" applyFill="1" applyBorder="1" applyAlignment="1" applyProtection="1">
      <alignment horizontal="center" vertical="center" wrapText="1"/>
      <protection locked="0"/>
    </xf>
    <xf numFmtId="14" fontId="6" fillId="0" borderId="4" xfId="0" applyNumberFormat="1" applyFont="1" applyBorder="1" applyAlignment="1" applyProtection="1">
      <alignment horizontal="center" vertical="center" wrapText="1"/>
      <protection locked="0"/>
    </xf>
    <xf numFmtId="0" fontId="21" fillId="2" borderId="4" xfId="0" applyFont="1" applyFill="1" applyBorder="1" applyAlignment="1" applyProtection="1">
      <alignment vertical="top" wrapText="1"/>
      <protection locked="0"/>
    </xf>
    <xf numFmtId="0" fontId="3" fillId="2" borderId="4" xfId="0" applyFont="1" applyFill="1" applyBorder="1" applyAlignment="1" applyProtection="1">
      <alignment vertical="top" wrapText="1"/>
      <protection locked="0"/>
    </xf>
    <xf numFmtId="0" fontId="3" fillId="2" borderId="4" xfId="2" applyFont="1" applyFill="1" applyBorder="1" applyAlignment="1" applyProtection="1">
      <alignment horizontal="center" vertical="top" wrapText="1"/>
      <protection locked="0"/>
    </xf>
    <xf numFmtId="9" fontId="6" fillId="0" borderId="4" xfId="1" applyFont="1" applyFill="1" applyBorder="1" applyAlignment="1">
      <alignment horizontal="left" vertical="center" wrapText="1"/>
    </xf>
    <xf numFmtId="9" fontId="6" fillId="0" borderId="4" xfId="1" applyFont="1" applyFill="1" applyBorder="1" applyAlignment="1">
      <alignment vertical="center" wrapText="1"/>
    </xf>
    <xf numFmtId="14" fontId="6" fillId="0" borderId="4" xfId="1" applyNumberFormat="1" applyFont="1" applyFill="1" applyBorder="1" applyAlignment="1">
      <alignment horizontal="center" vertical="center" wrapText="1"/>
    </xf>
    <xf numFmtId="0" fontId="3" fillId="0" borderId="4" xfId="2" applyFont="1" applyBorder="1" applyAlignment="1" applyProtection="1">
      <alignment horizontal="justify" vertical="top" wrapText="1"/>
      <protection locked="0"/>
    </xf>
    <xf numFmtId="0" fontId="17" fillId="0" borderId="4" xfId="2" applyFont="1" applyBorder="1" applyAlignment="1" applyProtection="1">
      <alignment horizontal="left" vertical="top" wrapText="1"/>
      <protection locked="0"/>
    </xf>
    <xf numFmtId="0" fontId="18" fillId="0" borderId="4" xfId="2" applyFont="1" applyBorder="1" applyAlignment="1" applyProtection="1">
      <alignment horizontal="left" vertical="top" wrapText="1"/>
      <protection locked="0"/>
    </xf>
    <xf numFmtId="14" fontId="3" fillId="0" borderId="4" xfId="0" applyNumberFormat="1" applyFont="1" applyBorder="1" applyAlignment="1" applyProtection="1">
      <alignment vertical="center" wrapText="1"/>
      <protection locked="0"/>
    </xf>
    <xf numFmtId="0" fontId="0" fillId="0" borderId="0" xfId="0" applyAlignment="1" applyProtection="1">
      <alignment horizontal="left" vertical="center" wrapText="1"/>
      <protection locked="0"/>
    </xf>
    <xf numFmtId="0" fontId="3" fillId="0" borderId="5" xfId="0" applyFont="1" applyBorder="1" applyAlignment="1" applyProtection="1">
      <alignment horizontal="center" vertical="center" textRotation="90" wrapText="1"/>
      <protection locked="0"/>
    </xf>
    <xf numFmtId="0" fontId="28" fillId="0" borderId="4" xfId="0" applyFont="1" applyBorder="1" applyAlignment="1" applyProtection="1">
      <alignment horizontal="left" vertical="center" wrapText="1"/>
      <protection locked="0"/>
    </xf>
    <xf numFmtId="0" fontId="3" fillId="0" borderId="5" xfId="0" applyFont="1" applyBorder="1" applyAlignment="1" applyProtection="1">
      <alignment horizontal="center" vertical="center" wrapText="1"/>
      <protection locked="0"/>
    </xf>
    <xf numFmtId="0" fontId="19" fillId="0" borderId="5" xfId="0" applyFont="1" applyBorder="1" applyAlignment="1" applyProtection="1">
      <alignment horizontal="justify" vertical="center" wrapText="1"/>
      <protection locked="0"/>
    </xf>
    <xf numFmtId="1" fontId="3" fillId="20" borderId="5" xfId="0" applyNumberFormat="1" applyFont="1" applyFill="1" applyBorder="1" applyAlignment="1" applyProtection="1">
      <alignment horizontal="center" vertical="center" textRotation="90"/>
      <protection hidden="1"/>
    </xf>
    <xf numFmtId="0" fontId="3" fillId="20" borderId="5" xfId="0" applyFont="1" applyFill="1" applyBorder="1" applyAlignment="1" applyProtection="1">
      <alignment horizontal="center" vertical="center"/>
      <protection hidden="1"/>
    </xf>
    <xf numFmtId="0" fontId="3" fillId="0" borderId="5" xfId="0" applyFont="1" applyBorder="1" applyAlignment="1" applyProtection="1">
      <alignment horizontal="center" vertical="top" wrapText="1"/>
      <protection locked="0"/>
    </xf>
    <xf numFmtId="0" fontId="3" fillId="0" borderId="5" xfId="0" applyFont="1" applyBorder="1" applyAlignment="1" applyProtection="1">
      <alignment vertical="center" wrapText="1"/>
      <protection locked="0"/>
    </xf>
    <xf numFmtId="49" fontId="5" fillId="2" borderId="0" xfId="0" applyNumberFormat="1" applyFont="1" applyFill="1" applyAlignment="1">
      <alignment horizontal="center" vertical="center"/>
    </xf>
    <xf numFmtId="0" fontId="7" fillId="3" borderId="1" xfId="0" applyFont="1" applyFill="1" applyBorder="1" applyAlignment="1">
      <alignment horizontal="center" vertical="center"/>
    </xf>
    <xf numFmtId="0" fontId="7" fillId="3" borderId="2" xfId="0" applyFont="1" applyFill="1" applyBorder="1" applyAlignment="1">
      <alignment horizontal="center" vertical="center"/>
    </xf>
    <xf numFmtId="0" fontId="7" fillId="3" borderId="3" xfId="0" applyFont="1" applyFill="1" applyBorder="1" applyAlignment="1">
      <alignment horizontal="center" vertical="center"/>
    </xf>
    <xf numFmtId="0" fontId="8" fillId="4" borderId="4" xfId="0" applyFont="1" applyFill="1" applyBorder="1" applyAlignment="1">
      <alignment horizontal="center" vertical="center"/>
    </xf>
    <xf numFmtId="0" fontId="9" fillId="5" borderId="4" xfId="0" applyFont="1" applyFill="1" applyBorder="1" applyAlignment="1">
      <alignment horizontal="center" vertical="center"/>
    </xf>
    <xf numFmtId="0" fontId="9" fillId="5" borderId="5" xfId="0" applyFont="1" applyFill="1" applyBorder="1" applyAlignment="1">
      <alignment horizontal="center" vertical="center"/>
    </xf>
    <xf numFmtId="0" fontId="9" fillId="6" borderId="1" xfId="0" applyFont="1" applyFill="1" applyBorder="1" applyAlignment="1">
      <alignment horizontal="center" vertical="center"/>
    </xf>
    <xf numFmtId="0" fontId="9" fillId="6" borderId="2" xfId="0" applyFont="1" applyFill="1" applyBorder="1" applyAlignment="1">
      <alignment horizontal="center" vertical="center"/>
    </xf>
    <xf numFmtId="0" fontId="9" fillId="6" borderId="3" xfId="0" applyFont="1" applyFill="1" applyBorder="1" applyAlignment="1">
      <alignment horizontal="center" vertical="center"/>
    </xf>
    <xf numFmtId="0" fontId="9" fillId="7" borderId="4" xfId="0" applyFont="1" applyFill="1" applyBorder="1" applyAlignment="1">
      <alignment horizontal="center" vertical="center" wrapText="1"/>
    </xf>
    <xf numFmtId="0" fontId="11" fillId="12" borderId="4" xfId="0" applyFont="1" applyFill="1" applyBorder="1" applyAlignment="1">
      <alignment horizontal="center" vertical="center"/>
    </xf>
    <xf numFmtId="0" fontId="13" fillId="14" borderId="4" xfId="0" applyFont="1" applyFill="1" applyBorder="1" applyAlignment="1">
      <alignment horizontal="center" vertical="center" textRotation="90"/>
    </xf>
    <xf numFmtId="0" fontId="13" fillId="14" borderId="4" xfId="0" applyFont="1" applyFill="1" applyBorder="1" applyAlignment="1">
      <alignment horizontal="center" vertical="center" textRotation="90" wrapText="1"/>
    </xf>
    <xf numFmtId="0" fontId="13" fillId="14" borderId="1" xfId="0" applyFont="1" applyFill="1" applyBorder="1" applyAlignment="1">
      <alignment horizontal="center" vertical="center" textRotation="90"/>
    </xf>
    <xf numFmtId="0" fontId="9" fillId="8" borderId="6" xfId="0" applyFont="1" applyFill="1" applyBorder="1" applyAlignment="1">
      <alignment horizontal="center" vertical="center"/>
    </xf>
    <xf numFmtId="0" fontId="9" fillId="8" borderId="7" xfId="0" applyFont="1" applyFill="1" applyBorder="1" applyAlignment="1">
      <alignment horizontal="center" vertical="center"/>
    </xf>
    <xf numFmtId="0" fontId="9" fillId="8" borderId="8" xfId="0" applyFont="1" applyFill="1" applyBorder="1" applyAlignment="1">
      <alignment horizontal="center" vertical="center"/>
    </xf>
    <xf numFmtId="49" fontId="11" fillId="9" borderId="1" xfId="0" applyNumberFormat="1" applyFont="1" applyFill="1" applyBorder="1" applyAlignment="1">
      <alignment horizontal="center" vertical="center" wrapText="1"/>
    </xf>
    <xf numFmtId="49" fontId="11" fillId="9" borderId="2" xfId="0" applyNumberFormat="1" applyFont="1" applyFill="1" applyBorder="1" applyAlignment="1">
      <alignment horizontal="center" vertical="center" wrapText="1"/>
    </xf>
    <xf numFmtId="49" fontId="11" fillId="9" borderId="3" xfId="0" applyNumberFormat="1" applyFont="1" applyFill="1" applyBorder="1" applyAlignment="1">
      <alignment horizontal="center" vertical="center" wrapText="1"/>
    </xf>
    <xf numFmtId="0" fontId="11" fillId="9" borderId="1" xfId="0" applyFont="1" applyFill="1" applyBorder="1" applyAlignment="1">
      <alignment horizontal="center" vertical="center" wrapText="1"/>
    </xf>
    <xf numFmtId="0" fontId="11" fillId="9" borderId="3" xfId="0" applyFont="1" applyFill="1" applyBorder="1" applyAlignment="1">
      <alignment horizontal="center" vertical="center" wrapText="1"/>
    </xf>
    <xf numFmtId="0" fontId="11" fillId="9" borderId="1" xfId="0" applyFont="1" applyFill="1" applyBorder="1" applyAlignment="1">
      <alignment horizontal="center" vertical="center"/>
    </xf>
    <xf numFmtId="0" fontId="11" fillId="9" borderId="2" xfId="0" applyFont="1" applyFill="1" applyBorder="1" applyAlignment="1">
      <alignment horizontal="center" vertical="center"/>
    </xf>
    <xf numFmtId="0" fontId="11" fillId="9" borderId="3" xfId="0" applyFont="1" applyFill="1" applyBorder="1" applyAlignment="1">
      <alignment horizontal="center" vertical="center"/>
    </xf>
    <xf numFmtId="0" fontId="11" fillId="10" borderId="1" xfId="0" applyFont="1" applyFill="1" applyBorder="1" applyAlignment="1">
      <alignment horizontal="center" vertical="center" wrapText="1"/>
    </xf>
    <xf numFmtId="0" fontId="11" fillId="10" borderId="2" xfId="0" applyFont="1" applyFill="1" applyBorder="1" applyAlignment="1">
      <alignment horizontal="center" vertical="center" wrapText="1"/>
    </xf>
    <xf numFmtId="0" fontId="11" fillId="10" borderId="3" xfId="0" applyFont="1" applyFill="1" applyBorder="1" applyAlignment="1">
      <alignment horizontal="center" vertical="center" wrapText="1"/>
    </xf>
    <xf numFmtId="0" fontId="11" fillId="10" borderId="1" xfId="0" applyFont="1" applyFill="1" applyBorder="1" applyAlignment="1">
      <alignment horizontal="center" vertical="center"/>
    </xf>
    <xf numFmtId="0" fontId="11" fillId="10" borderId="2" xfId="0" applyFont="1" applyFill="1" applyBorder="1" applyAlignment="1">
      <alignment horizontal="center" vertical="center"/>
    </xf>
    <xf numFmtId="0" fontId="11" fillId="10" borderId="3" xfId="0" applyFont="1" applyFill="1" applyBorder="1" applyAlignment="1">
      <alignment horizontal="center" vertical="center"/>
    </xf>
    <xf numFmtId="0" fontId="12" fillId="11" borderId="1" xfId="0" applyFont="1" applyFill="1" applyBorder="1" applyAlignment="1">
      <alignment horizontal="center" vertical="center"/>
    </xf>
    <xf numFmtId="0" fontId="12" fillId="11" borderId="2" xfId="0" applyFont="1" applyFill="1" applyBorder="1" applyAlignment="1">
      <alignment horizontal="center" vertical="center"/>
    </xf>
    <xf numFmtId="0" fontId="12" fillId="11" borderId="3" xfId="0" applyFont="1" applyFill="1" applyBorder="1" applyAlignment="1">
      <alignment horizontal="center" vertical="center"/>
    </xf>
    <xf numFmtId="0" fontId="12" fillId="11" borderId="4" xfId="0" applyFont="1" applyFill="1" applyBorder="1" applyAlignment="1">
      <alignment horizontal="center" vertical="center"/>
    </xf>
    <xf numFmtId="0" fontId="11" fillId="14" borderId="4" xfId="0" applyFont="1" applyFill="1" applyBorder="1" applyAlignment="1">
      <alignment horizontal="center" vertical="center" wrapText="1"/>
    </xf>
    <xf numFmtId="0" fontId="11" fillId="14" borderId="4" xfId="0" applyFont="1" applyFill="1" applyBorder="1" applyAlignment="1">
      <alignment horizontal="center" vertical="center" textRotation="90" wrapText="1"/>
    </xf>
    <xf numFmtId="0" fontId="11" fillId="15" borderId="4" xfId="0" applyFont="1" applyFill="1" applyBorder="1" applyAlignment="1">
      <alignment horizontal="center" vertical="center" wrapText="1"/>
    </xf>
    <xf numFmtId="0" fontId="12" fillId="13" borderId="1" xfId="0" applyFont="1" applyFill="1" applyBorder="1" applyAlignment="1">
      <alignment horizontal="center" vertical="center"/>
    </xf>
    <xf numFmtId="0" fontId="12" fillId="13" borderId="2" xfId="0" applyFont="1" applyFill="1" applyBorder="1" applyAlignment="1">
      <alignment horizontal="center" vertical="center"/>
    </xf>
    <xf numFmtId="0" fontId="12" fillId="13" borderId="3" xfId="0" applyFont="1" applyFill="1" applyBorder="1" applyAlignment="1">
      <alignment horizontal="center" vertical="center"/>
    </xf>
    <xf numFmtId="0" fontId="12" fillId="13" borderId="1" xfId="0" applyFont="1" applyFill="1" applyBorder="1" applyAlignment="1">
      <alignment horizontal="center" vertical="center" wrapText="1"/>
    </xf>
    <xf numFmtId="0" fontId="12" fillId="13" borderId="2" xfId="0" applyFont="1" applyFill="1" applyBorder="1" applyAlignment="1">
      <alignment horizontal="center" vertical="center" wrapText="1"/>
    </xf>
    <xf numFmtId="0" fontId="12" fillId="13" borderId="3" xfId="0" applyFont="1" applyFill="1" applyBorder="1" applyAlignment="1">
      <alignment horizontal="center" vertical="center" wrapText="1"/>
    </xf>
    <xf numFmtId="0" fontId="12" fillId="13" borderId="4" xfId="0" applyFont="1" applyFill="1" applyBorder="1" applyAlignment="1">
      <alignment horizontal="center" vertical="center" wrapText="1"/>
    </xf>
    <xf numFmtId="0" fontId="11" fillId="17" borderId="4" xfId="0" applyFont="1" applyFill="1" applyBorder="1" applyAlignment="1">
      <alignment horizontal="center" vertical="center" wrapText="1"/>
    </xf>
    <xf numFmtId="0" fontId="11" fillId="17" borderId="4" xfId="0" applyFont="1" applyFill="1" applyBorder="1" applyAlignment="1">
      <alignment horizontal="center" vertical="center" textRotation="90" wrapText="1"/>
    </xf>
    <xf numFmtId="0" fontId="11" fillId="16" borderId="1" xfId="0" applyFont="1" applyFill="1" applyBorder="1" applyAlignment="1">
      <alignment horizontal="center" vertical="center" wrapText="1"/>
    </xf>
    <xf numFmtId="0" fontId="11" fillId="16" borderId="3" xfId="0" applyFont="1" applyFill="1" applyBorder="1" applyAlignment="1">
      <alignment horizontal="center" vertical="center" wrapText="1"/>
    </xf>
    <xf numFmtId="0" fontId="11" fillId="15" borderId="4" xfId="0" applyFont="1" applyFill="1" applyBorder="1" applyAlignment="1">
      <alignment horizontal="center" vertical="center"/>
    </xf>
    <xf numFmtId="0" fontId="11" fillId="18" borderId="4" xfId="0" applyFont="1" applyFill="1" applyBorder="1" applyAlignment="1">
      <alignment horizontal="center" vertical="center" textRotation="90" wrapText="1"/>
    </xf>
    <xf numFmtId="0" fontId="11" fillId="18" borderId="5" xfId="0" applyFont="1" applyFill="1" applyBorder="1" applyAlignment="1">
      <alignment horizontal="center" vertical="center" textRotation="90" wrapText="1"/>
    </xf>
    <xf numFmtId="0" fontId="11" fillId="18" borderId="9" xfId="0" applyFont="1" applyFill="1" applyBorder="1" applyAlignment="1">
      <alignment horizontal="center" vertical="center" textRotation="90" wrapText="1"/>
    </xf>
    <xf numFmtId="0" fontId="11" fillId="18" borderId="4" xfId="0" applyFont="1" applyFill="1" applyBorder="1" applyAlignment="1">
      <alignment horizontal="center" vertical="center" wrapText="1"/>
    </xf>
    <xf numFmtId="0" fontId="11" fillId="18" borderId="5" xfId="0" applyFont="1" applyFill="1" applyBorder="1" applyAlignment="1">
      <alignment horizontal="center" vertical="center" wrapText="1"/>
    </xf>
    <xf numFmtId="0" fontId="11" fillId="18" borderId="9" xfId="0" applyFont="1" applyFill="1" applyBorder="1" applyAlignment="1">
      <alignment horizontal="center" vertical="center" wrapText="1"/>
    </xf>
    <xf numFmtId="0" fontId="11" fillId="17" borderId="1" xfId="0" applyFont="1" applyFill="1" applyBorder="1" applyAlignment="1">
      <alignment horizontal="center" vertical="center" wrapText="1"/>
    </xf>
    <xf numFmtId="0" fontId="11" fillId="17" borderId="2" xfId="0" applyFont="1" applyFill="1" applyBorder="1" applyAlignment="1">
      <alignment horizontal="center" vertical="center" wrapText="1"/>
    </xf>
    <xf numFmtId="0" fontId="11" fillId="17" borderId="3" xfId="0" applyFont="1" applyFill="1" applyBorder="1" applyAlignment="1">
      <alignment horizontal="center" vertical="center" wrapText="1"/>
    </xf>
    <xf numFmtId="0" fontId="14" fillId="17" borderId="5" xfId="0" applyFont="1" applyFill="1" applyBorder="1" applyAlignment="1">
      <alignment horizontal="center" vertical="center" textRotation="90" wrapText="1"/>
    </xf>
    <xf numFmtId="0" fontId="14" fillId="17" borderId="9" xfId="0" applyFont="1" applyFill="1" applyBorder="1" applyAlignment="1">
      <alignment horizontal="center" vertical="center" textRotation="90" wrapText="1"/>
    </xf>
    <xf numFmtId="0" fontId="11" fillId="17" borderId="9" xfId="0" applyFont="1" applyFill="1" applyBorder="1" applyAlignment="1">
      <alignment horizontal="center" vertical="center" textRotation="90" wrapText="1"/>
    </xf>
    <xf numFmtId="0" fontId="11" fillId="19" borderId="4" xfId="0" applyFont="1" applyFill="1" applyBorder="1" applyAlignment="1">
      <alignment horizontal="center" vertical="center" wrapText="1"/>
    </xf>
    <xf numFmtId="0" fontId="11" fillId="19" borderId="5" xfId="0" applyFont="1" applyFill="1" applyBorder="1" applyAlignment="1">
      <alignment horizontal="center" vertical="center" textRotation="90" wrapText="1"/>
    </xf>
    <xf numFmtId="0" fontId="11" fillId="19" borderId="9" xfId="0" applyFont="1" applyFill="1" applyBorder="1" applyAlignment="1">
      <alignment horizontal="center" vertical="center" textRotation="90" wrapText="1"/>
    </xf>
    <xf numFmtId="0" fontId="11" fillId="19" borderId="4" xfId="0" applyFont="1" applyFill="1" applyBorder="1" applyAlignment="1">
      <alignment horizontal="center" vertical="center" textRotation="90" wrapText="1"/>
    </xf>
    <xf numFmtId="0" fontId="3" fillId="0" borderId="1" xfId="0" applyFont="1" applyBorder="1" applyAlignment="1">
      <alignment horizontal="center" vertical="center"/>
    </xf>
    <xf numFmtId="0" fontId="3" fillId="2" borderId="11" xfId="0" applyFont="1" applyFill="1" applyBorder="1" applyAlignment="1">
      <alignment horizontal="center" vertical="center"/>
    </xf>
    <xf numFmtId="0" fontId="3" fillId="2" borderId="12" xfId="0" applyFont="1" applyFill="1" applyBorder="1" applyAlignment="1">
      <alignment horizontal="center" vertical="center"/>
    </xf>
    <xf numFmtId="0" fontId="3" fillId="2" borderId="5" xfId="0" applyFont="1" applyFill="1" applyBorder="1" applyAlignment="1" applyProtection="1">
      <alignment horizontal="center" vertical="center" textRotation="90" wrapText="1"/>
      <protection locked="0"/>
    </xf>
    <xf numFmtId="0" fontId="3" fillId="2" borderId="10" xfId="0" applyFont="1" applyFill="1" applyBorder="1" applyAlignment="1" applyProtection="1">
      <alignment horizontal="center" vertical="center" textRotation="90" wrapText="1"/>
      <protection locked="0"/>
    </xf>
    <xf numFmtId="0" fontId="3" fillId="2" borderId="9" xfId="0" applyFont="1" applyFill="1" applyBorder="1" applyAlignment="1" applyProtection="1">
      <alignment horizontal="center" vertical="center" textRotation="90" wrapText="1"/>
      <protection locked="0"/>
    </xf>
    <xf numFmtId="0" fontId="3" fillId="2" borderId="4" xfId="0" applyFont="1" applyFill="1" applyBorder="1" applyAlignment="1" applyProtection="1">
      <alignment horizontal="center" vertical="center" textRotation="90" wrapText="1"/>
      <protection locked="0"/>
    </xf>
    <xf numFmtId="0" fontId="16" fillId="0" borderId="4" xfId="0" applyFont="1" applyBorder="1" applyAlignment="1" applyProtection="1">
      <alignment horizontal="center" vertical="center" wrapText="1"/>
      <protection locked="0"/>
    </xf>
    <xf numFmtId="0" fontId="3" fillId="0" borderId="4" xfId="0" applyFont="1" applyBorder="1" applyAlignment="1" applyProtection="1">
      <alignment horizontal="center" vertical="center" textRotation="90"/>
      <protection locked="0"/>
    </xf>
    <xf numFmtId="0" fontId="17" fillId="20" borderId="4" xfId="0" applyFont="1" applyFill="1" applyBorder="1" applyAlignment="1" applyProtection="1">
      <alignment horizontal="left" vertical="center" wrapText="1"/>
      <protection hidden="1"/>
    </xf>
    <xf numFmtId="0" fontId="3" fillId="20" borderId="5" xfId="0" applyFont="1" applyFill="1" applyBorder="1" applyAlignment="1" applyProtection="1">
      <alignment horizontal="center" vertical="center" wrapText="1"/>
      <protection hidden="1"/>
    </xf>
    <xf numFmtId="0" fontId="3" fillId="20" borderId="10" xfId="0" applyFont="1" applyFill="1" applyBorder="1" applyAlignment="1" applyProtection="1">
      <alignment horizontal="center" vertical="center" wrapText="1"/>
      <protection hidden="1"/>
    </xf>
    <xf numFmtId="0" fontId="3" fillId="20" borderId="9" xfId="0" applyFont="1" applyFill="1" applyBorder="1" applyAlignment="1" applyProtection="1">
      <alignment horizontal="center" vertical="center" wrapText="1"/>
      <protection hidden="1"/>
    </xf>
    <xf numFmtId="9" fontId="3" fillId="0" borderId="4" xfId="0" applyNumberFormat="1" applyFont="1" applyBorder="1" applyAlignment="1" applyProtection="1">
      <alignment horizontal="center" vertical="center" wrapText="1"/>
      <protection locked="0"/>
    </xf>
    <xf numFmtId="0" fontId="18" fillId="0" borderId="4" xfId="0" applyFont="1" applyBorder="1" applyAlignment="1" applyProtection="1">
      <alignment horizontal="center" vertical="center" wrapText="1"/>
      <protection hidden="1"/>
    </xf>
    <xf numFmtId="0" fontId="3" fillId="20" borderId="4" xfId="0" applyFont="1" applyFill="1" applyBorder="1" applyAlignment="1" applyProtection="1">
      <alignment horizontal="center" vertical="center" wrapText="1"/>
      <protection hidden="1"/>
    </xf>
    <xf numFmtId="0" fontId="18" fillId="0" borderId="4" xfId="0" applyFont="1" applyBorder="1" applyAlignment="1" applyProtection="1">
      <alignment horizontal="center" vertical="center"/>
      <protection hidden="1"/>
    </xf>
    <xf numFmtId="0" fontId="3" fillId="20" borderId="5" xfId="0" applyFont="1" applyFill="1" applyBorder="1" applyAlignment="1" applyProtection="1">
      <alignment horizontal="center" vertical="center" textRotation="90"/>
      <protection hidden="1"/>
    </xf>
    <xf numFmtId="0" fontId="3" fillId="20" borderId="10" xfId="0" applyFont="1" applyFill="1" applyBorder="1" applyAlignment="1" applyProtection="1">
      <alignment horizontal="center" vertical="center" textRotation="90"/>
      <protection hidden="1"/>
    </xf>
    <xf numFmtId="0" fontId="3" fillId="20" borderId="9" xfId="0" applyFont="1" applyFill="1" applyBorder="1" applyAlignment="1" applyProtection="1">
      <alignment horizontal="center" vertical="center" textRotation="90"/>
      <protection hidden="1"/>
    </xf>
    <xf numFmtId="0" fontId="3" fillId="0" borderId="4" xfId="0" applyFont="1" applyBorder="1" applyAlignment="1" applyProtection="1">
      <alignment horizontal="center" vertical="center" wrapText="1"/>
      <protection locked="0"/>
    </xf>
    <xf numFmtId="0" fontId="3" fillId="0" borderId="5" xfId="0" applyFont="1" applyBorder="1" applyAlignment="1" applyProtection="1">
      <alignment horizontal="left" vertical="center" wrapText="1"/>
      <protection locked="0"/>
    </xf>
    <xf numFmtId="0" fontId="3" fillId="0" borderId="10" xfId="0" applyFont="1" applyBorder="1" applyAlignment="1" applyProtection="1">
      <alignment horizontal="left" vertical="center"/>
      <protection locked="0"/>
    </xf>
    <xf numFmtId="0" fontId="3" fillId="0" borderId="9" xfId="0" applyFont="1" applyBorder="1" applyAlignment="1" applyProtection="1">
      <alignment horizontal="left" vertical="center"/>
      <protection locked="0"/>
    </xf>
    <xf numFmtId="0" fontId="18" fillId="20" borderId="4" xfId="0" applyFont="1" applyFill="1" applyBorder="1" applyAlignment="1" applyProtection="1">
      <alignment horizontal="center" vertical="center" wrapText="1"/>
      <protection hidden="1"/>
    </xf>
    <xf numFmtId="0" fontId="3" fillId="0" borderId="5" xfId="0" applyFont="1" applyBorder="1" applyAlignment="1" applyProtection="1">
      <alignment horizontal="center" vertical="center" wrapText="1"/>
      <protection hidden="1"/>
    </xf>
    <xf numFmtId="0" fontId="3" fillId="0" borderId="10" xfId="0" applyFont="1" applyBorder="1" applyAlignment="1" applyProtection="1">
      <alignment horizontal="center" vertical="center" wrapText="1"/>
      <protection hidden="1"/>
    </xf>
    <xf numFmtId="0" fontId="3" fillId="0" borderId="9" xfId="0" applyFont="1" applyBorder="1" applyAlignment="1" applyProtection="1">
      <alignment horizontal="center" vertical="center" wrapText="1"/>
      <protection hidden="1"/>
    </xf>
    <xf numFmtId="14" fontId="20" fillId="0" borderId="5" xfId="0" applyNumberFormat="1" applyFont="1" applyBorder="1" applyAlignment="1" applyProtection="1">
      <alignment horizontal="left" vertical="center" wrapText="1"/>
      <protection locked="0"/>
    </xf>
    <xf numFmtId="14" fontId="20" fillId="0" borderId="10" xfId="0" applyNumberFormat="1" applyFont="1" applyBorder="1" applyAlignment="1" applyProtection="1">
      <alignment horizontal="left" vertical="center" wrapText="1"/>
      <protection locked="0"/>
    </xf>
    <xf numFmtId="14" fontId="20" fillId="0" borderId="9" xfId="0" applyNumberFormat="1" applyFont="1" applyBorder="1" applyAlignment="1" applyProtection="1">
      <alignment horizontal="left" vertical="center" wrapText="1"/>
      <protection locked="0"/>
    </xf>
    <xf numFmtId="0" fontId="3" fillId="2" borderId="5" xfId="0" applyFont="1" applyFill="1" applyBorder="1" applyAlignment="1" applyProtection="1">
      <alignment horizontal="center" vertical="center" wrapText="1"/>
      <protection locked="0"/>
    </xf>
    <xf numFmtId="0" fontId="3" fillId="2" borderId="10" xfId="0" applyFont="1" applyFill="1" applyBorder="1" applyAlignment="1" applyProtection="1">
      <alignment horizontal="center" vertical="center" wrapText="1"/>
      <protection locked="0"/>
    </xf>
    <xf numFmtId="0" fontId="3" fillId="2" borderId="9" xfId="0" applyFont="1" applyFill="1" applyBorder="1" applyAlignment="1" applyProtection="1">
      <alignment horizontal="center" vertical="center" wrapText="1"/>
      <protection locked="0"/>
    </xf>
    <xf numFmtId="0" fontId="3" fillId="2" borderId="10" xfId="0" applyFont="1" applyFill="1" applyBorder="1" applyAlignment="1" applyProtection="1">
      <alignment horizontal="center" vertical="center"/>
      <protection locked="0"/>
    </xf>
    <xf numFmtId="0" fontId="3" fillId="2" borderId="9" xfId="0" applyFont="1" applyFill="1" applyBorder="1" applyAlignment="1" applyProtection="1">
      <alignment horizontal="center" vertical="center"/>
      <protection locked="0"/>
    </xf>
    <xf numFmtId="9" fontId="3" fillId="20" borderId="5" xfId="0" applyNumberFormat="1" applyFont="1" applyFill="1" applyBorder="1" applyAlignment="1" applyProtection="1">
      <alignment horizontal="center" vertical="center" textRotation="90"/>
      <protection hidden="1"/>
    </xf>
    <xf numFmtId="9" fontId="3" fillId="20" borderId="10" xfId="0" applyNumberFormat="1" applyFont="1" applyFill="1" applyBorder="1" applyAlignment="1" applyProtection="1">
      <alignment horizontal="center" vertical="center" textRotation="90"/>
      <protection hidden="1"/>
    </xf>
    <xf numFmtId="9" fontId="3" fillId="20" borderId="9" xfId="0" applyNumberFormat="1" applyFont="1" applyFill="1" applyBorder="1" applyAlignment="1" applyProtection="1">
      <alignment horizontal="center" vertical="center" textRotation="90"/>
      <protection hidden="1"/>
    </xf>
    <xf numFmtId="9" fontId="3" fillId="0" borderId="5" xfId="0" applyNumberFormat="1" applyFont="1" applyBorder="1" applyAlignment="1" applyProtection="1">
      <alignment horizontal="center" vertical="center" textRotation="90"/>
      <protection locked="0"/>
    </xf>
    <xf numFmtId="9" fontId="3" fillId="0" borderId="10" xfId="0" applyNumberFormat="1" applyFont="1" applyBorder="1" applyAlignment="1" applyProtection="1">
      <alignment horizontal="center" vertical="center" textRotation="90"/>
      <protection locked="0"/>
    </xf>
    <xf numFmtId="9" fontId="3" fillId="0" borderId="9" xfId="0" applyNumberFormat="1" applyFont="1" applyBorder="1" applyAlignment="1" applyProtection="1">
      <alignment horizontal="center" vertical="center" textRotation="90"/>
      <protection locked="0"/>
    </xf>
    <xf numFmtId="1" fontId="3" fillId="20" borderId="5" xfId="1" applyNumberFormat="1" applyFont="1" applyFill="1" applyBorder="1" applyAlignment="1" applyProtection="1">
      <alignment horizontal="center" vertical="center"/>
      <protection hidden="1"/>
    </xf>
    <xf numFmtId="1" fontId="3" fillId="20" borderId="10" xfId="1" applyNumberFormat="1" applyFont="1" applyFill="1" applyBorder="1" applyAlignment="1" applyProtection="1">
      <alignment horizontal="center" vertical="center"/>
      <protection hidden="1"/>
    </xf>
    <xf numFmtId="1" fontId="3" fillId="20" borderId="9" xfId="1" applyNumberFormat="1" applyFont="1" applyFill="1" applyBorder="1" applyAlignment="1" applyProtection="1">
      <alignment horizontal="center" vertical="center"/>
      <protection hidden="1"/>
    </xf>
    <xf numFmtId="0" fontId="18" fillId="0" borderId="4" xfId="0" applyFont="1" applyBorder="1" applyAlignment="1" applyProtection="1">
      <alignment horizontal="center" vertical="center" textRotation="90" wrapText="1"/>
      <protection hidden="1"/>
    </xf>
    <xf numFmtId="0" fontId="18" fillId="0" borderId="4" xfId="0" applyFont="1" applyBorder="1" applyAlignment="1" applyProtection="1">
      <alignment horizontal="center" vertical="center" textRotation="90"/>
      <protection hidden="1"/>
    </xf>
    <xf numFmtId="0" fontId="16" fillId="0" borderId="5" xfId="0" applyFont="1" applyBorder="1" applyAlignment="1" applyProtection="1">
      <alignment horizontal="center" vertical="center" wrapText="1"/>
      <protection locked="0"/>
    </xf>
    <xf numFmtId="0" fontId="16" fillId="0" borderId="10" xfId="0" applyFont="1" applyBorder="1" applyAlignment="1" applyProtection="1">
      <alignment horizontal="center" vertical="center" wrapText="1"/>
      <protection locked="0"/>
    </xf>
    <xf numFmtId="0" fontId="16" fillId="0" borderId="9" xfId="0" applyFont="1" applyBorder="1" applyAlignment="1" applyProtection="1">
      <alignment horizontal="center" vertical="center" wrapText="1"/>
      <protection locked="0"/>
    </xf>
    <xf numFmtId="0" fontId="3" fillId="0" borderId="5" xfId="0" applyFont="1" applyBorder="1" applyAlignment="1" applyProtection="1">
      <alignment horizontal="center" vertical="center" textRotation="90"/>
      <protection locked="0"/>
    </xf>
    <xf numFmtId="0" fontId="3" fillId="0" borderId="10" xfId="0" applyFont="1" applyBorder="1" applyAlignment="1" applyProtection="1">
      <alignment horizontal="center" vertical="center" textRotation="90"/>
      <protection locked="0"/>
    </xf>
    <xf numFmtId="0" fontId="3" fillId="0" borderId="9" xfId="0" applyFont="1" applyBorder="1" applyAlignment="1" applyProtection="1">
      <alignment horizontal="center" vertical="center" textRotation="90"/>
      <protection locked="0"/>
    </xf>
    <xf numFmtId="0" fontId="3" fillId="2" borderId="5" xfId="0" applyFont="1" applyFill="1" applyBorder="1" applyAlignment="1" applyProtection="1">
      <alignment horizontal="center" vertical="center"/>
      <protection locked="0"/>
    </xf>
    <xf numFmtId="0" fontId="3" fillId="2" borderId="0" xfId="0" applyFont="1" applyFill="1" applyAlignment="1">
      <alignment horizontal="center" vertical="center"/>
    </xf>
    <xf numFmtId="0" fontId="3" fillId="0" borderId="0" xfId="0" applyFont="1" applyAlignment="1">
      <alignment horizontal="center" vertical="center"/>
    </xf>
    <xf numFmtId="0" fontId="3" fillId="0" borderId="5" xfId="0" applyFont="1" applyBorder="1" applyAlignment="1" applyProtection="1">
      <alignment horizontal="center" vertical="center" textRotation="90" wrapText="1"/>
      <protection locked="0"/>
    </xf>
    <xf numFmtId="0" fontId="3" fillId="0" borderId="10" xfId="0" applyFont="1" applyBorder="1" applyAlignment="1" applyProtection="1">
      <alignment horizontal="center" vertical="center" textRotation="90" wrapText="1"/>
      <protection locked="0"/>
    </xf>
    <xf numFmtId="0" fontId="3" fillId="0" borderId="9" xfId="0" applyFont="1" applyBorder="1" applyAlignment="1" applyProtection="1">
      <alignment horizontal="center" vertical="center" textRotation="90" wrapText="1"/>
      <protection locked="0"/>
    </xf>
    <xf numFmtId="0" fontId="3" fillId="2" borderId="4" xfId="0" applyFont="1" applyFill="1" applyBorder="1" applyAlignment="1" applyProtection="1">
      <alignment horizontal="center" vertical="center"/>
      <protection locked="0"/>
    </xf>
    <xf numFmtId="14" fontId="3" fillId="0" borderId="5" xfId="0" applyNumberFormat="1" applyFont="1" applyBorder="1" applyAlignment="1" applyProtection="1">
      <alignment horizontal="center" vertical="top" wrapText="1"/>
      <protection locked="0"/>
    </xf>
    <xf numFmtId="14" fontId="3" fillId="0" borderId="10" xfId="0" applyNumberFormat="1" applyFont="1" applyBorder="1" applyAlignment="1" applyProtection="1">
      <alignment horizontal="center" vertical="top" wrapText="1"/>
      <protection locked="0"/>
    </xf>
    <xf numFmtId="14" fontId="3" fillId="0" borderId="9" xfId="0" applyNumberFormat="1" applyFont="1" applyBorder="1" applyAlignment="1" applyProtection="1">
      <alignment horizontal="center" vertical="top" wrapText="1"/>
      <protection locked="0"/>
    </xf>
    <xf numFmtId="0" fontId="18" fillId="0" borderId="5" xfId="0" applyFont="1" applyBorder="1" applyAlignment="1" applyProtection="1">
      <alignment horizontal="center" vertical="center"/>
      <protection locked="0"/>
    </xf>
    <xf numFmtId="0" fontId="18" fillId="0" borderId="10" xfId="0" applyFont="1" applyBorder="1" applyAlignment="1" applyProtection="1">
      <alignment horizontal="center" vertical="center"/>
      <protection locked="0"/>
    </xf>
    <xf numFmtId="0" fontId="18" fillId="0" borderId="9" xfId="0" applyFont="1" applyBorder="1" applyAlignment="1" applyProtection="1">
      <alignment horizontal="center" vertical="center"/>
      <protection locked="0"/>
    </xf>
    <xf numFmtId="0" fontId="3" fillId="2" borderId="4" xfId="0" applyFont="1" applyFill="1" applyBorder="1" applyAlignment="1" applyProtection="1">
      <alignment horizontal="center" vertical="center" wrapText="1"/>
      <protection locked="0"/>
    </xf>
    <xf numFmtId="0" fontId="3" fillId="20" borderId="4" xfId="0" applyFont="1" applyFill="1" applyBorder="1" applyAlignment="1" applyProtection="1">
      <alignment horizontal="center" vertical="center" textRotation="90"/>
      <protection hidden="1"/>
    </xf>
    <xf numFmtId="9" fontId="3" fillId="0" borderId="4" xfId="0" applyNumberFormat="1" applyFont="1" applyBorder="1" applyAlignment="1" applyProtection="1">
      <alignment horizontal="center" vertical="center" textRotation="90"/>
      <protection locked="0"/>
    </xf>
  </cellXfs>
  <cellStyles count="3">
    <cellStyle name="Normal" xfId="0" builtinId="0"/>
    <cellStyle name="Normal 2" xfId="2" xr:uid="{ACE00067-C7F2-4560-8772-5ADAA343F74A}"/>
    <cellStyle name="Porcentaje" xfId="1" builtinId="5"/>
  </cellStyles>
  <dxfs count="342">
    <dxf>
      <font>
        <color rgb="FF9C0006"/>
      </font>
      <fill>
        <patternFill>
          <bgColor rgb="FFFFC7CE"/>
        </patternFill>
      </fill>
    </dxf>
    <dxf>
      <font>
        <color rgb="FF9C5700"/>
      </font>
      <fill>
        <patternFill>
          <bgColor rgb="FFFFEB9C"/>
        </patternFill>
      </fill>
    </dxf>
    <dxf>
      <font>
        <color rgb="FF006100"/>
      </font>
      <fill>
        <patternFill>
          <bgColor rgb="FFC6EFCE"/>
        </patternFill>
      </fill>
    </dxf>
    <dxf>
      <fill>
        <patternFill>
          <bgColor theme="0" tint="-0.14996795556505021"/>
        </patternFill>
      </fill>
    </dxf>
    <dxf>
      <fill>
        <patternFill>
          <bgColor theme="0" tint="-0.14996795556505021"/>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ill>
        <patternFill>
          <bgColor theme="0" tint="-0.14996795556505021"/>
        </patternFill>
      </fill>
    </dxf>
    <dxf>
      <fill>
        <patternFill>
          <bgColor theme="0" tint="-0.14996795556505021"/>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ill>
        <patternFill>
          <bgColor theme="0" tint="-0.14996795556505021"/>
        </patternFill>
      </fill>
    </dxf>
    <dxf>
      <fill>
        <patternFill>
          <bgColor theme="0" tint="-0.14996795556505021"/>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ill>
        <patternFill>
          <bgColor theme="0" tint="-0.14996795556505021"/>
        </patternFill>
      </fill>
    </dxf>
    <dxf>
      <fill>
        <patternFill>
          <bgColor theme="0" tint="-0.14996795556505021"/>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ill>
        <patternFill>
          <bgColor theme="0" tint="-0.14996795556505021"/>
        </patternFill>
      </fill>
    </dxf>
    <dxf>
      <fill>
        <patternFill>
          <bgColor theme="0" tint="-0.14996795556505021"/>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ill>
        <patternFill>
          <bgColor theme="0" tint="-0.14996795556505021"/>
        </patternFill>
      </fill>
    </dxf>
    <dxf>
      <fill>
        <patternFill>
          <bgColor theme="0" tint="-0.14996795556505021"/>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ill>
        <patternFill>
          <bgColor theme="0" tint="-0.14996795556505021"/>
        </patternFill>
      </fill>
    </dxf>
    <dxf>
      <fill>
        <patternFill>
          <bgColor theme="0" tint="-0.14996795556505021"/>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ill>
        <patternFill>
          <bgColor theme="0" tint="-0.14996795556505021"/>
        </patternFill>
      </fill>
    </dxf>
    <dxf>
      <fill>
        <patternFill>
          <bgColor theme="0" tint="-0.14996795556505021"/>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ill>
        <patternFill>
          <bgColor theme="0" tint="-0.14996795556505021"/>
        </patternFill>
      </fill>
    </dxf>
    <dxf>
      <fill>
        <patternFill>
          <bgColor theme="0" tint="-0.14996795556505021"/>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ill>
        <patternFill>
          <bgColor theme="0" tint="-0.14996795556505021"/>
        </patternFill>
      </fill>
    </dxf>
    <dxf>
      <fill>
        <patternFill>
          <bgColor theme="0" tint="-0.14996795556505021"/>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ill>
        <patternFill>
          <bgColor theme="0" tint="-0.14996795556505021"/>
        </patternFill>
      </fill>
    </dxf>
    <dxf>
      <fill>
        <patternFill>
          <bgColor theme="0" tint="-0.14996795556505021"/>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ill>
        <patternFill>
          <bgColor theme="0" tint="-0.14996795556505021"/>
        </patternFill>
      </fill>
    </dxf>
    <dxf>
      <fill>
        <patternFill>
          <bgColor theme="0" tint="-0.14996795556505021"/>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ill>
        <patternFill>
          <bgColor theme="0" tint="-0.14996795556505021"/>
        </patternFill>
      </fill>
    </dxf>
    <dxf>
      <fill>
        <patternFill>
          <bgColor theme="0" tint="-0.14996795556505021"/>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ill>
        <patternFill>
          <bgColor theme="0" tint="-0.14996795556505021"/>
        </patternFill>
      </fill>
    </dxf>
    <dxf>
      <fill>
        <patternFill>
          <bgColor theme="0" tint="-0.14996795556505021"/>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u val="none"/>
        <color theme="0" tint="-0.14996795556505021"/>
      </font>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externalLink" Target="externalLinks/externalLink2.xml"/><Relationship Id="rId7"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externalLink" Target="externalLinks/externalLink5.xml"/><Relationship Id="rId5" Type="http://schemas.openxmlformats.org/officeDocument/2006/relationships/externalLink" Target="externalLinks/externalLink4.xml"/><Relationship Id="rId10" Type="http://schemas.openxmlformats.org/officeDocument/2006/relationships/calcChain" Target="calcChain.xml"/><Relationship Id="rId4" Type="http://schemas.openxmlformats.org/officeDocument/2006/relationships/externalLink" Target="externalLinks/externalLink3.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342900</xdr:colOff>
      <xdr:row>1</xdr:row>
      <xdr:rowOff>144288</xdr:rowOff>
    </xdr:from>
    <xdr:to>
      <xdr:col>8</xdr:col>
      <xdr:colOff>317668</xdr:colOff>
      <xdr:row>3</xdr:row>
      <xdr:rowOff>196932</xdr:rowOff>
    </xdr:to>
    <xdr:pic>
      <xdr:nvPicPr>
        <xdr:cNvPr id="2" name="Picture 1">
          <a:extLst>
            <a:ext uri="{FF2B5EF4-FFF2-40B4-BE49-F238E27FC236}">
              <a16:creationId xmlns:a16="http://schemas.microsoft.com/office/drawing/2014/main" id="{E3B93B55-EA6E-4C10-BFB0-D4FF47574E7A}"/>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95275" y="353838"/>
          <a:ext cx="1317793" cy="624144"/>
        </a:xfrm>
        <a:prstGeom prst="rect">
          <a:avLst/>
        </a:prstGeom>
      </xdr:spPr>
    </xdr:pic>
    <xdr:clientData/>
  </xdr:twoCellAnchor>
  <xdr:twoCellAnchor>
    <xdr:from>
      <xdr:col>8</xdr:col>
      <xdr:colOff>779822</xdr:colOff>
      <xdr:row>3</xdr:row>
      <xdr:rowOff>212378</xdr:rowOff>
    </xdr:from>
    <xdr:to>
      <xdr:col>17</xdr:col>
      <xdr:colOff>419100</xdr:colOff>
      <xdr:row>3</xdr:row>
      <xdr:rowOff>212378</xdr:rowOff>
    </xdr:to>
    <xdr:cxnSp macro="">
      <xdr:nvCxnSpPr>
        <xdr:cNvPr id="3" name="Straight Connector 2">
          <a:extLst>
            <a:ext uri="{FF2B5EF4-FFF2-40B4-BE49-F238E27FC236}">
              <a16:creationId xmlns:a16="http://schemas.microsoft.com/office/drawing/2014/main" id="{B94D80C1-C70B-4B60-BF5C-73CDE5431323}"/>
            </a:ext>
          </a:extLst>
        </xdr:cNvPr>
        <xdr:cNvCxnSpPr/>
      </xdr:nvCxnSpPr>
      <xdr:spPr>
        <a:xfrm flipV="1">
          <a:off x="2075222" y="993428"/>
          <a:ext cx="5192353" cy="0"/>
        </a:xfrm>
        <a:prstGeom prst="line">
          <a:avLst/>
        </a:prstGeom>
        <a:ln>
          <a:solidFill>
            <a:srgbClr val="002060"/>
          </a:solidFill>
        </a:ln>
      </xdr:spPr>
      <xdr:style>
        <a:lnRef idx="3">
          <a:schemeClr val="accent1"/>
        </a:lnRef>
        <a:fillRef idx="0">
          <a:schemeClr val="accent1"/>
        </a:fillRef>
        <a:effectRef idx="2">
          <a:schemeClr val="accent1"/>
        </a:effectRef>
        <a:fontRef idx="minor">
          <a:schemeClr val="tx1"/>
        </a:fontRef>
      </xdr:style>
    </xdr:cxn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D:\fileserver\publica\1%20-%20Oficina%20Asesora%20de%20Planeaci&#242;n\2.%20Riesgos\Cuadro%20de%20Mando\Seguimiento\2017\Seguimiento%20Noviembre\Areas\OGI\Tablas%20de%20Valoraci&#243;n%20de%20Riesgos%20(003)%20DICOGI.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2.%20Riesgos/2022/01_Formulacion_Actualizaciones/Versiones_Oficiales/Matriz_Riesgos_Corrupcion_2022_v2.xlsm"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D:\fileserver\publica\1%20-%20Oficina%20Asesora%20de%20Planeaci&#242;n\2.%20Riesgos\Cuadro%20de%20Mando\Seguimiento\2018\Mayo%202018\Riesgos%20Por%20Area\Administrativa.xlsm"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172.30.88.29/PerfilesMoviles$/Users/adriana/Desktop/SAE/05_Riesgos/2021/01_Formulacion_Actualizaciones/Documentos_trabajo/Riesgos_v1/Mapa_Riesgos_Corrupcion_2021_resaltado.xlsx"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2.%20Riesgos/2022/01_Formulacion_Actualizaciones/Versiones_Oficiales/Matriz_Riesgos_Operacionales_2022_v3.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Tablas"/>
    </sheetNames>
    <sheetDataSet>
      <sheetData sheetId="0"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Mapa_Riesgos"/>
      <sheetName val="Datos_Basicos"/>
      <sheetName val="Tipologia_Riesgos"/>
      <sheetName val="Tabla_Probabilidad"/>
      <sheetName val="Tabla Impacto"/>
      <sheetName val="Tabla_Controles"/>
      <sheetName val="Impacto_Riesgos"/>
      <sheetName val="Mapa_Calor"/>
      <sheetName val="Hoja1"/>
      <sheetName val="Matriz_Riesgos_Corrupcion_2022_"/>
    </sheetNames>
    <sheetDataSet>
      <sheetData sheetId="0"/>
      <sheetData sheetId="1" refreshError="1"/>
      <sheetData sheetId="2"/>
      <sheetData sheetId="3">
        <row r="20">
          <cell r="D20" t="str">
            <v xml:space="preserve">   El evento puede ocurrir solo en circunstancias excepcionales (poco comunes o anormales)</v>
          </cell>
          <cell r="E20" t="str">
            <v xml:space="preserve">   El evento puede ocurrir en algún momento</v>
          </cell>
          <cell r="F20" t="str">
            <v xml:space="preserve">   El evento podrá ocurrir en algún momento</v>
          </cell>
          <cell r="G20" t="str">
            <v xml:space="preserve">   Es viable que el evento ocurra en la mayoría de las circunstancias</v>
          </cell>
          <cell r="H20" t="str">
            <v xml:space="preserve">   Se espera que el evento ocurra en la mayoría de las circunstancias</v>
          </cell>
          <cell r="J20" t="str">
            <v xml:space="preserve">   No se ha presentado en los últimos 5 años</v>
          </cell>
          <cell r="K20" t="str">
            <v xml:space="preserve">   Al menos 1 vez en los últimos 5 años</v>
          </cell>
          <cell r="L20" t="str">
            <v xml:space="preserve">   Al menos 1 vez en los últimos 2 años</v>
          </cell>
          <cell r="M20" t="str">
            <v xml:space="preserve">   Al menos 1 vez en el último año</v>
          </cell>
          <cell r="N20" t="str">
            <v xml:space="preserve">   Más de 1 vez al año</v>
          </cell>
        </row>
      </sheetData>
      <sheetData sheetId="4">
        <row r="10">
          <cell r="F10" t="str">
            <v>De una (1) a cinco (5) respuestas afirmativas. Genera medianas consecuencias sobre la entidad</v>
          </cell>
          <cell r="G10" t="str">
            <v>De seis (6) a once (11) respuestas afirmativas. Genera altas consecuencias sobre la entidad</v>
          </cell>
          <cell r="H10" t="str">
            <v>De doce (12) a diecinueve (19) respuestas afirmativas. Genera consecuencias desastrosas para la entidad</v>
          </cell>
        </row>
      </sheetData>
      <sheetData sheetId="5">
        <row r="56">
          <cell r="B56" t="str">
            <v>Concatenado</v>
          </cell>
          <cell r="C56" t="str">
            <v>Numero</v>
          </cell>
          <cell r="D56" t="str">
            <v>Rango de Calificación del Diseño</v>
          </cell>
          <cell r="E56" t="str">
            <v>El control se ejecuta de manera consistente por los responsables. (EJECUCIÓN)</v>
          </cell>
          <cell r="F56" t="str">
            <v>Control Definitivo</v>
          </cell>
          <cell r="G56" t="str">
            <v>Puntaje de Solidez del Control</v>
          </cell>
        </row>
        <row r="57">
          <cell r="B57" t="str">
            <v>FuerteFuerte</v>
          </cell>
          <cell r="C57">
            <v>1</v>
          </cell>
          <cell r="D57" t="str">
            <v>Fuerte</v>
          </cell>
          <cell r="E57" t="str">
            <v>Fuerte</v>
          </cell>
          <cell r="F57" t="str">
            <v>Fuerte</v>
          </cell>
          <cell r="G57">
            <v>100</v>
          </cell>
        </row>
        <row r="58">
          <cell r="B58" t="str">
            <v>FuerteModerado</v>
          </cell>
          <cell r="C58">
            <v>2</v>
          </cell>
          <cell r="D58" t="str">
            <v>Fuerte</v>
          </cell>
          <cell r="E58" t="str">
            <v>Moderado</v>
          </cell>
          <cell r="F58" t="str">
            <v>Moderado</v>
          </cell>
          <cell r="G58">
            <v>50</v>
          </cell>
        </row>
        <row r="59">
          <cell r="B59" t="str">
            <v>FuerteDébil</v>
          </cell>
          <cell r="C59">
            <v>3</v>
          </cell>
          <cell r="D59" t="str">
            <v>Fuerte</v>
          </cell>
          <cell r="E59" t="str">
            <v>Débil</v>
          </cell>
          <cell r="F59" t="str">
            <v>Débil</v>
          </cell>
          <cell r="G59">
            <v>0</v>
          </cell>
        </row>
        <row r="60">
          <cell r="B60" t="str">
            <v>Moderadofuerte</v>
          </cell>
          <cell r="C60">
            <v>4</v>
          </cell>
          <cell r="D60" t="str">
            <v>Moderado</v>
          </cell>
          <cell r="E60" t="str">
            <v>fuerte</v>
          </cell>
          <cell r="F60" t="str">
            <v>Moderado</v>
          </cell>
          <cell r="G60">
            <v>50</v>
          </cell>
        </row>
        <row r="61">
          <cell r="B61" t="str">
            <v>ModeradoModerado</v>
          </cell>
          <cell r="C61">
            <v>5</v>
          </cell>
          <cell r="D61" t="str">
            <v>Moderado</v>
          </cell>
          <cell r="E61" t="str">
            <v>Moderado</v>
          </cell>
          <cell r="F61" t="str">
            <v>Moderado</v>
          </cell>
          <cell r="G61">
            <v>50</v>
          </cell>
        </row>
        <row r="62">
          <cell r="B62" t="str">
            <v>ModeradoDébil</v>
          </cell>
          <cell r="C62">
            <v>6</v>
          </cell>
          <cell r="D62" t="str">
            <v>Moderado</v>
          </cell>
          <cell r="E62" t="str">
            <v>Débil</v>
          </cell>
          <cell r="F62" t="str">
            <v>Débil</v>
          </cell>
          <cell r="G62">
            <v>0</v>
          </cell>
        </row>
        <row r="63">
          <cell r="B63" t="str">
            <v>DébilFuerte</v>
          </cell>
          <cell r="C63">
            <v>7</v>
          </cell>
          <cell r="D63" t="str">
            <v>Débil</v>
          </cell>
          <cell r="E63" t="str">
            <v>Fuerte</v>
          </cell>
          <cell r="F63" t="str">
            <v>Débil</v>
          </cell>
          <cell r="G63">
            <v>0</v>
          </cell>
        </row>
        <row r="64">
          <cell r="B64" t="str">
            <v>DébilModerado</v>
          </cell>
          <cell r="C64">
            <v>8</v>
          </cell>
          <cell r="D64" t="str">
            <v>Débil</v>
          </cell>
          <cell r="E64" t="str">
            <v>Moderado</v>
          </cell>
          <cell r="F64" t="str">
            <v>Débil</v>
          </cell>
          <cell r="G64">
            <v>0</v>
          </cell>
        </row>
        <row r="65">
          <cell r="B65" t="str">
            <v>DébilDébil</v>
          </cell>
          <cell r="C65">
            <v>9</v>
          </cell>
          <cell r="D65" t="str">
            <v>Débil</v>
          </cell>
          <cell r="E65" t="str">
            <v>Débil</v>
          </cell>
          <cell r="F65" t="str">
            <v>Débil</v>
          </cell>
          <cell r="G65">
            <v>0</v>
          </cell>
        </row>
        <row r="77">
          <cell r="B77" t="str">
            <v>Concatenar</v>
          </cell>
          <cell r="C77" t="str">
            <v>Solidez del conjunto de los controles.</v>
          </cell>
          <cell r="D77" t="str">
            <v>Controles ayudan a disminuir la probabilidad</v>
          </cell>
          <cell r="E77" t="str">
            <v># Columnas en la matriz de riesgo que se desplaza en el eje de la probabilidad</v>
          </cell>
        </row>
        <row r="78">
          <cell r="B78" t="str">
            <v>FuerteDirectamente</v>
          </cell>
          <cell r="C78" t="str">
            <v>Fuerte</v>
          </cell>
          <cell r="D78" t="str">
            <v>Directamente</v>
          </cell>
          <cell r="E78">
            <v>2</v>
          </cell>
        </row>
        <row r="79">
          <cell r="B79" t="str">
            <v>FuerteNo disminuye</v>
          </cell>
          <cell r="C79" t="str">
            <v>Fuerte</v>
          </cell>
          <cell r="D79" t="str">
            <v>No disminuye</v>
          </cell>
          <cell r="E79">
            <v>0</v>
          </cell>
        </row>
        <row r="80">
          <cell r="B80" t="str">
            <v>ModeradoDirectamente</v>
          </cell>
          <cell r="C80" t="str">
            <v>Moderado</v>
          </cell>
          <cell r="D80" t="str">
            <v>Directamente</v>
          </cell>
          <cell r="E80">
            <v>1</v>
          </cell>
        </row>
        <row r="81">
          <cell r="B81" t="str">
            <v>ModeradoNo disminuye</v>
          </cell>
          <cell r="C81" t="str">
            <v>Moderado</v>
          </cell>
          <cell r="D81" t="str">
            <v>No disminuye</v>
          </cell>
          <cell r="E81">
            <v>0</v>
          </cell>
        </row>
        <row r="82">
          <cell r="B82" t="str">
            <v>DébilDirectamente</v>
          </cell>
          <cell r="C82" t="str">
            <v>Débil</v>
          </cell>
          <cell r="D82" t="str">
            <v>Directamente</v>
          </cell>
          <cell r="E82">
            <v>0</v>
          </cell>
        </row>
        <row r="83">
          <cell r="B83" t="str">
            <v>DébilNo disminuye</v>
          </cell>
          <cell r="C83" t="str">
            <v>Débil</v>
          </cell>
          <cell r="D83" t="str">
            <v>No disminuye</v>
          </cell>
          <cell r="E83">
            <v>0</v>
          </cell>
        </row>
      </sheetData>
      <sheetData sheetId="6">
        <row r="8">
          <cell r="A8"/>
          <cell r="B8" t="str">
            <v>RIESGO DE CORRUPCIÓN</v>
          </cell>
          <cell r="C8"/>
          <cell r="D8" t="str">
            <v>CRITERIOS DE CALIFICACIÓN</v>
          </cell>
          <cell r="E8"/>
          <cell r="F8"/>
          <cell r="G8"/>
          <cell r="H8"/>
          <cell r="I8"/>
          <cell r="J8"/>
          <cell r="K8"/>
          <cell r="L8"/>
          <cell r="M8"/>
          <cell r="N8"/>
          <cell r="O8"/>
          <cell r="P8"/>
          <cell r="Q8"/>
          <cell r="R8"/>
          <cell r="S8"/>
          <cell r="T8"/>
          <cell r="U8"/>
          <cell r="V8"/>
          <cell r="W8"/>
        </row>
        <row r="9">
          <cell r="A9" t="str">
            <v>No</v>
          </cell>
          <cell r="B9" t="str">
            <v>No.</v>
          </cell>
          <cell r="C9" t="str">
            <v>Riesgo</v>
          </cell>
          <cell r="D9" t="str">
            <v>1. ¿Afecta al grupo de funcionarios del proceso?</v>
          </cell>
          <cell r="E9" t="str">
            <v>2. ¿Afecta el cumplimiento de metas y objetivos de la dependencia?</v>
          </cell>
          <cell r="F9" t="str">
            <v>3. ¿Afecta el cumplimiento de misión de la Entidad?</v>
          </cell>
          <cell r="G9" t="str">
            <v>4. ¿Afecta el cumplimiento de la misión del sector al que pertenece la Entidad?</v>
          </cell>
          <cell r="H9" t="str">
            <v>5. ¿Genera pérdida de confianza de la Entidad, afectando su reputación?</v>
          </cell>
          <cell r="I9" t="str">
            <v>6. ¿Genera pérdida de recursos económicos?</v>
          </cell>
          <cell r="J9" t="str">
            <v>7. ¿Afecta la generación de los productos o la prestación de servicios?</v>
          </cell>
          <cell r="K9" t="str">
            <v>8. ¿Da lugar al detrimento de calidad de vida de la comunidad por la pérdida del bien o servicios o los recursos públicos?</v>
          </cell>
          <cell r="L9" t="str">
            <v>9. ¿Genera pérdida de información de la Entidad?</v>
          </cell>
          <cell r="M9" t="str">
            <v>10. ¿Genera intervención de los órganos de control, de la Fiscalía, u otro ente?</v>
          </cell>
          <cell r="N9" t="str">
            <v>11. ¿Da lugar a procesos sancionatorios?</v>
          </cell>
          <cell r="O9" t="str">
            <v>12. ¿Da lugar a procesos disciplinarios?</v>
          </cell>
          <cell r="P9" t="str">
            <v>13. ¿Da lugar a procesos fiscales?</v>
          </cell>
          <cell r="Q9" t="str">
            <v>14. ¿Da lugar a procesos penales?</v>
          </cell>
          <cell r="R9" t="str">
            <v>15. ¿Genera pérdida de credibilidad del sector?</v>
          </cell>
          <cell r="S9" t="str">
            <v>16. ¿Ocasiona lesiones físicas o pérdida de vidas humanas?</v>
          </cell>
          <cell r="T9" t="str">
            <v>17. ¿Afecta la imagen regional?</v>
          </cell>
          <cell r="U9" t="str">
            <v>18. ¿Afecta la imagen nacional?</v>
          </cell>
          <cell r="V9" t="str">
            <v>19. ¿Genera daño ambiental?</v>
          </cell>
          <cell r="W9" t="str">
            <v>Total</v>
          </cell>
        </row>
        <row r="10">
          <cell r="A10" t="str">
            <v>Corrupción1</v>
          </cell>
          <cell r="B10">
            <v>1</v>
          </cell>
          <cell r="C10" t="str">
            <v>Posibilidad de recibir o solicitar cualquier dádiva o beneficio a nombre propio o de terceros, con el fin de dar un tratamiento especial o preferencial utilizando indebidamente influencias personales  o poder derivadas del ejercicio del cargo, de las funciones asignadas o conocimiento de asuntos propios de la entidad.</v>
          </cell>
          <cell r="D10" t="str">
            <v>SI</v>
          </cell>
          <cell r="E10" t="str">
            <v>SI</v>
          </cell>
          <cell r="F10" t="str">
            <v>SI</v>
          </cell>
          <cell r="G10" t="str">
            <v>NO</v>
          </cell>
          <cell r="H10" t="str">
            <v>SI</v>
          </cell>
          <cell r="I10" t="str">
            <v>SI</v>
          </cell>
          <cell r="J10" t="str">
            <v>SI</v>
          </cell>
          <cell r="K10" t="str">
            <v>NO</v>
          </cell>
          <cell r="L10" t="str">
            <v>NO</v>
          </cell>
          <cell r="M10" t="str">
            <v>SI</v>
          </cell>
          <cell r="N10" t="str">
            <v>SI</v>
          </cell>
          <cell r="O10" t="str">
            <v>SI</v>
          </cell>
          <cell r="P10" t="str">
            <v>SI</v>
          </cell>
          <cell r="Q10" t="str">
            <v>SI</v>
          </cell>
          <cell r="R10" t="str">
            <v>SI</v>
          </cell>
          <cell r="S10" t="str">
            <v>NO</v>
          </cell>
          <cell r="T10" t="str">
            <v>SI</v>
          </cell>
          <cell r="U10" t="str">
            <v>SI</v>
          </cell>
          <cell r="V10" t="str">
            <v>NO</v>
          </cell>
          <cell r="W10">
            <v>14</v>
          </cell>
        </row>
        <row r="11">
          <cell r="A11" t="str">
            <v>Corrupción2</v>
          </cell>
          <cell r="B11">
            <v>6</v>
          </cell>
          <cell r="C11" t="str">
            <v>Posibilidad de recibir o solicitar cualquier dádiva o beneficio a nombre propio o de terceros, con el fin de celebrar contratos de bienes y servicios innecesarios, que no cumplan con los requisitos previstos, o con violación al régimen contractual dispuesto en normas legales y/o constitucionales</v>
          </cell>
          <cell r="D11" t="str">
            <v>SI</v>
          </cell>
          <cell r="E11" t="str">
            <v>SI</v>
          </cell>
          <cell r="F11" t="str">
            <v>SI</v>
          </cell>
          <cell r="G11" t="str">
            <v>NO</v>
          </cell>
          <cell r="H11" t="str">
            <v>SI</v>
          </cell>
          <cell r="I11" t="str">
            <v>SI</v>
          </cell>
          <cell r="J11" t="str">
            <v>SI</v>
          </cell>
          <cell r="K11" t="str">
            <v>NO</v>
          </cell>
          <cell r="L11" t="str">
            <v>SI</v>
          </cell>
          <cell r="M11" t="str">
            <v>SI</v>
          </cell>
          <cell r="N11" t="str">
            <v>SI</v>
          </cell>
          <cell r="O11" t="str">
            <v>SI</v>
          </cell>
          <cell r="P11" t="str">
            <v>SI</v>
          </cell>
          <cell r="Q11" t="str">
            <v>SI</v>
          </cell>
          <cell r="R11" t="str">
            <v>SI</v>
          </cell>
          <cell r="S11" t="str">
            <v>NO</v>
          </cell>
          <cell r="T11" t="str">
            <v>SI</v>
          </cell>
          <cell r="U11" t="str">
            <v>SI</v>
          </cell>
          <cell r="V11" t="str">
            <v>NO</v>
          </cell>
          <cell r="W11">
            <v>15</v>
          </cell>
        </row>
        <row r="12">
          <cell r="A12" t="str">
            <v>Corrupción3</v>
          </cell>
          <cell r="B12">
            <v>10</v>
          </cell>
          <cell r="C12" t="str">
            <v xml:space="preserve">Posibilidad de recibir o solicitar cualquier dádiva o beneficio a nombre propio o de terceros, con el fin de abstenerse de  informar o de poner en conocimiento presuntas conductas delictivas o antiéticas a investigar por las autoridades respectivas  </v>
          </cell>
          <cell r="D12" t="str">
            <v>SI</v>
          </cell>
          <cell r="E12" t="str">
            <v>SI</v>
          </cell>
          <cell r="F12" t="str">
            <v>SI</v>
          </cell>
          <cell r="G12" t="str">
            <v>NO</v>
          </cell>
          <cell r="H12" t="str">
            <v>SI</v>
          </cell>
          <cell r="I12" t="str">
            <v>SI</v>
          </cell>
          <cell r="J12" t="str">
            <v>SI</v>
          </cell>
          <cell r="K12" t="str">
            <v>NO</v>
          </cell>
          <cell r="L12" t="str">
            <v>SI</v>
          </cell>
          <cell r="M12" t="str">
            <v>SI</v>
          </cell>
          <cell r="N12" t="str">
            <v>SI</v>
          </cell>
          <cell r="O12" t="str">
            <v>SI</v>
          </cell>
          <cell r="P12" t="str">
            <v>SI</v>
          </cell>
          <cell r="Q12" t="str">
            <v>SI</v>
          </cell>
          <cell r="R12" t="str">
            <v>SI</v>
          </cell>
          <cell r="S12" t="str">
            <v>NO</v>
          </cell>
          <cell r="T12" t="str">
            <v>SI</v>
          </cell>
          <cell r="U12" t="str">
            <v>SI</v>
          </cell>
          <cell r="V12" t="str">
            <v>NO</v>
          </cell>
          <cell r="W12">
            <v>15</v>
          </cell>
        </row>
        <row r="13">
          <cell r="A13" t="str">
            <v>Corrupción4</v>
          </cell>
          <cell r="B13">
            <v>11</v>
          </cell>
          <cell r="C13" t="str">
            <v>Posibilidad de recibir o solicitar cualquier dádiva o beneficio a nombre propio o de terceros, con el fin de dar uso indebido o ilícito de información confidencial, privilegiada o reservada relativa a los procesos que adelanta la SAE así como de sus sistemas de información</v>
          </cell>
          <cell r="D13" t="str">
            <v>SI</v>
          </cell>
          <cell r="E13" t="str">
            <v>SI</v>
          </cell>
          <cell r="F13" t="str">
            <v>SI</v>
          </cell>
          <cell r="G13" t="str">
            <v>NO</v>
          </cell>
          <cell r="H13" t="str">
            <v>SI</v>
          </cell>
          <cell r="I13" t="str">
            <v>SI</v>
          </cell>
          <cell r="J13" t="str">
            <v>SI</v>
          </cell>
          <cell r="K13" t="str">
            <v>NO</v>
          </cell>
          <cell r="L13" t="str">
            <v>SI</v>
          </cell>
          <cell r="M13" t="str">
            <v>SI</v>
          </cell>
          <cell r="N13" t="str">
            <v>SI</v>
          </cell>
          <cell r="O13" t="str">
            <v>SI</v>
          </cell>
          <cell r="P13" t="str">
            <v>SI</v>
          </cell>
          <cell r="Q13" t="str">
            <v>SI</v>
          </cell>
          <cell r="R13" t="str">
            <v>SI</v>
          </cell>
          <cell r="S13" t="str">
            <v>NO</v>
          </cell>
          <cell r="T13" t="str">
            <v>SI</v>
          </cell>
          <cell r="U13" t="str">
            <v>SI</v>
          </cell>
          <cell r="V13" t="str">
            <v>NO</v>
          </cell>
          <cell r="W13">
            <v>15</v>
          </cell>
        </row>
        <row r="14">
          <cell r="A14" t="str">
            <v>Corrupción5</v>
          </cell>
          <cell r="B14">
            <v>13</v>
          </cell>
          <cell r="C14" t="str">
            <v>Posibilidad de recibir o solicitar cualquier dádiva o beneficio a nombre propio o de terceros, con el fin de favorecer a terceros para que de manera ilegal  se  apropien de activos del estado.</v>
          </cell>
          <cell r="D14" t="str">
            <v>SI</v>
          </cell>
          <cell r="E14" t="str">
            <v>SI</v>
          </cell>
          <cell r="F14" t="str">
            <v>SI</v>
          </cell>
          <cell r="G14" t="str">
            <v>NO</v>
          </cell>
          <cell r="H14" t="str">
            <v>SI</v>
          </cell>
          <cell r="I14" t="str">
            <v>SI</v>
          </cell>
          <cell r="J14" t="str">
            <v>SI</v>
          </cell>
          <cell r="K14" t="str">
            <v>NO</v>
          </cell>
          <cell r="L14" t="str">
            <v>SI</v>
          </cell>
          <cell r="M14" t="str">
            <v>SI</v>
          </cell>
          <cell r="N14" t="str">
            <v>SI</v>
          </cell>
          <cell r="O14" t="str">
            <v>SI</v>
          </cell>
          <cell r="P14" t="str">
            <v>SI</v>
          </cell>
          <cell r="Q14" t="str">
            <v>SI</v>
          </cell>
          <cell r="R14" t="str">
            <v>SI</v>
          </cell>
          <cell r="S14" t="str">
            <v>NO</v>
          </cell>
          <cell r="T14" t="str">
            <v>SI</v>
          </cell>
          <cell r="U14" t="str">
            <v>SI</v>
          </cell>
          <cell r="V14" t="str">
            <v>NO</v>
          </cell>
          <cell r="W14">
            <v>15</v>
          </cell>
        </row>
        <row r="15">
          <cell r="A15" t="str">
            <v>Corrupción6</v>
          </cell>
          <cell r="B15">
            <v>128</v>
          </cell>
          <cell r="C15" t="str">
            <v>Posibilidad de recibir o solicitar cualquier dádiva o beneficio a nombre propio o de terceros, con el fin de manipular o direccionar  información procesada o generada en el marco de la actividad de la auditoría interna.</v>
          </cell>
          <cell r="D15" t="str">
            <v>SI</v>
          </cell>
          <cell r="E15" t="str">
            <v>SI</v>
          </cell>
          <cell r="F15" t="str">
            <v>SI</v>
          </cell>
          <cell r="G15" t="str">
            <v>NO</v>
          </cell>
          <cell r="H15" t="str">
            <v>SI</v>
          </cell>
          <cell r="I15" t="str">
            <v>SI</v>
          </cell>
          <cell r="J15" t="str">
            <v>SI</v>
          </cell>
          <cell r="K15" t="str">
            <v>NO</v>
          </cell>
          <cell r="L15" t="str">
            <v>SI</v>
          </cell>
          <cell r="M15" t="str">
            <v>SI</v>
          </cell>
          <cell r="N15" t="str">
            <v>SI</v>
          </cell>
          <cell r="O15" t="str">
            <v>SI</v>
          </cell>
          <cell r="P15" t="str">
            <v>SI</v>
          </cell>
          <cell r="Q15" t="str">
            <v>SI</v>
          </cell>
          <cell r="R15" t="str">
            <v>SI</v>
          </cell>
          <cell r="S15" t="str">
            <v>NO</v>
          </cell>
          <cell r="T15" t="str">
            <v>SI</v>
          </cell>
          <cell r="U15" t="str">
            <v>SI</v>
          </cell>
          <cell r="V15" t="str">
            <v>NO</v>
          </cell>
          <cell r="W15">
            <v>15</v>
          </cell>
        </row>
        <row r="16">
          <cell r="A16" t="str">
            <v>Corrupción7</v>
          </cell>
          <cell r="B16">
            <v>177</v>
          </cell>
          <cell r="C16" t="str">
            <v>Posibilidad de recibir o solicitar cualquier dádiva o beneficio a nombre propio o de terceros, con el fin de alterar o manipular ilegalmente la información de los activos recibidos que puedan afectar su potencial de productividad</v>
          </cell>
          <cell r="D16" t="str">
            <v>SI</v>
          </cell>
          <cell r="E16" t="str">
            <v>SI</v>
          </cell>
          <cell r="F16" t="str">
            <v>SI</v>
          </cell>
          <cell r="G16" t="str">
            <v>NO</v>
          </cell>
          <cell r="H16" t="str">
            <v>SI</v>
          </cell>
          <cell r="I16" t="str">
            <v>SI</v>
          </cell>
          <cell r="J16" t="str">
            <v>SI</v>
          </cell>
          <cell r="K16" t="str">
            <v>NO</v>
          </cell>
          <cell r="L16" t="str">
            <v>SI</v>
          </cell>
          <cell r="M16" t="str">
            <v>SI</v>
          </cell>
          <cell r="N16" t="str">
            <v>SI</v>
          </cell>
          <cell r="O16" t="str">
            <v>SI</v>
          </cell>
          <cell r="P16" t="str">
            <v>SI</v>
          </cell>
          <cell r="Q16" t="str">
            <v>SI</v>
          </cell>
          <cell r="R16" t="str">
            <v>SI</v>
          </cell>
          <cell r="S16" t="str">
            <v>NO</v>
          </cell>
          <cell r="T16" t="str">
            <v>SI</v>
          </cell>
          <cell r="U16" t="str">
            <v>SI</v>
          </cell>
          <cell r="V16" t="str">
            <v>NO</v>
          </cell>
          <cell r="W16">
            <v>15</v>
          </cell>
        </row>
        <row r="17">
          <cell r="A17" t="str">
            <v>Corrupción8</v>
          </cell>
          <cell r="B17">
            <v>178</v>
          </cell>
          <cell r="C17" t="str">
            <v>Posibilidad de recibir o solicitar cualquier dádiva o beneficio a nombre propio o de terceros, con el fin de favorecer a terceros en el proceso de registro de depositarios provisionales y liquidadores para la administración de los activos a cargo de SAE.</v>
          </cell>
          <cell r="D17" t="str">
            <v>SI</v>
          </cell>
          <cell r="E17" t="str">
            <v>SI</v>
          </cell>
          <cell r="F17" t="str">
            <v>SI</v>
          </cell>
          <cell r="G17" t="str">
            <v>NO</v>
          </cell>
          <cell r="H17" t="str">
            <v>SI</v>
          </cell>
          <cell r="I17" t="str">
            <v>SI</v>
          </cell>
          <cell r="J17" t="str">
            <v>SI</v>
          </cell>
          <cell r="K17" t="str">
            <v>NO</v>
          </cell>
          <cell r="L17" t="str">
            <v>SI</v>
          </cell>
          <cell r="M17" t="str">
            <v>SI</v>
          </cell>
          <cell r="N17" t="str">
            <v>SI</v>
          </cell>
          <cell r="O17" t="str">
            <v>SI</v>
          </cell>
          <cell r="P17" t="str">
            <v>SI</v>
          </cell>
          <cell r="Q17" t="str">
            <v>SI</v>
          </cell>
          <cell r="R17" t="str">
            <v>SI</v>
          </cell>
          <cell r="S17" t="str">
            <v>NO</v>
          </cell>
          <cell r="T17" t="str">
            <v>SI</v>
          </cell>
          <cell r="U17" t="str">
            <v>SI</v>
          </cell>
          <cell r="V17" t="str">
            <v>NO</v>
          </cell>
          <cell r="W17">
            <v>15</v>
          </cell>
        </row>
        <row r="18">
          <cell r="A18" t="str">
            <v>Corrupción9</v>
          </cell>
          <cell r="B18">
            <v>179</v>
          </cell>
          <cell r="C18" t="str">
            <v>Posibilidad de recibir o solicitar cualquier dádiva o beneficio a nombre propio o de terceros, con el fin de favorecer a terceros en el registro de revisores fiscales para la administración de sociedades activas y en liquidación a cargo de SAE</v>
          </cell>
          <cell r="D18" t="str">
            <v>SI</v>
          </cell>
          <cell r="E18" t="str">
            <v>SI</v>
          </cell>
          <cell r="F18" t="str">
            <v>SI</v>
          </cell>
          <cell r="G18" t="str">
            <v>NO</v>
          </cell>
          <cell r="H18" t="str">
            <v>SI</v>
          </cell>
          <cell r="I18" t="str">
            <v>SI</v>
          </cell>
          <cell r="J18" t="str">
            <v>SI</v>
          </cell>
          <cell r="K18" t="str">
            <v>NO</v>
          </cell>
          <cell r="L18" t="str">
            <v>SI</v>
          </cell>
          <cell r="M18" t="str">
            <v>SI</v>
          </cell>
          <cell r="N18" t="str">
            <v>SI</v>
          </cell>
          <cell r="O18" t="str">
            <v>SI</v>
          </cell>
          <cell r="P18" t="str">
            <v>SI</v>
          </cell>
          <cell r="Q18" t="str">
            <v>SI</v>
          </cell>
          <cell r="R18" t="str">
            <v>SI</v>
          </cell>
          <cell r="S18" t="str">
            <v>NO</v>
          </cell>
          <cell r="T18" t="str">
            <v>SI</v>
          </cell>
          <cell r="U18" t="str">
            <v>SI</v>
          </cell>
          <cell r="V18" t="str">
            <v>NO</v>
          </cell>
          <cell r="W18">
            <v>15</v>
          </cell>
        </row>
        <row r="19">
          <cell r="A19" t="str">
            <v>Corrupción10</v>
          </cell>
          <cell r="B19">
            <v>180</v>
          </cell>
          <cell r="C19" t="str">
            <v xml:space="preserve">Posibilidad de recibir o solicitar cualquier dádiva o beneficio a nombre propio o de terceros, con el fin de alterar de manera indebida e ilícita diagnósticos de activos para direccionar los mecanismos de disposición temporal o definitiva de los bienes </v>
          </cell>
          <cell r="D19" t="str">
            <v>SI</v>
          </cell>
          <cell r="E19" t="str">
            <v>SI</v>
          </cell>
          <cell r="F19" t="str">
            <v>SI</v>
          </cell>
          <cell r="G19" t="str">
            <v>NO</v>
          </cell>
          <cell r="H19" t="str">
            <v>SI</v>
          </cell>
          <cell r="I19" t="str">
            <v>SI</v>
          </cell>
          <cell r="J19" t="str">
            <v>SI</v>
          </cell>
          <cell r="K19" t="str">
            <v>NO</v>
          </cell>
          <cell r="L19" t="str">
            <v>SI</v>
          </cell>
          <cell r="M19" t="str">
            <v>SI</v>
          </cell>
          <cell r="N19" t="str">
            <v>SI</v>
          </cell>
          <cell r="O19" t="str">
            <v>SI</v>
          </cell>
          <cell r="P19" t="str">
            <v>SI</v>
          </cell>
          <cell r="Q19" t="str">
            <v>SI</v>
          </cell>
          <cell r="R19" t="str">
            <v>SI</v>
          </cell>
          <cell r="S19" t="str">
            <v>NO</v>
          </cell>
          <cell r="T19" t="str">
            <v>SI</v>
          </cell>
          <cell r="U19" t="str">
            <v>SI</v>
          </cell>
          <cell r="V19" t="str">
            <v>NO</v>
          </cell>
          <cell r="W19">
            <v>15</v>
          </cell>
        </row>
        <row r="20">
          <cell r="A20" t="str">
            <v>Corrupción11</v>
          </cell>
          <cell r="B20">
            <v>181</v>
          </cell>
          <cell r="C20" t="str">
            <v>Posibilidad de recibir o solicitar cualquier dádiva o beneficio a nombre propio o de terceros, con el fin de favorecer el registro e inscripción de bancas de inversión sin el cumplimiento de los requisitos exigibles.</v>
          </cell>
          <cell r="D20" t="str">
            <v>SI</v>
          </cell>
          <cell r="E20" t="str">
            <v>SI</v>
          </cell>
          <cell r="F20" t="str">
            <v>SI</v>
          </cell>
          <cell r="G20" t="str">
            <v>NO</v>
          </cell>
          <cell r="H20" t="str">
            <v>SI</v>
          </cell>
          <cell r="I20" t="str">
            <v>SI</v>
          </cell>
          <cell r="J20" t="str">
            <v>SI</v>
          </cell>
          <cell r="K20" t="str">
            <v>NO</v>
          </cell>
          <cell r="L20" t="str">
            <v>SI</v>
          </cell>
          <cell r="M20" t="str">
            <v>SI</v>
          </cell>
          <cell r="N20" t="str">
            <v>SI</v>
          </cell>
          <cell r="O20" t="str">
            <v>SI</v>
          </cell>
          <cell r="P20" t="str">
            <v>SI</v>
          </cell>
          <cell r="Q20" t="str">
            <v>SI</v>
          </cell>
          <cell r="R20" t="str">
            <v>SI</v>
          </cell>
          <cell r="S20" t="str">
            <v>NO</v>
          </cell>
          <cell r="T20" t="str">
            <v>SI</v>
          </cell>
          <cell r="U20" t="str">
            <v>SI</v>
          </cell>
          <cell r="V20" t="str">
            <v>NO</v>
          </cell>
          <cell r="W20">
            <v>15</v>
          </cell>
        </row>
        <row r="21">
          <cell r="A21" t="str">
            <v>Corrupción12</v>
          </cell>
          <cell r="B21">
            <v>182</v>
          </cell>
          <cell r="C21" t="str">
            <v>Posibilidad de recibir o solicitar cualquier dádiva o beneficio a nombre propio o de terceros, con el fin de alterar o modificar irregular o ilícitamente la valoración o avalúos de los bienes administrados por SAE.</v>
          </cell>
          <cell r="D21" t="str">
            <v>SI</v>
          </cell>
          <cell r="E21" t="str">
            <v>SI</v>
          </cell>
          <cell r="F21" t="str">
            <v>SI</v>
          </cell>
          <cell r="G21" t="str">
            <v>SI</v>
          </cell>
          <cell r="H21" t="str">
            <v>SI</v>
          </cell>
          <cell r="I21" t="str">
            <v>SI</v>
          </cell>
          <cell r="J21" t="str">
            <v>SI</v>
          </cell>
          <cell r="K21" t="str">
            <v>NO</v>
          </cell>
          <cell r="L21" t="str">
            <v>SI</v>
          </cell>
          <cell r="M21" t="str">
            <v>SI</v>
          </cell>
          <cell r="N21" t="str">
            <v>SI</v>
          </cell>
          <cell r="O21" t="str">
            <v>SI</v>
          </cell>
          <cell r="P21" t="str">
            <v>SI</v>
          </cell>
          <cell r="Q21" t="str">
            <v>SI</v>
          </cell>
          <cell r="R21" t="str">
            <v>SI</v>
          </cell>
          <cell r="S21" t="str">
            <v>NO</v>
          </cell>
          <cell r="T21" t="str">
            <v>SI</v>
          </cell>
          <cell r="U21" t="str">
            <v>SI</v>
          </cell>
          <cell r="V21" t="str">
            <v>NO</v>
          </cell>
          <cell r="W21">
            <v>16</v>
          </cell>
        </row>
        <row r="22">
          <cell r="A22" t="str">
            <v>Corrupción13</v>
          </cell>
          <cell r="B22">
            <v>183</v>
          </cell>
          <cell r="C22" t="str">
            <v>Posibilidad de recibir o solicitar cualquier dádiva o beneficio a nombre propio o de terceros, con el fin de alterar la valoración de los estimados de renta de los bienes inmuebles administrados por SAE.</v>
          </cell>
          <cell r="D22" t="str">
            <v>SI</v>
          </cell>
          <cell r="E22" t="str">
            <v>SI</v>
          </cell>
          <cell r="F22" t="str">
            <v>SI</v>
          </cell>
          <cell r="G22" t="str">
            <v>SI</v>
          </cell>
          <cell r="H22" t="str">
            <v>NO</v>
          </cell>
          <cell r="I22" t="str">
            <v>SI</v>
          </cell>
          <cell r="J22" t="str">
            <v>SI</v>
          </cell>
          <cell r="K22" t="str">
            <v>NO</v>
          </cell>
          <cell r="L22" t="str">
            <v>SI</v>
          </cell>
          <cell r="M22" t="str">
            <v>SI</v>
          </cell>
          <cell r="N22" t="str">
            <v>SI</v>
          </cell>
          <cell r="O22" t="str">
            <v>SI</v>
          </cell>
          <cell r="P22" t="str">
            <v>SI</v>
          </cell>
          <cell r="Q22" t="str">
            <v>SI</v>
          </cell>
          <cell r="R22" t="str">
            <v>SI</v>
          </cell>
          <cell r="S22" t="str">
            <v>NO</v>
          </cell>
          <cell r="T22" t="str">
            <v>SI</v>
          </cell>
          <cell r="U22" t="str">
            <v>SI</v>
          </cell>
          <cell r="V22" t="str">
            <v>NO</v>
          </cell>
          <cell r="W22">
            <v>15</v>
          </cell>
        </row>
        <row r="23">
          <cell r="A23" t="str">
            <v>Corrupción14</v>
          </cell>
          <cell r="B23">
            <v>184</v>
          </cell>
          <cell r="C23" t="str">
            <v>Posibilidad de recibir o solicitar cualquier dádiva o beneficio a nombre propio o de terceros, con el fin de enajenar de manera temprana un bien sin el cumplimiento de los requisitos exigibles.</v>
          </cell>
          <cell r="D23" t="str">
            <v>SI</v>
          </cell>
          <cell r="E23" t="str">
            <v>SI</v>
          </cell>
          <cell r="F23" t="str">
            <v>SI</v>
          </cell>
          <cell r="G23" t="str">
            <v>SI</v>
          </cell>
          <cell r="H23" t="str">
            <v>SI</v>
          </cell>
          <cell r="I23" t="str">
            <v>SI</v>
          </cell>
          <cell r="J23" t="str">
            <v>SI</v>
          </cell>
          <cell r="K23" t="str">
            <v>NO</v>
          </cell>
          <cell r="L23" t="str">
            <v>SI</v>
          </cell>
          <cell r="M23" t="str">
            <v>SI</v>
          </cell>
          <cell r="N23" t="str">
            <v>SI</v>
          </cell>
          <cell r="O23" t="str">
            <v>SI</v>
          </cell>
          <cell r="P23" t="str">
            <v>SI</v>
          </cell>
          <cell r="Q23" t="str">
            <v>SI</v>
          </cell>
          <cell r="R23" t="str">
            <v>SI</v>
          </cell>
          <cell r="S23" t="str">
            <v>NO</v>
          </cell>
          <cell r="T23" t="str">
            <v>SI</v>
          </cell>
          <cell r="U23" t="str">
            <v>SI</v>
          </cell>
          <cell r="V23" t="str">
            <v>NO</v>
          </cell>
          <cell r="W23">
            <v>16</v>
          </cell>
        </row>
        <row r="24">
          <cell r="A24" t="str">
            <v>Corrupción15</v>
          </cell>
          <cell r="B24">
            <v>185</v>
          </cell>
          <cell r="C24" t="str">
            <v>Posibilidad de recibir o solicitar cualquier dádiva o beneficio a nombre propio o de terceros, con el fin de asignar un bien para su disposición o administración temporal sin el cumplimiento de los requisitos de ley y la normativa definida.</v>
          </cell>
          <cell r="D24" t="str">
            <v>SI</v>
          </cell>
          <cell r="E24" t="str">
            <v>SI</v>
          </cell>
          <cell r="F24" t="str">
            <v>SI</v>
          </cell>
          <cell r="G24" t="str">
            <v>SI</v>
          </cell>
          <cell r="H24" t="str">
            <v>SI</v>
          </cell>
          <cell r="I24" t="str">
            <v>SI</v>
          </cell>
          <cell r="J24" t="str">
            <v>SI</v>
          </cell>
          <cell r="K24" t="str">
            <v>NO</v>
          </cell>
          <cell r="L24" t="str">
            <v>SI</v>
          </cell>
          <cell r="M24" t="str">
            <v>SI</v>
          </cell>
          <cell r="N24" t="str">
            <v>SI</v>
          </cell>
          <cell r="O24" t="str">
            <v>SI</v>
          </cell>
          <cell r="P24" t="str">
            <v>SI</v>
          </cell>
          <cell r="Q24" t="str">
            <v>SI</v>
          </cell>
          <cell r="R24" t="str">
            <v>SI</v>
          </cell>
          <cell r="S24" t="str">
            <v>NO</v>
          </cell>
          <cell r="T24" t="str">
            <v>SI</v>
          </cell>
          <cell r="U24" t="str">
            <v>SI</v>
          </cell>
          <cell r="V24" t="str">
            <v>NO</v>
          </cell>
          <cell r="W24">
            <v>16</v>
          </cell>
        </row>
        <row r="25">
          <cell r="A25" t="str">
            <v>Corrupción16</v>
          </cell>
          <cell r="B25">
            <v>186</v>
          </cell>
          <cell r="C25" t="str">
            <v>Posibilidad de recibir o solicitar cualquier dádiva o beneficio a nombre propio o de terceros, con el fin de facilitar y/o permitir operaciones con fines delictivos de lavado de activos financiamiento a grupos terroristas o de operaciones  ilegales  en la comercialización de activos administrados por la SAE.</v>
          </cell>
          <cell r="D25" t="str">
            <v>SI</v>
          </cell>
          <cell r="E25" t="str">
            <v>SI</v>
          </cell>
          <cell r="F25" t="str">
            <v>SI</v>
          </cell>
          <cell r="G25" t="str">
            <v>SI</v>
          </cell>
          <cell r="H25" t="str">
            <v>SI</v>
          </cell>
          <cell r="I25" t="str">
            <v>SI</v>
          </cell>
          <cell r="J25" t="str">
            <v>SI</v>
          </cell>
          <cell r="K25" t="str">
            <v>NO</v>
          </cell>
          <cell r="L25" t="str">
            <v>SI</v>
          </cell>
          <cell r="M25" t="str">
            <v>SI</v>
          </cell>
          <cell r="N25" t="str">
            <v>SI</v>
          </cell>
          <cell r="O25" t="str">
            <v>SI</v>
          </cell>
          <cell r="P25" t="str">
            <v>SI</v>
          </cell>
          <cell r="Q25" t="str">
            <v>SI</v>
          </cell>
          <cell r="R25" t="str">
            <v>SI</v>
          </cell>
          <cell r="S25" t="str">
            <v>NO</v>
          </cell>
          <cell r="T25" t="str">
            <v>SI</v>
          </cell>
          <cell r="U25" t="str">
            <v>SI</v>
          </cell>
          <cell r="V25" t="str">
            <v>NO</v>
          </cell>
          <cell r="W25">
            <v>16</v>
          </cell>
        </row>
        <row r="26">
          <cell r="A26" t="str">
            <v>Corrupción17</v>
          </cell>
          <cell r="B26">
            <v>187</v>
          </cell>
          <cell r="C26" t="str">
            <v>Posibilidad de recibir o solicitar cualquier dádiva o beneficio a nombre propio o de terceros, con el fin de realizar entregas físicas de bienes sin el cumplimiento de los requisitos en los procesos de disposición final</v>
          </cell>
          <cell r="D26" t="str">
            <v>SI</v>
          </cell>
          <cell r="E26" t="str">
            <v>SI</v>
          </cell>
          <cell r="F26" t="str">
            <v>SI</v>
          </cell>
          <cell r="G26" t="str">
            <v>SI</v>
          </cell>
          <cell r="H26" t="str">
            <v>SI</v>
          </cell>
          <cell r="I26" t="str">
            <v>SI</v>
          </cell>
          <cell r="J26" t="str">
            <v>SI</v>
          </cell>
          <cell r="K26" t="str">
            <v>NO</v>
          </cell>
          <cell r="L26" t="str">
            <v>SI</v>
          </cell>
          <cell r="M26" t="str">
            <v>SI</v>
          </cell>
          <cell r="N26" t="str">
            <v>SI</v>
          </cell>
          <cell r="O26" t="str">
            <v>SI</v>
          </cell>
          <cell r="P26" t="str">
            <v>SI</v>
          </cell>
          <cell r="Q26" t="str">
            <v>SI</v>
          </cell>
          <cell r="R26" t="str">
            <v>SI</v>
          </cell>
          <cell r="S26" t="str">
            <v>NO</v>
          </cell>
          <cell r="T26" t="str">
            <v>SI</v>
          </cell>
          <cell r="U26" t="str">
            <v>SI</v>
          </cell>
          <cell r="V26" t="str">
            <v>NO</v>
          </cell>
          <cell r="W26">
            <v>16</v>
          </cell>
        </row>
        <row r="27">
          <cell r="A27" t="str">
            <v>Corrupción18</v>
          </cell>
          <cell r="B27">
            <v>188</v>
          </cell>
          <cell r="C27" t="str">
            <v>Posibilidad de recibir o solicitar cualquier dádiva o beneficio a nombre propio o de terceros, con el fin de transferir el dominio de bienes a entidades públicas a titulo de donación sin el cumplimiento de los requisitos exigidos.</v>
          </cell>
          <cell r="D27" t="str">
            <v>SI</v>
          </cell>
          <cell r="E27" t="str">
            <v>SI</v>
          </cell>
          <cell r="F27" t="str">
            <v>SI</v>
          </cell>
          <cell r="G27" t="str">
            <v>SI</v>
          </cell>
          <cell r="H27" t="str">
            <v>SI</v>
          </cell>
          <cell r="I27" t="str">
            <v>SI</v>
          </cell>
          <cell r="J27" t="str">
            <v>SI</v>
          </cell>
          <cell r="K27" t="str">
            <v>NO</v>
          </cell>
          <cell r="L27" t="str">
            <v>SI</v>
          </cell>
          <cell r="M27" t="str">
            <v>SI</v>
          </cell>
          <cell r="N27" t="str">
            <v>SI</v>
          </cell>
          <cell r="O27" t="str">
            <v>SI</v>
          </cell>
          <cell r="P27" t="str">
            <v>SI</v>
          </cell>
          <cell r="Q27" t="str">
            <v>SI</v>
          </cell>
          <cell r="R27" t="str">
            <v>SI</v>
          </cell>
          <cell r="S27" t="str">
            <v>NO</v>
          </cell>
          <cell r="T27" t="str">
            <v>SI</v>
          </cell>
          <cell r="U27" t="str">
            <v>SI</v>
          </cell>
          <cell r="V27" t="str">
            <v>NO</v>
          </cell>
          <cell r="W27">
            <v>16</v>
          </cell>
        </row>
        <row r="28">
          <cell r="A28" t="str">
            <v>Corrupción19</v>
          </cell>
          <cell r="B28" t="str">
            <v/>
          </cell>
          <cell r="C28" t="str">
            <v/>
          </cell>
          <cell r="D28" t="str">
            <v>SI</v>
          </cell>
          <cell r="E28" t="str">
            <v>SI</v>
          </cell>
          <cell r="F28" t="str">
            <v>SI</v>
          </cell>
          <cell r="G28" t="str">
            <v>SI</v>
          </cell>
          <cell r="H28" t="str">
            <v>NO</v>
          </cell>
          <cell r="I28" t="str">
            <v>SI</v>
          </cell>
          <cell r="J28" t="str">
            <v>SI</v>
          </cell>
          <cell r="K28" t="str">
            <v>NO</v>
          </cell>
          <cell r="L28" t="str">
            <v>SI</v>
          </cell>
          <cell r="M28" t="str">
            <v>SI</v>
          </cell>
          <cell r="N28" t="str">
            <v>SI</v>
          </cell>
          <cell r="O28" t="str">
            <v>SI</v>
          </cell>
          <cell r="P28" t="str">
            <v>SI</v>
          </cell>
          <cell r="Q28" t="str">
            <v>SI</v>
          </cell>
          <cell r="R28" t="str">
            <v>SI</v>
          </cell>
          <cell r="S28" t="str">
            <v>NO</v>
          </cell>
          <cell r="T28" t="str">
            <v>SI</v>
          </cell>
          <cell r="U28" t="str">
            <v>SI</v>
          </cell>
          <cell r="V28" t="str">
            <v>NO</v>
          </cell>
          <cell r="W28">
            <v>15</v>
          </cell>
        </row>
        <row r="29">
          <cell r="A29" t="str">
            <v>Corrupción20</v>
          </cell>
          <cell r="B29" t="str">
            <v/>
          </cell>
          <cell r="C29" t="str">
            <v/>
          </cell>
          <cell r="D29" t="str">
            <v>SI</v>
          </cell>
          <cell r="E29" t="str">
            <v>SI</v>
          </cell>
          <cell r="F29" t="str">
            <v>SI</v>
          </cell>
          <cell r="G29" t="str">
            <v>SI</v>
          </cell>
          <cell r="H29" t="str">
            <v>NO</v>
          </cell>
          <cell r="I29" t="str">
            <v>SI</v>
          </cell>
          <cell r="J29" t="str">
            <v>SI</v>
          </cell>
          <cell r="K29" t="str">
            <v>NO</v>
          </cell>
          <cell r="L29" t="str">
            <v>SI</v>
          </cell>
          <cell r="M29" t="str">
            <v>SI</v>
          </cell>
          <cell r="N29" t="str">
            <v>SI</v>
          </cell>
          <cell r="O29" t="str">
            <v>SI</v>
          </cell>
          <cell r="P29" t="str">
            <v>SI</v>
          </cell>
          <cell r="Q29" t="str">
            <v>SI</v>
          </cell>
          <cell r="R29" t="str">
            <v>SI</v>
          </cell>
          <cell r="S29" t="str">
            <v>NO</v>
          </cell>
          <cell r="T29" t="str">
            <v>SI</v>
          </cell>
          <cell r="U29" t="str">
            <v>SI</v>
          </cell>
          <cell r="V29" t="str">
            <v>NO</v>
          </cell>
          <cell r="W29">
            <v>15</v>
          </cell>
        </row>
        <row r="30">
          <cell r="A30" t="str">
            <v>Corrupción21</v>
          </cell>
          <cell r="B30" t="str">
            <v/>
          </cell>
          <cell r="C30" t="str">
            <v/>
          </cell>
          <cell r="D30" t="str">
            <v>SI</v>
          </cell>
          <cell r="E30" t="str">
            <v>SI</v>
          </cell>
          <cell r="F30" t="str">
            <v>SI</v>
          </cell>
          <cell r="G30" t="str">
            <v>SI</v>
          </cell>
          <cell r="H30" t="str">
            <v>NO</v>
          </cell>
          <cell r="I30" t="str">
            <v>SI</v>
          </cell>
          <cell r="J30" t="str">
            <v>SI</v>
          </cell>
          <cell r="K30" t="str">
            <v>NO</v>
          </cell>
          <cell r="L30" t="str">
            <v>SI</v>
          </cell>
          <cell r="M30" t="str">
            <v>SI</v>
          </cell>
          <cell r="N30" t="str">
            <v>SI</v>
          </cell>
          <cell r="O30" t="str">
            <v>SI</v>
          </cell>
          <cell r="P30" t="str">
            <v>SI</v>
          </cell>
          <cell r="Q30" t="str">
            <v>SI</v>
          </cell>
          <cell r="R30" t="str">
            <v>SI</v>
          </cell>
          <cell r="S30" t="str">
            <v>NO</v>
          </cell>
          <cell r="T30" t="str">
            <v>SI</v>
          </cell>
          <cell r="U30" t="str">
            <v>SI</v>
          </cell>
          <cell r="V30" t="str">
            <v>NO</v>
          </cell>
          <cell r="W30">
            <v>15</v>
          </cell>
        </row>
        <row r="31">
          <cell r="A31" t="str">
            <v>Corrupción22</v>
          </cell>
          <cell r="B31" t="str">
            <v/>
          </cell>
          <cell r="C31" t="str">
            <v/>
          </cell>
          <cell r="D31" t="str">
            <v>SI</v>
          </cell>
          <cell r="E31" t="str">
            <v>SI</v>
          </cell>
          <cell r="F31" t="str">
            <v>SI</v>
          </cell>
          <cell r="G31" t="str">
            <v>SI</v>
          </cell>
          <cell r="H31" t="str">
            <v>NO</v>
          </cell>
          <cell r="I31" t="str">
            <v>SI</v>
          </cell>
          <cell r="J31" t="str">
            <v>SI</v>
          </cell>
          <cell r="K31" t="str">
            <v>NO</v>
          </cell>
          <cell r="L31" t="str">
            <v>SI</v>
          </cell>
          <cell r="M31" t="str">
            <v>SI</v>
          </cell>
          <cell r="N31" t="str">
            <v>SI</v>
          </cell>
          <cell r="O31" t="str">
            <v>SI</v>
          </cell>
          <cell r="P31" t="str">
            <v>SI</v>
          </cell>
          <cell r="Q31" t="str">
            <v>SI</v>
          </cell>
          <cell r="R31" t="str">
            <v>SI</v>
          </cell>
          <cell r="S31" t="str">
            <v>NO</v>
          </cell>
          <cell r="T31" t="str">
            <v>SI</v>
          </cell>
          <cell r="U31" t="str">
            <v>SI</v>
          </cell>
          <cell r="V31" t="str">
            <v>NO</v>
          </cell>
          <cell r="W31">
            <v>15</v>
          </cell>
        </row>
        <row r="32">
          <cell r="A32" t="str">
            <v>Corrupción23</v>
          </cell>
          <cell r="B32" t="str">
            <v/>
          </cell>
          <cell r="C32" t="str">
            <v/>
          </cell>
          <cell r="D32" t="str">
            <v>SI</v>
          </cell>
          <cell r="E32" t="str">
            <v>SI</v>
          </cell>
          <cell r="F32" t="str">
            <v>SI</v>
          </cell>
          <cell r="G32" t="str">
            <v>SI</v>
          </cell>
          <cell r="H32" t="str">
            <v>NO</v>
          </cell>
          <cell r="I32" t="str">
            <v>SI</v>
          </cell>
          <cell r="J32" t="str">
            <v>SI</v>
          </cell>
          <cell r="K32" t="str">
            <v>NO</v>
          </cell>
          <cell r="L32" t="str">
            <v>SI</v>
          </cell>
          <cell r="M32" t="str">
            <v>SI</v>
          </cell>
          <cell r="N32" t="str">
            <v>SI</v>
          </cell>
          <cell r="O32" t="str">
            <v>SI</v>
          </cell>
          <cell r="P32" t="str">
            <v>SI</v>
          </cell>
          <cell r="Q32" t="str">
            <v>SI</v>
          </cell>
          <cell r="R32" t="str">
            <v>SI</v>
          </cell>
          <cell r="S32" t="str">
            <v>NO</v>
          </cell>
          <cell r="T32" t="str">
            <v>SI</v>
          </cell>
          <cell r="U32" t="str">
            <v>SI</v>
          </cell>
          <cell r="V32" t="str">
            <v>NO</v>
          </cell>
          <cell r="W32">
            <v>15</v>
          </cell>
        </row>
        <row r="33">
          <cell r="A33" t="str">
            <v>Corrupción24</v>
          </cell>
          <cell r="B33" t="str">
            <v/>
          </cell>
          <cell r="C33" t="str">
            <v/>
          </cell>
          <cell r="D33" t="str">
            <v>SI</v>
          </cell>
          <cell r="E33" t="str">
            <v>SI</v>
          </cell>
          <cell r="F33" t="str">
            <v>SI</v>
          </cell>
          <cell r="G33" t="str">
            <v>SI</v>
          </cell>
          <cell r="H33" t="str">
            <v>NO</v>
          </cell>
          <cell r="I33" t="str">
            <v>SI</v>
          </cell>
          <cell r="J33" t="str">
            <v>SI</v>
          </cell>
          <cell r="K33" t="str">
            <v>NO</v>
          </cell>
          <cell r="L33" t="str">
            <v>SI</v>
          </cell>
          <cell r="M33" t="str">
            <v>SI</v>
          </cell>
          <cell r="N33" t="str">
            <v>SI</v>
          </cell>
          <cell r="O33" t="str">
            <v>SI</v>
          </cell>
          <cell r="P33" t="str">
            <v>SI</v>
          </cell>
          <cell r="Q33" t="str">
            <v>SI</v>
          </cell>
          <cell r="R33" t="str">
            <v>SI</v>
          </cell>
          <cell r="S33" t="str">
            <v>NO</v>
          </cell>
          <cell r="T33" t="str">
            <v>SI</v>
          </cell>
          <cell r="U33" t="str">
            <v>SI</v>
          </cell>
          <cell r="V33" t="str">
            <v>NO</v>
          </cell>
          <cell r="W33">
            <v>15</v>
          </cell>
        </row>
        <row r="34">
          <cell r="A34" t="str">
            <v>Corrupción25</v>
          </cell>
          <cell r="B34" t="str">
            <v/>
          </cell>
          <cell r="C34" t="str">
            <v/>
          </cell>
          <cell r="D34"/>
          <cell r="E34"/>
          <cell r="F34"/>
          <cell r="G34"/>
          <cell r="H34"/>
          <cell r="I34"/>
          <cell r="J34"/>
          <cell r="K34"/>
          <cell r="L34"/>
          <cell r="M34"/>
          <cell r="N34"/>
          <cell r="O34"/>
          <cell r="P34"/>
          <cell r="Q34"/>
          <cell r="R34"/>
          <cell r="S34"/>
          <cell r="T34"/>
          <cell r="U34"/>
          <cell r="V34"/>
          <cell r="W34">
            <v>0</v>
          </cell>
        </row>
        <row r="35">
          <cell r="A35" t="str">
            <v>Corrupción26</v>
          </cell>
          <cell r="B35" t="str">
            <v/>
          </cell>
          <cell r="C35" t="str">
            <v/>
          </cell>
          <cell r="D35"/>
          <cell r="E35"/>
          <cell r="F35"/>
          <cell r="G35"/>
          <cell r="H35"/>
          <cell r="I35"/>
          <cell r="J35"/>
          <cell r="K35"/>
          <cell r="L35"/>
          <cell r="M35"/>
          <cell r="N35"/>
          <cell r="O35"/>
          <cell r="P35"/>
          <cell r="Q35"/>
          <cell r="R35"/>
          <cell r="S35"/>
          <cell r="T35"/>
          <cell r="U35"/>
          <cell r="V35"/>
          <cell r="W35">
            <v>0</v>
          </cell>
        </row>
        <row r="36">
          <cell r="A36" t="str">
            <v>Corrupción27</v>
          </cell>
          <cell r="B36" t="str">
            <v/>
          </cell>
          <cell r="C36" t="str">
            <v/>
          </cell>
          <cell r="D36"/>
          <cell r="E36"/>
          <cell r="F36"/>
          <cell r="G36"/>
          <cell r="H36"/>
          <cell r="I36"/>
          <cell r="J36"/>
          <cell r="K36"/>
          <cell r="L36"/>
          <cell r="M36"/>
          <cell r="N36"/>
          <cell r="O36"/>
          <cell r="P36"/>
          <cell r="Q36"/>
          <cell r="R36"/>
          <cell r="S36"/>
          <cell r="T36"/>
          <cell r="U36"/>
          <cell r="V36"/>
          <cell r="W36">
            <v>0</v>
          </cell>
        </row>
        <row r="37">
          <cell r="A37" t="str">
            <v>Corrupción28</v>
          </cell>
          <cell r="B37" t="str">
            <v/>
          </cell>
          <cell r="C37" t="str">
            <v/>
          </cell>
          <cell r="D37"/>
          <cell r="E37"/>
          <cell r="F37"/>
          <cell r="G37"/>
          <cell r="H37"/>
          <cell r="I37"/>
          <cell r="J37"/>
          <cell r="K37"/>
          <cell r="L37"/>
          <cell r="M37"/>
          <cell r="N37"/>
          <cell r="O37"/>
          <cell r="P37"/>
          <cell r="Q37"/>
          <cell r="R37"/>
          <cell r="S37"/>
          <cell r="T37"/>
          <cell r="U37"/>
          <cell r="V37"/>
          <cell r="W37">
            <v>0</v>
          </cell>
        </row>
        <row r="38">
          <cell r="A38" t="str">
            <v>Corrupción29</v>
          </cell>
          <cell r="B38" t="str">
            <v/>
          </cell>
          <cell r="C38" t="str">
            <v/>
          </cell>
          <cell r="D38"/>
          <cell r="E38"/>
          <cell r="F38"/>
          <cell r="G38"/>
          <cell r="H38"/>
          <cell r="I38"/>
          <cell r="J38"/>
          <cell r="K38"/>
          <cell r="L38"/>
          <cell r="M38"/>
          <cell r="N38"/>
          <cell r="O38"/>
          <cell r="P38"/>
          <cell r="Q38"/>
          <cell r="R38"/>
          <cell r="S38"/>
          <cell r="T38"/>
          <cell r="U38"/>
          <cell r="V38"/>
          <cell r="W38">
            <v>0</v>
          </cell>
        </row>
        <row r="39">
          <cell r="A39" t="str">
            <v>Corrupción30</v>
          </cell>
          <cell r="B39" t="str">
            <v/>
          </cell>
          <cell r="C39" t="str">
            <v/>
          </cell>
          <cell r="D39"/>
          <cell r="E39"/>
          <cell r="F39"/>
          <cell r="G39"/>
          <cell r="H39"/>
          <cell r="I39"/>
          <cell r="J39"/>
          <cell r="K39"/>
          <cell r="L39"/>
          <cell r="M39"/>
          <cell r="N39"/>
          <cell r="O39"/>
          <cell r="P39"/>
          <cell r="Q39"/>
          <cell r="R39"/>
          <cell r="S39"/>
          <cell r="T39"/>
          <cell r="U39"/>
          <cell r="V39"/>
          <cell r="W39">
            <v>0</v>
          </cell>
        </row>
        <row r="40">
          <cell r="A40" t="str">
            <v>Corrupción31</v>
          </cell>
          <cell r="B40" t="str">
            <v/>
          </cell>
          <cell r="C40" t="str">
            <v/>
          </cell>
          <cell r="D40"/>
          <cell r="E40"/>
          <cell r="F40"/>
          <cell r="G40"/>
          <cell r="H40"/>
          <cell r="I40"/>
          <cell r="J40"/>
          <cell r="K40"/>
          <cell r="L40"/>
          <cell r="M40"/>
          <cell r="N40"/>
          <cell r="O40"/>
          <cell r="P40"/>
          <cell r="Q40"/>
          <cell r="R40"/>
          <cell r="S40"/>
          <cell r="T40"/>
          <cell r="U40"/>
          <cell r="V40"/>
          <cell r="W40">
            <v>0</v>
          </cell>
        </row>
        <row r="41">
          <cell r="A41" t="str">
            <v>Corrupción32</v>
          </cell>
          <cell r="B41" t="str">
            <v/>
          </cell>
          <cell r="C41" t="str">
            <v/>
          </cell>
          <cell r="D41"/>
          <cell r="E41"/>
          <cell r="F41"/>
          <cell r="G41"/>
          <cell r="H41"/>
          <cell r="I41"/>
          <cell r="J41"/>
          <cell r="K41"/>
          <cell r="L41"/>
          <cell r="M41"/>
          <cell r="N41"/>
          <cell r="O41"/>
          <cell r="P41"/>
          <cell r="Q41"/>
          <cell r="R41"/>
          <cell r="S41"/>
          <cell r="T41"/>
          <cell r="U41"/>
          <cell r="V41"/>
          <cell r="W41">
            <v>0</v>
          </cell>
        </row>
        <row r="42">
          <cell r="A42" t="str">
            <v>Corrupción33</v>
          </cell>
          <cell r="B42" t="str">
            <v/>
          </cell>
          <cell r="C42" t="str">
            <v/>
          </cell>
          <cell r="D42"/>
          <cell r="E42"/>
          <cell r="F42"/>
          <cell r="G42"/>
          <cell r="H42"/>
          <cell r="I42"/>
          <cell r="J42"/>
          <cell r="K42"/>
          <cell r="L42"/>
          <cell r="M42"/>
          <cell r="N42"/>
          <cell r="O42"/>
          <cell r="P42"/>
          <cell r="Q42"/>
          <cell r="R42"/>
          <cell r="S42"/>
          <cell r="T42"/>
          <cell r="U42"/>
          <cell r="V42"/>
          <cell r="W42">
            <v>0</v>
          </cell>
        </row>
        <row r="43">
          <cell r="A43" t="str">
            <v>Corrupción34</v>
          </cell>
          <cell r="B43" t="str">
            <v/>
          </cell>
          <cell r="C43" t="str">
            <v/>
          </cell>
          <cell r="D43"/>
          <cell r="E43"/>
          <cell r="F43"/>
          <cell r="G43"/>
          <cell r="H43"/>
          <cell r="I43"/>
          <cell r="J43"/>
          <cell r="K43"/>
          <cell r="L43"/>
          <cell r="M43"/>
          <cell r="N43"/>
          <cell r="O43"/>
          <cell r="P43"/>
          <cell r="Q43"/>
          <cell r="R43"/>
          <cell r="S43"/>
          <cell r="T43"/>
          <cell r="U43"/>
          <cell r="V43"/>
          <cell r="W43">
            <v>0</v>
          </cell>
        </row>
        <row r="44">
          <cell r="A44" t="str">
            <v>Corrupción35</v>
          </cell>
          <cell r="B44" t="str">
            <v/>
          </cell>
          <cell r="C44" t="str">
            <v/>
          </cell>
          <cell r="D44"/>
          <cell r="E44"/>
          <cell r="F44"/>
          <cell r="G44"/>
          <cell r="H44"/>
          <cell r="I44"/>
          <cell r="J44"/>
          <cell r="K44"/>
          <cell r="L44"/>
          <cell r="M44"/>
          <cell r="N44"/>
          <cell r="O44"/>
          <cell r="P44"/>
          <cell r="Q44"/>
          <cell r="R44"/>
          <cell r="S44"/>
          <cell r="T44"/>
          <cell r="U44"/>
          <cell r="V44"/>
          <cell r="W44">
            <v>0</v>
          </cell>
        </row>
        <row r="45">
          <cell r="A45" t="str">
            <v>Corrupción36</v>
          </cell>
          <cell r="B45" t="str">
            <v/>
          </cell>
          <cell r="C45" t="str">
            <v/>
          </cell>
          <cell r="D45"/>
          <cell r="E45"/>
          <cell r="F45"/>
          <cell r="G45"/>
          <cell r="H45"/>
          <cell r="I45"/>
          <cell r="J45"/>
          <cell r="K45"/>
          <cell r="L45"/>
          <cell r="M45"/>
          <cell r="N45"/>
          <cell r="O45"/>
          <cell r="P45"/>
          <cell r="Q45"/>
          <cell r="R45"/>
          <cell r="S45"/>
          <cell r="T45"/>
          <cell r="U45"/>
          <cell r="V45"/>
          <cell r="W45">
            <v>0</v>
          </cell>
        </row>
        <row r="46">
          <cell r="A46" t="str">
            <v>Corrupción37</v>
          </cell>
          <cell r="B46" t="str">
            <v/>
          </cell>
          <cell r="C46" t="str">
            <v/>
          </cell>
          <cell r="D46"/>
          <cell r="E46"/>
          <cell r="F46"/>
          <cell r="G46"/>
          <cell r="H46"/>
          <cell r="I46"/>
          <cell r="J46"/>
          <cell r="K46"/>
          <cell r="L46"/>
          <cell r="M46"/>
          <cell r="N46"/>
          <cell r="O46"/>
          <cell r="P46"/>
          <cell r="Q46"/>
          <cell r="R46"/>
          <cell r="S46"/>
          <cell r="T46"/>
          <cell r="U46"/>
          <cell r="V46"/>
          <cell r="W46">
            <v>0</v>
          </cell>
        </row>
        <row r="47">
          <cell r="A47" t="str">
            <v>Corrupción38</v>
          </cell>
          <cell r="B47" t="str">
            <v/>
          </cell>
          <cell r="C47" t="str">
            <v/>
          </cell>
          <cell r="D47"/>
          <cell r="E47"/>
          <cell r="F47"/>
          <cell r="G47"/>
          <cell r="H47"/>
          <cell r="I47"/>
          <cell r="J47"/>
          <cell r="K47"/>
          <cell r="L47"/>
          <cell r="M47"/>
          <cell r="N47"/>
          <cell r="O47"/>
          <cell r="P47"/>
          <cell r="Q47"/>
          <cell r="R47"/>
          <cell r="S47"/>
          <cell r="T47"/>
          <cell r="U47"/>
          <cell r="V47"/>
          <cell r="W47">
            <v>0</v>
          </cell>
        </row>
        <row r="48">
          <cell r="A48" t="str">
            <v>Corrupción39</v>
          </cell>
          <cell r="B48" t="str">
            <v/>
          </cell>
          <cell r="C48" t="str">
            <v/>
          </cell>
          <cell r="D48"/>
          <cell r="E48"/>
          <cell r="F48"/>
          <cell r="G48"/>
          <cell r="H48"/>
          <cell r="I48"/>
          <cell r="J48"/>
          <cell r="K48"/>
          <cell r="L48"/>
          <cell r="M48"/>
          <cell r="N48"/>
          <cell r="O48"/>
          <cell r="P48"/>
          <cell r="Q48"/>
          <cell r="R48"/>
          <cell r="S48"/>
          <cell r="T48"/>
          <cell r="U48"/>
          <cell r="V48"/>
          <cell r="W48">
            <v>0</v>
          </cell>
        </row>
        <row r="49">
          <cell r="A49" t="str">
            <v>Corrupción40</v>
          </cell>
          <cell r="B49" t="str">
            <v/>
          </cell>
          <cell r="C49" t="str">
            <v/>
          </cell>
          <cell r="D49"/>
          <cell r="E49"/>
          <cell r="F49"/>
          <cell r="G49"/>
          <cell r="H49"/>
          <cell r="I49"/>
          <cell r="J49"/>
          <cell r="K49"/>
          <cell r="L49"/>
          <cell r="M49"/>
          <cell r="N49"/>
          <cell r="O49"/>
          <cell r="P49"/>
          <cell r="Q49"/>
          <cell r="R49"/>
          <cell r="S49"/>
          <cell r="T49"/>
          <cell r="U49"/>
          <cell r="V49"/>
          <cell r="W49">
            <v>0</v>
          </cell>
        </row>
        <row r="50">
          <cell r="A50" t="str">
            <v>Corrupción41</v>
          </cell>
          <cell r="B50" t="str">
            <v/>
          </cell>
          <cell r="C50" t="str">
            <v/>
          </cell>
          <cell r="D50"/>
          <cell r="E50"/>
          <cell r="F50"/>
          <cell r="G50"/>
          <cell r="H50"/>
          <cell r="I50"/>
          <cell r="J50"/>
          <cell r="K50"/>
          <cell r="L50"/>
          <cell r="M50"/>
          <cell r="N50"/>
          <cell r="O50"/>
          <cell r="P50"/>
          <cell r="Q50"/>
          <cell r="R50"/>
          <cell r="S50"/>
          <cell r="T50"/>
          <cell r="U50"/>
          <cell r="V50"/>
          <cell r="W50">
            <v>0</v>
          </cell>
        </row>
        <row r="51">
          <cell r="A51" t="str">
            <v>Corrupción42</v>
          </cell>
          <cell r="B51" t="str">
            <v/>
          </cell>
          <cell r="C51" t="str">
            <v/>
          </cell>
          <cell r="D51"/>
          <cell r="E51"/>
          <cell r="F51"/>
          <cell r="G51"/>
          <cell r="H51"/>
          <cell r="I51"/>
          <cell r="J51"/>
          <cell r="K51"/>
          <cell r="L51"/>
          <cell r="M51"/>
          <cell r="N51"/>
          <cell r="O51"/>
          <cell r="P51"/>
          <cell r="Q51"/>
          <cell r="R51"/>
          <cell r="S51"/>
          <cell r="T51"/>
          <cell r="U51"/>
          <cell r="V51"/>
          <cell r="W51">
            <v>0</v>
          </cell>
        </row>
        <row r="52">
          <cell r="A52" t="str">
            <v>Corrupción43</v>
          </cell>
          <cell r="B52" t="str">
            <v/>
          </cell>
          <cell r="C52" t="str">
            <v/>
          </cell>
          <cell r="D52"/>
          <cell r="E52"/>
          <cell r="F52"/>
          <cell r="G52"/>
          <cell r="H52"/>
          <cell r="I52"/>
          <cell r="J52"/>
          <cell r="K52"/>
          <cell r="L52"/>
          <cell r="M52"/>
          <cell r="N52"/>
          <cell r="O52"/>
          <cell r="P52"/>
          <cell r="Q52"/>
          <cell r="R52"/>
          <cell r="S52"/>
          <cell r="T52"/>
          <cell r="U52"/>
          <cell r="V52"/>
          <cell r="W52">
            <v>0</v>
          </cell>
        </row>
        <row r="53">
          <cell r="A53" t="str">
            <v>Corrupción44</v>
          </cell>
          <cell r="B53" t="str">
            <v/>
          </cell>
          <cell r="C53" t="str">
            <v/>
          </cell>
          <cell r="D53"/>
          <cell r="E53"/>
          <cell r="F53"/>
          <cell r="G53"/>
          <cell r="H53"/>
          <cell r="I53"/>
          <cell r="J53"/>
          <cell r="K53"/>
          <cell r="L53"/>
          <cell r="M53"/>
          <cell r="N53"/>
          <cell r="O53"/>
          <cell r="P53"/>
          <cell r="Q53"/>
          <cell r="R53"/>
          <cell r="S53"/>
          <cell r="T53"/>
          <cell r="U53"/>
          <cell r="V53"/>
          <cell r="W53">
            <v>0</v>
          </cell>
        </row>
        <row r="54">
          <cell r="A54" t="str">
            <v>Corrupción45</v>
          </cell>
          <cell r="B54" t="str">
            <v/>
          </cell>
          <cell r="C54" t="str">
            <v/>
          </cell>
          <cell r="D54"/>
          <cell r="E54"/>
          <cell r="F54"/>
          <cell r="G54"/>
          <cell r="H54"/>
          <cell r="I54"/>
          <cell r="J54"/>
          <cell r="K54"/>
          <cell r="L54"/>
          <cell r="M54"/>
          <cell r="N54"/>
          <cell r="O54"/>
          <cell r="P54"/>
          <cell r="Q54"/>
          <cell r="R54"/>
          <cell r="S54"/>
          <cell r="T54"/>
          <cell r="U54"/>
          <cell r="V54"/>
          <cell r="W54">
            <v>0</v>
          </cell>
        </row>
        <row r="55">
          <cell r="A55" t="str">
            <v>Corrupción46</v>
          </cell>
          <cell r="B55" t="str">
            <v/>
          </cell>
          <cell r="C55" t="str">
            <v/>
          </cell>
          <cell r="D55"/>
          <cell r="E55"/>
          <cell r="F55"/>
          <cell r="G55"/>
          <cell r="H55"/>
          <cell r="I55"/>
          <cell r="J55"/>
          <cell r="K55"/>
          <cell r="L55"/>
          <cell r="M55"/>
          <cell r="N55"/>
          <cell r="O55"/>
          <cell r="P55"/>
          <cell r="Q55"/>
          <cell r="R55"/>
          <cell r="S55"/>
          <cell r="T55"/>
          <cell r="U55"/>
          <cell r="V55"/>
          <cell r="W55">
            <v>0</v>
          </cell>
        </row>
        <row r="56">
          <cell r="A56" t="str">
            <v>Corrupción47</v>
          </cell>
          <cell r="B56" t="str">
            <v/>
          </cell>
          <cell r="C56" t="str">
            <v/>
          </cell>
          <cell r="D56"/>
          <cell r="E56"/>
          <cell r="F56"/>
          <cell r="G56"/>
          <cell r="H56"/>
          <cell r="I56"/>
          <cell r="J56"/>
          <cell r="K56"/>
          <cell r="L56"/>
          <cell r="M56"/>
          <cell r="N56"/>
          <cell r="O56"/>
          <cell r="P56"/>
          <cell r="Q56"/>
          <cell r="R56"/>
          <cell r="S56"/>
          <cell r="T56"/>
          <cell r="U56"/>
          <cell r="V56"/>
          <cell r="W56">
            <v>0</v>
          </cell>
        </row>
        <row r="57">
          <cell r="A57" t="str">
            <v>Corrupción48</v>
          </cell>
          <cell r="B57" t="str">
            <v/>
          </cell>
          <cell r="C57" t="str">
            <v/>
          </cell>
          <cell r="D57"/>
          <cell r="E57"/>
          <cell r="F57"/>
          <cell r="G57"/>
          <cell r="H57"/>
          <cell r="I57"/>
          <cell r="J57"/>
          <cell r="K57"/>
          <cell r="L57"/>
          <cell r="M57"/>
          <cell r="N57"/>
          <cell r="O57"/>
          <cell r="P57"/>
          <cell r="Q57"/>
          <cell r="R57"/>
          <cell r="S57"/>
          <cell r="T57"/>
          <cell r="U57"/>
          <cell r="V57"/>
          <cell r="W57">
            <v>0</v>
          </cell>
        </row>
        <row r="58">
          <cell r="A58" t="str">
            <v>Corrupción49</v>
          </cell>
          <cell r="B58" t="str">
            <v/>
          </cell>
          <cell r="C58" t="str">
            <v/>
          </cell>
          <cell r="D58"/>
          <cell r="E58"/>
          <cell r="F58"/>
          <cell r="G58"/>
          <cell r="H58"/>
          <cell r="I58"/>
          <cell r="J58"/>
          <cell r="K58"/>
          <cell r="L58"/>
          <cell r="M58"/>
          <cell r="N58"/>
          <cell r="O58"/>
          <cell r="P58"/>
          <cell r="Q58"/>
          <cell r="R58"/>
          <cell r="S58"/>
          <cell r="T58"/>
          <cell r="U58"/>
          <cell r="V58"/>
          <cell r="W58">
            <v>0</v>
          </cell>
        </row>
        <row r="59">
          <cell r="A59" t="str">
            <v>Corrupción50</v>
          </cell>
          <cell r="B59" t="str">
            <v/>
          </cell>
          <cell r="C59" t="str">
            <v/>
          </cell>
          <cell r="D59"/>
          <cell r="E59"/>
          <cell r="F59"/>
          <cell r="G59"/>
          <cell r="H59"/>
          <cell r="I59"/>
          <cell r="J59"/>
          <cell r="K59"/>
          <cell r="L59"/>
          <cell r="M59"/>
          <cell r="N59"/>
          <cell r="O59"/>
          <cell r="P59"/>
          <cell r="Q59"/>
          <cell r="R59"/>
          <cell r="S59"/>
          <cell r="T59"/>
          <cell r="U59"/>
          <cell r="V59"/>
          <cell r="W59">
            <v>0</v>
          </cell>
        </row>
        <row r="60">
          <cell r="A60" t="str">
            <v>Corrupción51</v>
          </cell>
          <cell r="B60" t="str">
            <v/>
          </cell>
          <cell r="C60" t="str">
            <v/>
          </cell>
          <cell r="D60"/>
          <cell r="E60"/>
          <cell r="F60"/>
          <cell r="G60"/>
          <cell r="H60"/>
          <cell r="I60"/>
          <cell r="J60"/>
          <cell r="K60"/>
          <cell r="L60"/>
          <cell r="M60"/>
          <cell r="N60"/>
          <cell r="O60"/>
          <cell r="P60"/>
          <cell r="Q60"/>
          <cell r="R60"/>
          <cell r="S60"/>
          <cell r="T60"/>
          <cell r="U60"/>
          <cell r="V60"/>
          <cell r="W60">
            <v>0</v>
          </cell>
        </row>
        <row r="61">
          <cell r="A61" t="str">
            <v>Corrupción52</v>
          </cell>
          <cell r="B61" t="str">
            <v/>
          </cell>
          <cell r="C61" t="str">
            <v/>
          </cell>
          <cell r="D61"/>
          <cell r="E61"/>
          <cell r="F61"/>
          <cell r="G61"/>
          <cell r="H61"/>
          <cell r="I61"/>
          <cell r="J61"/>
          <cell r="K61"/>
          <cell r="L61"/>
          <cell r="M61"/>
          <cell r="N61"/>
          <cell r="O61"/>
          <cell r="P61"/>
          <cell r="Q61"/>
          <cell r="R61"/>
          <cell r="S61"/>
          <cell r="T61"/>
          <cell r="U61"/>
          <cell r="V61"/>
          <cell r="W61">
            <v>0</v>
          </cell>
        </row>
        <row r="62">
          <cell r="A62" t="str">
            <v>Corrupción53</v>
          </cell>
          <cell r="B62" t="str">
            <v/>
          </cell>
          <cell r="C62" t="str">
            <v/>
          </cell>
          <cell r="D62"/>
          <cell r="E62"/>
          <cell r="F62"/>
          <cell r="G62"/>
          <cell r="H62"/>
          <cell r="I62"/>
          <cell r="J62"/>
          <cell r="K62"/>
          <cell r="L62"/>
          <cell r="M62"/>
          <cell r="N62"/>
          <cell r="O62"/>
          <cell r="P62"/>
          <cell r="Q62"/>
          <cell r="R62"/>
          <cell r="S62"/>
          <cell r="T62"/>
          <cell r="U62"/>
          <cell r="V62"/>
          <cell r="W62">
            <v>0</v>
          </cell>
        </row>
        <row r="63">
          <cell r="A63" t="str">
            <v>Corrupción54</v>
          </cell>
          <cell r="B63" t="str">
            <v/>
          </cell>
          <cell r="C63" t="str">
            <v/>
          </cell>
          <cell r="D63"/>
          <cell r="E63"/>
          <cell r="F63"/>
          <cell r="G63"/>
          <cell r="H63"/>
          <cell r="I63"/>
          <cell r="J63"/>
          <cell r="K63"/>
          <cell r="L63"/>
          <cell r="M63"/>
          <cell r="N63"/>
          <cell r="O63"/>
          <cell r="P63"/>
          <cell r="Q63"/>
          <cell r="R63"/>
          <cell r="S63"/>
          <cell r="T63"/>
          <cell r="U63"/>
          <cell r="V63"/>
          <cell r="W63">
            <v>0</v>
          </cell>
        </row>
        <row r="64">
          <cell r="A64" t="str">
            <v>Corrupción55</v>
          </cell>
          <cell r="B64" t="str">
            <v/>
          </cell>
          <cell r="C64" t="str">
            <v/>
          </cell>
          <cell r="D64"/>
          <cell r="E64"/>
          <cell r="F64"/>
          <cell r="G64"/>
          <cell r="H64"/>
          <cell r="I64"/>
          <cell r="J64"/>
          <cell r="K64"/>
          <cell r="L64"/>
          <cell r="M64"/>
          <cell r="N64"/>
          <cell r="O64"/>
          <cell r="P64"/>
          <cell r="Q64"/>
          <cell r="R64"/>
          <cell r="S64"/>
          <cell r="T64"/>
          <cell r="U64"/>
          <cell r="V64"/>
          <cell r="W64">
            <v>0</v>
          </cell>
        </row>
        <row r="65">
          <cell r="A65" t="str">
            <v>Corrupción56</v>
          </cell>
          <cell r="B65" t="str">
            <v/>
          </cell>
          <cell r="C65" t="str">
            <v/>
          </cell>
          <cell r="D65"/>
          <cell r="E65"/>
          <cell r="F65"/>
          <cell r="G65"/>
          <cell r="H65"/>
          <cell r="I65"/>
          <cell r="J65"/>
          <cell r="K65"/>
          <cell r="L65"/>
          <cell r="M65"/>
          <cell r="N65"/>
          <cell r="O65"/>
          <cell r="P65"/>
          <cell r="Q65"/>
          <cell r="R65"/>
          <cell r="S65"/>
          <cell r="T65"/>
          <cell r="U65"/>
          <cell r="V65"/>
          <cell r="W65">
            <v>0</v>
          </cell>
        </row>
        <row r="66">
          <cell r="A66" t="str">
            <v>Corrupción57</v>
          </cell>
          <cell r="B66" t="str">
            <v/>
          </cell>
          <cell r="C66" t="str">
            <v/>
          </cell>
          <cell r="D66"/>
          <cell r="E66"/>
          <cell r="F66"/>
          <cell r="G66"/>
          <cell r="H66"/>
          <cell r="I66"/>
          <cell r="J66"/>
          <cell r="K66"/>
          <cell r="L66"/>
          <cell r="M66"/>
          <cell r="N66"/>
          <cell r="O66"/>
          <cell r="P66"/>
          <cell r="Q66"/>
          <cell r="R66"/>
          <cell r="S66"/>
          <cell r="T66"/>
          <cell r="U66"/>
          <cell r="V66"/>
          <cell r="W66">
            <v>0</v>
          </cell>
        </row>
        <row r="67">
          <cell r="A67" t="str">
            <v>Corrupción58</v>
          </cell>
          <cell r="B67" t="str">
            <v/>
          </cell>
          <cell r="C67" t="str">
            <v/>
          </cell>
          <cell r="D67"/>
          <cell r="E67"/>
          <cell r="F67"/>
          <cell r="G67"/>
          <cell r="H67"/>
          <cell r="I67"/>
          <cell r="J67"/>
          <cell r="K67"/>
          <cell r="L67"/>
          <cell r="M67"/>
          <cell r="N67"/>
          <cell r="O67"/>
          <cell r="P67"/>
          <cell r="Q67"/>
          <cell r="R67"/>
          <cell r="S67"/>
          <cell r="T67"/>
          <cell r="U67"/>
          <cell r="V67"/>
          <cell r="W67">
            <v>0</v>
          </cell>
        </row>
        <row r="68">
          <cell r="A68" t="str">
            <v>Corrupción59</v>
          </cell>
          <cell r="B68" t="str">
            <v/>
          </cell>
          <cell r="C68" t="str">
            <v/>
          </cell>
          <cell r="D68"/>
          <cell r="E68"/>
          <cell r="F68"/>
          <cell r="G68"/>
          <cell r="H68"/>
          <cell r="I68"/>
          <cell r="J68"/>
          <cell r="K68"/>
          <cell r="L68"/>
          <cell r="M68"/>
          <cell r="N68"/>
          <cell r="O68"/>
          <cell r="P68"/>
          <cell r="Q68"/>
          <cell r="R68"/>
          <cell r="S68"/>
          <cell r="T68"/>
          <cell r="U68"/>
          <cell r="V68"/>
          <cell r="W68">
            <v>0</v>
          </cell>
        </row>
        <row r="69">
          <cell r="A69" t="str">
            <v>Corrupción60</v>
          </cell>
          <cell r="B69" t="str">
            <v/>
          </cell>
          <cell r="C69" t="str">
            <v/>
          </cell>
          <cell r="D69"/>
          <cell r="E69"/>
          <cell r="F69"/>
          <cell r="G69"/>
          <cell r="H69"/>
          <cell r="I69"/>
          <cell r="J69"/>
          <cell r="K69"/>
          <cell r="L69"/>
          <cell r="M69"/>
          <cell r="N69"/>
          <cell r="O69"/>
          <cell r="P69"/>
          <cell r="Q69"/>
          <cell r="R69"/>
          <cell r="S69"/>
          <cell r="T69"/>
          <cell r="U69"/>
          <cell r="V69"/>
          <cell r="W69">
            <v>0</v>
          </cell>
        </row>
        <row r="70">
          <cell r="A70" t="str">
            <v>Corrupción61</v>
          </cell>
          <cell r="B70" t="str">
            <v/>
          </cell>
          <cell r="C70" t="str">
            <v/>
          </cell>
          <cell r="D70"/>
          <cell r="E70"/>
          <cell r="F70"/>
          <cell r="G70"/>
          <cell r="H70"/>
          <cell r="I70"/>
          <cell r="J70"/>
          <cell r="K70"/>
          <cell r="L70"/>
          <cell r="M70"/>
          <cell r="N70"/>
          <cell r="O70"/>
          <cell r="P70"/>
          <cell r="Q70"/>
          <cell r="R70"/>
          <cell r="S70"/>
          <cell r="T70"/>
          <cell r="U70"/>
          <cell r="V70"/>
          <cell r="W70">
            <v>0</v>
          </cell>
        </row>
        <row r="71">
          <cell r="A71" t="str">
            <v>Corrupción62</v>
          </cell>
          <cell r="B71" t="str">
            <v/>
          </cell>
          <cell r="C71" t="str">
            <v/>
          </cell>
          <cell r="D71"/>
          <cell r="E71"/>
          <cell r="F71"/>
          <cell r="G71"/>
          <cell r="H71"/>
          <cell r="I71"/>
          <cell r="J71"/>
          <cell r="K71"/>
          <cell r="L71"/>
          <cell r="M71"/>
          <cell r="N71"/>
          <cell r="O71"/>
          <cell r="P71"/>
          <cell r="Q71"/>
          <cell r="R71"/>
          <cell r="S71"/>
          <cell r="T71"/>
          <cell r="U71"/>
          <cell r="V71"/>
          <cell r="W71">
            <v>0</v>
          </cell>
        </row>
        <row r="72">
          <cell r="A72" t="str">
            <v>Corrupción63</v>
          </cell>
          <cell r="B72" t="str">
            <v/>
          </cell>
          <cell r="C72" t="str">
            <v/>
          </cell>
          <cell r="D72"/>
          <cell r="E72"/>
          <cell r="F72"/>
          <cell r="G72"/>
          <cell r="H72"/>
          <cell r="I72"/>
          <cell r="J72"/>
          <cell r="K72"/>
          <cell r="L72"/>
          <cell r="M72"/>
          <cell r="N72"/>
          <cell r="O72"/>
          <cell r="P72"/>
          <cell r="Q72"/>
          <cell r="R72"/>
          <cell r="S72"/>
          <cell r="T72"/>
          <cell r="U72"/>
          <cell r="V72"/>
          <cell r="W72">
            <v>0</v>
          </cell>
        </row>
        <row r="73">
          <cell r="A73" t="str">
            <v>Corrupción64</v>
          </cell>
          <cell r="B73" t="str">
            <v/>
          </cell>
          <cell r="C73" t="str">
            <v/>
          </cell>
          <cell r="D73"/>
          <cell r="E73"/>
          <cell r="F73"/>
          <cell r="G73"/>
          <cell r="H73"/>
          <cell r="I73"/>
          <cell r="J73"/>
          <cell r="K73"/>
          <cell r="L73"/>
          <cell r="M73"/>
          <cell r="N73"/>
          <cell r="O73"/>
          <cell r="P73"/>
          <cell r="Q73"/>
          <cell r="R73"/>
          <cell r="S73"/>
          <cell r="T73"/>
          <cell r="U73"/>
          <cell r="V73"/>
          <cell r="W73">
            <v>0</v>
          </cell>
        </row>
        <row r="74">
          <cell r="A74" t="str">
            <v>Corrupción65</v>
          </cell>
          <cell r="B74" t="str">
            <v/>
          </cell>
          <cell r="C74" t="str">
            <v/>
          </cell>
          <cell r="D74"/>
          <cell r="E74"/>
          <cell r="F74"/>
          <cell r="G74"/>
          <cell r="H74"/>
          <cell r="I74"/>
          <cell r="J74"/>
          <cell r="K74"/>
          <cell r="L74"/>
          <cell r="M74"/>
          <cell r="N74"/>
          <cell r="O74"/>
          <cell r="P74"/>
          <cell r="Q74"/>
          <cell r="R74"/>
          <cell r="S74"/>
          <cell r="T74"/>
          <cell r="U74"/>
          <cell r="V74"/>
          <cell r="W74">
            <v>0</v>
          </cell>
        </row>
        <row r="75">
          <cell r="A75" t="str">
            <v>Corrupción66</v>
          </cell>
          <cell r="B75" t="str">
            <v/>
          </cell>
          <cell r="C75" t="str">
            <v/>
          </cell>
          <cell r="D75"/>
          <cell r="E75"/>
          <cell r="F75"/>
          <cell r="G75"/>
          <cell r="H75"/>
          <cell r="I75"/>
          <cell r="J75"/>
          <cell r="K75"/>
          <cell r="L75"/>
          <cell r="M75"/>
          <cell r="N75"/>
          <cell r="O75"/>
          <cell r="P75"/>
          <cell r="Q75"/>
          <cell r="R75"/>
          <cell r="S75"/>
          <cell r="T75"/>
          <cell r="U75"/>
          <cell r="V75"/>
          <cell r="W75">
            <v>0</v>
          </cell>
        </row>
        <row r="76">
          <cell r="A76" t="str">
            <v>Corrupción67</v>
          </cell>
          <cell r="B76" t="str">
            <v/>
          </cell>
          <cell r="C76" t="str">
            <v/>
          </cell>
          <cell r="D76"/>
          <cell r="E76"/>
          <cell r="F76"/>
          <cell r="G76"/>
          <cell r="H76"/>
          <cell r="I76"/>
          <cell r="J76"/>
          <cell r="K76"/>
          <cell r="L76"/>
          <cell r="M76"/>
          <cell r="N76"/>
          <cell r="O76"/>
          <cell r="P76"/>
          <cell r="Q76"/>
          <cell r="R76"/>
          <cell r="S76"/>
          <cell r="T76"/>
          <cell r="U76"/>
          <cell r="V76"/>
          <cell r="W76">
            <v>0</v>
          </cell>
        </row>
        <row r="77">
          <cell r="A77" t="str">
            <v>Corrupción68</v>
          </cell>
          <cell r="B77" t="str">
            <v/>
          </cell>
          <cell r="C77" t="str">
            <v/>
          </cell>
          <cell r="D77"/>
          <cell r="E77"/>
          <cell r="F77"/>
          <cell r="G77"/>
          <cell r="H77"/>
          <cell r="I77"/>
          <cell r="J77"/>
          <cell r="K77"/>
          <cell r="L77"/>
          <cell r="M77"/>
          <cell r="N77"/>
          <cell r="O77"/>
          <cell r="P77"/>
          <cell r="Q77"/>
          <cell r="R77"/>
          <cell r="S77"/>
          <cell r="T77"/>
          <cell r="U77"/>
          <cell r="V77"/>
          <cell r="W77">
            <v>0</v>
          </cell>
        </row>
        <row r="78">
          <cell r="A78" t="str">
            <v>Corrupción69</v>
          </cell>
          <cell r="B78" t="str">
            <v/>
          </cell>
          <cell r="C78" t="str">
            <v/>
          </cell>
          <cell r="D78"/>
          <cell r="E78"/>
          <cell r="F78"/>
          <cell r="G78"/>
          <cell r="H78"/>
          <cell r="I78"/>
          <cell r="J78"/>
          <cell r="K78"/>
          <cell r="L78"/>
          <cell r="M78"/>
          <cell r="N78"/>
          <cell r="O78"/>
          <cell r="P78"/>
          <cell r="Q78"/>
          <cell r="R78"/>
          <cell r="S78"/>
          <cell r="T78"/>
          <cell r="U78"/>
          <cell r="V78"/>
          <cell r="W78">
            <v>0</v>
          </cell>
        </row>
        <row r="79">
          <cell r="A79" t="str">
            <v>Corrupción70</v>
          </cell>
          <cell r="B79" t="str">
            <v/>
          </cell>
          <cell r="C79" t="str">
            <v/>
          </cell>
          <cell r="D79"/>
          <cell r="E79"/>
          <cell r="F79"/>
          <cell r="G79"/>
          <cell r="H79"/>
          <cell r="I79"/>
          <cell r="J79"/>
          <cell r="K79"/>
          <cell r="L79"/>
          <cell r="M79"/>
          <cell r="N79"/>
          <cell r="O79"/>
          <cell r="P79"/>
          <cell r="Q79"/>
          <cell r="R79"/>
          <cell r="S79"/>
          <cell r="T79"/>
          <cell r="U79"/>
          <cell r="V79"/>
          <cell r="W79">
            <v>0</v>
          </cell>
        </row>
        <row r="80">
          <cell r="A80" t="str">
            <v>Corrupción71</v>
          </cell>
          <cell r="B80" t="str">
            <v/>
          </cell>
          <cell r="C80" t="str">
            <v/>
          </cell>
          <cell r="D80"/>
          <cell r="E80"/>
          <cell r="F80"/>
          <cell r="G80"/>
          <cell r="H80"/>
          <cell r="I80"/>
          <cell r="J80"/>
          <cell r="K80"/>
          <cell r="L80"/>
          <cell r="M80"/>
          <cell r="N80"/>
          <cell r="O80"/>
          <cell r="P80"/>
          <cell r="Q80"/>
          <cell r="R80"/>
          <cell r="S80"/>
          <cell r="T80"/>
          <cell r="U80"/>
          <cell r="V80"/>
          <cell r="W80">
            <v>0</v>
          </cell>
        </row>
        <row r="81">
          <cell r="A81" t="str">
            <v>Corrupción72</v>
          </cell>
          <cell r="B81" t="str">
            <v/>
          </cell>
          <cell r="C81" t="str">
            <v/>
          </cell>
          <cell r="D81"/>
          <cell r="E81"/>
          <cell r="F81"/>
          <cell r="G81"/>
          <cell r="H81"/>
          <cell r="I81"/>
          <cell r="J81"/>
          <cell r="K81"/>
          <cell r="L81"/>
          <cell r="M81"/>
          <cell r="N81"/>
          <cell r="O81"/>
          <cell r="P81"/>
          <cell r="Q81"/>
          <cell r="R81"/>
          <cell r="S81"/>
          <cell r="T81"/>
          <cell r="U81"/>
          <cell r="V81"/>
          <cell r="W81">
            <v>0</v>
          </cell>
        </row>
        <row r="82">
          <cell r="A82" t="str">
            <v>Corrupción73</v>
          </cell>
          <cell r="B82" t="str">
            <v/>
          </cell>
          <cell r="C82" t="str">
            <v/>
          </cell>
          <cell r="D82"/>
          <cell r="E82"/>
          <cell r="F82"/>
          <cell r="G82"/>
          <cell r="H82"/>
          <cell r="I82"/>
          <cell r="J82"/>
          <cell r="K82"/>
          <cell r="L82"/>
          <cell r="M82"/>
          <cell r="N82"/>
          <cell r="O82"/>
          <cell r="P82"/>
          <cell r="Q82"/>
          <cell r="R82"/>
          <cell r="S82"/>
          <cell r="T82"/>
          <cell r="U82"/>
          <cell r="V82"/>
          <cell r="W82">
            <v>0</v>
          </cell>
        </row>
        <row r="83">
          <cell r="A83" t="str">
            <v>Corrupción74</v>
          </cell>
          <cell r="B83" t="str">
            <v/>
          </cell>
          <cell r="C83" t="str">
            <v/>
          </cell>
          <cell r="D83"/>
          <cell r="E83"/>
          <cell r="F83"/>
          <cell r="G83"/>
          <cell r="H83"/>
          <cell r="I83"/>
          <cell r="J83"/>
          <cell r="K83"/>
          <cell r="L83"/>
          <cell r="M83"/>
          <cell r="N83"/>
          <cell r="O83"/>
          <cell r="P83"/>
          <cell r="Q83"/>
          <cell r="R83"/>
          <cell r="S83"/>
          <cell r="T83"/>
          <cell r="U83"/>
          <cell r="V83"/>
          <cell r="W83">
            <v>0</v>
          </cell>
        </row>
        <row r="84">
          <cell r="A84" t="str">
            <v>Corrupción75</v>
          </cell>
          <cell r="B84" t="str">
            <v/>
          </cell>
          <cell r="C84" t="str">
            <v/>
          </cell>
          <cell r="D84"/>
          <cell r="E84"/>
          <cell r="F84"/>
          <cell r="G84"/>
          <cell r="H84"/>
          <cell r="I84"/>
          <cell r="J84"/>
          <cell r="K84"/>
          <cell r="L84"/>
          <cell r="M84"/>
          <cell r="N84"/>
          <cell r="O84"/>
          <cell r="P84"/>
          <cell r="Q84"/>
          <cell r="R84"/>
          <cell r="S84"/>
          <cell r="T84"/>
          <cell r="U84"/>
          <cell r="V84"/>
          <cell r="W84">
            <v>0</v>
          </cell>
        </row>
        <row r="85">
          <cell r="A85" t="str">
            <v>Corrupción76</v>
          </cell>
          <cell r="B85" t="str">
            <v/>
          </cell>
          <cell r="C85" t="str">
            <v/>
          </cell>
          <cell r="D85"/>
          <cell r="E85"/>
          <cell r="F85"/>
          <cell r="G85"/>
          <cell r="H85"/>
          <cell r="I85"/>
          <cell r="J85"/>
          <cell r="K85"/>
          <cell r="L85"/>
          <cell r="M85"/>
          <cell r="N85"/>
          <cell r="O85"/>
          <cell r="P85"/>
          <cell r="Q85"/>
          <cell r="R85"/>
          <cell r="S85"/>
          <cell r="T85"/>
          <cell r="U85"/>
          <cell r="V85"/>
          <cell r="W85">
            <v>0</v>
          </cell>
        </row>
        <row r="86">
          <cell r="A86" t="str">
            <v>Corrupción77</v>
          </cell>
          <cell r="B86" t="str">
            <v/>
          </cell>
          <cell r="C86" t="str">
            <v/>
          </cell>
          <cell r="D86"/>
          <cell r="E86"/>
          <cell r="F86"/>
          <cell r="G86"/>
          <cell r="H86"/>
          <cell r="I86"/>
          <cell r="J86"/>
          <cell r="K86"/>
          <cell r="L86"/>
          <cell r="M86"/>
          <cell r="N86"/>
          <cell r="O86"/>
          <cell r="P86"/>
          <cell r="Q86"/>
          <cell r="R86"/>
          <cell r="S86"/>
          <cell r="T86"/>
          <cell r="U86"/>
          <cell r="V86"/>
          <cell r="W86">
            <v>0</v>
          </cell>
        </row>
        <row r="87">
          <cell r="A87" t="str">
            <v>Corrupción78</v>
          </cell>
          <cell r="B87" t="str">
            <v/>
          </cell>
          <cell r="C87" t="str">
            <v/>
          </cell>
          <cell r="D87"/>
          <cell r="E87"/>
          <cell r="F87"/>
          <cell r="G87"/>
          <cell r="H87"/>
          <cell r="I87"/>
          <cell r="J87"/>
          <cell r="K87"/>
          <cell r="L87"/>
          <cell r="M87"/>
          <cell r="N87"/>
          <cell r="O87"/>
          <cell r="P87"/>
          <cell r="Q87"/>
          <cell r="R87"/>
          <cell r="S87"/>
          <cell r="T87"/>
          <cell r="U87"/>
          <cell r="V87"/>
          <cell r="W87">
            <v>0</v>
          </cell>
        </row>
        <row r="88">
          <cell r="A88" t="str">
            <v>Corrupción79</v>
          </cell>
          <cell r="B88" t="str">
            <v/>
          </cell>
          <cell r="C88" t="str">
            <v/>
          </cell>
          <cell r="D88"/>
          <cell r="E88"/>
          <cell r="F88"/>
          <cell r="G88"/>
          <cell r="H88"/>
          <cell r="I88"/>
          <cell r="J88"/>
          <cell r="K88"/>
          <cell r="L88"/>
          <cell r="M88"/>
          <cell r="N88"/>
          <cell r="O88"/>
          <cell r="P88"/>
          <cell r="Q88"/>
          <cell r="R88"/>
          <cell r="S88"/>
          <cell r="T88"/>
          <cell r="U88"/>
          <cell r="V88"/>
          <cell r="W88">
            <v>0</v>
          </cell>
        </row>
        <row r="89">
          <cell r="A89" t="str">
            <v>Corrupción80</v>
          </cell>
          <cell r="B89" t="str">
            <v/>
          </cell>
          <cell r="C89" t="str">
            <v/>
          </cell>
          <cell r="D89"/>
          <cell r="E89"/>
          <cell r="F89"/>
          <cell r="G89"/>
          <cell r="H89"/>
          <cell r="I89"/>
          <cell r="J89"/>
          <cell r="K89"/>
          <cell r="L89"/>
          <cell r="M89"/>
          <cell r="N89"/>
          <cell r="O89"/>
          <cell r="P89"/>
          <cell r="Q89"/>
          <cell r="R89"/>
          <cell r="S89"/>
          <cell r="T89"/>
          <cell r="U89"/>
          <cell r="V89"/>
          <cell r="W89">
            <v>0</v>
          </cell>
        </row>
        <row r="90">
          <cell r="A90" t="str">
            <v>Corrupción81</v>
          </cell>
          <cell r="B90" t="str">
            <v/>
          </cell>
          <cell r="C90" t="str">
            <v/>
          </cell>
          <cell r="D90"/>
          <cell r="E90"/>
          <cell r="F90"/>
          <cell r="G90"/>
          <cell r="H90"/>
          <cell r="I90"/>
          <cell r="J90"/>
          <cell r="K90"/>
          <cell r="L90"/>
          <cell r="M90"/>
          <cell r="N90"/>
          <cell r="O90"/>
          <cell r="P90"/>
          <cell r="Q90"/>
          <cell r="R90"/>
          <cell r="S90"/>
          <cell r="T90"/>
          <cell r="U90"/>
          <cell r="V90"/>
          <cell r="W90">
            <v>0</v>
          </cell>
        </row>
        <row r="91">
          <cell r="A91" t="str">
            <v>Corrupción82</v>
          </cell>
          <cell r="B91" t="str">
            <v/>
          </cell>
          <cell r="C91" t="str">
            <v/>
          </cell>
          <cell r="D91"/>
          <cell r="E91"/>
          <cell r="F91"/>
          <cell r="G91"/>
          <cell r="H91"/>
          <cell r="I91"/>
          <cell r="J91"/>
          <cell r="K91"/>
          <cell r="L91"/>
          <cell r="M91"/>
          <cell r="N91"/>
          <cell r="O91"/>
          <cell r="P91"/>
          <cell r="Q91"/>
          <cell r="R91"/>
          <cell r="S91"/>
          <cell r="T91"/>
          <cell r="U91"/>
          <cell r="V91"/>
          <cell r="W91">
            <v>0</v>
          </cell>
        </row>
        <row r="92">
          <cell r="A92" t="str">
            <v>Corrupción83</v>
          </cell>
          <cell r="B92" t="str">
            <v/>
          </cell>
          <cell r="C92" t="str">
            <v/>
          </cell>
          <cell r="D92"/>
          <cell r="E92"/>
          <cell r="F92"/>
          <cell r="G92"/>
          <cell r="H92"/>
          <cell r="I92"/>
          <cell r="J92"/>
          <cell r="K92"/>
          <cell r="L92"/>
          <cell r="M92"/>
          <cell r="N92"/>
          <cell r="O92"/>
          <cell r="P92"/>
          <cell r="Q92"/>
          <cell r="R92"/>
          <cell r="S92"/>
          <cell r="T92"/>
          <cell r="U92"/>
          <cell r="V92"/>
          <cell r="W92">
            <v>0</v>
          </cell>
        </row>
        <row r="93">
          <cell r="A93" t="str">
            <v>Corrupción84</v>
          </cell>
          <cell r="B93" t="str">
            <v/>
          </cell>
          <cell r="C93" t="str">
            <v/>
          </cell>
          <cell r="D93"/>
          <cell r="E93"/>
          <cell r="F93"/>
          <cell r="G93"/>
          <cell r="H93"/>
          <cell r="I93"/>
          <cell r="J93"/>
          <cell r="K93"/>
          <cell r="L93"/>
          <cell r="M93"/>
          <cell r="N93"/>
          <cell r="O93"/>
          <cell r="P93"/>
          <cell r="Q93"/>
          <cell r="R93"/>
          <cell r="S93"/>
          <cell r="T93"/>
          <cell r="U93"/>
          <cell r="V93"/>
          <cell r="W93">
            <v>0</v>
          </cell>
        </row>
        <row r="94">
          <cell r="A94" t="str">
            <v>Corrupción85</v>
          </cell>
          <cell r="B94" t="str">
            <v/>
          </cell>
          <cell r="C94" t="str">
            <v/>
          </cell>
          <cell r="D94"/>
          <cell r="E94"/>
          <cell r="F94"/>
          <cell r="G94"/>
          <cell r="H94"/>
          <cell r="I94"/>
          <cell r="J94"/>
          <cell r="K94"/>
          <cell r="L94"/>
          <cell r="M94"/>
          <cell r="N94"/>
          <cell r="O94"/>
          <cell r="P94"/>
          <cell r="Q94"/>
          <cell r="R94"/>
          <cell r="S94"/>
          <cell r="T94"/>
          <cell r="U94"/>
          <cell r="V94"/>
          <cell r="W94">
            <v>0</v>
          </cell>
        </row>
        <row r="95">
          <cell r="A95" t="str">
            <v>Corrupción86</v>
          </cell>
          <cell r="B95" t="str">
            <v/>
          </cell>
          <cell r="C95" t="str">
            <v/>
          </cell>
          <cell r="D95"/>
          <cell r="E95"/>
          <cell r="F95"/>
          <cell r="G95"/>
          <cell r="H95"/>
          <cell r="I95"/>
          <cell r="J95"/>
          <cell r="K95"/>
          <cell r="L95"/>
          <cell r="M95"/>
          <cell r="N95"/>
          <cell r="O95"/>
          <cell r="P95"/>
          <cell r="Q95"/>
          <cell r="R95"/>
          <cell r="S95"/>
          <cell r="T95"/>
          <cell r="U95"/>
          <cell r="V95"/>
          <cell r="W95">
            <v>0</v>
          </cell>
        </row>
        <row r="96">
          <cell r="A96" t="str">
            <v>Corrupción87</v>
          </cell>
          <cell r="B96" t="str">
            <v/>
          </cell>
          <cell r="C96" t="str">
            <v/>
          </cell>
          <cell r="D96"/>
          <cell r="E96"/>
          <cell r="F96"/>
          <cell r="G96"/>
          <cell r="H96"/>
          <cell r="I96"/>
          <cell r="J96"/>
          <cell r="K96"/>
          <cell r="L96"/>
          <cell r="M96"/>
          <cell r="N96"/>
          <cell r="O96"/>
          <cell r="P96"/>
          <cell r="Q96"/>
          <cell r="R96"/>
          <cell r="S96"/>
          <cell r="T96"/>
          <cell r="U96"/>
          <cell r="V96"/>
          <cell r="W96">
            <v>0</v>
          </cell>
        </row>
        <row r="97">
          <cell r="A97" t="str">
            <v>Corrupción88</v>
          </cell>
          <cell r="B97" t="str">
            <v/>
          </cell>
          <cell r="C97" t="str">
            <v/>
          </cell>
          <cell r="D97"/>
          <cell r="E97"/>
          <cell r="F97"/>
          <cell r="G97"/>
          <cell r="H97"/>
          <cell r="I97"/>
          <cell r="J97"/>
          <cell r="K97"/>
          <cell r="L97"/>
          <cell r="M97"/>
          <cell r="N97"/>
          <cell r="O97"/>
          <cell r="P97"/>
          <cell r="Q97"/>
          <cell r="R97"/>
          <cell r="S97"/>
          <cell r="T97"/>
          <cell r="U97"/>
          <cell r="V97"/>
          <cell r="W97">
            <v>0</v>
          </cell>
        </row>
        <row r="98">
          <cell r="A98" t="str">
            <v>Corrupción89</v>
          </cell>
          <cell r="B98" t="str">
            <v/>
          </cell>
          <cell r="C98" t="str">
            <v/>
          </cell>
          <cell r="D98"/>
          <cell r="E98"/>
          <cell r="F98"/>
          <cell r="G98"/>
          <cell r="H98"/>
          <cell r="I98"/>
          <cell r="J98"/>
          <cell r="K98"/>
          <cell r="L98"/>
          <cell r="M98"/>
          <cell r="N98"/>
          <cell r="O98"/>
          <cell r="P98"/>
          <cell r="Q98"/>
          <cell r="R98"/>
          <cell r="S98"/>
          <cell r="T98"/>
          <cell r="U98"/>
          <cell r="V98"/>
          <cell r="W98">
            <v>0</v>
          </cell>
        </row>
        <row r="99">
          <cell r="A99" t="str">
            <v>Corrupción90</v>
          </cell>
          <cell r="B99" t="str">
            <v/>
          </cell>
          <cell r="C99" t="str">
            <v/>
          </cell>
          <cell r="D99"/>
          <cell r="E99"/>
          <cell r="F99"/>
          <cell r="G99"/>
          <cell r="H99"/>
          <cell r="I99"/>
          <cell r="J99"/>
          <cell r="K99"/>
          <cell r="L99"/>
          <cell r="M99"/>
          <cell r="N99"/>
          <cell r="O99"/>
          <cell r="P99"/>
          <cell r="Q99"/>
          <cell r="R99"/>
          <cell r="S99"/>
          <cell r="T99"/>
          <cell r="U99"/>
          <cell r="V99"/>
          <cell r="W99">
            <v>0</v>
          </cell>
        </row>
        <row r="100">
          <cell r="A100" t="str">
            <v>Corrupción91</v>
          </cell>
          <cell r="B100" t="str">
            <v/>
          </cell>
          <cell r="C100" t="str">
            <v/>
          </cell>
          <cell r="D100"/>
          <cell r="E100"/>
          <cell r="F100"/>
          <cell r="G100"/>
          <cell r="H100"/>
          <cell r="I100"/>
          <cell r="J100"/>
          <cell r="K100"/>
          <cell r="L100"/>
          <cell r="M100"/>
          <cell r="N100"/>
          <cell r="O100"/>
          <cell r="P100"/>
          <cell r="Q100"/>
          <cell r="R100"/>
          <cell r="S100"/>
          <cell r="T100"/>
          <cell r="U100"/>
          <cell r="V100"/>
          <cell r="W100">
            <v>0</v>
          </cell>
        </row>
        <row r="101">
          <cell r="A101" t="str">
            <v>Corrupción92</v>
          </cell>
          <cell r="B101" t="str">
            <v/>
          </cell>
          <cell r="C101" t="str">
            <v/>
          </cell>
          <cell r="D101"/>
          <cell r="E101"/>
          <cell r="F101"/>
          <cell r="G101"/>
          <cell r="H101"/>
          <cell r="I101"/>
          <cell r="J101"/>
          <cell r="K101"/>
          <cell r="L101"/>
          <cell r="M101"/>
          <cell r="N101"/>
          <cell r="O101"/>
          <cell r="P101"/>
          <cell r="Q101"/>
          <cell r="R101"/>
          <cell r="S101"/>
          <cell r="T101"/>
          <cell r="U101"/>
          <cell r="V101"/>
          <cell r="W101">
            <v>0</v>
          </cell>
        </row>
        <row r="102">
          <cell r="A102" t="str">
            <v>Corrupción93</v>
          </cell>
          <cell r="B102" t="str">
            <v/>
          </cell>
          <cell r="C102" t="str">
            <v/>
          </cell>
          <cell r="D102"/>
          <cell r="E102"/>
          <cell r="F102"/>
          <cell r="G102"/>
          <cell r="H102"/>
          <cell r="I102"/>
          <cell r="J102"/>
          <cell r="K102"/>
          <cell r="L102"/>
          <cell r="M102"/>
          <cell r="N102"/>
          <cell r="O102"/>
          <cell r="P102"/>
          <cell r="Q102"/>
          <cell r="R102"/>
          <cell r="S102"/>
          <cell r="T102"/>
          <cell r="U102"/>
          <cell r="V102"/>
          <cell r="W102">
            <v>0</v>
          </cell>
        </row>
        <row r="103">
          <cell r="A103" t="str">
            <v>Corrupción94</v>
          </cell>
          <cell r="B103" t="str">
            <v/>
          </cell>
          <cell r="C103" t="str">
            <v/>
          </cell>
          <cell r="D103"/>
          <cell r="E103"/>
          <cell r="F103"/>
          <cell r="G103"/>
          <cell r="H103"/>
          <cell r="I103"/>
          <cell r="J103"/>
          <cell r="K103"/>
          <cell r="L103"/>
          <cell r="M103"/>
          <cell r="N103"/>
          <cell r="O103"/>
          <cell r="P103"/>
          <cell r="Q103"/>
          <cell r="R103"/>
          <cell r="S103"/>
          <cell r="T103"/>
          <cell r="U103"/>
          <cell r="V103"/>
          <cell r="W103">
            <v>0</v>
          </cell>
        </row>
        <row r="104">
          <cell r="A104" t="str">
            <v>Corrupción95</v>
          </cell>
          <cell r="B104" t="str">
            <v/>
          </cell>
          <cell r="C104" t="str">
            <v/>
          </cell>
          <cell r="D104"/>
          <cell r="E104"/>
          <cell r="F104"/>
          <cell r="G104"/>
          <cell r="H104"/>
          <cell r="I104"/>
          <cell r="J104"/>
          <cell r="K104"/>
          <cell r="L104"/>
          <cell r="M104"/>
          <cell r="N104"/>
          <cell r="O104"/>
          <cell r="P104"/>
          <cell r="Q104"/>
          <cell r="R104"/>
          <cell r="S104"/>
          <cell r="T104"/>
          <cell r="U104"/>
          <cell r="V104"/>
          <cell r="W104">
            <v>0</v>
          </cell>
        </row>
        <row r="105">
          <cell r="A105" t="str">
            <v>Corrupción96</v>
          </cell>
          <cell r="B105" t="str">
            <v/>
          </cell>
          <cell r="C105" t="str">
            <v/>
          </cell>
          <cell r="D105"/>
          <cell r="E105"/>
          <cell r="F105"/>
          <cell r="G105"/>
          <cell r="H105"/>
          <cell r="I105"/>
          <cell r="J105"/>
          <cell r="K105"/>
          <cell r="L105"/>
          <cell r="M105"/>
          <cell r="N105"/>
          <cell r="O105"/>
          <cell r="P105"/>
          <cell r="Q105"/>
          <cell r="R105"/>
          <cell r="S105"/>
          <cell r="T105"/>
          <cell r="U105"/>
          <cell r="V105"/>
          <cell r="W105">
            <v>0</v>
          </cell>
        </row>
        <row r="106">
          <cell r="A106" t="str">
            <v>Corrupción97</v>
          </cell>
          <cell r="B106" t="str">
            <v/>
          </cell>
          <cell r="C106" t="str">
            <v/>
          </cell>
          <cell r="D106"/>
          <cell r="E106"/>
          <cell r="F106"/>
          <cell r="G106"/>
          <cell r="H106"/>
          <cell r="I106"/>
          <cell r="J106"/>
          <cell r="K106"/>
          <cell r="L106"/>
          <cell r="M106"/>
          <cell r="N106"/>
          <cell r="O106"/>
          <cell r="P106"/>
          <cell r="Q106"/>
          <cell r="R106"/>
          <cell r="S106"/>
          <cell r="T106"/>
          <cell r="U106"/>
          <cell r="V106"/>
          <cell r="W106">
            <v>0</v>
          </cell>
        </row>
        <row r="107">
          <cell r="A107" t="str">
            <v>Corrupción98</v>
          </cell>
          <cell r="B107" t="str">
            <v/>
          </cell>
          <cell r="C107" t="str">
            <v/>
          </cell>
          <cell r="D107"/>
          <cell r="E107"/>
          <cell r="F107"/>
          <cell r="G107"/>
          <cell r="H107"/>
          <cell r="I107"/>
          <cell r="J107"/>
          <cell r="K107"/>
          <cell r="L107"/>
          <cell r="M107"/>
          <cell r="N107"/>
          <cell r="O107"/>
          <cell r="P107"/>
          <cell r="Q107"/>
          <cell r="R107"/>
          <cell r="S107"/>
          <cell r="T107"/>
          <cell r="U107"/>
          <cell r="V107"/>
          <cell r="W107">
            <v>0</v>
          </cell>
        </row>
        <row r="108">
          <cell r="A108" t="str">
            <v>Corrupción99</v>
          </cell>
          <cell r="B108" t="str">
            <v/>
          </cell>
          <cell r="C108" t="str">
            <v/>
          </cell>
          <cell r="D108"/>
          <cell r="E108"/>
          <cell r="F108"/>
          <cell r="G108"/>
          <cell r="H108"/>
          <cell r="I108"/>
          <cell r="J108"/>
          <cell r="K108"/>
          <cell r="L108"/>
          <cell r="M108"/>
          <cell r="N108"/>
          <cell r="O108"/>
          <cell r="P108"/>
          <cell r="Q108"/>
          <cell r="R108"/>
          <cell r="S108"/>
          <cell r="T108"/>
          <cell r="U108"/>
          <cell r="V108"/>
          <cell r="W108">
            <v>0</v>
          </cell>
        </row>
        <row r="109">
          <cell r="A109" t="str">
            <v>Corrupción100</v>
          </cell>
          <cell r="B109" t="str">
            <v/>
          </cell>
          <cell r="C109" t="str">
            <v/>
          </cell>
          <cell r="D109"/>
          <cell r="E109"/>
          <cell r="F109"/>
          <cell r="G109"/>
          <cell r="H109"/>
          <cell r="I109"/>
          <cell r="J109"/>
          <cell r="K109"/>
          <cell r="L109"/>
          <cell r="M109"/>
          <cell r="N109"/>
          <cell r="O109"/>
          <cell r="P109"/>
          <cell r="Q109"/>
          <cell r="R109"/>
          <cell r="S109"/>
          <cell r="T109"/>
          <cell r="U109"/>
          <cell r="V109"/>
          <cell r="W109">
            <v>0</v>
          </cell>
        </row>
        <row r="110">
          <cell r="A110" t="str">
            <v>Corrupción101</v>
          </cell>
          <cell r="B110" t="str">
            <v/>
          </cell>
          <cell r="C110" t="str">
            <v/>
          </cell>
          <cell r="D110"/>
          <cell r="E110"/>
          <cell r="F110"/>
          <cell r="G110"/>
          <cell r="H110"/>
          <cell r="I110"/>
          <cell r="J110"/>
          <cell r="K110"/>
          <cell r="L110"/>
          <cell r="M110"/>
          <cell r="N110"/>
          <cell r="O110"/>
          <cell r="P110"/>
          <cell r="Q110"/>
          <cell r="R110"/>
          <cell r="S110"/>
          <cell r="T110"/>
          <cell r="U110"/>
          <cell r="V110"/>
          <cell r="W110">
            <v>0</v>
          </cell>
        </row>
        <row r="111">
          <cell r="A111" t="str">
            <v>Corrupción102</v>
          </cell>
          <cell r="B111" t="str">
            <v/>
          </cell>
          <cell r="C111" t="str">
            <v/>
          </cell>
          <cell r="D111"/>
          <cell r="E111"/>
          <cell r="F111"/>
          <cell r="G111"/>
          <cell r="H111"/>
          <cell r="I111"/>
          <cell r="J111"/>
          <cell r="K111"/>
          <cell r="L111"/>
          <cell r="M111"/>
          <cell r="N111"/>
          <cell r="O111"/>
          <cell r="P111"/>
          <cell r="Q111"/>
          <cell r="R111"/>
          <cell r="S111"/>
          <cell r="T111"/>
          <cell r="U111"/>
          <cell r="V111"/>
          <cell r="W111">
            <v>0</v>
          </cell>
        </row>
        <row r="112">
          <cell r="A112" t="str">
            <v>Corrupción103</v>
          </cell>
          <cell r="B112" t="str">
            <v/>
          </cell>
          <cell r="C112" t="str">
            <v/>
          </cell>
          <cell r="D112"/>
          <cell r="E112"/>
          <cell r="F112"/>
          <cell r="G112"/>
          <cell r="H112"/>
          <cell r="I112"/>
          <cell r="J112"/>
          <cell r="K112"/>
          <cell r="L112"/>
          <cell r="M112"/>
          <cell r="N112"/>
          <cell r="O112"/>
          <cell r="P112"/>
          <cell r="Q112"/>
          <cell r="R112"/>
          <cell r="S112"/>
          <cell r="T112"/>
          <cell r="U112"/>
          <cell r="V112"/>
          <cell r="W112">
            <v>0</v>
          </cell>
        </row>
        <row r="113">
          <cell r="A113" t="str">
            <v>Corrupción104</v>
          </cell>
          <cell r="B113" t="str">
            <v/>
          </cell>
          <cell r="C113" t="str">
            <v/>
          </cell>
          <cell r="D113"/>
          <cell r="E113"/>
          <cell r="F113"/>
          <cell r="G113"/>
          <cell r="H113"/>
          <cell r="I113"/>
          <cell r="J113"/>
          <cell r="K113"/>
          <cell r="L113"/>
          <cell r="M113"/>
          <cell r="N113"/>
          <cell r="O113"/>
          <cell r="P113"/>
          <cell r="Q113"/>
          <cell r="R113"/>
          <cell r="S113"/>
          <cell r="T113"/>
          <cell r="U113"/>
          <cell r="V113"/>
          <cell r="W113">
            <v>0</v>
          </cell>
        </row>
        <row r="114">
          <cell r="A114" t="str">
            <v>Corrupción105</v>
          </cell>
          <cell r="B114" t="str">
            <v/>
          </cell>
          <cell r="C114" t="str">
            <v/>
          </cell>
          <cell r="D114"/>
          <cell r="E114"/>
          <cell r="F114"/>
          <cell r="G114"/>
          <cell r="H114"/>
          <cell r="I114"/>
          <cell r="J114"/>
          <cell r="K114"/>
          <cell r="L114"/>
          <cell r="M114"/>
          <cell r="N114"/>
          <cell r="O114"/>
          <cell r="P114"/>
          <cell r="Q114"/>
          <cell r="R114"/>
          <cell r="S114"/>
          <cell r="T114"/>
          <cell r="U114"/>
          <cell r="V114"/>
          <cell r="W114">
            <v>0</v>
          </cell>
        </row>
        <row r="115">
          <cell r="A115" t="str">
            <v>Corrupción106</v>
          </cell>
          <cell r="B115" t="str">
            <v/>
          </cell>
          <cell r="C115" t="str">
            <v/>
          </cell>
          <cell r="D115"/>
          <cell r="E115"/>
          <cell r="F115"/>
          <cell r="G115"/>
          <cell r="H115"/>
          <cell r="I115"/>
          <cell r="J115"/>
          <cell r="K115"/>
          <cell r="L115"/>
          <cell r="M115"/>
          <cell r="N115"/>
          <cell r="O115"/>
          <cell r="P115"/>
          <cell r="Q115"/>
          <cell r="R115"/>
          <cell r="S115"/>
          <cell r="T115"/>
          <cell r="U115"/>
          <cell r="V115"/>
          <cell r="W115">
            <v>0</v>
          </cell>
        </row>
        <row r="116">
          <cell r="A116" t="str">
            <v>Corrupción107</v>
          </cell>
          <cell r="B116" t="str">
            <v/>
          </cell>
          <cell r="C116" t="str">
            <v/>
          </cell>
          <cell r="D116"/>
          <cell r="E116"/>
          <cell r="F116"/>
          <cell r="G116"/>
          <cell r="H116"/>
          <cell r="I116"/>
          <cell r="J116"/>
          <cell r="K116"/>
          <cell r="L116"/>
          <cell r="M116"/>
          <cell r="N116"/>
          <cell r="O116"/>
          <cell r="P116"/>
          <cell r="Q116"/>
          <cell r="R116"/>
          <cell r="S116"/>
          <cell r="T116"/>
          <cell r="U116"/>
          <cell r="V116"/>
          <cell r="W116">
            <v>0</v>
          </cell>
        </row>
        <row r="117">
          <cell r="A117" t="str">
            <v>Corrupción108</v>
          </cell>
          <cell r="B117" t="str">
            <v/>
          </cell>
          <cell r="C117" t="str">
            <v/>
          </cell>
          <cell r="D117"/>
          <cell r="E117"/>
          <cell r="F117"/>
          <cell r="G117"/>
          <cell r="H117"/>
          <cell r="I117"/>
          <cell r="J117"/>
          <cell r="K117"/>
          <cell r="L117"/>
          <cell r="M117"/>
          <cell r="N117"/>
          <cell r="O117"/>
          <cell r="P117"/>
          <cell r="Q117"/>
          <cell r="R117"/>
          <cell r="S117"/>
          <cell r="T117"/>
          <cell r="U117"/>
          <cell r="V117"/>
          <cell r="W117">
            <v>0</v>
          </cell>
        </row>
        <row r="118">
          <cell r="A118" t="str">
            <v>Corrupción109</v>
          </cell>
          <cell r="B118" t="str">
            <v/>
          </cell>
          <cell r="C118" t="str">
            <v/>
          </cell>
          <cell r="D118"/>
          <cell r="E118"/>
          <cell r="F118"/>
          <cell r="G118"/>
          <cell r="H118"/>
          <cell r="I118"/>
          <cell r="J118"/>
          <cell r="K118"/>
          <cell r="L118"/>
          <cell r="M118"/>
          <cell r="N118"/>
          <cell r="O118"/>
          <cell r="P118"/>
          <cell r="Q118"/>
          <cell r="R118"/>
          <cell r="S118"/>
          <cell r="T118"/>
          <cell r="U118"/>
          <cell r="V118"/>
          <cell r="W118">
            <v>0</v>
          </cell>
        </row>
        <row r="119">
          <cell r="A119" t="str">
            <v>Corrupción110</v>
          </cell>
          <cell r="B119" t="str">
            <v/>
          </cell>
          <cell r="C119" t="str">
            <v/>
          </cell>
          <cell r="D119"/>
          <cell r="E119"/>
          <cell r="F119"/>
          <cell r="G119"/>
          <cell r="H119"/>
          <cell r="I119"/>
          <cell r="J119"/>
          <cell r="K119"/>
          <cell r="L119"/>
          <cell r="M119"/>
          <cell r="N119"/>
          <cell r="O119"/>
          <cell r="P119"/>
          <cell r="Q119"/>
          <cell r="R119"/>
          <cell r="S119"/>
          <cell r="T119"/>
          <cell r="U119"/>
          <cell r="V119"/>
          <cell r="W119">
            <v>0</v>
          </cell>
        </row>
        <row r="120">
          <cell r="A120" t="str">
            <v>Corrupción111</v>
          </cell>
          <cell r="B120" t="str">
            <v/>
          </cell>
          <cell r="C120" t="str">
            <v/>
          </cell>
          <cell r="D120"/>
          <cell r="E120"/>
          <cell r="F120"/>
          <cell r="G120"/>
          <cell r="H120"/>
          <cell r="I120"/>
          <cell r="J120"/>
          <cell r="K120"/>
          <cell r="L120"/>
          <cell r="M120"/>
          <cell r="N120"/>
          <cell r="O120"/>
          <cell r="P120"/>
          <cell r="Q120"/>
          <cell r="R120"/>
          <cell r="S120"/>
          <cell r="T120"/>
          <cell r="U120"/>
          <cell r="V120"/>
          <cell r="W120">
            <v>0</v>
          </cell>
        </row>
        <row r="121">
          <cell r="A121" t="str">
            <v>Corrupción112</v>
          </cell>
          <cell r="B121" t="str">
            <v/>
          </cell>
          <cell r="C121" t="str">
            <v/>
          </cell>
          <cell r="D121"/>
          <cell r="E121"/>
          <cell r="F121"/>
          <cell r="G121"/>
          <cell r="H121"/>
          <cell r="I121"/>
          <cell r="J121"/>
          <cell r="K121"/>
          <cell r="L121"/>
          <cell r="M121"/>
          <cell r="N121"/>
          <cell r="O121"/>
          <cell r="P121"/>
          <cell r="Q121"/>
          <cell r="R121"/>
          <cell r="S121"/>
          <cell r="T121"/>
          <cell r="U121"/>
          <cell r="V121"/>
          <cell r="W121">
            <v>0</v>
          </cell>
        </row>
        <row r="122">
          <cell r="A122" t="str">
            <v>Corrupción113</v>
          </cell>
          <cell r="B122" t="str">
            <v/>
          </cell>
          <cell r="C122" t="str">
            <v/>
          </cell>
          <cell r="D122"/>
          <cell r="E122"/>
          <cell r="F122"/>
          <cell r="G122"/>
          <cell r="H122"/>
          <cell r="I122"/>
          <cell r="J122"/>
          <cell r="K122"/>
          <cell r="L122"/>
          <cell r="M122"/>
          <cell r="N122"/>
          <cell r="O122"/>
          <cell r="P122"/>
          <cell r="Q122"/>
          <cell r="R122"/>
          <cell r="S122"/>
          <cell r="T122"/>
          <cell r="U122"/>
          <cell r="V122"/>
          <cell r="W122">
            <v>0</v>
          </cell>
        </row>
        <row r="123">
          <cell r="A123" t="str">
            <v>Corrupción114</v>
          </cell>
          <cell r="B123" t="str">
            <v/>
          </cell>
          <cell r="C123" t="str">
            <v/>
          </cell>
          <cell r="D123"/>
          <cell r="E123"/>
          <cell r="F123"/>
          <cell r="G123"/>
          <cell r="H123"/>
          <cell r="I123"/>
          <cell r="J123"/>
          <cell r="K123"/>
          <cell r="L123"/>
          <cell r="M123"/>
          <cell r="N123"/>
          <cell r="O123"/>
          <cell r="P123"/>
          <cell r="Q123"/>
          <cell r="R123"/>
          <cell r="S123"/>
          <cell r="T123"/>
          <cell r="U123"/>
          <cell r="V123"/>
          <cell r="W123">
            <v>0</v>
          </cell>
        </row>
        <row r="124">
          <cell r="A124" t="str">
            <v>Corrupción115</v>
          </cell>
          <cell r="B124" t="str">
            <v/>
          </cell>
          <cell r="C124" t="str">
            <v/>
          </cell>
          <cell r="D124"/>
          <cell r="E124"/>
          <cell r="F124"/>
          <cell r="G124"/>
          <cell r="H124"/>
          <cell r="I124"/>
          <cell r="J124"/>
          <cell r="K124"/>
          <cell r="L124"/>
          <cell r="M124"/>
          <cell r="N124"/>
          <cell r="O124"/>
          <cell r="P124"/>
          <cell r="Q124"/>
          <cell r="R124"/>
          <cell r="S124"/>
          <cell r="T124"/>
          <cell r="U124"/>
          <cell r="V124"/>
          <cell r="W124">
            <v>0</v>
          </cell>
        </row>
        <row r="125">
          <cell r="A125" t="str">
            <v>Corrupción116</v>
          </cell>
          <cell r="B125" t="str">
            <v/>
          </cell>
          <cell r="C125" t="str">
            <v/>
          </cell>
          <cell r="D125"/>
          <cell r="E125"/>
          <cell r="F125"/>
          <cell r="G125"/>
          <cell r="H125"/>
          <cell r="I125"/>
          <cell r="J125"/>
          <cell r="K125"/>
          <cell r="L125"/>
          <cell r="M125"/>
          <cell r="N125"/>
          <cell r="O125"/>
          <cell r="P125"/>
          <cell r="Q125"/>
          <cell r="R125"/>
          <cell r="S125"/>
          <cell r="T125"/>
          <cell r="U125"/>
          <cell r="V125"/>
          <cell r="W125">
            <v>0</v>
          </cell>
        </row>
        <row r="126">
          <cell r="A126" t="str">
            <v>Corrupción117</v>
          </cell>
          <cell r="B126" t="str">
            <v/>
          </cell>
          <cell r="C126" t="str">
            <v/>
          </cell>
          <cell r="D126"/>
          <cell r="E126"/>
          <cell r="F126"/>
          <cell r="G126"/>
          <cell r="H126"/>
          <cell r="I126"/>
          <cell r="J126"/>
          <cell r="K126"/>
          <cell r="L126"/>
          <cell r="M126"/>
          <cell r="N126"/>
          <cell r="O126"/>
          <cell r="P126"/>
          <cell r="Q126"/>
          <cell r="R126"/>
          <cell r="S126"/>
          <cell r="T126"/>
          <cell r="U126"/>
          <cell r="V126"/>
          <cell r="W126">
            <v>0</v>
          </cell>
        </row>
        <row r="127">
          <cell r="A127" t="str">
            <v>Corrupción118</v>
          </cell>
          <cell r="B127" t="str">
            <v/>
          </cell>
          <cell r="C127" t="str">
            <v/>
          </cell>
          <cell r="D127"/>
          <cell r="E127"/>
          <cell r="F127"/>
          <cell r="G127"/>
          <cell r="H127"/>
          <cell r="I127"/>
          <cell r="J127"/>
          <cell r="K127"/>
          <cell r="L127"/>
          <cell r="M127"/>
          <cell r="N127"/>
          <cell r="O127"/>
          <cell r="P127"/>
          <cell r="Q127"/>
          <cell r="R127"/>
          <cell r="S127"/>
          <cell r="T127"/>
          <cell r="U127"/>
          <cell r="V127"/>
          <cell r="W127">
            <v>0</v>
          </cell>
        </row>
        <row r="128">
          <cell r="A128" t="str">
            <v>Corrupción119</v>
          </cell>
          <cell r="B128" t="str">
            <v/>
          </cell>
          <cell r="C128" t="str">
            <v/>
          </cell>
          <cell r="D128"/>
          <cell r="E128"/>
          <cell r="F128"/>
          <cell r="G128"/>
          <cell r="H128"/>
          <cell r="I128"/>
          <cell r="J128"/>
          <cell r="K128"/>
          <cell r="L128"/>
          <cell r="M128"/>
          <cell r="N128"/>
          <cell r="O128"/>
          <cell r="P128"/>
          <cell r="Q128"/>
          <cell r="R128"/>
          <cell r="S128"/>
          <cell r="T128"/>
          <cell r="U128"/>
          <cell r="V128"/>
          <cell r="W128">
            <v>0</v>
          </cell>
        </row>
        <row r="129">
          <cell r="A129" t="str">
            <v>Corrupción120</v>
          </cell>
          <cell r="B129" t="str">
            <v/>
          </cell>
          <cell r="C129" t="str">
            <v/>
          </cell>
          <cell r="D129"/>
          <cell r="E129"/>
          <cell r="F129"/>
          <cell r="G129"/>
          <cell r="H129"/>
          <cell r="I129"/>
          <cell r="J129"/>
          <cell r="K129"/>
          <cell r="L129"/>
          <cell r="M129"/>
          <cell r="N129"/>
          <cell r="O129"/>
          <cell r="P129"/>
          <cell r="Q129"/>
          <cell r="R129"/>
          <cell r="S129"/>
          <cell r="T129"/>
          <cell r="U129"/>
          <cell r="V129"/>
          <cell r="W129">
            <v>0</v>
          </cell>
        </row>
        <row r="130">
          <cell r="A130" t="str">
            <v>Corrupción121</v>
          </cell>
          <cell r="B130" t="str">
            <v/>
          </cell>
          <cell r="C130" t="str">
            <v/>
          </cell>
          <cell r="D130"/>
          <cell r="E130"/>
          <cell r="F130"/>
          <cell r="G130"/>
          <cell r="H130"/>
          <cell r="I130"/>
          <cell r="J130"/>
          <cell r="K130"/>
          <cell r="L130"/>
          <cell r="M130"/>
          <cell r="N130"/>
          <cell r="O130"/>
          <cell r="P130"/>
          <cell r="Q130"/>
          <cell r="R130"/>
          <cell r="S130"/>
          <cell r="T130"/>
          <cell r="U130"/>
          <cell r="V130"/>
          <cell r="W130">
            <v>0</v>
          </cell>
        </row>
        <row r="131">
          <cell r="A131" t="str">
            <v>Corrupción122</v>
          </cell>
          <cell r="B131" t="str">
            <v/>
          </cell>
          <cell r="C131" t="str">
            <v/>
          </cell>
          <cell r="D131"/>
          <cell r="E131"/>
          <cell r="F131"/>
          <cell r="G131"/>
          <cell r="H131"/>
          <cell r="I131"/>
          <cell r="J131"/>
          <cell r="K131"/>
          <cell r="L131"/>
          <cell r="M131"/>
          <cell r="N131"/>
          <cell r="O131"/>
          <cell r="P131"/>
          <cell r="Q131"/>
          <cell r="R131"/>
          <cell r="S131"/>
          <cell r="T131"/>
          <cell r="U131"/>
          <cell r="V131"/>
          <cell r="W131">
            <v>0</v>
          </cell>
        </row>
        <row r="132">
          <cell r="A132" t="str">
            <v>Corrupción123</v>
          </cell>
          <cell r="B132" t="str">
            <v/>
          </cell>
          <cell r="C132" t="str">
            <v/>
          </cell>
          <cell r="D132"/>
          <cell r="E132"/>
          <cell r="F132"/>
          <cell r="G132"/>
          <cell r="H132"/>
          <cell r="I132"/>
          <cell r="J132"/>
          <cell r="K132"/>
          <cell r="L132"/>
          <cell r="M132"/>
          <cell r="N132"/>
          <cell r="O132"/>
          <cell r="P132"/>
          <cell r="Q132"/>
          <cell r="R132"/>
          <cell r="S132"/>
          <cell r="T132"/>
          <cell r="U132"/>
          <cell r="V132"/>
          <cell r="W132">
            <v>0</v>
          </cell>
        </row>
        <row r="133">
          <cell r="A133" t="str">
            <v>Corrupción124</v>
          </cell>
          <cell r="B133" t="str">
            <v/>
          </cell>
          <cell r="C133" t="str">
            <v/>
          </cell>
          <cell r="D133"/>
          <cell r="E133"/>
          <cell r="F133"/>
          <cell r="G133"/>
          <cell r="H133"/>
          <cell r="I133"/>
          <cell r="J133"/>
          <cell r="K133"/>
          <cell r="L133"/>
          <cell r="M133"/>
          <cell r="N133"/>
          <cell r="O133"/>
          <cell r="P133"/>
          <cell r="Q133"/>
          <cell r="R133"/>
          <cell r="S133"/>
          <cell r="T133"/>
          <cell r="U133"/>
          <cell r="V133"/>
          <cell r="W133">
            <v>0</v>
          </cell>
        </row>
        <row r="134">
          <cell r="A134" t="str">
            <v>Corrupción125</v>
          </cell>
          <cell r="B134" t="str">
            <v/>
          </cell>
          <cell r="C134" t="str">
            <v/>
          </cell>
          <cell r="D134"/>
          <cell r="E134"/>
          <cell r="F134"/>
          <cell r="G134"/>
          <cell r="H134"/>
          <cell r="I134"/>
          <cell r="J134"/>
          <cell r="K134"/>
          <cell r="L134"/>
          <cell r="M134"/>
          <cell r="N134"/>
          <cell r="O134"/>
          <cell r="P134"/>
          <cell r="Q134"/>
          <cell r="R134"/>
          <cell r="S134"/>
          <cell r="T134"/>
          <cell r="U134"/>
          <cell r="V134"/>
          <cell r="W134">
            <v>0</v>
          </cell>
        </row>
        <row r="135">
          <cell r="A135" t="str">
            <v>Corrupción126</v>
          </cell>
          <cell r="B135" t="str">
            <v/>
          </cell>
          <cell r="C135" t="str">
            <v/>
          </cell>
          <cell r="D135"/>
          <cell r="E135"/>
          <cell r="F135"/>
          <cell r="G135"/>
          <cell r="H135"/>
          <cell r="I135"/>
          <cell r="J135"/>
          <cell r="K135"/>
          <cell r="L135"/>
          <cell r="M135"/>
          <cell r="N135"/>
          <cell r="O135"/>
          <cell r="P135"/>
          <cell r="Q135"/>
          <cell r="R135"/>
          <cell r="S135"/>
          <cell r="T135"/>
          <cell r="U135"/>
          <cell r="V135"/>
          <cell r="W135">
            <v>0</v>
          </cell>
        </row>
        <row r="136">
          <cell r="A136" t="str">
            <v>Corrupción127</v>
          </cell>
          <cell r="B136" t="str">
            <v/>
          </cell>
          <cell r="C136" t="str">
            <v/>
          </cell>
          <cell r="D136"/>
          <cell r="E136"/>
          <cell r="F136"/>
          <cell r="G136"/>
          <cell r="H136"/>
          <cell r="I136"/>
          <cell r="J136"/>
          <cell r="K136"/>
          <cell r="L136"/>
          <cell r="M136"/>
          <cell r="N136"/>
          <cell r="O136"/>
          <cell r="P136"/>
          <cell r="Q136"/>
          <cell r="R136"/>
          <cell r="S136"/>
          <cell r="T136"/>
          <cell r="U136"/>
          <cell r="V136"/>
          <cell r="W136">
            <v>0</v>
          </cell>
        </row>
        <row r="137">
          <cell r="A137" t="str">
            <v>Corrupción128</v>
          </cell>
          <cell r="B137" t="str">
            <v/>
          </cell>
          <cell r="C137" t="str">
            <v/>
          </cell>
          <cell r="D137"/>
          <cell r="E137"/>
          <cell r="F137"/>
          <cell r="G137"/>
          <cell r="H137"/>
          <cell r="I137"/>
          <cell r="J137"/>
          <cell r="K137"/>
          <cell r="L137"/>
          <cell r="M137"/>
          <cell r="N137"/>
          <cell r="O137"/>
          <cell r="P137"/>
          <cell r="Q137"/>
          <cell r="R137"/>
          <cell r="S137"/>
          <cell r="T137"/>
          <cell r="U137"/>
          <cell r="V137"/>
          <cell r="W137">
            <v>0</v>
          </cell>
        </row>
        <row r="138">
          <cell r="A138" t="str">
            <v>Corrupción129</v>
          </cell>
          <cell r="B138" t="str">
            <v/>
          </cell>
          <cell r="C138" t="str">
            <v/>
          </cell>
          <cell r="D138"/>
          <cell r="E138"/>
          <cell r="F138"/>
          <cell r="G138"/>
          <cell r="H138"/>
          <cell r="I138"/>
          <cell r="J138"/>
          <cell r="K138"/>
          <cell r="L138"/>
          <cell r="M138"/>
          <cell r="N138"/>
          <cell r="O138"/>
          <cell r="P138"/>
          <cell r="Q138"/>
          <cell r="R138"/>
          <cell r="S138"/>
          <cell r="T138"/>
          <cell r="U138"/>
          <cell r="V138"/>
          <cell r="W138">
            <v>0</v>
          </cell>
        </row>
      </sheetData>
      <sheetData sheetId="7" refreshError="1"/>
      <sheetData sheetId="8" refreshError="1"/>
      <sheetData sheetId="9"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Administrativa"/>
    </sheetNames>
    <sheetDataSet>
      <sheetData sheetId="0"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iesgos"/>
      <sheetName val="Tablas de calculos"/>
      <sheetName val="Impacto_Riesgos_Corrupción"/>
      <sheetName val="Promedio de Controles"/>
      <sheetName val="Mapa_riesgos_corrupción"/>
      <sheetName val="validación de datos"/>
      <sheetName val="Homologación - R vs GTC40"/>
      <sheetName val="Mapa_Riesgos_Corrupcion_2021_re"/>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Mapa_Riesgos"/>
      <sheetName val="Datos_Basicos"/>
      <sheetName val="Tipologia_Riesgos"/>
      <sheetName val="Tabla_Probabilidad"/>
      <sheetName val="Tabla_Impacto"/>
      <sheetName val="Mapa_Calor"/>
      <sheetName val="Tabla_Controles"/>
    </sheetNames>
    <sheetDataSet>
      <sheetData sheetId="0"/>
      <sheetData sheetId="1"/>
      <sheetData sheetId="2">
        <row r="28">
          <cell r="B28" t="str">
            <v>Gestión</v>
          </cell>
        </row>
      </sheetData>
      <sheetData sheetId="3">
        <row r="30">
          <cell r="D30" t="str">
            <v xml:space="preserve">   La actividad que conlleva el riesgo se ejecuta como máximo 2 veces por año</v>
          </cell>
        </row>
      </sheetData>
      <sheetData sheetId="4">
        <row r="24">
          <cell r="D24" t="str">
            <v xml:space="preserve">   Afectación menor a 10 SMLMV </v>
          </cell>
        </row>
      </sheetData>
      <sheetData sheetId="5"/>
      <sheetData sheetId="6"/>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164489-6726-4DC3-BB9E-03FD68DB8CC3}">
  <sheetPr filterMode="1">
    <tabColor theme="6" tint="-0.499984740745262"/>
  </sheetPr>
  <dimension ref="A2:BP185"/>
  <sheetViews>
    <sheetView tabSelected="1" topLeftCell="B1" zoomScale="60" zoomScaleNormal="60" workbookViewId="0">
      <selection activeCell="N8" sqref="N8:P8"/>
    </sheetView>
  </sheetViews>
  <sheetFormatPr baseColWidth="10" defaultColWidth="11.42578125" defaultRowHeight="16.5" x14ac:dyDescent="0.3"/>
  <cols>
    <col min="1" max="1" width="13.42578125" style="1" hidden="1" customWidth="1"/>
    <col min="2" max="2" width="4.42578125" style="2" customWidth="1"/>
    <col min="3" max="3" width="3.7109375" style="3" hidden="1" customWidth="1"/>
    <col min="4" max="4" width="4" style="3" customWidth="1"/>
    <col min="5" max="5" width="4.28515625" style="3" customWidth="1"/>
    <col min="6" max="6" width="3.42578125" style="3" customWidth="1"/>
    <col min="7" max="7" width="13.42578125" style="3" hidden="1" customWidth="1"/>
    <col min="8" max="8" width="3.28515625" style="3" customWidth="1"/>
    <col min="9" max="9" width="21.28515625" style="1" customWidth="1"/>
    <col min="10" max="10" width="17.140625" style="3" hidden="1" customWidth="1"/>
    <col min="11" max="11" width="4.85546875" style="3" customWidth="1"/>
    <col min="12" max="12" width="30.28515625" style="3" customWidth="1"/>
    <col min="13" max="13" width="18" style="1" customWidth="1"/>
    <col min="14" max="14" width="12.42578125" style="1" hidden="1" customWidth="1"/>
    <col min="15" max="15" width="19.42578125" style="1" customWidth="1"/>
    <col min="16" max="16" width="12.7109375" style="1" hidden="1" customWidth="1"/>
    <col min="17" max="17" width="6.7109375" style="1" hidden="1" customWidth="1"/>
    <col min="18" max="18" width="5.85546875" style="1" hidden="1" customWidth="1"/>
    <col min="19" max="19" width="14.28515625" style="1" hidden="1" customWidth="1"/>
    <col min="20" max="20" width="21.42578125" style="1" customWidth="1"/>
    <col min="21" max="21" width="10.42578125" style="1" hidden="1" customWidth="1"/>
    <col min="22" max="22" width="10.28515625" style="1" customWidth="1"/>
    <col min="23" max="23" width="5.140625" style="1" customWidth="1"/>
    <col min="24" max="24" width="19" style="1" customWidth="1"/>
    <col min="25" max="25" width="48.28515625" style="1" customWidth="1"/>
    <col min="26" max="26" width="17.140625" style="1" customWidth="1"/>
    <col min="27" max="27" width="19.85546875" style="1" customWidth="1"/>
    <col min="28" max="28" width="5" style="1" customWidth="1"/>
    <col min="29" max="29" width="6.42578125" style="1" customWidth="1"/>
    <col min="30" max="30" width="4" style="1" customWidth="1"/>
    <col min="31" max="31" width="3" style="1" customWidth="1"/>
    <col min="32" max="32" width="5" style="1" customWidth="1"/>
    <col min="33" max="33" width="8.140625" style="1" customWidth="1"/>
    <col min="34" max="34" width="5" style="1" customWidth="1"/>
    <col min="35" max="35" width="3.7109375" style="1" hidden="1" customWidth="1"/>
    <col min="36" max="36" width="14" style="1" hidden="1" customWidth="1"/>
    <col min="37" max="37" width="6.42578125" style="1" customWidth="1"/>
    <col min="38" max="38" width="6.28515625" style="1" hidden="1" customWidth="1"/>
    <col min="39" max="40" width="3.7109375" style="1" hidden="1" customWidth="1"/>
    <col min="41" max="41" width="6.140625" style="1" hidden="1" customWidth="1"/>
    <col min="42" max="42" width="9" style="1" customWidth="1"/>
    <col min="43" max="43" width="9.42578125" style="1" hidden="1" customWidth="1"/>
    <col min="44" max="44" width="4.7109375" style="1" customWidth="1"/>
    <col min="45" max="45" width="4.140625" style="4" customWidth="1"/>
    <col min="46" max="46" width="5" style="4" customWidth="1"/>
    <col min="47" max="47" width="3.42578125" style="4" customWidth="1"/>
    <col min="48" max="48" width="5.28515625" style="4" customWidth="1"/>
    <col min="49" max="49" width="32.85546875" style="1" customWidth="1"/>
    <col min="50" max="50" width="16.42578125" style="1" customWidth="1"/>
    <col min="51" max="51" width="15.140625" style="5" customWidth="1"/>
    <col min="52" max="52" width="15.140625" style="5" hidden="1" customWidth="1"/>
    <col min="53" max="53" width="12.140625" style="5" hidden="1" customWidth="1"/>
    <col min="54" max="54" width="44.85546875" style="5" hidden="1" customWidth="1"/>
    <col min="55" max="55" width="3.42578125" style="5" customWidth="1"/>
    <col min="56" max="56" width="11.42578125" style="5" customWidth="1"/>
    <col min="57" max="57" width="62.140625" style="5" customWidth="1"/>
    <col min="58" max="58" width="33.85546875" style="5" customWidth="1"/>
    <col min="59" max="59" width="4.140625" style="5" customWidth="1"/>
    <col min="60" max="60" width="9.42578125" style="5" customWidth="1"/>
    <col min="61" max="61" width="46.5703125" style="5" customWidth="1"/>
    <col min="62" max="62" width="30.28515625" style="5" customWidth="1"/>
    <col min="63" max="63" width="10.140625" style="5" customWidth="1"/>
    <col min="64" max="64" width="21.85546875" style="1" customWidth="1"/>
    <col min="65" max="65" width="20.7109375" style="1" customWidth="1"/>
    <col min="66" max="66" width="11.42578125" style="1" customWidth="1"/>
    <col min="67" max="16384" width="11.42578125" style="1"/>
  </cols>
  <sheetData>
    <row r="2" spans="1:66" ht="16.5" customHeight="1" x14ac:dyDescent="0.3">
      <c r="B2" s="1"/>
      <c r="C2" s="1"/>
      <c r="D2" s="1"/>
      <c r="E2" s="6"/>
      <c r="F2" s="6"/>
      <c r="G2" s="6"/>
      <c r="H2" s="6"/>
      <c r="I2" s="92" t="s">
        <v>0</v>
      </c>
      <c r="J2" s="92"/>
      <c r="K2" s="92"/>
      <c r="L2" s="92"/>
      <c r="M2" s="92"/>
      <c r="N2" s="92"/>
      <c r="O2" s="92"/>
      <c r="P2" s="6"/>
      <c r="Q2" s="6"/>
      <c r="R2" s="6"/>
      <c r="S2" s="6"/>
      <c r="T2" s="6"/>
      <c r="U2" s="6"/>
      <c r="V2" s="6"/>
      <c r="W2" s="6"/>
      <c r="X2" s="6"/>
      <c r="Y2" s="6"/>
      <c r="Z2" s="6"/>
      <c r="AA2" s="6"/>
      <c r="AB2" s="6"/>
      <c r="AC2" s="6"/>
      <c r="AD2" s="6"/>
      <c r="AE2" s="6"/>
      <c r="AF2" s="6"/>
      <c r="AG2" s="6"/>
      <c r="AH2" s="6"/>
      <c r="AI2" s="6"/>
      <c r="AJ2" s="6"/>
      <c r="AK2" s="6"/>
      <c r="AL2" s="6"/>
      <c r="AM2" s="6"/>
      <c r="AN2" s="6"/>
      <c r="AO2" s="6"/>
      <c r="AP2" s="6"/>
      <c r="AQ2" s="6"/>
      <c r="AR2" s="6"/>
      <c r="AS2" s="6"/>
      <c r="AT2" s="6"/>
      <c r="AU2" s="6"/>
      <c r="AV2" s="6"/>
      <c r="AW2" s="6"/>
      <c r="AX2" s="6"/>
      <c r="AY2" s="7"/>
      <c r="AZ2" s="7"/>
      <c r="BA2" s="7"/>
      <c r="BB2" s="7"/>
      <c r="BC2" s="7"/>
      <c r="BD2" s="7"/>
      <c r="BE2" s="7"/>
      <c r="BF2" s="7"/>
      <c r="BG2" s="7"/>
    </row>
    <row r="3" spans="1:66" ht="29.1" customHeight="1" x14ac:dyDescent="0.3">
      <c r="B3" s="8"/>
      <c r="C3" s="9"/>
      <c r="D3" s="9"/>
      <c r="E3" s="6"/>
      <c r="F3" s="6"/>
      <c r="G3" s="6"/>
      <c r="H3" s="6"/>
      <c r="I3" s="92"/>
      <c r="J3" s="92"/>
      <c r="K3" s="92"/>
      <c r="L3" s="92"/>
      <c r="M3" s="92"/>
      <c r="N3" s="92"/>
      <c r="O3" s="92"/>
      <c r="P3" s="6"/>
      <c r="Q3" s="6"/>
      <c r="R3" s="6"/>
      <c r="S3" s="6"/>
      <c r="T3" s="6"/>
      <c r="U3" s="6"/>
      <c r="V3" s="6"/>
      <c r="W3" s="6"/>
      <c r="X3" s="6"/>
      <c r="Y3" s="6"/>
      <c r="Z3" s="6"/>
      <c r="AA3" s="6"/>
      <c r="AB3" s="6"/>
      <c r="AC3" s="6"/>
      <c r="AD3" s="6"/>
      <c r="AE3" s="6"/>
      <c r="AF3" s="6"/>
      <c r="AG3" s="6"/>
      <c r="AH3" s="6"/>
      <c r="AI3" s="6"/>
      <c r="AJ3" s="6"/>
      <c r="AK3" s="6"/>
      <c r="AL3" s="6"/>
      <c r="AM3" s="6"/>
      <c r="AN3" s="6"/>
      <c r="AO3" s="6"/>
      <c r="AP3" s="6"/>
      <c r="AQ3" s="6"/>
      <c r="AR3" s="6"/>
      <c r="AS3" s="6"/>
      <c r="AT3" s="6"/>
      <c r="AU3" s="6"/>
      <c r="AV3" s="6"/>
      <c r="AW3" s="6"/>
      <c r="AX3" s="6"/>
      <c r="AY3" s="7"/>
      <c r="AZ3" s="7"/>
      <c r="BA3" s="7"/>
      <c r="BB3" s="7"/>
      <c r="BC3" s="7"/>
      <c r="BD3" s="7"/>
      <c r="BE3" s="7"/>
      <c r="BF3" s="7"/>
      <c r="BG3" s="7"/>
    </row>
    <row r="4" spans="1:66" ht="29.1" customHeight="1" x14ac:dyDescent="0.3">
      <c r="B4" s="8"/>
      <c r="C4" s="6"/>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c r="AX4" s="6"/>
      <c r="AY4" s="7"/>
      <c r="AZ4" s="7"/>
      <c r="BA4" s="7"/>
      <c r="BB4" s="7"/>
      <c r="BC4" s="7"/>
      <c r="BD4" s="7"/>
      <c r="BE4" s="7"/>
      <c r="BF4" s="7"/>
      <c r="BG4" s="7"/>
    </row>
    <row r="5" spans="1:66" ht="17.100000000000001" customHeight="1" x14ac:dyDescent="0.3">
      <c r="B5" s="8"/>
      <c r="C5" s="6"/>
      <c r="D5" s="6"/>
      <c r="E5" s="6"/>
      <c r="F5" s="6"/>
      <c r="G5" s="6"/>
      <c r="H5" s="6"/>
      <c r="I5" s="6"/>
      <c r="J5" s="6"/>
      <c r="K5" s="6"/>
      <c r="L5" s="6"/>
      <c r="M5" s="6"/>
      <c r="N5" s="6"/>
      <c r="O5" s="6"/>
      <c r="P5" s="6"/>
      <c r="Q5" s="6"/>
      <c r="R5" s="6"/>
      <c r="S5" s="6"/>
      <c r="T5" s="6"/>
      <c r="U5" s="6"/>
      <c r="V5" s="6"/>
      <c r="W5" s="6"/>
      <c r="X5" s="6"/>
      <c r="Y5" s="6"/>
      <c r="Z5" s="6"/>
      <c r="AA5" s="6"/>
      <c r="AB5" s="6"/>
      <c r="AC5" s="6"/>
      <c r="AD5" s="6"/>
      <c r="AE5" s="6"/>
      <c r="AF5" s="6"/>
      <c r="AG5" s="6"/>
      <c r="AH5" s="6"/>
      <c r="AI5" s="6"/>
      <c r="AJ5" s="6"/>
      <c r="AK5" s="6"/>
      <c r="AL5" s="6"/>
      <c r="AM5" s="6"/>
      <c r="AN5" s="6"/>
      <c r="AO5" s="6"/>
      <c r="AP5" s="6"/>
      <c r="AQ5" s="6"/>
      <c r="AR5" s="6"/>
      <c r="AS5" s="6"/>
      <c r="AT5" s="6"/>
      <c r="AU5" s="6"/>
      <c r="AV5" s="6"/>
      <c r="AW5" s="6"/>
      <c r="AX5" s="6"/>
      <c r="AY5" s="7"/>
      <c r="AZ5" s="7"/>
      <c r="BA5" s="7"/>
      <c r="BB5" s="7"/>
      <c r="BC5" s="7"/>
      <c r="BD5" s="7"/>
      <c r="BE5" s="7"/>
      <c r="BF5" s="7"/>
      <c r="BG5" s="7"/>
    </row>
    <row r="6" spans="1:66" x14ac:dyDescent="0.3">
      <c r="J6" s="4"/>
      <c r="K6" s="4"/>
      <c r="L6" s="4"/>
    </row>
    <row r="7" spans="1:66" s="10" customFormat="1" ht="26.1" customHeight="1" x14ac:dyDescent="0.2">
      <c r="B7" s="93" t="s">
        <v>1</v>
      </c>
      <c r="C7" s="94"/>
      <c r="D7" s="94"/>
      <c r="E7" s="94"/>
      <c r="F7" s="94"/>
      <c r="G7" s="94"/>
      <c r="H7" s="94"/>
      <c r="I7" s="94"/>
      <c r="J7" s="94"/>
      <c r="K7" s="94"/>
      <c r="L7" s="94"/>
      <c r="M7" s="95"/>
      <c r="N7" s="96" t="s">
        <v>2</v>
      </c>
      <c r="O7" s="96"/>
      <c r="P7" s="96"/>
      <c r="Q7" s="96"/>
      <c r="R7" s="96"/>
      <c r="S7" s="96"/>
      <c r="T7" s="96"/>
      <c r="U7" s="96"/>
      <c r="V7" s="97" t="s">
        <v>3</v>
      </c>
      <c r="W7" s="97"/>
      <c r="X7" s="97"/>
      <c r="Y7" s="97"/>
      <c r="Z7" s="97"/>
      <c r="AA7" s="97"/>
      <c r="AB7" s="97"/>
      <c r="AC7" s="97"/>
      <c r="AD7" s="97"/>
      <c r="AE7" s="97"/>
      <c r="AF7" s="97"/>
      <c r="AG7" s="97"/>
      <c r="AH7" s="97"/>
      <c r="AI7" s="97"/>
      <c r="AJ7" s="97"/>
      <c r="AK7" s="97"/>
      <c r="AL7" s="97"/>
      <c r="AM7" s="97"/>
      <c r="AN7" s="97"/>
      <c r="AO7" s="97"/>
      <c r="AP7" s="98"/>
      <c r="AQ7" s="98"/>
      <c r="AR7" s="98"/>
      <c r="AS7" s="98"/>
      <c r="AT7" s="98"/>
      <c r="AU7" s="99" t="s">
        <v>4</v>
      </c>
      <c r="AV7" s="100"/>
      <c r="AW7" s="100"/>
      <c r="AX7" s="100"/>
      <c r="AY7" s="100"/>
      <c r="AZ7" s="100"/>
      <c r="BA7" s="101"/>
      <c r="BB7" s="102" t="s">
        <v>5</v>
      </c>
      <c r="BC7" s="107" t="s">
        <v>6</v>
      </c>
      <c r="BD7" s="108"/>
      <c r="BE7" s="108"/>
      <c r="BF7" s="108"/>
      <c r="BG7" s="108"/>
      <c r="BH7" s="108"/>
      <c r="BI7" s="108"/>
      <c r="BJ7" s="108"/>
      <c r="BK7" s="108"/>
      <c r="BL7" s="108"/>
      <c r="BM7" s="109"/>
    </row>
    <row r="8" spans="1:66" s="10" customFormat="1" ht="45" customHeight="1" x14ac:dyDescent="0.2">
      <c r="B8" s="110" t="s">
        <v>7</v>
      </c>
      <c r="C8" s="111"/>
      <c r="D8" s="111"/>
      <c r="E8" s="111"/>
      <c r="F8" s="111"/>
      <c r="G8" s="111"/>
      <c r="H8" s="112"/>
      <c r="I8" s="113" t="s">
        <v>8</v>
      </c>
      <c r="J8" s="114"/>
      <c r="K8" s="115" t="s">
        <v>9</v>
      </c>
      <c r="L8" s="116"/>
      <c r="M8" s="117"/>
      <c r="N8" s="118" t="s">
        <v>10</v>
      </c>
      <c r="O8" s="119"/>
      <c r="P8" s="120"/>
      <c r="Q8" s="121" t="s">
        <v>11</v>
      </c>
      <c r="R8" s="122"/>
      <c r="S8" s="122"/>
      <c r="T8" s="122"/>
      <c r="U8" s="123"/>
      <c r="V8" s="11" t="s">
        <v>12</v>
      </c>
      <c r="W8" s="124" t="s">
        <v>13</v>
      </c>
      <c r="X8" s="125"/>
      <c r="Y8" s="125"/>
      <c r="Z8" s="125"/>
      <c r="AA8" s="126"/>
      <c r="AB8" s="124" t="s">
        <v>14</v>
      </c>
      <c r="AC8" s="125"/>
      <c r="AD8" s="125"/>
      <c r="AE8" s="125"/>
      <c r="AF8" s="125"/>
      <c r="AG8" s="125"/>
      <c r="AH8" s="125"/>
      <c r="AI8" s="125"/>
      <c r="AJ8" s="125"/>
      <c r="AK8" s="125"/>
      <c r="AL8" s="125"/>
      <c r="AM8" s="125"/>
      <c r="AN8" s="125"/>
      <c r="AO8" s="125"/>
      <c r="AP8" s="127" t="s">
        <v>15</v>
      </c>
      <c r="AQ8" s="127"/>
      <c r="AR8" s="127"/>
      <c r="AS8" s="127"/>
      <c r="AT8" s="127"/>
      <c r="AU8" s="12"/>
      <c r="AV8" s="12"/>
      <c r="AW8" s="103" t="s">
        <v>16</v>
      </c>
      <c r="AX8" s="103"/>
      <c r="AY8" s="103"/>
      <c r="AZ8" s="103"/>
      <c r="BA8" s="103"/>
      <c r="BB8" s="102"/>
      <c r="BC8" s="131" t="s">
        <v>17</v>
      </c>
      <c r="BD8" s="132"/>
      <c r="BE8" s="132"/>
      <c r="BF8" s="133"/>
      <c r="BG8" s="134" t="s">
        <v>18</v>
      </c>
      <c r="BH8" s="135"/>
      <c r="BI8" s="135"/>
      <c r="BJ8" s="136"/>
      <c r="BK8" s="137" t="s">
        <v>19</v>
      </c>
      <c r="BL8" s="137"/>
      <c r="BM8" s="137"/>
    </row>
    <row r="9" spans="1:66" s="10" customFormat="1" ht="45.95" customHeight="1" x14ac:dyDescent="0.2">
      <c r="A9" s="106"/>
      <c r="B9" s="104" t="s">
        <v>20</v>
      </c>
      <c r="C9" s="105" t="s">
        <v>21</v>
      </c>
      <c r="D9" s="105" t="s">
        <v>22</v>
      </c>
      <c r="E9" s="104" t="s">
        <v>23</v>
      </c>
      <c r="F9" s="104" t="s">
        <v>24</v>
      </c>
      <c r="G9" s="105" t="s">
        <v>25</v>
      </c>
      <c r="H9" s="105" t="s">
        <v>26</v>
      </c>
      <c r="I9" s="128" t="s">
        <v>27</v>
      </c>
      <c r="J9" s="128" t="s">
        <v>28</v>
      </c>
      <c r="K9" s="129" t="s">
        <v>29</v>
      </c>
      <c r="L9" s="128" t="s">
        <v>30</v>
      </c>
      <c r="M9" s="128" t="s">
        <v>31</v>
      </c>
      <c r="N9" s="130" t="s">
        <v>32</v>
      </c>
      <c r="O9" s="130" t="s">
        <v>10</v>
      </c>
      <c r="P9" s="130" t="s">
        <v>33</v>
      </c>
      <c r="Q9" s="140" t="s">
        <v>34</v>
      </c>
      <c r="R9" s="141"/>
      <c r="S9" s="130" t="s">
        <v>35</v>
      </c>
      <c r="T9" s="130" t="s">
        <v>36</v>
      </c>
      <c r="U9" s="130" t="s">
        <v>37</v>
      </c>
      <c r="V9" s="138" t="s">
        <v>38</v>
      </c>
      <c r="W9" s="139" t="s">
        <v>39</v>
      </c>
      <c r="X9" s="139" t="s">
        <v>40</v>
      </c>
      <c r="Y9" s="138" t="s">
        <v>41</v>
      </c>
      <c r="Z9" s="138" t="s">
        <v>42</v>
      </c>
      <c r="AA9" s="138" t="s">
        <v>43</v>
      </c>
      <c r="AB9" s="149" t="s">
        <v>44</v>
      </c>
      <c r="AC9" s="150"/>
      <c r="AD9" s="150"/>
      <c r="AE9" s="150"/>
      <c r="AF9" s="150"/>
      <c r="AG9" s="150"/>
      <c r="AH9" s="150"/>
      <c r="AI9" s="150"/>
      <c r="AJ9" s="151"/>
      <c r="AK9" s="152" t="s">
        <v>45</v>
      </c>
      <c r="AL9" s="149" t="s">
        <v>46</v>
      </c>
      <c r="AM9" s="150"/>
      <c r="AN9" s="150"/>
      <c r="AO9" s="151"/>
      <c r="AP9" s="154" t="s">
        <v>47</v>
      </c>
      <c r="AQ9" s="154" t="s">
        <v>48</v>
      </c>
      <c r="AR9" s="139" t="s">
        <v>49</v>
      </c>
      <c r="AS9" s="139" t="s">
        <v>50</v>
      </c>
      <c r="AT9" s="139" t="s">
        <v>51</v>
      </c>
      <c r="AU9" s="143" t="s">
        <v>52</v>
      </c>
      <c r="AV9" s="144" t="s">
        <v>53</v>
      </c>
      <c r="AW9" s="146" t="s">
        <v>54</v>
      </c>
      <c r="AX9" s="147" t="s">
        <v>55</v>
      </c>
      <c r="AY9" s="146" t="s">
        <v>56</v>
      </c>
      <c r="AZ9" s="146" t="s">
        <v>57</v>
      </c>
      <c r="BA9" s="146" t="s">
        <v>58</v>
      </c>
      <c r="BB9" s="102"/>
      <c r="BC9" s="158" t="s">
        <v>39</v>
      </c>
      <c r="BD9" s="155" t="s">
        <v>59</v>
      </c>
      <c r="BE9" s="155" t="s">
        <v>60</v>
      </c>
      <c r="BF9" s="155" t="s">
        <v>61</v>
      </c>
      <c r="BG9" s="156" t="s">
        <v>62</v>
      </c>
      <c r="BH9" s="155" t="s">
        <v>59</v>
      </c>
      <c r="BI9" s="155" t="s">
        <v>60</v>
      </c>
      <c r="BJ9" s="155" t="s">
        <v>61</v>
      </c>
      <c r="BK9" s="155" t="s">
        <v>59</v>
      </c>
      <c r="BL9" s="155" t="s">
        <v>60</v>
      </c>
      <c r="BM9" s="155" t="s">
        <v>61</v>
      </c>
    </row>
    <row r="10" spans="1:66" s="18" customFormat="1" ht="69" customHeight="1" x14ac:dyDescent="0.25">
      <c r="A10" s="106"/>
      <c r="B10" s="104"/>
      <c r="C10" s="105"/>
      <c r="D10" s="105" t="s">
        <v>63</v>
      </c>
      <c r="E10" s="104"/>
      <c r="F10" s="104"/>
      <c r="G10" s="105"/>
      <c r="H10" s="105"/>
      <c r="I10" s="128"/>
      <c r="J10" s="128"/>
      <c r="K10" s="129"/>
      <c r="L10" s="128"/>
      <c r="M10" s="128"/>
      <c r="N10" s="130"/>
      <c r="O10" s="130"/>
      <c r="P10" s="130"/>
      <c r="Q10" s="13" t="s">
        <v>64</v>
      </c>
      <c r="R10" s="14" t="s">
        <v>65</v>
      </c>
      <c r="S10" s="130"/>
      <c r="T10" s="142"/>
      <c r="U10" s="130"/>
      <c r="V10" s="138"/>
      <c r="W10" s="139"/>
      <c r="X10" s="139"/>
      <c r="Y10" s="138"/>
      <c r="Z10" s="138"/>
      <c r="AA10" s="138"/>
      <c r="AB10" s="15" t="s">
        <v>66</v>
      </c>
      <c r="AC10" s="16" t="s">
        <v>67</v>
      </c>
      <c r="AD10" s="16" t="s">
        <v>68</v>
      </c>
      <c r="AE10" s="16" t="s">
        <v>69</v>
      </c>
      <c r="AF10" s="16" t="s">
        <v>70</v>
      </c>
      <c r="AG10" s="16" t="s">
        <v>71</v>
      </c>
      <c r="AH10" s="16" t="s">
        <v>72</v>
      </c>
      <c r="AI10" s="17" t="s">
        <v>73</v>
      </c>
      <c r="AJ10" s="16" t="s">
        <v>74</v>
      </c>
      <c r="AK10" s="153"/>
      <c r="AL10" s="16" t="s">
        <v>75</v>
      </c>
      <c r="AM10" s="16" t="s">
        <v>76</v>
      </c>
      <c r="AN10" s="16" t="s">
        <v>77</v>
      </c>
      <c r="AO10" s="16" t="s">
        <v>78</v>
      </c>
      <c r="AP10" s="139"/>
      <c r="AQ10" s="139"/>
      <c r="AR10" s="139"/>
      <c r="AS10" s="139"/>
      <c r="AT10" s="139"/>
      <c r="AU10" s="143"/>
      <c r="AV10" s="145"/>
      <c r="AW10" s="146"/>
      <c r="AX10" s="148"/>
      <c r="AY10" s="146"/>
      <c r="AZ10" s="146"/>
      <c r="BA10" s="146"/>
      <c r="BB10" s="102"/>
      <c r="BC10" s="158"/>
      <c r="BD10" s="155"/>
      <c r="BE10" s="155"/>
      <c r="BF10" s="155"/>
      <c r="BG10" s="157"/>
      <c r="BH10" s="155"/>
      <c r="BI10" s="155"/>
      <c r="BJ10" s="155"/>
      <c r="BK10" s="155"/>
      <c r="BL10" s="155"/>
      <c r="BM10" s="155"/>
    </row>
    <row r="11" spans="1:66" s="4" customFormat="1" ht="89.25" customHeight="1" x14ac:dyDescent="0.25">
      <c r="A11" s="159" t="str">
        <f>C11&amp;COUNTIF($C$9:C11,C11)</f>
        <v>Corrupción1</v>
      </c>
      <c r="B11" s="160">
        <v>1</v>
      </c>
      <c r="C11" s="162" t="s">
        <v>79</v>
      </c>
      <c r="D11" s="165" t="s">
        <v>80</v>
      </c>
      <c r="E11" s="165" t="s">
        <v>81</v>
      </c>
      <c r="F11" s="165" t="s">
        <v>82</v>
      </c>
      <c r="G11" s="166" t="s">
        <v>83</v>
      </c>
      <c r="H11" s="167" t="s">
        <v>84</v>
      </c>
      <c r="I11" s="168" t="str">
        <f>"Posibilidad de recibir o solicitar cualquier dádiva o beneficio a nombre propio o de terceros, con el fin de "&amp;J11</f>
        <v>Posibilidad de recibir o solicitar cualquier dádiva o beneficio a nombre propio o de terceros, con el fin de dar un tratamiento especial o preferencial utilizando indebidamente influencias personales  o poder derivadas del ejercicio del cargo, de las funciones asignadas o conocimiento de asuntos propios de la entidad.</v>
      </c>
      <c r="J11" s="179" t="s">
        <v>85</v>
      </c>
      <c r="K11" s="21" t="s">
        <v>86</v>
      </c>
      <c r="L11" s="22" t="s">
        <v>87</v>
      </c>
      <c r="M11" s="180" t="s">
        <v>88</v>
      </c>
      <c r="N11" s="179" t="s">
        <v>89</v>
      </c>
      <c r="O11" s="173" t="str">
        <f>IF(N11="","",IF(OR($N11=[2]Tabla_Probabilidad!$D$20,$N11=[2]Tabla_Probabilidad!$J$20),"Muy Baja",IF(OR($N11=[2]Tabla_Probabilidad!$E$20,$N11=[2]Tabla_Probabilidad!$K$20),"Baja",IF(OR($N11=[2]Tabla_Probabilidad!$F$20,$N11=[2]Tabla_Probabilidad!$L$20),"Media",IF(OR($N11=[2]Tabla_Probabilidad!$G$20,$N11=[2]Tabla_Probabilidad!$M$20),"Alta",IF(OR($N11=[2]Tabla_Probabilidad!$H$20,$N11=[2]Tabla_Probabilidad!$N$20),"Muy Alta"))))))</f>
        <v>Media</v>
      </c>
      <c r="P11" s="183">
        <f>IF(O11="Muy Baja",1,IF(O11="Baja",2,IF(O11="Media",3,IF(O11="Alta",4,IF(O11="Muy Alta",5,"")))))</f>
        <v>3</v>
      </c>
      <c r="Q11" s="184" t="str">
        <f>IFERROR(IF($C11="Corrupción",HYPERLINK("#"&amp;"Impacto_Riesgos!C"&amp;MATCH($B11,[2]Impacto_Riesgos!$B$10:$B$138,0)+9,"Calcula el impacto aquí"),"")," ")</f>
        <v>Calcula el impacto aquí</v>
      </c>
      <c r="R11" s="169">
        <f>IFERROR(VLOOKUP(A11,[2]Impacto_Riesgos!$A$8:$W$138,23,),"NA")</f>
        <v>14</v>
      </c>
      <c r="S11" s="172" t="s">
        <v>90</v>
      </c>
      <c r="T11" s="173" t="str">
        <f>IF($S11='[2]Tabla Impacto'!$F$10,"Moderado",IF($S11='[2]Tabla Impacto'!$G$10,"Mayor",IF($S11='[2]Tabla Impacto'!$H$10,"Catastrófico","")))</f>
        <v>Catastrófico</v>
      </c>
      <c r="U11" s="174">
        <f>IF(T11="Leve",1,IF(T11="Menor",2,IF(T11="Moderado",3,IF(T11="Mayor",4,IF(T11="Catastrófico",5,"")))))</f>
        <v>5</v>
      </c>
      <c r="V11" s="175" t="str">
        <f>IF(OR(AND($O11="Muy Baja",T11="Leve"),AND($O11="Muy Baja",T11="Menor"),AND($O11="Baja",T11="Leve"),AND($O11="Baja",T11="Menor"),AND($O11="Media",T11="Leve")),"Bajo",IF(OR(AND($O11="Muy baja",T11="Moderado"),AND($O11="Baja",T11="Moderado"),AND($O11="Media",T11="Menor"),AND($O11="Alta",T11="Leve")),"Moderado",IF(OR(AND($O11="Muy Baja",T11="Mayor"),AND($O11="Baja",T11="Mayor"),AND($O11="Media",T11="Moderado"),AND($O11="Alta",T11="Menor"),AND($O11="Alta",T11="Moderado"),AND($O11="Muy Alta",T11="Leve"),AND($O11="Muy Alta",T11="Menor")),"Alto",IF(OR(AND($O11="Muy Baja",T11="Catastrófico"),AND($O11="Baja",T11="Catastrófico"),AND($O11="Media",T11="Mayor"),AND($O11="Media",T11="Catastrófico"),AND($O11="Alta",T11="Mayor"),AND($O11="Alta",T11="Catastrófico"),AND($O11="Muy Alta",T11="Moderado"),AND($O11="Muy Alta",T11="Mayor"),AND($O11="Muy Alta",T11="Catastrófico")),"Extremo",""))))</f>
        <v>Extremo</v>
      </c>
      <c r="W11" s="21" t="s">
        <v>91</v>
      </c>
      <c r="X11" s="20" t="s">
        <v>92</v>
      </c>
      <c r="Y11" s="25" t="s">
        <v>93</v>
      </c>
      <c r="Z11" s="25" t="s">
        <v>94</v>
      </c>
      <c r="AA11" s="26" t="s">
        <v>95</v>
      </c>
      <c r="AB11" s="27" t="s">
        <v>96</v>
      </c>
      <c r="AC11" s="27" t="s">
        <v>97</v>
      </c>
      <c r="AD11" s="19" t="s">
        <v>98</v>
      </c>
      <c r="AE11" s="19" t="s">
        <v>99</v>
      </c>
      <c r="AF11" s="19" t="s">
        <v>100</v>
      </c>
      <c r="AG11" s="28" t="s">
        <v>98</v>
      </c>
      <c r="AH11" s="19" t="s">
        <v>101</v>
      </c>
      <c r="AI11" s="29">
        <f>IF(COUNTBLANK(AB11:AH11)=7,"",IF($AB11="Asignado",15,0)+IF($AC11="Adecuado",15,0)+IF($AD11="Oportuna",15,0)+IF($AE11="Prevenir",15,0)+IF($AE11="Detectar",10,0)+IF($AF11="Confiable",15,0)+IF($AG11="Oportuna",15,0)+IF($AH11="Completa",10,0)+IF($AH11="Incompleta",5,0))</f>
        <v>100</v>
      </c>
      <c r="AJ11" s="29" t="str">
        <f t="shared" ref="AJ11:AJ74" si="0">IF(COUNTBLANK(AB11:AH11)=7,"",IF($AI11&lt;86,"Débil",IF($AI11&lt;96,"Moderado","Fuerte")))</f>
        <v>Fuerte</v>
      </c>
      <c r="AK11" s="19" t="s">
        <v>102</v>
      </c>
      <c r="AL11" s="29" t="str">
        <f>IFERROR(VLOOKUP(AJ11&amp;AK11,[2]Tabla_Controles!$B$56:$G$65,5,FALSE),"")</f>
        <v>Fuerte</v>
      </c>
      <c r="AM11" s="30">
        <f>IF($AL11="","",IF($AL11="Fuerte",100,IF($AL11="Moderado",50,0)))</f>
        <v>100</v>
      </c>
      <c r="AN11" s="176">
        <f>IFERROR(AVERAGE(AM11:AM17),"")</f>
        <v>66.666666666666671</v>
      </c>
      <c r="AO11" s="195" t="str">
        <f>IF($AN11=100,"Fuerte",IF($AN11&lt;100,"Moderado",IF($AN11&lt;50,"Débil",IF($AN11=0,"",""))))</f>
        <v>Moderado</v>
      </c>
      <c r="AP11" s="198" t="s">
        <v>103</v>
      </c>
      <c r="AQ11" s="201">
        <f>IFERROR(P11-VLOOKUP(AO11&amp;AP11,[2]Tabla_Controles!$B$77:$E$83,4,0),"")</f>
        <v>2</v>
      </c>
      <c r="AR11" s="204" t="str">
        <f>IF($AQ11="","",IF($AQ11=1,"Muy Baja",IF($AQ11=2,"Baja",IF($AQ11=3,"Media",IF($AQ11=4,"Alta",IF($AQ11=5,"Muy Alta","Muy Baja"))))))</f>
        <v>Baja</v>
      </c>
      <c r="AS11" s="204" t="str">
        <f>T11</f>
        <v>Catastrófico</v>
      </c>
      <c r="AT11" s="205" t="str">
        <f>IF(OR(AND($AR11="Muy Baja",$AS11="Leve"),AND($AR11="Muy Baja",$AS11="Menor"),AND($AR11="Baja",$AS11="Leve"),AND($AR11="Baja",$AS11="Menor"),AND($AR11="Media",$AS11="Leve")),"Bajo",IF(OR(AND($AR11="Muy baja",$AS11="Moderado"),AND($AR11="Baja",$AS11="Moderado"),AND($AR11="Media",$AS11="Menor"),AND($AR11="Alta",$AS11="Leve")),"Moderado",IF(OR(AND($AR11="Muy Baja",$AS11="Mayor"),AND($AR11="Baja",$AS11="Mayor"),AND($AR11="Media",$AS11="Moderado"),AND($AR11="Alta",$AS11="Menor"),AND($AR11="Alta",$AS11="Moderado"),AND($AR11="Muy Alta",$AS11="Leve"),AND($AR11="Muy Alta",$AS11="Menor")),"Alto",IF(OR(AND($AR11="Muy Baja",$AS11="Catastrófico"),AND($AR11="Baja",$AS11="Catastrófico"),AND($AR11="Media",$AS11="Mayor"),AND($AR11="Media",$AS11="Catastrófico"),AND($AR11="Alta",$AS11="Mayor"),AND($AR11="Alta",$AS11="Catastrófico"),AND($AR11="Muy Alta",$AS11="Moderado"),AND($AR11="Muy Alta",$AS11="Mayor"),AND($AR11="Muy Alta",$AS11="Catastrófico")),"Extremo",""))))</f>
        <v>Extremo</v>
      </c>
      <c r="AU11" s="167" t="s">
        <v>104</v>
      </c>
      <c r="AV11" s="32" t="s">
        <v>105</v>
      </c>
      <c r="AW11" s="33" t="s">
        <v>106</v>
      </c>
      <c r="AX11" s="34" t="s">
        <v>107</v>
      </c>
      <c r="AY11" s="35" t="s">
        <v>95</v>
      </c>
      <c r="AZ11" s="36">
        <v>44834</v>
      </c>
      <c r="BA11" s="37" t="s">
        <v>108</v>
      </c>
      <c r="BB11" s="187" t="s">
        <v>109</v>
      </c>
      <c r="BC11" s="21" t="s">
        <v>91</v>
      </c>
      <c r="BD11" s="38" t="s">
        <v>110</v>
      </c>
      <c r="BE11" s="39" t="s">
        <v>111</v>
      </c>
      <c r="BF11" s="40" t="s">
        <v>112</v>
      </c>
      <c r="BG11" s="41" t="s">
        <v>105</v>
      </c>
      <c r="BH11" s="38" t="s">
        <v>110</v>
      </c>
      <c r="BI11" s="39" t="s">
        <v>113</v>
      </c>
      <c r="BJ11" s="39" t="s">
        <v>114</v>
      </c>
      <c r="BK11" s="190" t="s">
        <v>115</v>
      </c>
      <c r="BL11" s="190" t="s">
        <v>116</v>
      </c>
      <c r="BM11" s="190" t="s">
        <v>117</v>
      </c>
      <c r="BN11" s="43"/>
    </row>
    <row r="12" spans="1:66" ht="181.5" customHeight="1" x14ac:dyDescent="0.3">
      <c r="A12" s="159"/>
      <c r="B12" s="161">
        <v>1</v>
      </c>
      <c r="C12" s="163"/>
      <c r="D12" s="165"/>
      <c r="E12" s="165"/>
      <c r="F12" s="165"/>
      <c r="G12" s="166"/>
      <c r="H12" s="167"/>
      <c r="I12" s="168"/>
      <c r="J12" s="179"/>
      <c r="K12" s="21" t="s">
        <v>118</v>
      </c>
      <c r="L12" s="22" t="s">
        <v>119</v>
      </c>
      <c r="M12" s="181"/>
      <c r="N12" s="179"/>
      <c r="O12" s="173"/>
      <c r="P12" s="183"/>
      <c r="Q12" s="185"/>
      <c r="R12" s="170"/>
      <c r="S12" s="172"/>
      <c r="T12" s="173"/>
      <c r="U12" s="174"/>
      <c r="V12" s="175"/>
      <c r="W12" s="21" t="s">
        <v>120</v>
      </c>
      <c r="X12" s="20" t="s">
        <v>121</v>
      </c>
      <c r="Y12" s="25" t="s">
        <v>122</v>
      </c>
      <c r="Z12" s="25" t="s">
        <v>94</v>
      </c>
      <c r="AA12" s="26" t="s">
        <v>123</v>
      </c>
      <c r="AB12" s="27" t="s">
        <v>96</v>
      </c>
      <c r="AC12" s="27" t="s">
        <v>97</v>
      </c>
      <c r="AD12" s="19" t="s">
        <v>124</v>
      </c>
      <c r="AE12" s="19" t="s">
        <v>99</v>
      </c>
      <c r="AF12" s="19" t="s">
        <v>100</v>
      </c>
      <c r="AG12" s="28" t="s">
        <v>98</v>
      </c>
      <c r="AH12" s="19" t="s">
        <v>101</v>
      </c>
      <c r="AI12" s="29">
        <f t="shared" ref="AI12:AI75" si="1">IF(COUNTBLANK(AB12:AH12)=7,"",IF($AB12="Asignado",15,0)+IF($AC12="Adecuado",15,0)+IF($AD12="Oportuna",15,0)+IF($AE12="Prevenir",15,0)+IF($AE12="Detectar",10,0)+IF($AF12="Confiable",15,0)+IF($AG12="Oportuna",15,0)+IF($AH12="Completa",10,0)+IF($AH12="Incompleta",5,0))</f>
        <v>85</v>
      </c>
      <c r="AJ12" s="29" t="str">
        <f t="shared" si="0"/>
        <v>Débil</v>
      </c>
      <c r="AK12" s="19" t="s">
        <v>125</v>
      </c>
      <c r="AL12" s="29" t="str">
        <f>IFERROR(VLOOKUP(AJ12&amp;AK12,[2]Tabla_Controles!$B$56:$G$65,5,FALSE),"")</f>
        <v>Débil</v>
      </c>
      <c r="AM12" s="30">
        <f t="shared" ref="AM12:AM75" si="2">IF($AL12="","",IF($AL12="Fuerte",100,IF($AL12="Moderado",50,0)))</f>
        <v>0</v>
      </c>
      <c r="AN12" s="177"/>
      <c r="AO12" s="196"/>
      <c r="AP12" s="199"/>
      <c r="AQ12" s="202"/>
      <c r="AR12" s="204"/>
      <c r="AS12" s="204"/>
      <c r="AT12" s="205"/>
      <c r="AU12" s="167"/>
      <c r="AV12" s="32" t="s">
        <v>126</v>
      </c>
      <c r="AW12" s="35" t="s">
        <v>127</v>
      </c>
      <c r="AX12" s="35" t="s">
        <v>128</v>
      </c>
      <c r="AY12" s="35" t="s">
        <v>123</v>
      </c>
      <c r="AZ12" s="44" t="s">
        <v>129</v>
      </c>
      <c r="BA12" s="37" t="s">
        <v>108</v>
      </c>
      <c r="BB12" s="188"/>
      <c r="BC12" s="21" t="s">
        <v>120</v>
      </c>
      <c r="BD12" s="45" t="s">
        <v>130</v>
      </c>
      <c r="BE12" s="46" t="s">
        <v>131</v>
      </c>
      <c r="BF12" s="47" t="s">
        <v>132</v>
      </c>
      <c r="BG12" s="41" t="s">
        <v>126</v>
      </c>
      <c r="BH12" s="45" t="s">
        <v>130</v>
      </c>
      <c r="BI12" s="46" t="s">
        <v>131</v>
      </c>
      <c r="BJ12" s="47" t="s">
        <v>132</v>
      </c>
      <c r="BK12" s="191"/>
      <c r="BL12" s="193"/>
      <c r="BM12" s="193"/>
      <c r="BN12" s="43"/>
    </row>
    <row r="13" spans="1:66" ht="132" customHeight="1" x14ac:dyDescent="0.3">
      <c r="A13" s="159"/>
      <c r="B13" s="161">
        <v>1</v>
      </c>
      <c r="C13" s="163"/>
      <c r="D13" s="165"/>
      <c r="E13" s="165"/>
      <c r="F13" s="165"/>
      <c r="G13" s="166"/>
      <c r="H13" s="167"/>
      <c r="I13" s="168"/>
      <c r="J13" s="179"/>
      <c r="K13" s="21" t="s">
        <v>133</v>
      </c>
      <c r="L13" s="22" t="s">
        <v>134</v>
      </c>
      <c r="M13" s="181"/>
      <c r="N13" s="179"/>
      <c r="O13" s="173"/>
      <c r="P13" s="183"/>
      <c r="Q13" s="185"/>
      <c r="R13" s="170"/>
      <c r="S13" s="172"/>
      <c r="T13" s="173"/>
      <c r="U13" s="174"/>
      <c r="V13" s="175"/>
      <c r="W13" s="21" t="s">
        <v>135</v>
      </c>
      <c r="X13" s="20" t="s">
        <v>136</v>
      </c>
      <c r="Y13" s="25" t="s">
        <v>137</v>
      </c>
      <c r="Z13" s="25" t="s">
        <v>138</v>
      </c>
      <c r="AA13" s="26" t="s">
        <v>123</v>
      </c>
      <c r="AB13" s="27" t="s">
        <v>96</v>
      </c>
      <c r="AC13" s="27" t="s">
        <v>97</v>
      </c>
      <c r="AD13" s="19" t="s">
        <v>98</v>
      </c>
      <c r="AE13" s="19" t="s">
        <v>99</v>
      </c>
      <c r="AF13" s="19" t="s">
        <v>100</v>
      </c>
      <c r="AG13" s="28" t="s">
        <v>98</v>
      </c>
      <c r="AH13" s="19" t="s">
        <v>101</v>
      </c>
      <c r="AI13" s="29">
        <f t="shared" si="1"/>
        <v>100</v>
      </c>
      <c r="AJ13" s="29" t="str">
        <f t="shared" si="0"/>
        <v>Fuerte</v>
      </c>
      <c r="AK13" s="19" t="s">
        <v>102</v>
      </c>
      <c r="AL13" s="29" t="str">
        <f>IFERROR(VLOOKUP(AJ13&amp;AK13,[2]Tabla_Controles!$B$56:$G$65,5,FALSE),"")</f>
        <v>Fuerte</v>
      </c>
      <c r="AM13" s="30">
        <f t="shared" si="2"/>
        <v>100</v>
      </c>
      <c r="AN13" s="177"/>
      <c r="AO13" s="196"/>
      <c r="AP13" s="199"/>
      <c r="AQ13" s="202"/>
      <c r="AR13" s="204"/>
      <c r="AS13" s="204"/>
      <c r="AT13" s="205"/>
      <c r="AU13" s="167"/>
      <c r="AV13" s="32" t="s">
        <v>139</v>
      </c>
      <c r="AW13" s="33" t="s">
        <v>94</v>
      </c>
      <c r="AX13" s="35" t="s">
        <v>94</v>
      </c>
      <c r="AY13" s="35" t="s">
        <v>94</v>
      </c>
      <c r="AZ13" s="37" t="s">
        <v>94</v>
      </c>
      <c r="BA13" s="37" t="s">
        <v>94</v>
      </c>
      <c r="BB13" s="188"/>
      <c r="BC13" s="21" t="s">
        <v>135</v>
      </c>
      <c r="BD13" s="48" t="s">
        <v>130</v>
      </c>
      <c r="BE13" s="46" t="s">
        <v>140</v>
      </c>
      <c r="BF13" s="47" t="s">
        <v>141</v>
      </c>
      <c r="BG13" s="41" t="s">
        <v>139</v>
      </c>
      <c r="BH13" s="49"/>
      <c r="BI13" s="50"/>
      <c r="BJ13" s="50"/>
      <c r="BK13" s="191"/>
      <c r="BL13" s="193"/>
      <c r="BM13" s="193"/>
      <c r="BN13" s="43"/>
    </row>
    <row r="14" spans="1:66" ht="127.5" customHeight="1" x14ac:dyDescent="0.3">
      <c r="A14" s="159"/>
      <c r="B14" s="161">
        <v>1</v>
      </c>
      <c r="C14" s="163"/>
      <c r="D14" s="165"/>
      <c r="E14" s="165"/>
      <c r="F14" s="165"/>
      <c r="G14" s="166"/>
      <c r="H14" s="167"/>
      <c r="I14" s="168"/>
      <c r="J14" s="179"/>
      <c r="K14" s="21" t="s">
        <v>142</v>
      </c>
      <c r="L14" s="22" t="s">
        <v>143</v>
      </c>
      <c r="M14" s="181"/>
      <c r="N14" s="179"/>
      <c r="O14" s="173"/>
      <c r="P14" s="183"/>
      <c r="Q14" s="185"/>
      <c r="R14" s="170"/>
      <c r="S14" s="172"/>
      <c r="T14" s="173"/>
      <c r="U14" s="174"/>
      <c r="V14" s="175"/>
      <c r="W14" s="21" t="s">
        <v>144</v>
      </c>
      <c r="X14" s="51" t="s">
        <v>145</v>
      </c>
      <c r="Y14" s="25" t="s">
        <v>146</v>
      </c>
      <c r="Z14" s="25" t="s">
        <v>147</v>
      </c>
      <c r="AA14" s="26" t="s">
        <v>148</v>
      </c>
      <c r="AB14" s="27" t="s">
        <v>96</v>
      </c>
      <c r="AC14" s="27" t="s">
        <v>97</v>
      </c>
      <c r="AD14" s="19" t="s">
        <v>98</v>
      </c>
      <c r="AE14" s="19" t="s">
        <v>99</v>
      </c>
      <c r="AF14" s="19" t="s">
        <v>100</v>
      </c>
      <c r="AG14" s="28" t="s">
        <v>98</v>
      </c>
      <c r="AH14" s="19" t="s">
        <v>101</v>
      </c>
      <c r="AI14" s="29">
        <f t="shared" si="1"/>
        <v>100</v>
      </c>
      <c r="AJ14" s="29" t="str">
        <f t="shared" si="0"/>
        <v>Fuerte</v>
      </c>
      <c r="AK14" s="19" t="s">
        <v>102</v>
      </c>
      <c r="AL14" s="29" t="str">
        <f>IFERROR(VLOOKUP(AJ14&amp;AK14,[2]Tabla_Controles!$B$56:$G$65,5,FALSE),"")</f>
        <v>Fuerte</v>
      </c>
      <c r="AM14" s="30">
        <f t="shared" si="2"/>
        <v>100</v>
      </c>
      <c r="AN14" s="177"/>
      <c r="AO14" s="196"/>
      <c r="AP14" s="199"/>
      <c r="AQ14" s="202"/>
      <c r="AR14" s="204"/>
      <c r="AS14" s="204"/>
      <c r="AT14" s="205"/>
      <c r="AU14" s="167"/>
      <c r="AV14" s="32" t="s">
        <v>149</v>
      </c>
      <c r="AW14" s="35" t="s">
        <v>94</v>
      </c>
      <c r="AX14" s="35" t="s">
        <v>94</v>
      </c>
      <c r="AY14" s="35" t="s">
        <v>94</v>
      </c>
      <c r="AZ14" s="37" t="s">
        <v>94</v>
      </c>
      <c r="BA14" s="37" t="s">
        <v>94</v>
      </c>
      <c r="BB14" s="188"/>
      <c r="BC14" s="21" t="s">
        <v>144</v>
      </c>
      <c r="BD14" s="48" t="s">
        <v>130</v>
      </c>
      <c r="BE14" s="47" t="s">
        <v>150</v>
      </c>
      <c r="BF14" s="47" t="s">
        <v>151</v>
      </c>
      <c r="BG14" s="41" t="s">
        <v>149</v>
      </c>
      <c r="BH14" s="49"/>
      <c r="BI14" s="50"/>
      <c r="BJ14" s="50"/>
      <c r="BK14" s="191"/>
      <c r="BL14" s="193"/>
      <c r="BM14" s="193"/>
      <c r="BN14" s="43"/>
    </row>
    <row r="15" spans="1:66" ht="409.5" x14ac:dyDescent="0.3">
      <c r="A15" s="159"/>
      <c r="B15" s="161">
        <v>1</v>
      </c>
      <c r="C15" s="163"/>
      <c r="D15" s="165"/>
      <c r="E15" s="165"/>
      <c r="F15" s="165"/>
      <c r="G15" s="166"/>
      <c r="H15" s="167"/>
      <c r="I15" s="168"/>
      <c r="J15" s="179"/>
      <c r="K15" s="21" t="s">
        <v>152</v>
      </c>
      <c r="L15" s="22" t="s">
        <v>153</v>
      </c>
      <c r="M15" s="181"/>
      <c r="N15" s="179"/>
      <c r="O15" s="173"/>
      <c r="P15" s="183"/>
      <c r="Q15" s="185"/>
      <c r="R15" s="170"/>
      <c r="S15" s="172"/>
      <c r="T15" s="173"/>
      <c r="U15" s="174"/>
      <c r="V15" s="175"/>
      <c r="W15" s="21" t="s">
        <v>154</v>
      </c>
      <c r="X15" s="20" t="s">
        <v>155</v>
      </c>
      <c r="Y15" s="25" t="s">
        <v>156</v>
      </c>
      <c r="Z15" s="25" t="s">
        <v>157</v>
      </c>
      <c r="AA15" s="26" t="s">
        <v>158</v>
      </c>
      <c r="AB15" s="27" t="s">
        <v>96</v>
      </c>
      <c r="AC15" s="27" t="s">
        <v>97</v>
      </c>
      <c r="AD15" s="19" t="s">
        <v>98</v>
      </c>
      <c r="AE15" s="19" t="s">
        <v>159</v>
      </c>
      <c r="AF15" s="19" t="s">
        <v>100</v>
      </c>
      <c r="AG15" s="28" t="s">
        <v>98</v>
      </c>
      <c r="AH15" s="19" t="s">
        <v>101</v>
      </c>
      <c r="AI15" s="29">
        <f t="shared" si="1"/>
        <v>95</v>
      </c>
      <c r="AJ15" s="29" t="str">
        <f t="shared" si="0"/>
        <v>Moderado</v>
      </c>
      <c r="AK15" s="19" t="s">
        <v>102</v>
      </c>
      <c r="AL15" s="29" t="str">
        <f>IFERROR(VLOOKUP(AJ15&amp;AK15,[2]Tabla_Controles!$B$56:$G$65,5,FALSE),"")</f>
        <v>Moderado</v>
      </c>
      <c r="AM15" s="30">
        <f t="shared" si="2"/>
        <v>50</v>
      </c>
      <c r="AN15" s="177"/>
      <c r="AO15" s="196"/>
      <c r="AP15" s="199"/>
      <c r="AQ15" s="202"/>
      <c r="AR15" s="204"/>
      <c r="AS15" s="204"/>
      <c r="AT15" s="205"/>
      <c r="AU15" s="167"/>
      <c r="AV15" s="32" t="s">
        <v>160</v>
      </c>
      <c r="AW15" s="52" t="s">
        <v>161</v>
      </c>
      <c r="AX15" s="53" t="s">
        <v>162</v>
      </c>
      <c r="AY15" s="52" t="s">
        <v>158</v>
      </c>
      <c r="AZ15" s="54" t="s">
        <v>129</v>
      </c>
      <c r="BA15" s="55" t="s">
        <v>108</v>
      </c>
      <c r="BB15" s="188"/>
      <c r="BC15" s="21" t="s">
        <v>154</v>
      </c>
      <c r="BD15" s="45" t="s">
        <v>130</v>
      </c>
      <c r="BE15" s="47" t="s">
        <v>163</v>
      </c>
      <c r="BF15" s="47" t="s">
        <v>164</v>
      </c>
      <c r="BG15" s="41" t="s">
        <v>160</v>
      </c>
      <c r="BH15" s="45" t="s">
        <v>130</v>
      </c>
      <c r="BI15" s="47" t="s">
        <v>165</v>
      </c>
      <c r="BJ15" s="47" t="s">
        <v>166</v>
      </c>
      <c r="BK15" s="191"/>
      <c r="BL15" s="191"/>
      <c r="BM15" s="191"/>
      <c r="BN15" s="43"/>
    </row>
    <row r="16" spans="1:66" ht="102" customHeight="1" x14ac:dyDescent="0.3">
      <c r="A16" s="159"/>
      <c r="B16" s="161">
        <v>1</v>
      </c>
      <c r="C16" s="163"/>
      <c r="D16" s="165"/>
      <c r="E16" s="165"/>
      <c r="F16" s="165"/>
      <c r="G16" s="166"/>
      <c r="H16" s="167"/>
      <c r="I16" s="168"/>
      <c r="J16" s="179"/>
      <c r="K16" s="21" t="s">
        <v>167</v>
      </c>
      <c r="L16" s="22" t="s">
        <v>168</v>
      </c>
      <c r="M16" s="181"/>
      <c r="N16" s="179"/>
      <c r="O16" s="173"/>
      <c r="P16" s="183"/>
      <c r="Q16" s="185"/>
      <c r="R16" s="170"/>
      <c r="S16" s="172"/>
      <c r="T16" s="173"/>
      <c r="U16" s="174"/>
      <c r="V16" s="175"/>
      <c r="W16" s="21" t="s">
        <v>169</v>
      </c>
      <c r="X16" s="20" t="s">
        <v>170</v>
      </c>
      <c r="Y16" s="25" t="s">
        <v>171</v>
      </c>
      <c r="Z16" s="25" t="s">
        <v>172</v>
      </c>
      <c r="AA16" s="26" t="s">
        <v>173</v>
      </c>
      <c r="AB16" s="27" t="s">
        <v>96</v>
      </c>
      <c r="AC16" s="27" t="s">
        <v>97</v>
      </c>
      <c r="AD16" s="19" t="s">
        <v>98</v>
      </c>
      <c r="AE16" s="19" t="s">
        <v>159</v>
      </c>
      <c r="AF16" s="19" t="s">
        <v>100</v>
      </c>
      <c r="AG16" s="28" t="s">
        <v>98</v>
      </c>
      <c r="AH16" s="19" t="s">
        <v>101</v>
      </c>
      <c r="AI16" s="29">
        <f t="shared" si="1"/>
        <v>95</v>
      </c>
      <c r="AJ16" s="29" t="str">
        <f t="shared" si="0"/>
        <v>Moderado</v>
      </c>
      <c r="AK16" s="19" t="s">
        <v>102</v>
      </c>
      <c r="AL16" s="29" t="str">
        <f>IFERROR(VLOOKUP(AJ16&amp;AK16,[2]Tabla_Controles!$B$56:$G$65,5,FALSE),"")</f>
        <v>Moderado</v>
      </c>
      <c r="AM16" s="30">
        <f t="shared" si="2"/>
        <v>50</v>
      </c>
      <c r="AN16" s="177"/>
      <c r="AO16" s="196"/>
      <c r="AP16" s="199"/>
      <c r="AQ16" s="202"/>
      <c r="AR16" s="204"/>
      <c r="AS16" s="204"/>
      <c r="AT16" s="205"/>
      <c r="AU16" s="167"/>
      <c r="AV16" s="32" t="s">
        <v>174</v>
      </c>
      <c r="AW16" s="56" t="s">
        <v>175</v>
      </c>
      <c r="AX16" s="57" t="s">
        <v>176</v>
      </c>
      <c r="AY16" s="57" t="s">
        <v>173</v>
      </c>
      <c r="AZ16" s="58" t="s">
        <v>177</v>
      </c>
      <c r="BA16" s="58" t="s">
        <v>178</v>
      </c>
      <c r="BB16" s="188"/>
      <c r="BC16" s="21" t="s">
        <v>169</v>
      </c>
      <c r="BD16" s="45" t="s">
        <v>130</v>
      </c>
      <c r="BE16" s="59" t="s">
        <v>179</v>
      </c>
      <c r="BF16" s="47" t="s">
        <v>180</v>
      </c>
      <c r="BG16" s="41" t="s">
        <v>174</v>
      </c>
      <c r="BH16" s="45" t="s">
        <v>130</v>
      </c>
      <c r="BI16" s="60" t="s">
        <v>181</v>
      </c>
      <c r="BJ16" s="60" t="s">
        <v>182</v>
      </c>
      <c r="BK16" s="191"/>
      <c r="BL16" s="193"/>
      <c r="BM16" s="193"/>
      <c r="BN16" s="43"/>
    </row>
    <row r="17" spans="1:66" ht="33" hidden="1" customHeight="1" x14ac:dyDescent="0.3">
      <c r="A17" s="159"/>
      <c r="B17" s="161">
        <v>1</v>
      </c>
      <c r="C17" s="164"/>
      <c r="D17" s="165"/>
      <c r="E17" s="165"/>
      <c r="F17" s="165"/>
      <c r="G17" s="166"/>
      <c r="H17" s="167"/>
      <c r="I17" s="168"/>
      <c r="J17" s="179"/>
      <c r="K17" s="21" t="s">
        <v>183</v>
      </c>
      <c r="L17" s="22"/>
      <c r="M17" s="182"/>
      <c r="N17" s="179"/>
      <c r="O17" s="173"/>
      <c r="P17" s="183"/>
      <c r="Q17" s="186"/>
      <c r="R17" s="171"/>
      <c r="S17" s="172"/>
      <c r="T17" s="173"/>
      <c r="U17" s="174"/>
      <c r="V17" s="175"/>
      <c r="W17" s="21" t="s">
        <v>184</v>
      </c>
      <c r="X17" s="20"/>
      <c r="Y17" s="25"/>
      <c r="Z17" s="25"/>
      <c r="AA17" s="26"/>
      <c r="AB17" s="27"/>
      <c r="AC17" s="27"/>
      <c r="AD17" s="19"/>
      <c r="AE17" s="19"/>
      <c r="AF17" s="19"/>
      <c r="AG17" s="28"/>
      <c r="AH17" s="19"/>
      <c r="AI17" s="29" t="str">
        <f t="shared" si="1"/>
        <v/>
      </c>
      <c r="AJ17" s="29" t="str">
        <f t="shared" si="0"/>
        <v/>
      </c>
      <c r="AK17" s="19"/>
      <c r="AL17" s="29" t="str">
        <f>IFERROR(VLOOKUP(AJ17&amp;AK17,[2]Tabla_Controles!$B$56:$G$65,5,FALSE),"")</f>
        <v/>
      </c>
      <c r="AM17" s="30" t="str">
        <f t="shared" si="2"/>
        <v/>
      </c>
      <c r="AN17" s="178"/>
      <c r="AO17" s="197"/>
      <c r="AP17" s="200"/>
      <c r="AQ17" s="203"/>
      <c r="AR17" s="204"/>
      <c r="AS17" s="204"/>
      <c r="AT17" s="205"/>
      <c r="AU17" s="167"/>
      <c r="AV17" s="32" t="s">
        <v>185</v>
      </c>
      <c r="AW17" s="56"/>
      <c r="AX17" s="57"/>
      <c r="AY17" s="57"/>
      <c r="AZ17" s="58"/>
      <c r="BA17" s="58"/>
      <c r="BB17" s="189"/>
      <c r="BC17" s="21" t="s">
        <v>184</v>
      </c>
      <c r="BD17" s="20"/>
      <c r="BE17" s="61"/>
      <c r="BF17" s="61"/>
      <c r="BG17" s="41" t="s">
        <v>185</v>
      </c>
      <c r="BH17" s="20"/>
      <c r="BI17" s="62"/>
      <c r="BJ17" s="62"/>
      <c r="BK17" s="192"/>
      <c r="BL17" s="194"/>
      <c r="BM17" s="194"/>
      <c r="BN17" s="43"/>
    </row>
    <row r="18" spans="1:66" ht="114.95" customHeight="1" x14ac:dyDescent="0.3">
      <c r="A18" s="159" t="str">
        <f>C18&amp;COUNTIF($C$10:C18,C18)</f>
        <v>Corrupción2</v>
      </c>
      <c r="B18" s="160">
        <v>6</v>
      </c>
      <c r="C18" s="162" t="s">
        <v>79</v>
      </c>
      <c r="D18" s="165" t="s">
        <v>80</v>
      </c>
      <c r="E18" s="165" t="s">
        <v>186</v>
      </c>
      <c r="F18" s="165" t="s">
        <v>187</v>
      </c>
      <c r="G18" s="206" t="s">
        <v>188</v>
      </c>
      <c r="H18" s="209" t="s">
        <v>189</v>
      </c>
      <c r="I18" s="168" t="str">
        <f>"Posibilidad de recibir o solicitar cualquier dádiva o beneficio a nombre propio o de terceros, con el fin de "&amp;J18</f>
        <v>Posibilidad de recibir o solicitar cualquier dádiva o beneficio a nombre propio o de terceros, con el fin de celebrar contratos de bienes y servicios innecesarios, que no cumplan con los requisitos previstos, o con violación al régimen contractual dispuesto en normas legales y/o constitucionales</v>
      </c>
      <c r="J18" s="179" t="s">
        <v>190</v>
      </c>
      <c r="K18" s="21" t="s">
        <v>86</v>
      </c>
      <c r="L18" s="22" t="s">
        <v>191</v>
      </c>
      <c r="M18" s="180" t="s">
        <v>192</v>
      </c>
      <c r="N18" s="179" t="s">
        <v>89</v>
      </c>
      <c r="O18" s="173" t="str">
        <f>IF(N18="","",IF(OR($N18=[2]Tabla_Probabilidad!$D$20,$N18=[2]Tabla_Probabilidad!$J$20),"Muy Baja",IF(OR($N18=[2]Tabla_Probabilidad!$E$20,$N18=[2]Tabla_Probabilidad!$K$20),"Baja",IF(OR($N18=[2]Tabla_Probabilidad!$F$20,$N18=[2]Tabla_Probabilidad!$L$20),"Media",IF(OR($N18=[2]Tabla_Probabilidad!$G$20,$N18=[2]Tabla_Probabilidad!$M$20),"Alta",IF(OR($N18=[2]Tabla_Probabilidad!$H$20,$N18=[2]Tabla_Probabilidad!$N$20),"Muy Alta"))))))</f>
        <v>Media</v>
      </c>
      <c r="P18" s="183">
        <f>IF(O18="Muy Baja",1,IF(O18="Baja",2,IF(O18="Media",3,IF(O18="Alta",4,IF(O18="Muy Alta",5,"")))))</f>
        <v>3</v>
      </c>
      <c r="Q18" s="184" t="str">
        <f>IFERROR(IF($C18="Corrupción",HYPERLINK("#"&amp;"Impacto_Riesgos!C"&amp;MATCH($B18,[2]Impacto_Riesgos!$B$10:$B$138,0)+9,"Calcula el impacto aquí"),"")," ")</f>
        <v>Calcula el impacto aquí</v>
      </c>
      <c r="R18" s="169">
        <f>IFERROR(VLOOKUP(A18,[2]Impacto_Riesgos!$A$8:$W$138,23,),"NA")</f>
        <v>15</v>
      </c>
      <c r="S18" s="172" t="s">
        <v>90</v>
      </c>
      <c r="T18" s="173" t="str">
        <f>IF($S18='[2]Tabla Impacto'!$F$10,"Moderado",IF($S18='[2]Tabla Impacto'!$G$10,"Mayor",IF($S18='[2]Tabla Impacto'!$H$10,"Catastrófico","")))</f>
        <v>Catastrófico</v>
      </c>
      <c r="U18" s="174">
        <f>IF(T18="Leve",1,IF(T18="Menor",2,IF(T18="Moderado",3,IF(T18="Mayor",4,IF(T18="Catastrófico",5,"")))))</f>
        <v>5</v>
      </c>
      <c r="V18" s="175" t="str">
        <f>IF(OR(AND($O18="Muy Baja",T18="Leve"),AND($O18="Muy Baja",T18="Menor"),AND($O18="Baja",T18="Leve"),AND($O18="Baja",T18="Menor"),AND($O18="Media",T18="Leve")),"Bajo",IF(OR(AND($O18="Muy baja",T18="Moderado"),AND($O18="Baja",T18="Moderado"),AND($O18="Media",T18="Menor"),AND($O18="Alta",T18="Leve")),"Moderado",IF(OR(AND($O18="Muy Baja",T18="Mayor"),AND($O18="Baja",T18="Mayor"),AND($O18="Media",T18="Moderado"),AND($O18="Alta",T18="Menor"),AND($O18="Alta",T18="Moderado"),AND($O18="Muy Alta",T18="Leve"),AND($O18="Muy Alta",T18="Menor")),"Alto",IF(OR(AND($O18="Muy Baja",T18="Catastrófico"),AND($O18="Baja",T18="Catastrófico"),AND($O18="Media",T18="Mayor"),AND($O18="Media",T18="Catastrófico"),AND($O18="Alta",T18="Mayor"),AND($O18="Alta",T18="Catastrófico"),AND($O18="Muy Alta",T18="Moderado"),AND($O18="Muy Alta",T18="Mayor"),AND($O18="Muy Alta",T18="Catastrófico")),"Extremo",""))))</f>
        <v>Extremo</v>
      </c>
      <c r="W18" s="21" t="s">
        <v>91</v>
      </c>
      <c r="X18" s="20" t="s">
        <v>193</v>
      </c>
      <c r="Y18" s="25" t="s">
        <v>194</v>
      </c>
      <c r="Z18" s="25" t="s">
        <v>195</v>
      </c>
      <c r="AA18" s="26" t="s">
        <v>196</v>
      </c>
      <c r="AB18" s="27" t="s">
        <v>96</v>
      </c>
      <c r="AC18" s="27" t="s">
        <v>97</v>
      </c>
      <c r="AD18" s="19" t="s">
        <v>98</v>
      </c>
      <c r="AE18" s="19" t="s">
        <v>99</v>
      </c>
      <c r="AF18" s="19" t="s">
        <v>100</v>
      </c>
      <c r="AG18" s="28" t="s">
        <v>98</v>
      </c>
      <c r="AH18" s="19" t="s">
        <v>101</v>
      </c>
      <c r="AI18" s="29">
        <f t="shared" si="1"/>
        <v>100</v>
      </c>
      <c r="AJ18" s="29" t="str">
        <f t="shared" si="0"/>
        <v>Fuerte</v>
      </c>
      <c r="AK18" s="19" t="s">
        <v>102</v>
      </c>
      <c r="AL18" s="29" t="str">
        <f>IFERROR(VLOOKUP(AJ18&amp;AK18,[2]Tabla_Controles!$B$56:$G$65,5,FALSE),"")</f>
        <v>Fuerte</v>
      </c>
      <c r="AM18" s="30">
        <f t="shared" si="2"/>
        <v>100</v>
      </c>
      <c r="AN18" s="176">
        <f>IFERROR(AVERAGE(AM18:AM24),"")</f>
        <v>66.666666666666671</v>
      </c>
      <c r="AO18" s="195" t="str">
        <f>IF($AN18=100,"Fuerte",IF($AN18&lt;100,"Moderado",IF($AN18&lt;50,"Débil",IF($AN18=0,"",""))))</f>
        <v>Moderado</v>
      </c>
      <c r="AP18" s="198" t="s">
        <v>103</v>
      </c>
      <c r="AQ18" s="201">
        <f>IFERROR(P18-VLOOKUP(AO18&amp;AP18,[2]Tabla_Controles!$B$77:$E$83,4,0),"")</f>
        <v>2</v>
      </c>
      <c r="AR18" s="204" t="str">
        <f>IF($AQ18="","",IF($AQ18=1,"Muy Baja",IF($AQ18=2,"Baja",IF($AQ18=3,"Media",IF($AQ18=4,"Alta",IF($AQ18=5,"Muy Alta","Muy Baja"))))))</f>
        <v>Baja</v>
      </c>
      <c r="AS18" s="204" t="str">
        <f>T18</f>
        <v>Catastrófico</v>
      </c>
      <c r="AT18" s="205" t="str">
        <f>IF(OR(AND($AR18="Muy Baja",$AS18="Leve"),AND($AR18="Muy Baja",$AS18="Menor"),AND($AR18="Baja",$AS18="Leve"),AND($AR18="Baja",$AS18="Menor"),AND($AR18="Media",$AS18="Leve")),"Bajo",IF(OR(AND($AR18="Muy baja",$AS18="Moderado"),AND($AR18="Baja",$AS18="Moderado"),AND($AR18="Media",$AS18="Menor"),AND($AR18="Alta",$AS18="Leve")),"Moderado",IF(OR(AND($AR18="Muy Baja",$AS18="Mayor"),AND($AR18="Baja",$AS18="Mayor"),AND($AR18="Media",$AS18="Moderado"),AND($AR18="Alta",$AS18="Menor"),AND($AR18="Alta",$AS18="Moderado"),AND($AR18="Muy Alta",$AS18="Leve"),AND($AR18="Muy Alta",$AS18="Menor")),"Alto",IF(OR(AND($AR18="Muy Baja",$AS18="Catastrófico"),AND($AR18="Baja",$AS18="Catastrófico"),AND($AR18="Media",$AS18="Mayor"),AND($AR18="Media",$AS18="Catastrófico"),AND($AR18="Alta",$AS18="Mayor"),AND($AR18="Alta",$AS18="Catastrófico"),AND($AR18="Muy Alta",$AS18="Moderado"),AND($AR18="Muy Alta",$AS18="Mayor"),AND($AR18="Muy Alta",$AS18="Catastrófico")),"Extremo",""))))</f>
        <v>Extremo</v>
      </c>
      <c r="AU18" s="167" t="s">
        <v>104</v>
      </c>
      <c r="AV18" s="32" t="s">
        <v>105</v>
      </c>
      <c r="AW18" s="64" t="s">
        <v>197</v>
      </c>
      <c r="AX18" s="65" t="s">
        <v>198</v>
      </c>
      <c r="AY18" s="65" t="s">
        <v>196</v>
      </c>
      <c r="AZ18" s="36">
        <v>44757</v>
      </c>
      <c r="BA18" s="66">
        <v>44849</v>
      </c>
      <c r="BB18" s="187" t="s">
        <v>109</v>
      </c>
      <c r="BC18" s="21" t="s">
        <v>91</v>
      </c>
      <c r="BD18" s="45" t="s">
        <v>130</v>
      </c>
      <c r="BE18" s="67" t="s">
        <v>199</v>
      </c>
      <c r="BF18" s="67" t="s">
        <v>200</v>
      </c>
      <c r="BG18" s="41" t="s">
        <v>174</v>
      </c>
      <c r="BH18" s="50" t="s">
        <v>130</v>
      </c>
      <c r="BI18" s="67" t="s">
        <v>201</v>
      </c>
      <c r="BJ18" s="67" t="s">
        <v>202</v>
      </c>
      <c r="BK18" s="190" t="s">
        <v>115</v>
      </c>
      <c r="BL18" s="190" t="s">
        <v>203</v>
      </c>
      <c r="BM18" s="212" t="s">
        <v>94</v>
      </c>
    </row>
    <row r="19" spans="1:66" ht="409.5" x14ac:dyDescent="0.3">
      <c r="A19" s="159"/>
      <c r="B19" s="161">
        <v>6</v>
      </c>
      <c r="C19" s="163"/>
      <c r="D19" s="165"/>
      <c r="E19" s="165"/>
      <c r="F19" s="165"/>
      <c r="G19" s="207"/>
      <c r="H19" s="210"/>
      <c r="I19" s="168"/>
      <c r="J19" s="179"/>
      <c r="K19" s="21" t="s">
        <v>118</v>
      </c>
      <c r="L19" s="22" t="s">
        <v>204</v>
      </c>
      <c r="M19" s="181"/>
      <c r="N19" s="179"/>
      <c r="O19" s="173"/>
      <c r="P19" s="183"/>
      <c r="Q19" s="185"/>
      <c r="R19" s="170"/>
      <c r="S19" s="172"/>
      <c r="T19" s="173"/>
      <c r="U19" s="174"/>
      <c r="V19" s="175"/>
      <c r="W19" s="21" t="s">
        <v>120</v>
      </c>
      <c r="X19" s="20" t="s">
        <v>205</v>
      </c>
      <c r="Y19" s="25" t="s">
        <v>206</v>
      </c>
      <c r="Z19" s="25" t="s">
        <v>207</v>
      </c>
      <c r="AA19" s="26" t="s">
        <v>158</v>
      </c>
      <c r="AB19" s="27" t="s">
        <v>96</v>
      </c>
      <c r="AC19" s="27" t="s">
        <v>97</v>
      </c>
      <c r="AD19" s="19" t="s">
        <v>98</v>
      </c>
      <c r="AE19" s="19" t="s">
        <v>159</v>
      </c>
      <c r="AF19" s="19" t="s">
        <v>100</v>
      </c>
      <c r="AG19" s="28" t="s">
        <v>98</v>
      </c>
      <c r="AH19" s="19" t="s">
        <v>101</v>
      </c>
      <c r="AI19" s="29">
        <f>IF(COUNTBLANK(AB19:AH19)=7,"",IF($AB19="Asignado",15,0)+IF($AC19="Adecuado",15,0)+IF($AD19="Oportuna",15,0)+IF($AE19="Prevenir",15,0)+IF($AE19="Detectar",10,0)+IF($AF19="Confiable",15,0)+IF($AG19="Oportuna",15,0)+IF($AH19="Completa",10,0)+IF($AH19="Incompleta",5,0))</f>
        <v>95</v>
      </c>
      <c r="AJ19" s="29" t="str">
        <f t="shared" si="0"/>
        <v>Moderado</v>
      </c>
      <c r="AK19" s="19" t="s">
        <v>102</v>
      </c>
      <c r="AL19" s="29" t="str">
        <f>IFERROR(VLOOKUP(AJ19&amp;AK19,[2]Tabla_Controles!$B$56:$G$65,5,FALSE),"")</f>
        <v>Moderado</v>
      </c>
      <c r="AM19" s="30">
        <f t="shared" si="2"/>
        <v>50</v>
      </c>
      <c r="AN19" s="177"/>
      <c r="AO19" s="196"/>
      <c r="AP19" s="199"/>
      <c r="AQ19" s="202"/>
      <c r="AR19" s="204"/>
      <c r="AS19" s="204"/>
      <c r="AT19" s="205"/>
      <c r="AU19" s="167"/>
      <c r="AV19" s="32" t="s">
        <v>126</v>
      </c>
      <c r="AW19" s="56" t="s">
        <v>208</v>
      </c>
      <c r="AX19" s="65" t="s">
        <v>209</v>
      </c>
      <c r="AY19" s="65" t="s">
        <v>196</v>
      </c>
      <c r="AZ19" s="58" t="s">
        <v>129</v>
      </c>
      <c r="BA19" s="37" t="s">
        <v>108</v>
      </c>
      <c r="BB19" s="188"/>
      <c r="BC19" s="21" t="s">
        <v>120</v>
      </c>
      <c r="BD19" s="45" t="s">
        <v>130</v>
      </c>
      <c r="BE19" s="47" t="s">
        <v>210</v>
      </c>
      <c r="BF19" s="47" t="s">
        <v>211</v>
      </c>
      <c r="BG19" s="41" t="s">
        <v>185</v>
      </c>
      <c r="BH19" s="50" t="s">
        <v>130</v>
      </c>
      <c r="BI19" s="67" t="s">
        <v>212</v>
      </c>
      <c r="BJ19" s="67" t="s">
        <v>213</v>
      </c>
      <c r="BK19" s="191"/>
      <c r="BL19" s="191"/>
      <c r="BM19" s="193"/>
    </row>
    <row r="20" spans="1:66" ht="102" customHeight="1" x14ac:dyDescent="0.3">
      <c r="A20" s="159"/>
      <c r="B20" s="161">
        <v>6</v>
      </c>
      <c r="C20" s="163"/>
      <c r="D20" s="165"/>
      <c r="E20" s="165"/>
      <c r="F20" s="165"/>
      <c r="G20" s="207"/>
      <c r="H20" s="210"/>
      <c r="I20" s="168"/>
      <c r="J20" s="179"/>
      <c r="K20" s="21" t="s">
        <v>133</v>
      </c>
      <c r="L20" s="22" t="s">
        <v>214</v>
      </c>
      <c r="M20" s="181"/>
      <c r="N20" s="179"/>
      <c r="O20" s="173"/>
      <c r="P20" s="183"/>
      <c r="Q20" s="185"/>
      <c r="R20" s="170"/>
      <c r="S20" s="172"/>
      <c r="T20" s="173"/>
      <c r="U20" s="174"/>
      <c r="V20" s="175"/>
      <c r="W20" s="21" t="s">
        <v>135</v>
      </c>
      <c r="X20" s="20" t="s">
        <v>215</v>
      </c>
      <c r="Y20" s="25" t="s">
        <v>216</v>
      </c>
      <c r="Z20" s="25" t="s">
        <v>207</v>
      </c>
      <c r="AA20" s="26" t="s">
        <v>196</v>
      </c>
      <c r="AB20" s="27" t="s">
        <v>96</v>
      </c>
      <c r="AC20" s="27" t="s">
        <v>97</v>
      </c>
      <c r="AD20" s="19" t="s">
        <v>98</v>
      </c>
      <c r="AE20" s="19" t="s">
        <v>159</v>
      </c>
      <c r="AF20" s="19" t="s">
        <v>100</v>
      </c>
      <c r="AG20" s="28" t="s">
        <v>98</v>
      </c>
      <c r="AH20" s="19" t="s">
        <v>101</v>
      </c>
      <c r="AI20" s="29">
        <f t="shared" si="1"/>
        <v>95</v>
      </c>
      <c r="AJ20" s="29" t="str">
        <f t="shared" si="0"/>
        <v>Moderado</v>
      </c>
      <c r="AK20" s="19" t="s">
        <v>102</v>
      </c>
      <c r="AL20" s="29" t="str">
        <f>IFERROR(VLOOKUP(AJ20&amp;AK20,[2]Tabla_Controles!$B$56:$G$65,5,FALSE),"")</f>
        <v>Moderado</v>
      </c>
      <c r="AM20" s="30">
        <f t="shared" si="2"/>
        <v>50</v>
      </c>
      <c r="AN20" s="177"/>
      <c r="AO20" s="196"/>
      <c r="AP20" s="199"/>
      <c r="AQ20" s="202"/>
      <c r="AR20" s="204"/>
      <c r="AS20" s="204"/>
      <c r="AT20" s="205"/>
      <c r="AU20" s="167"/>
      <c r="AV20" s="32" t="s">
        <v>139</v>
      </c>
      <c r="AW20" s="56" t="s">
        <v>94</v>
      </c>
      <c r="AX20" s="65" t="s">
        <v>94</v>
      </c>
      <c r="AY20" s="65" t="s">
        <v>94</v>
      </c>
      <c r="AZ20" s="58" t="s">
        <v>94</v>
      </c>
      <c r="BA20" s="58" t="s">
        <v>94</v>
      </c>
      <c r="BB20" s="188"/>
      <c r="BC20" s="21" t="s">
        <v>135</v>
      </c>
      <c r="BD20" s="45" t="s">
        <v>130</v>
      </c>
      <c r="BE20" s="67" t="s">
        <v>217</v>
      </c>
      <c r="BF20" s="67" t="s">
        <v>218</v>
      </c>
      <c r="BG20" s="41" t="s">
        <v>105</v>
      </c>
      <c r="BH20" s="49"/>
      <c r="BI20" s="50"/>
      <c r="BJ20" s="50"/>
      <c r="BK20" s="191"/>
      <c r="BL20" s="191"/>
      <c r="BM20" s="193"/>
    </row>
    <row r="21" spans="1:66" ht="116.1" hidden="1" customHeight="1" x14ac:dyDescent="0.3">
      <c r="A21" s="159"/>
      <c r="B21" s="161">
        <v>6</v>
      </c>
      <c r="C21" s="163"/>
      <c r="D21" s="165"/>
      <c r="E21" s="165"/>
      <c r="F21" s="165"/>
      <c r="G21" s="207"/>
      <c r="H21" s="210"/>
      <c r="I21" s="168"/>
      <c r="J21" s="179"/>
      <c r="K21" s="21" t="s">
        <v>142</v>
      </c>
      <c r="L21" s="22"/>
      <c r="M21" s="181"/>
      <c r="N21" s="179"/>
      <c r="O21" s="173"/>
      <c r="P21" s="183"/>
      <c r="Q21" s="185"/>
      <c r="R21" s="170"/>
      <c r="S21" s="172"/>
      <c r="T21" s="173"/>
      <c r="U21" s="174"/>
      <c r="V21" s="175"/>
      <c r="W21" s="21" t="s">
        <v>144</v>
      </c>
      <c r="X21" s="20"/>
      <c r="Y21" s="25"/>
      <c r="Z21" s="25"/>
      <c r="AA21" s="26"/>
      <c r="AB21" s="27"/>
      <c r="AC21" s="27"/>
      <c r="AD21" s="19"/>
      <c r="AE21" s="19"/>
      <c r="AF21" s="19"/>
      <c r="AG21" s="28"/>
      <c r="AH21" s="19"/>
      <c r="AI21" s="29" t="str">
        <f t="shared" si="1"/>
        <v/>
      </c>
      <c r="AJ21" s="29" t="str">
        <f t="shared" si="0"/>
        <v/>
      </c>
      <c r="AK21" s="19"/>
      <c r="AL21" s="29" t="str">
        <f>IFERROR(VLOOKUP(AJ21&amp;AK21,[2]Tabla_Controles!$B$56:$G$65,5,FALSE),"")</f>
        <v/>
      </c>
      <c r="AM21" s="30" t="str">
        <f t="shared" si="2"/>
        <v/>
      </c>
      <c r="AN21" s="177"/>
      <c r="AO21" s="196"/>
      <c r="AP21" s="199"/>
      <c r="AQ21" s="202"/>
      <c r="AR21" s="204"/>
      <c r="AS21" s="204"/>
      <c r="AT21" s="205"/>
      <c r="AU21" s="167"/>
      <c r="AV21" s="32" t="s">
        <v>149</v>
      </c>
      <c r="AW21" s="56"/>
      <c r="AX21" s="65"/>
      <c r="AY21" s="65"/>
      <c r="AZ21" s="58"/>
      <c r="BA21" s="58"/>
      <c r="BB21" s="188"/>
      <c r="BC21" s="21" t="s">
        <v>144</v>
      </c>
      <c r="BD21" s="20"/>
      <c r="BE21" s="61"/>
      <c r="BF21" s="61"/>
      <c r="BG21" s="41" t="s">
        <v>126</v>
      </c>
      <c r="BH21" s="20"/>
      <c r="BI21" s="62"/>
      <c r="BJ21" s="62"/>
      <c r="BK21" s="191"/>
      <c r="BL21" s="191"/>
      <c r="BM21" s="193"/>
    </row>
    <row r="22" spans="1:66" ht="96" hidden="1" customHeight="1" x14ac:dyDescent="0.3">
      <c r="A22" s="159"/>
      <c r="B22" s="161">
        <v>6</v>
      </c>
      <c r="C22" s="163"/>
      <c r="D22" s="165"/>
      <c r="E22" s="165"/>
      <c r="F22" s="165"/>
      <c r="G22" s="207"/>
      <c r="H22" s="210"/>
      <c r="I22" s="168"/>
      <c r="J22" s="179"/>
      <c r="K22" s="21" t="s">
        <v>152</v>
      </c>
      <c r="L22" s="22"/>
      <c r="M22" s="181"/>
      <c r="N22" s="179"/>
      <c r="O22" s="173"/>
      <c r="P22" s="183"/>
      <c r="Q22" s="185"/>
      <c r="R22" s="170"/>
      <c r="S22" s="172"/>
      <c r="T22" s="173"/>
      <c r="U22" s="174"/>
      <c r="V22" s="175"/>
      <c r="W22" s="21" t="s">
        <v>154</v>
      </c>
      <c r="X22" s="20"/>
      <c r="Y22" s="25"/>
      <c r="Z22" s="25"/>
      <c r="AA22" s="26"/>
      <c r="AB22" s="27"/>
      <c r="AC22" s="27"/>
      <c r="AD22" s="19"/>
      <c r="AE22" s="19"/>
      <c r="AF22" s="19"/>
      <c r="AG22" s="28"/>
      <c r="AH22" s="19"/>
      <c r="AI22" s="29" t="str">
        <f t="shared" si="1"/>
        <v/>
      </c>
      <c r="AJ22" s="29" t="str">
        <f t="shared" si="0"/>
        <v/>
      </c>
      <c r="AK22" s="19"/>
      <c r="AL22" s="29" t="str">
        <f>IFERROR(VLOOKUP(AJ22&amp;AK22,[2]Tabla_Controles!$B$56:$G$65,5,FALSE),"")</f>
        <v/>
      </c>
      <c r="AM22" s="30" t="str">
        <f t="shared" si="2"/>
        <v/>
      </c>
      <c r="AN22" s="177"/>
      <c r="AO22" s="196"/>
      <c r="AP22" s="199"/>
      <c r="AQ22" s="202"/>
      <c r="AR22" s="204"/>
      <c r="AS22" s="204"/>
      <c r="AT22" s="205"/>
      <c r="AU22" s="167"/>
      <c r="AV22" s="32" t="s">
        <v>160</v>
      </c>
      <c r="AW22" s="56"/>
      <c r="AX22" s="65"/>
      <c r="AY22" s="65"/>
      <c r="AZ22" s="58"/>
      <c r="BA22" s="58"/>
      <c r="BB22" s="188"/>
      <c r="BC22" s="21" t="s">
        <v>154</v>
      </c>
      <c r="BD22" s="20"/>
      <c r="BE22" s="61"/>
      <c r="BF22" s="61"/>
      <c r="BG22" s="41" t="s">
        <v>139</v>
      </c>
      <c r="BH22" s="20"/>
      <c r="BI22" s="62"/>
      <c r="BJ22" s="62"/>
      <c r="BK22" s="191"/>
      <c r="BL22" s="191"/>
      <c r="BM22" s="193"/>
    </row>
    <row r="23" spans="1:66" ht="33" hidden="1" customHeight="1" x14ac:dyDescent="0.3">
      <c r="A23" s="159"/>
      <c r="B23" s="161">
        <v>6</v>
      </c>
      <c r="C23" s="163"/>
      <c r="D23" s="165"/>
      <c r="E23" s="165"/>
      <c r="F23" s="165"/>
      <c r="G23" s="207"/>
      <c r="H23" s="210"/>
      <c r="I23" s="168"/>
      <c r="J23" s="179"/>
      <c r="K23" s="21" t="s">
        <v>167</v>
      </c>
      <c r="L23" s="22"/>
      <c r="M23" s="181"/>
      <c r="N23" s="179"/>
      <c r="O23" s="173"/>
      <c r="P23" s="183"/>
      <c r="Q23" s="185"/>
      <c r="R23" s="170"/>
      <c r="S23" s="172"/>
      <c r="T23" s="173"/>
      <c r="U23" s="174"/>
      <c r="V23" s="175"/>
      <c r="W23" s="21" t="s">
        <v>169</v>
      </c>
      <c r="X23" s="20"/>
      <c r="Y23" s="25"/>
      <c r="Z23" s="25"/>
      <c r="AA23" s="26"/>
      <c r="AB23" s="27"/>
      <c r="AC23" s="27"/>
      <c r="AD23" s="19"/>
      <c r="AE23" s="19"/>
      <c r="AF23" s="19"/>
      <c r="AG23" s="28"/>
      <c r="AH23" s="19"/>
      <c r="AI23" s="29" t="str">
        <f t="shared" si="1"/>
        <v/>
      </c>
      <c r="AJ23" s="29" t="str">
        <f t="shared" si="0"/>
        <v/>
      </c>
      <c r="AK23" s="19"/>
      <c r="AL23" s="29" t="str">
        <f>IFERROR(VLOOKUP(AJ23&amp;AK23,[2]Tabla_Controles!$B$56:$G$65,5,FALSE),"")</f>
        <v/>
      </c>
      <c r="AM23" s="30" t="str">
        <f t="shared" si="2"/>
        <v/>
      </c>
      <c r="AN23" s="177"/>
      <c r="AO23" s="196"/>
      <c r="AP23" s="199"/>
      <c r="AQ23" s="202"/>
      <c r="AR23" s="204"/>
      <c r="AS23" s="204"/>
      <c r="AT23" s="205"/>
      <c r="AU23" s="167"/>
      <c r="AV23" s="32" t="s">
        <v>174</v>
      </c>
      <c r="AW23" s="68"/>
      <c r="AX23" s="69"/>
      <c r="AY23" s="69"/>
      <c r="AZ23" s="70"/>
      <c r="BA23" s="71"/>
      <c r="BB23" s="188"/>
      <c r="BC23" s="21" t="s">
        <v>169</v>
      </c>
      <c r="BD23" s="20"/>
      <c r="BE23" s="61"/>
      <c r="BF23" s="61"/>
      <c r="BG23" s="41" t="s">
        <v>149</v>
      </c>
      <c r="BH23" s="20"/>
      <c r="BI23" s="62"/>
      <c r="BJ23" s="62"/>
      <c r="BK23" s="191"/>
      <c r="BL23" s="191"/>
      <c r="BM23" s="193"/>
    </row>
    <row r="24" spans="1:66" ht="33" hidden="1" customHeight="1" x14ac:dyDescent="0.3">
      <c r="A24" s="159"/>
      <c r="B24" s="161">
        <v>6</v>
      </c>
      <c r="C24" s="164"/>
      <c r="D24" s="165"/>
      <c r="E24" s="165"/>
      <c r="F24" s="165"/>
      <c r="G24" s="208"/>
      <c r="H24" s="211"/>
      <c r="I24" s="168"/>
      <c r="J24" s="179"/>
      <c r="K24" s="21" t="s">
        <v>183</v>
      </c>
      <c r="L24" s="22"/>
      <c r="M24" s="182"/>
      <c r="N24" s="179"/>
      <c r="O24" s="173"/>
      <c r="P24" s="183"/>
      <c r="Q24" s="186"/>
      <c r="R24" s="171"/>
      <c r="S24" s="172"/>
      <c r="T24" s="173"/>
      <c r="U24" s="174"/>
      <c r="V24" s="175"/>
      <c r="W24" s="21" t="s">
        <v>184</v>
      </c>
      <c r="X24" s="20"/>
      <c r="Y24" s="25"/>
      <c r="Z24" s="25"/>
      <c r="AA24" s="26"/>
      <c r="AB24" s="27"/>
      <c r="AC24" s="27"/>
      <c r="AD24" s="19"/>
      <c r="AE24" s="19"/>
      <c r="AF24" s="19"/>
      <c r="AG24" s="28"/>
      <c r="AH24" s="19"/>
      <c r="AI24" s="29" t="str">
        <f t="shared" si="1"/>
        <v/>
      </c>
      <c r="AJ24" s="29" t="str">
        <f t="shared" si="0"/>
        <v/>
      </c>
      <c r="AK24" s="19"/>
      <c r="AL24" s="29" t="str">
        <f>IFERROR(VLOOKUP(AJ24&amp;AK24,[2]Tabla_Controles!$B$56:$G$65,5,FALSE),"")</f>
        <v/>
      </c>
      <c r="AM24" s="30" t="str">
        <f t="shared" si="2"/>
        <v/>
      </c>
      <c r="AN24" s="178"/>
      <c r="AO24" s="197"/>
      <c r="AP24" s="200"/>
      <c r="AQ24" s="203"/>
      <c r="AR24" s="204"/>
      <c r="AS24" s="204"/>
      <c r="AT24" s="205"/>
      <c r="AU24" s="167"/>
      <c r="AV24" s="32" t="s">
        <v>185</v>
      </c>
      <c r="AW24" s="56"/>
      <c r="AX24" s="56"/>
      <c r="AY24" s="56"/>
      <c r="AZ24" s="58"/>
      <c r="BA24" s="58"/>
      <c r="BB24" s="189"/>
      <c r="BC24" s="21" t="s">
        <v>184</v>
      </c>
      <c r="BD24" s="20"/>
      <c r="BE24" s="61"/>
      <c r="BF24" s="61"/>
      <c r="BG24" s="41" t="s">
        <v>160</v>
      </c>
      <c r="BH24" s="20"/>
      <c r="BI24" s="62"/>
      <c r="BJ24" s="62"/>
      <c r="BK24" s="192"/>
      <c r="BL24" s="192"/>
      <c r="BM24" s="194"/>
    </row>
    <row r="25" spans="1:66" ht="60" customHeight="1" x14ac:dyDescent="0.3">
      <c r="A25" s="159" t="str">
        <f>C25&amp;COUNTIF($C$10:C25,C25)</f>
        <v>Corrupción3</v>
      </c>
      <c r="B25" s="160">
        <v>10</v>
      </c>
      <c r="C25" s="162" t="s">
        <v>79</v>
      </c>
      <c r="D25" s="165" t="s">
        <v>80</v>
      </c>
      <c r="E25" s="165" t="s">
        <v>219</v>
      </c>
      <c r="F25" s="165" t="s">
        <v>220</v>
      </c>
      <c r="G25" s="206" t="s">
        <v>221</v>
      </c>
      <c r="H25" s="209" t="s">
        <v>222</v>
      </c>
      <c r="I25" s="168" t="str">
        <f>"Posibilidad de recibir o solicitar cualquier dádiva o beneficio a nombre propio o de terceros, con el fin de "&amp;J25</f>
        <v xml:space="preserve">Posibilidad de recibir o solicitar cualquier dádiva o beneficio a nombre propio o de terceros, con el fin de abstenerse de  informar o de poner en conocimiento presuntas conductas delictivas o antiéticas a investigar por las autoridades respectivas  </v>
      </c>
      <c r="J25" s="179" t="s">
        <v>223</v>
      </c>
      <c r="K25" s="21" t="s">
        <v>86</v>
      </c>
      <c r="L25" s="22" t="s">
        <v>224</v>
      </c>
      <c r="M25" s="180" t="s">
        <v>225</v>
      </c>
      <c r="N25" s="179" t="s">
        <v>89</v>
      </c>
      <c r="O25" s="173" t="str">
        <f>IF(N25="","",IF(OR($N25=[2]Tabla_Probabilidad!$D$20,$N25=[2]Tabla_Probabilidad!$J$20),"Muy Baja",IF(OR($N25=[2]Tabla_Probabilidad!$E$20,$N25=[2]Tabla_Probabilidad!$K$20),"Baja",IF(OR($N25=[2]Tabla_Probabilidad!$F$20,$N25=[2]Tabla_Probabilidad!$L$20),"Media",IF(OR($N25=[2]Tabla_Probabilidad!$G$20,$N25=[2]Tabla_Probabilidad!$M$20),"Alta",IF(OR($N25=[2]Tabla_Probabilidad!$H$20,$N25=[2]Tabla_Probabilidad!$N$20),"Muy Alta"))))))</f>
        <v>Media</v>
      </c>
      <c r="P25" s="183">
        <f>IF(O25="Muy Baja",1,IF(O25="Baja",2,IF(O25="Media",3,IF(O25="Alta",4,IF(O25="Muy Alta",5,"")))))</f>
        <v>3</v>
      </c>
      <c r="Q25" s="184" t="str">
        <f>IFERROR(IF($C25="Corrupción",HYPERLINK("#"&amp;"Impacto_Riesgos!C"&amp;MATCH($B25,[2]Impacto_Riesgos!$B$10:$B$138,0)+9,"Calcula el impacto aquí"),"")," ")</f>
        <v>Calcula el impacto aquí</v>
      </c>
      <c r="R25" s="169">
        <f>IFERROR(VLOOKUP(A25,[2]Impacto_Riesgos!$A$8:$W$138,23,),"NA")</f>
        <v>15</v>
      </c>
      <c r="S25" s="172" t="s">
        <v>90</v>
      </c>
      <c r="T25" s="173" t="str">
        <f>IF($S25='[2]Tabla Impacto'!$F$10,"Moderado",IF($S25='[2]Tabla Impacto'!$G$10,"Mayor",IF($S25='[2]Tabla Impacto'!$H$10,"Catastrófico","")))</f>
        <v>Catastrófico</v>
      </c>
      <c r="U25" s="174">
        <f>IF(T25="Leve",1,IF(T25="Menor",2,IF(T25="Moderado",3,IF(T25="Mayor",4,IF(T25="Catastrófico",5,"")))))</f>
        <v>5</v>
      </c>
      <c r="V25" s="175" t="str">
        <f>IF(OR(AND($O25="Muy Baja",T25="Leve"),AND($O25="Muy Baja",T25="Menor"),AND($O25="Baja",T25="Leve"),AND($O25="Baja",T25="Menor"),AND($O25="Media",T25="Leve")),"Bajo",IF(OR(AND($O25="Muy baja",T25="Moderado"),AND($O25="Baja",T25="Moderado"),AND($O25="Media",T25="Menor"),AND($O25="Alta",T25="Leve")),"Moderado",IF(OR(AND($O25="Muy Baja",T25="Mayor"),AND($O25="Baja",T25="Mayor"),AND($O25="Media",T25="Moderado"),AND($O25="Alta",T25="Menor"),AND($O25="Alta",T25="Moderado"),AND($O25="Muy Alta",T25="Leve"),AND($O25="Muy Alta",T25="Menor")),"Alto",IF(OR(AND($O25="Muy Baja",T25="Catastrófico"),AND($O25="Baja",T25="Catastrófico"),AND($O25="Media",T25="Mayor"),AND($O25="Media",T25="Catastrófico"),AND($O25="Alta",T25="Mayor"),AND($O25="Alta",T25="Catastrófico"),AND($O25="Muy Alta",T25="Moderado"),AND($O25="Muy Alta",T25="Mayor"),AND($O25="Muy Alta",T25="Catastrófico")),"Extremo",""))))</f>
        <v>Extremo</v>
      </c>
      <c r="W25" s="21" t="s">
        <v>91</v>
      </c>
      <c r="X25" s="20" t="s">
        <v>226</v>
      </c>
      <c r="Y25" s="25" t="s">
        <v>227</v>
      </c>
      <c r="Z25" s="25" t="s">
        <v>228</v>
      </c>
      <c r="AA25" s="26" t="s">
        <v>229</v>
      </c>
      <c r="AB25" s="27" t="s">
        <v>96</v>
      </c>
      <c r="AC25" s="27" t="s">
        <v>97</v>
      </c>
      <c r="AD25" s="19" t="s">
        <v>98</v>
      </c>
      <c r="AE25" s="19" t="s">
        <v>99</v>
      </c>
      <c r="AF25" s="19" t="s">
        <v>100</v>
      </c>
      <c r="AG25" s="28" t="s">
        <v>98</v>
      </c>
      <c r="AH25" s="19" t="s">
        <v>101</v>
      </c>
      <c r="AI25" s="29">
        <f t="shared" si="1"/>
        <v>100</v>
      </c>
      <c r="AJ25" s="29" t="str">
        <f t="shared" si="0"/>
        <v>Fuerte</v>
      </c>
      <c r="AK25" s="19" t="s">
        <v>102</v>
      </c>
      <c r="AL25" s="29" t="str">
        <f>IFERROR(VLOOKUP(AJ25&amp;AK25,[2]Tabla_Controles!$B$56:$G$65,5,FALSE),"")</f>
        <v>Fuerte</v>
      </c>
      <c r="AM25" s="30">
        <f t="shared" si="2"/>
        <v>100</v>
      </c>
      <c r="AN25" s="176">
        <f>IFERROR(AVERAGE(AM25:AM31),"")</f>
        <v>66.666666666666671</v>
      </c>
      <c r="AO25" s="195" t="str">
        <f>IF($AN25=100,"Fuerte",IF($AN25&lt;100,"Moderado",IF($AN25&lt;50,"Débil",IF($AN25=0,"",""))))</f>
        <v>Moderado</v>
      </c>
      <c r="AP25" s="198" t="s">
        <v>103</v>
      </c>
      <c r="AQ25" s="201">
        <f>IFERROR(P25-VLOOKUP(AO25&amp;AP25,[2]Tabla_Controles!$B$77:$E$83,4,0),"")</f>
        <v>2</v>
      </c>
      <c r="AR25" s="204" t="str">
        <f>IF($AQ25="","",IF($AQ25=1,"Muy Baja",IF($AQ25=2,"Baja",IF($AQ25=3,"Media",IF($AQ25=4,"Alta",IF($AQ25=5,"Muy Alta","Muy Baja"))))))</f>
        <v>Baja</v>
      </c>
      <c r="AS25" s="204" t="str">
        <f>T25</f>
        <v>Catastrófico</v>
      </c>
      <c r="AT25" s="205" t="str">
        <f>IF(OR(AND($AR25="Muy Baja",$AS25="Leve"),AND($AR25="Muy Baja",$AS25="Menor"),AND($AR25="Baja",$AS25="Leve"),AND($AR25="Baja",$AS25="Menor"),AND($AR25="Media",$AS25="Leve")),"Bajo",IF(OR(AND($AR25="Muy baja",$AS25="Moderado"),AND($AR25="Baja",$AS25="Moderado"),AND($AR25="Media",$AS25="Menor"),AND($AR25="Alta",$AS25="Leve")),"Moderado",IF(OR(AND($AR25="Muy Baja",$AS25="Mayor"),AND($AR25="Baja",$AS25="Mayor"),AND($AR25="Media",$AS25="Moderado"),AND($AR25="Alta",$AS25="Menor"),AND($AR25="Alta",$AS25="Moderado"),AND($AR25="Muy Alta",$AS25="Leve"),AND($AR25="Muy Alta",$AS25="Menor")),"Alto",IF(OR(AND($AR25="Muy Baja",$AS25="Catastrófico"),AND($AR25="Baja",$AS25="Catastrófico"),AND($AR25="Media",$AS25="Mayor"),AND($AR25="Media",$AS25="Catastrófico"),AND($AR25="Alta",$AS25="Mayor"),AND($AR25="Alta",$AS25="Catastrófico"),AND($AR25="Muy Alta",$AS25="Moderado"),AND($AR25="Muy Alta",$AS25="Mayor"),AND($AR25="Muy Alta",$AS25="Catastrófico")),"Extremo",""))))</f>
        <v>Extremo</v>
      </c>
      <c r="AU25" s="167" t="s">
        <v>104</v>
      </c>
      <c r="AV25" s="32" t="s">
        <v>105</v>
      </c>
      <c r="AW25" s="56" t="s">
        <v>230</v>
      </c>
      <c r="AX25" s="34" t="s">
        <v>198</v>
      </c>
      <c r="AY25" s="35" t="s">
        <v>229</v>
      </c>
      <c r="AZ25" s="36">
        <v>44895</v>
      </c>
      <c r="BA25" s="36">
        <v>44926</v>
      </c>
      <c r="BB25" s="187" t="s">
        <v>109</v>
      </c>
      <c r="BC25" s="21" t="s">
        <v>91</v>
      </c>
      <c r="BD25" s="48" t="s">
        <v>130</v>
      </c>
      <c r="BE25" s="67" t="s">
        <v>231</v>
      </c>
      <c r="BF25" s="67" t="s">
        <v>232</v>
      </c>
      <c r="BG25" s="41" t="s">
        <v>174</v>
      </c>
      <c r="BH25" s="50" t="s">
        <v>233</v>
      </c>
      <c r="BI25" s="62" t="s">
        <v>234</v>
      </c>
      <c r="BJ25" s="62" t="s">
        <v>234</v>
      </c>
      <c r="BK25" s="190" t="s">
        <v>115</v>
      </c>
      <c r="BL25" s="190" t="s">
        <v>203</v>
      </c>
      <c r="BM25" s="212" t="s">
        <v>94</v>
      </c>
    </row>
    <row r="26" spans="1:66" ht="102" customHeight="1" x14ac:dyDescent="0.3">
      <c r="A26" s="159"/>
      <c r="B26" s="161">
        <v>10</v>
      </c>
      <c r="C26" s="163"/>
      <c r="D26" s="165"/>
      <c r="E26" s="165"/>
      <c r="F26" s="165"/>
      <c r="G26" s="207"/>
      <c r="H26" s="210"/>
      <c r="I26" s="168"/>
      <c r="J26" s="179"/>
      <c r="K26" s="21" t="s">
        <v>118</v>
      </c>
      <c r="L26" s="22" t="s">
        <v>235</v>
      </c>
      <c r="M26" s="181"/>
      <c r="N26" s="179"/>
      <c r="O26" s="173"/>
      <c r="P26" s="183"/>
      <c r="Q26" s="185"/>
      <c r="R26" s="170"/>
      <c r="S26" s="172"/>
      <c r="T26" s="173"/>
      <c r="U26" s="174"/>
      <c r="V26" s="175"/>
      <c r="W26" s="21" t="s">
        <v>120</v>
      </c>
      <c r="X26" s="20" t="s">
        <v>236</v>
      </c>
      <c r="Y26" s="25" t="s">
        <v>237</v>
      </c>
      <c r="Z26" s="25" t="s">
        <v>238</v>
      </c>
      <c r="AA26" s="26" t="s">
        <v>239</v>
      </c>
      <c r="AB26" s="27" t="s">
        <v>96</v>
      </c>
      <c r="AC26" s="27" t="s">
        <v>97</v>
      </c>
      <c r="AD26" s="19" t="s">
        <v>98</v>
      </c>
      <c r="AE26" s="19" t="s">
        <v>159</v>
      </c>
      <c r="AF26" s="19" t="s">
        <v>100</v>
      </c>
      <c r="AG26" s="28" t="s">
        <v>98</v>
      </c>
      <c r="AH26" s="19" t="s">
        <v>101</v>
      </c>
      <c r="AI26" s="29">
        <f t="shared" si="1"/>
        <v>95</v>
      </c>
      <c r="AJ26" s="29" t="str">
        <f t="shared" si="0"/>
        <v>Moderado</v>
      </c>
      <c r="AK26" s="19" t="s">
        <v>102</v>
      </c>
      <c r="AL26" s="29" t="str">
        <f>IFERROR(VLOOKUP(AJ26&amp;AK26,[2]Tabla_Controles!$B$56:$G$65,5,FALSE),"")</f>
        <v>Moderado</v>
      </c>
      <c r="AM26" s="30">
        <f t="shared" si="2"/>
        <v>50</v>
      </c>
      <c r="AN26" s="177"/>
      <c r="AO26" s="196"/>
      <c r="AP26" s="199"/>
      <c r="AQ26" s="202"/>
      <c r="AR26" s="204"/>
      <c r="AS26" s="204"/>
      <c r="AT26" s="205"/>
      <c r="AU26" s="167"/>
      <c r="AV26" s="32" t="s">
        <v>126</v>
      </c>
      <c r="AW26" s="56" t="s">
        <v>240</v>
      </c>
      <c r="AX26" s="56" t="s">
        <v>241</v>
      </c>
      <c r="AY26" s="35" t="s">
        <v>229</v>
      </c>
      <c r="AZ26" s="72">
        <v>44895</v>
      </c>
      <c r="BA26" s="72">
        <v>44926</v>
      </c>
      <c r="BB26" s="188"/>
      <c r="BC26" s="21" t="s">
        <v>120</v>
      </c>
      <c r="BD26" s="45" t="s">
        <v>130</v>
      </c>
      <c r="BE26" s="47" t="s">
        <v>242</v>
      </c>
      <c r="BF26" s="47"/>
      <c r="BG26" s="41" t="s">
        <v>185</v>
      </c>
      <c r="BH26" s="50" t="s">
        <v>233</v>
      </c>
      <c r="BI26" s="62" t="s">
        <v>234</v>
      </c>
      <c r="BJ26" s="62" t="s">
        <v>234</v>
      </c>
      <c r="BK26" s="191"/>
      <c r="BL26" s="191"/>
      <c r="BM26" s="193"/>
    </row>
    <row r="27" spans="1:66" ht="101.1" customHeight="1" x14ac:dyDescent="0.3">
      <c r="A27" s="159"/>
      <c r="B27" s="161">
        <v>10</v>
      </c>
      <c r="C27" s="163"/>
      <c r="D27" s="165"/>
      <c r="E27" s="165"/>
      <c r="F27" s="165"/>
      <c r="G27" s="207"/>
      <c r="H27" s="210"/>
      <c r="I27" s="168"/>
      <c r="J27" s="179"/>
      <c r="K27" s="21" t="s">
        <v>133</v>
      </c>
      <c r="L27" s="22" t="s">
        <v>243</v>
      </c>
      <c r="M27" s="181"/>
      <c r="N27" s="179"/>
      <c r="O27" s="173"/>
      <c r="P27" s="183"/>
      <c r="Q27" s="185"/>
      <c r="R27" s="170"/>
      <c r="S27" s="172"/>
      <c r="T27" s="173"/>
      <c r="U27" s="174"/>
      <c r="V27" s="175"/>
      <c r="W27" s="21" t="s">
        <v>135</v>
      </c>
      <c r="X27" s="20" t="s">
        <v>244</v>
      </c>
      <c r="Y27" s="25" t="s">
        <v>245</v>
      </c>
      <c r="Z27" s="25" t="s">
        <v>246</v>
      </c>
      <c r="AA27" s="26" t="s">
        <v>95</v>
      </c>
      <c r="AB27" s="27" t="s">
        <v>96</v>
      </c>
      <c r="AC27" s="27" t="s">
        <v>97</v>
      </c>
      <c r="AD27" s="19" t="s">
        <v>98</v>
      </c>
      <c r="AE27" s="19" t="s">
        <v>159</v>
      </c>
      <c r="AF27" s="19" t="s">
        <v>100</v>
      </c>
      <c r="AG27" s="28" t="s">
        <v>98</v>
      </c>
      <c r="AH27" s="19" t="s">
        <v>101</v>
      </c>
      <c r="AI27" s="29">
        <f t="shared" si="1"/>
        <v>95</v>
      </c>
      <c r="AJ27" s="29" t="str">
        <f t="shared" si="0"/>
        <v>Moderado</v>
      </c>
      <c r="AK27" s="19" t="s">
        <v>102</v>
      </c>
      <c r="AL27" s="29" t="str">
        <f>IFERROR(VLOOKUP(AJ27&amp;AK27,[2]Tabla_Controles!$B$56:$G$65,5,FALSE),"")</f>
        <v>Moderado</v>
      </c>
      <c r="AM27" s="30">
        <f t="shared" si="2"/>
        <v>50</v>
      </c>
      <c r="AN27" s="177"/>
      <c r="AO27" s="196"/>
      <c r="AP27" s="199"/>
      <c r="AQ27" s="202"/>
      <c r="AR27" s="204"/>
      <c r="AS27" s="204"/>
      <c r="AT27" s="205"/>
      <c r="AU27" s="167"/>
      <c r="AV27" s="32" t="s">
        <v>139</v>
      </c>
      <c r="AW27" s="33" t="s">
        <v>247</v>
      </c>
      <c r="AX27" s="34" t="s">
        <v>198</v>
      </c>
      <c r="AY27" s="35" t="s">
        <v>229</v>
      </c>
      <c r="AZ27" s="36">
        <v>44895</v>
      </c>
      <c r="BA27" s="36">
        <v>44926</v>
      </c>
      <c r="BB27" s="188"/>
      <c r="BC27" s="21" t="s">
        <v>135</v>
      </c>
      <c r="BD27" s="48" t="s">
        <v>130</v>
      </c>
      <c r="BE27" s="73" t="s">
        <v>248</v>
      </c>
      <c r="BF27" s="74" t="s">
        <v>249</v>
      </c>
      <c r="BG27" s="41" t="s">
        <v>105</v>
      </c>
      <c r="BH27" s="50" t="s">
        <v>233</v>
      </c>
      <c r="BI27" s="62" t="s">
        <v>234</v>
      </c>
      <c r="BJ27" s="62" t="s">
        <v>234</v>
      </c>
      <c r="BK27" s="191"/>
      <c r="BL27" s="191"/>
      <c r="BM27" s="193"/>
    </row>
    <row r="28" spans="1:66" ht="33" hidden="1" customHeight="1" x14ac:dyDescent="0.3">
      <c r="A28" s="159"/>
      <c r="B28" s="161">
        <v>10</v>
      </c>
      <c r="C28" s="163"/>
      <c r="D28" s="165"/>
      <c r="E28" s="165"/>
      <c r="F28" s="165"/>
      <c r="G28" s="207"/>
      <c r="H28" s="210"/>
      <c r="I28" s="168"/>
      <c r="J28" s="179"/>
      <c r="K28" s="21" t="s">
        <v>142</v>
      </c>
      <c r="L28" s="22"/>
      <c r="M28" s="181"/>
      <c r="N28" s="179"/>
      <c r="O28" s="173"/>
      <c r="P28" s="183"/>
      <c r="Q28" s="185"/>
      <c r="R28" s="170"/>
      <c r="S28" s="172"/>
      <c r="T28" s="173"/>
      <c r="U28" s="174"/>
      <c r="V28" s="175"/>
      <c r="W28" s="21" t="s">
        <v>144</v>
      </c>
      <c r="X28" s="20"/>
      <c r="Y28" s="25"/>
      <c r="Z28" s="25"/>
      <c r="AA28" s="26"/>
      <c r="AB28" s="27"/>
      <c r="AC28" s="27"/>
      <c r="AD28" s="19"/>
      <c r="AE28" s="19"/>
      <c r="AF28" s="19"/>
      <c r="AG28" s="28"/>
      <c r="AH28" s="19"/>
      <c r="AI28" s="29" t="str">
        <f>IF(COUNTBLANK(AB28:AH28)=7,"",IF($AB28="Asignado",15,0)+IF($AC28="Adecuado",15,0)+IF($AD28="Oportuna",15,0)+IF($AE28="Prevenir",15,0)+IF($AE28="Detectar",10,0)+IF($AF28="Confiable",15,0)+IF($AG28="Oportuna",15,0)+IF($AH28="Completa",10,0)+IF($AH28="Incompleta",5,0))</f>
        <v/>
      </c>
      <c r="AJ28" s="29" t="str">
        <f t="shared" si="0"/>
        <v/>
      </c>
      <c r="AK28" s="19"/>
      <c r="AL28" s="29" t="str">
        <f>IFERROR(VLOOKUP(AJ28&amp;AK28,[2]Tabla_Controles!$B$56:$G$65,5,FALSE),"")</f>
        <v/>
      </c>
      <c r="AM28" s="30" t="str">
        <f t="shared" si="2"/>
        <v/>
      </c>
      <c r="AN28" s="177"/>
      <c r="AO28" s="196"/>
      <c r="AP28" s="199"/>
      <c r="AQ28" s="202"/>
      <c r="AR28" s="204"/>
      <c r="AS28" s="204"/>
      <c r="AT28" s="205"/>
      <c r="AU28" s="167"/>
      <c r="AV28" s="32" t="s">
        <v>149</v>
      </c>
      <c r="AW28" s="33"/>
      <c r="AX28" s="34"/>
      <c r="AY28" s="35"/>
      <c r="AZ28" s="36"/>
      <c r="BA28" s="36"/>
      <c r="BB28" s="188"/>
      <c r="BC28" s="21" t="s">
        <v>144</v>
      </c>
      <c r="BD28" s="20"/>
      <c r="BE28" s="61"/>
      <c r="BF28" s="61"/>
      <c r="BG28" s="41" t="s">
        <v>126</v>
      </c>
      <c r="BH28" s="20"/>
      <c r="BI28" s="62"/>
      <c r="BJ28" s="62"/>
      <c r="BK28" s="191"/>
      <c r="BL28" s="191"/>
      <c r="BM28" s="193"/>
    </row>
    <row r="29" spans="1:66" ht="30" hidden="1" customHeight="1" x14ac:dyDescent="0.3">
      <c r="A29" s="159"/>
      <c r="B29" s="161">
        <v>10</v>
      </c>
      <c r="C29" s="163"/>
      <c r="D29" s="165"/>
      <c r="E29" s="165"/>
      <c r="F29" s="165"/>
      <c r="G29" s="207"/>
      <c r="H29" s="210"/>
      <c r="I29" s="168"/>
      <c r="J29" s="179"/>
      <c r="K29" s="21" t="s">
        <v>152</v>
      </c>
      <c r="L29" s="22"/>
      <c r="M29" s="181"/>
      <c r="N29" s="179"/>
      <c r="O29" s="173"/>
      <c r="P29" s="183"/>
      <c r="Q29" s="185"/>
      <c r="R29" s="170"/>
      <c r="S29" s="172"/>
      <c r="T29" s="173"/>
      <c r="U29" s="174"/>
      <c r="V29" s="175"/>
      <c r="W29" s="21" t="s">
        <v>154</v>
      </c>
      <c r="X29" s="20"/>
      <c r="Y29" s="25"/>
      <c r="Z29" s="25"/>
      <c r="AA29" s="26"/>
      <c r="AB29" s="27"/>
      <c r="AC29" s="27"/>
      <c r="AD29" s="19"/>
      <c r="AE29" s="19"/>
      <c r="AF29" s="19"/>
      <c r="AG29" s="28"/>
      <c r="AH29" s="19"/>
      <c r="AI29" s="29" t="str">
        <f t="shared" si="1"/>
        <v/>
      </c>
      <c r="AJ29" s="29" t="str">
        <f t="shared" si="0"/>
        <v/>
      </c>
      <c r="AK29" s="19"/>
      <c r="AL29" s="29" t="str">
        <f>IFERROR(VLOOKUP(AJ29&amp;AK29,[2]Tabla_Controles!$B$56:$G$65,5,FALSE),"")</f>
        <v/>
      </c>
      <c r="AM29" s="30" t="str">
        <f t="shared" si="2"/>
        <v/>
      </c>
      <c r="AN29" s="177"/>
      <c r="AO29" s="196"/>
      <c r="AP29" s="199"/>
      <c r="AQ29" s="202"/>
      <c r="AR29" s="204"/>
      <c r="AS29" s="204"/>
      <c r="AT29" s="205"/>
      <c r="AU29" s="167"/>
      <c r="AV29" s="32" t="s">
        <v>160</v>
      </c>
      <c r="AW29" s="56"/>
      <c r="AX29" s="56"/>
      <c r="AY29" s="56"/>
      <c r="AZ29" s="58"/>
      <c r="BA29" s="58"/>
      <c r="BB29" s="188"/>
      <c r="BC29" s="21" t="s">
        <v>154</v>
      </c>
      <c r="BD29" s="20"/>
      <c r="BE29" s="61"/>
      <c r="BF29" s="61"/>
      <c r="BG29" s="41" t="s">
        <v>139</v>
      </c>
      <c r="BH29" s="20"/>
      <c r="BI29" s="62"/>
      <c r="BJ29" s="62"/>
      <c r="BK29" s="191"/>
      <c r="BL29" s="191"/>
      <c r="BM29" s="193"/>
    </row>
    <row r="30" spans="1:66" ht="30" hidden="1" customHeight="1" x14ac:dyDescent="0.3">
      <c r="A30" s="159"/>
      <c r="B30" s="161">
        <v>10</v>
      </c>
      <c r="C30" s="163"/>
      <c r="D30" s="165"/>
      <c r="E30" s="165"/>
      <c r="F30" s="165"/>
      <c r="G30" s="207"/>
      <c r="H30" s="210"/>
      <c r="I30" s="168"/>
      <c r="J30" s="179"/>
      <c r="K30" s="21" t="s">
        <v>167</v>
      </c>
      <c r="L30" s="22"/>
      <c r="M30" s="181"/>
      <c r="N30" s="179"/>
      <c r="O30" s="173"/>
      <c r="P30" s="183"/>
      <c r="Q30" s="185"/>
      <c r="R30" s="170"/>
      <c r="S30" s="172"/>
      <c r="T30" s="173"/>
      <c r="U30" s="174"/>
      <c r="V30" s="175"/>
      <c r="W30" s="21" t="s">
        <v>169</v>
      </c>
      <c r="X30" s="20"/>
      <c r="Y30" s="25"/>
      <c r="Z30" s="25"/>
      <c r="AA30" s="26"/>
      <c r="AB30" s="27"/>
      <c r="AC30" s="27"/>
      <c r="AD30" s="19"/>
      <c r="AE30" s="19"/>
      <c r="AF30" s="19"/>
      <c r="AG30" s="28"/>
      <c r="AH30" s="19"/>
      <c r="AI30" s="29" t="str">
        <f t="shared" si="1"/>
        <v/>
      </c>
      <c r="AJ30" s="29" t="str">
        <f t="shared" si="0"/>
        <v/>
      </c>
      <c r="AK30" s="19"/>
      <c r="AL30" s="29" t="str">
        <f>IFERROR(VLOOKUP(AJ30&amp;AK30,[2]Tabla_Controles!$B$56:$G$65,5,FALSE),"")</f>
        <v/>
      </c>
      <c r="AM30" s="30" t="str">
        <f t="shared" si="2"/>
        <v/>
      </c>
      <c r="AN30" s="177"/>
      <c r="AO30" s="196"/>
      <c r="AP30" s="199"/>
      <c r="AQ30" s="202"/>
      <c r="AR30" s="204"/>
      <c r="AS30" s="204"/>
      <c r="AT30" s="205"/>
      <c r="AU30" s="167"/>
      <c r="AV30" s="32" t="s">
        <v>174</v>
      </c>
      <c r="AW30" s="56"/>
      <c r="AX30" s="56"/>
      <c r="AY30" s="56"/>
      <c r="AZ30" s="58"/>
      <c r="BA30" s="58"/>
      <c r="BB30" s="188"/>
      <c r="BC30" s="21" t="s">
        <v>169</v>
      </c>
      <c r="BD30" s="20"/>
      <c r="BE30" s="61"/>
      <c r="BF30" s="61"/>
      <c r="BG30" s="41" t="s">
        <v>149</v>
      </c>
      <c r="BH30" s="20"/>
      <c r="BI30" s="62"/>
      <c r="BJ30" s="62"/>
      <c r="BK30" s="191"/>
      <c r="BL30" s="191"/>
      <c r="BM30" s="193"/>
    </row>
    <row r="31" spans="1:66" ht="30" hidden="1" customHeight="1" x14ac:dyDescent="0.3">
      <c r="A31" s="159"/>
      <c r="B31" s="161">
        <v>10</v>
      </c>
      <c r="C31" s="164"/>
      <c r="D31" s="165"/>
      <c r="E31" s="165"/>
      <c r="F31" s="165"/>
      <c r="G31" s="208"/>
      <c r="H31" s="211"/>
      <c r="I31" s="168"/>
      <c r="J31" s="179"/>
      <c r="K31" s="21" t="s">
        <v>183</v>
      </c>
      <c r="L31" s="22"/>
      <c r="M31" s="182"/>
      <c r="N31" s="179"/>
      <c r="O31" s="173"/>
      <c r="P31" s="183"/>
      <c r="Q31" s="186"/>
      <c r="R31" s="171"/>
      <c r="S31" s="172"/>
      <c r="T31" s="173"/>
      <c r="U31" s="174"/>
      <c r="V31" s="175"/>
      <c r="W31" s="21" t="s">
        <v>184</v>
      </c>
      <c r="X31" s="20"/>
      <c r="Y31" s="25"/>
      <c r="Z31" s="25"/>
      <c r="AA31" s="26"/>
      <c r="AB31" s="27"/>
      <c r="AC31" s="27"/>
      <c r="AD31" s="19"/>
      <c r="AE31" s="19"/>
      <c r="AF31" s="19"/>
      <c r="AG31" s="28"/>
      <c r="AH31" s="19"/>
      <c r="AI31" s="29" t="str">
        <f t="shared" si="1"/>
        <v/>
      </c>
      <c r="AJ31" s="29" t="str">
        <f t="shared" si="0"/>
        <v/>
      </c>
      <c r="AK31" s="19"/>
      <c r="AL31" s="29" t="str">
        <f>IFERROR(VLOOKUP(AJ31&amp;AK31,[2]Tabla_Controles!$B$56:$G$65,5,FALSE),"")</f>
        <v/>
      </c>
      <c r="AM31" s="30" t="str">
        <f t="shared" si="2"/>
        <v/>
      </c>
      <c r="AN31" s="178"/>
      <c r="AO31" s="197"/>
      <c r="AP31" s="200"/>
      <c r="AQ31" s="203"/>
      <c r="AR31" s="204"/>
      <c r="AS31" s="204"/>
      <c r="AT31" s="205"/>
      <c r="AU31" s="167"/>
      <c r="AV31" s="32" t="s">
        <v>185</v>
      </c>
      <c r="AW31" s="56"/>
      <c r="AX31" s="56"/>
      <c r="AY31" s="56"/>
      <c r="AZ31" s="58"/>
      <c r="BA31" s="58"/>
      <c r="BB31" s="189"/>
      <c r="BC31" s="21" t="s">
        <v>184</v>
      </c>
      <c r="BD31" s="20"/>
      <c r="BE31" s="61"/>
      <c r="BF31" s="61"/>
      <c r="BG31" s="41" t="s">
        <v>160</v>
      </c>
      <c r="BH31" s="20"/>
      <c r="BI31" s="62"/>
      <c r="BJ31" s="62"/>
      <c r="BK31" s="192"/>
      <c r="BL31" s="192"/>
      <c r="BM31" s="194"/>
    </row>
    <row r="32" spans="1:66" ht="89.25" x14ac:dyDescent="0.3">
      <c r="A32" s="159" t="str">
        <f>C32&amp;COUNTIF($C$10:C32,C32)</f>
        <v>Corrupción4</v>
      </c>
      <c r="B32" s="160">
        <v>11</v>
      </c>
      <c r="C32" s="162" t="s">
        <v>79</v>
      </c>
      <c r="D32" s="165" t="s">
        <v>80</v>
      </c>
      <c r="E32" s="165" t="s">
        <v>250</v>
      </c>
      <c r="F32" s="165" t="s">
        <v>251</v>
      </c>
      <c r="G32" s="206" t="s">
        <v>252</v>
      </c>
      <c r="H32" s="209" t="s">
        <v>253</v>
      </c>
      <c r="I32" s="168" t="str">
        <f>"Posibilidad de recibir o solicitar cualquier dádiva o beneficio a nombre propio o de terceros, con el fin de "&amp;J32</f>
        <v>Posibilidad de recibir o solicitar cualquier dádiva o beneficio a nombre propio o de terceros, con el fin de dar uso indebido o ilícito de información confidencial, privilegiada o reservada relativa a los procesos que adelanta la SAE así como de sus sistemas de información</v>
      </c>
      <c r="J32" s="179" t="s">
        <v>254</v>
      </c>
      <c r="K32" s="21" t="s">
        <v>86</v>
      </c>
      <c r="L32" s="22" t="s">
        <v>255</v>
      </c>
      <c r="M32" s="180" t="s">
        <v>88</v>
      </c>
      <c r="N32" s="179" t="s">
        <v>256</v>
      </c>
      <c r="O32" s="173" t="str">
        <f>IF(N32="","",IF(OR($N32=[2]Tabla_Probabilidad!$D$20,$N32=[2]Tabla_Probabilidad!$J$20),"Muy Baja",IF(OR($N32=[2]Tabla_Probabilidad!$E$20,$N32=[2]Tabla_Probabilidad!$K$20),"Baja",IF(OR($N32=[2]Tabla_Probabilidad!$F$20,$N32=[2]Tabla_Probabilidad!$L$20),"Media",IF(OR($N32=[2]Tabla_Probabilidad!$G$20,$N32=[2]Tabla_Probabilidad!$M$20),"Alta",IF(OR($N32=[2]Tabla_Probabilidad!$H$20,$N32=[2]Tabla_Probabilidad!$N$20),"Muy Alta"))))))</f>
        <v>Alta</v>
      </c>
      <c r="P32" s="183">
        <f>IF(O32="Muy Baja",1,IF(O32="Baja",2,IF(O32="Media",3,IF(O32="Alta",4,IF(O32="Muy Alta",5,"")))))</f>
        <v>4</v>
      </c>
      <c r="Q32" s="184" t="str">
        <f>IFERROR(IF($C32="Corrupción",HYPERLINK("#"&amp;"Impacto_Riesgos!C"&amp;MATCH($B32,[2]Impacto_Riesgos!$B$10:$B$138,0)+9,"Calcula el impacto aquí"),"")," ")</f>
        <v>Calcula el impacto aquí</v>
      </c>
      <c r="R32" s="169">
        <f>IFERROR(VLOOKUP(A32,[2]Impacto_Riesgos!$A$8:$W$138,23,),"NA")</f>
        <v>15</v>
      </c>
      <c r="S32" s="172" t="s">
        <v>90</v>
      </c>
      <c r="T32" s="173" t="str">
        <f>IF($S32='[2]Tabla Impacto'!$F$10,"Moderado",IF($S32='[2]Tabla Impacto'!$G$10,"Mayor",IF($S32='[2]Tabla Impacto'!$H$10,"Catastrófico","")))</f>
        <v>Catastrófico</v>
      </c>
      <c r="U32" s="174">
        <f>IF(T32="Leve",1,IF(T32="Menor",2,IF(T32="Moderado",3,IF(T32="Mayor",4,IF(T32="Catastrófico",5,"")))))</f>
        <v>5</v>
      </c>
      <c r="V32" s="175" t="str">
        <f>IF(OR(AND($O32="Muy Baja",T32="Leve"),AND($O32="Muy Baja",T32="Menor"),AND($O32="Baja",T32="Leve"),AND($O32="Baja",T32="Menor"),AND($O32="Media",T32="Leve")),"Bajo",IF(OR(AND($O32="Muy baja",T32="Moderado"),AND($O32="Baja",T32="Moderado"),AND($O32="Media",T32="Menor"),AND($O32="Alta",T32="Leve")),"Moderado",IF(OR(AND($O32="Muy Baja",T32="Mayor"),AND($O32="Baja",T32="Mayor"),AND($O32="Media",T32="Moderado"),AND($O32="Alta",T32="Menor"),AND($O32="Alta",T32="Moderado"),AND($O32="Muy Alta",T32="Leve"),AND($O32="Muy Alta",T32="Menor")),"Alto",IF(OR(AND($O32="Muy Baja",T32="Catastrófico"),AND($O32="Baja",T32="Catastrófico"),AND($O32="Media",T32="Mayor"),AND($O32="Media",T32="Catastrófico"),AND($O32="Alta",T32="Mayor"),AND($O32="Alta",T32="Catastrófico"),AND($O32="Muy Alta",T32="Moderado"),AND($O32="Muy Alta",T32="Mayor"),AND($O32="Muy Alta",T32="Catastrófico")),"Extremo",""))))</f>
        <v>Extremo</v>
      </c>
      <c r="W32" s="21" t="s">
        <v>91</v>
      </c>
      <c r="X32" s="20" t="s">
        <v>257</v>
      </c>
      <c r="Y32" s="25" t="s">
        <v>258</v>
      </c>
      <c r="Z32" s="25" t="s">
        <v>94</v>
      </c>
      <c r="AA32" s="26" t="s">
        <v>148</v>
      </c>
      <c r="AB32" s="27" t="s">
        <v>96</v>
      </c>
      <c r="AC32" s="27" t="s">
        <v>97</v>
      </c>
      <c r="AD32" s="19" t="s">
        <v>98</v>
      </c>
      <c r="AE32" s="19" t="s">
        <v>99</v>
      </c>
      <c r="AF32" s="19" t="s">
        <v>100</v>
      </c>
      <c r="AG32" s="28" t="s">
        <v>98</v>
      </c>
      <c r="AH32" s="19" t="s">
        <v>101</v>
      </c>
      <c r="AI32" s="29">
        <f t="shared" si="1"/>
        <v>100</v>
      </c>
      <c r="AJ32" s="29" t="str">
        <f t="shared" si="0"/>
        <v>Fuerte</v>
      </c>
      <c r="AK32" s="19" t="s">
        <v>102</v>
      </c>
      <c r="AL32" s="29" t="str">
        <f>IFERROR(VLOOKUP(AJ32&amp;AK32,[2]Tabla_Controles!$B$56:$G$65,5,FALSE),"")</f>
        <v>Fuerte</v>
      </c>
      <c r="AM32" s="30">
        <f t="shared" si="2"/>
        <v>100</v>
      </c>
      <c r="AN32" s="176">
        <f>IFERROR(AVERAGE(AM32:AM38),"")</f>
        <v>70</v>
      </c>
      <c r="AO32" s="195" t="str">
        <f>IF($AN32=100,"Fuerte",IF($AN32&lt;100,"Moderado",IF($AN32&lt;50,"Débil",IF($AN32=0,"",""))))</f>
        <v>Moderado</v>
      </c>
      <c r="AP32" s="198" t="s">
        <v>103</v>
      </c>
      <c r="AQ32" s="201">
        <f>IFERROR(P32-VLOOKUP(AO32&amp;AP32,[2]Tabla_Controles!$B$77:$E$83,4,0),"")</f>
        <v>3</v>
      </c>
      <c r="AR32" s="204" t="str">
        <f>IF($AQ32="","",IF($AQ32=1,"Muy Baja",IF($AQ32=2,"Baja",IF($AQ32=3,"Media",IF($AQ32=4,"Alta",IF($AQ32=5,"Muy Alta","Muy Baja"))))))</f>
        <v>Media</v>
      </c>
      <c r="AS32" s="204" t="str">
        <f>T32</f>
        <v>Catastrófico</v>
      </c>
      <c r="AT32" s="205" t="str">
        <f>IF(OR(AND($AR32="Muy Baja",$AS32="Leve"),AND($AR32="Muy Baja",$AS32="Menor"),AND($AR32="Baja",$AS32="Leve"),AND($AR32="Baja",$AS32="Menor"),AND($AR32="Media",$AS32="Leve")),"Bajo",IF(OR(AND($AR32="Muy baja",$AS32="Moderado"),AND($AR32="Baja",$AS32="Moderado"),AND($AR32="Media",$AS32="Menor"),AND($AR32="Alta",$AS32="Leve")),"Moderado",IF(OR(AND($AR32="Muy Baja",$AS32="Mayor"),AND($AR32="Baja",$AS32="Mayor"),AND($AR32="Media",$AS32="Moderado"),AND($AR32="Alta",$AS32="Menor"),AND($AR32="Alta",$AS32="Moderado"),AND($AR32="Muy Alta",$AS32="Leve"),AND($AR32="Muy Alta",$AS32="Menor")),"Alto",IF(OR(AND($AR32="Muy Baja",$AS32="Catastrófico"),AND($AR32="Baja",$AS32="Catastrófico"),AND($AR32="Media",$AS32="Mayor"),AND($AR32="Media",$AS32="Catastrófico"),AND($AR32="Alta",$AS32="Mayor"),AND($AR32="Alta",$AS32="Catastrófico"),AND($AR32="Muy Alta",$AS32="Moderado"),AND($AR32="Muy Alta",$AS32="Mayor"),AND($AR32="Muy Alta",$AS32="Catastrófico")),"Extremo",""))))</f>
        <v>Extremo</v>
      </c>
      <c r="AU32" s="167" t="s">
        <v>104</v>
      </c>
      <c r="AV32" s="32" t="s">
        <v>105</v>
      </c>
      <c r="AW32" s="56" t="s">
        <v>259</v>
      </c>
      <c r="AX32" s="56" t="s">
        <v>260</v>
      </c>
      <c r="AY32" s="56" t="s">
        <v>148</v>
      </c>
      <c r="AZ32" s="72">
        <v>44849</v>
      </c>
      <c r="BA32" s="72">
        <v>44926</v>
      </c>
      <c r="BB32" s="187" t="s">
        <v>109</v>
      </c>
      <c r="BC32" s="21" t="s">
        <v>91</v>
      </c>
      <c r="BD32" s="48" t="s">
        <v>130</v>
      </c>
      <c r="BE32" s="47" t="s">
        <v>261</v>
      </c>
      <c r="BF32" s="47" t="s">
        <v>262</v>
      </c>
      <c r="BG32" s="41" t="s">
        <v>174</v>
      </c>
      <c r="BH32" s="48" t="s">
        <v>130</v>
      </c>
      <c r="BI32" s="47" t="s">
        <v>263</v>
      </c>
      <c r="BJ32" s="47" t="s">
        <v>264</v>
      </c>
      <c r="BK32" s="190" t="s">
        <v>115</v>
      </c>
      <c r="BL32" s="190" t="s">
        <v>265</v>
      </c>
      <c r="BM32" s="190" t="s">
        <v>266</v>
      </c>
    </row>
    <row r="33" spans="1:65" ht="127.5" x14ac:dyDescent="0.3">
      <c r="A33" s="159"/>
      <c r="B33" s="161">
        <v>11</v>
      </c>
      <c r="C33" s="163"/>
      <c r="D33" s="165"/>
      <c r="E33" s="165"/>
      <c r="F33" s="165"/>
      <c r="G33" s="207"/>
      <c r="H33" s="210"/>
      <c r="I33" s="168"/>
      <c r="J33" s="179"/>
      <c r="K33" s="21" t="s">
        <v>118</v>
      </c>
      <c r="L33" s="22" t="s">
        <v>143</v>
      </c>
      <c r="M33" s="181"/>
      <c r="N33" s="179"/>
      <c r="O33" s="173"/>
      <c r="P33" s="183"/>
      <c r="Q33" s="185"/>
      <c r="R33" s="170"/>
      <c r="S33" s="172"/>
      <c r="T33" s="173"/>
      <c r="U33" s="174"/>
      <c r="V33" s="175"/>
      <c r="W33" s="21" t="s">
        <v>120</v>
      </c>
      <c r="X33" s="51" t="s">
        <v>145</v>
      </c>
      <c r="Y33" s="25" t="s">
        <v>146</v>
      </c>
      <c r="Z33" s="25" t="s">
        <v>147</v>
      </c>
      <c r="AA33" s="26" t="s">
        <v>148</v>
      </c>
      <c r="AB33" s="27" t="s">
        <v>96</v>
      </c>
      <c r="AC33" s="27" t="s">
        <v>97</v>
      </c>
      <c r="AD33" s="19" t="s">
        <v>98</v>
      </c>
      <c r="AE33" s="19" t="s">
        <v>99</v>
      </c>
      <c r="AF33" s="19" t="s">
        <v>100</v>
      </c>
      <c r="AG33" s="28" t="s">
        <v>98</v>
      </c>
      <c r="AH33" s="19" t="s">
        <v>101</v>
      </c>
      <c r="AI33" s="29">
        <f t="shared" si="1"/>
        <v>100</v>
      </c>
      <c r="AJ33" s="29" t="str">
        <f t="shared" si="0"/>
        <v>Fuerte</v>
      </c>
      <c r="AK33" s="19" t="s">
        <v>102</v>
      </c>
      <c r="AL33" s="29" t="str">
        <f>IFERROR(VLOOKUP(AJ33&amp;AK33,[2]Tabla_Controles!$B$56:$G$65,5,FALSE),"")</f>
        <v>Fuerte</v>
      </c>
      <c r="AM33" s="30">
        <f t="shared" si="2"/>
        <v>100</v>
      </c>
      <c r="AN33" s="177"/>
      <c r="AO33" s="196"/>
      <c r="AP33" s="199"/>
      <c r="AQ33" s="202"/>
      <c r="AR33" s="204"/>
      <c r="AS33" s="204"/>
      <c r="AT33" s="205"/>
      <c r="AU33" s="167"/>
      <c r="AV33" s="32" t="s">
        <v>126</v>
      </c>
      <c r="AW33" s="56" t="s">
        <v>94</v>
      </c>
      <c r="AX33" s="56" t="s">
        <v>94</v>
      </c>
      <c r="AY33" s="56" t="s">
        <v>94</v>
      </c>
      <c r="AZ33" s="56" t="s">
        <v>94</v>
      </c>
      <c r="BA33" s="56" t="s">
        <v>94</v>
      </c>
      <c r="BB33" s="188"/>
      <c r="BC33" s="21" t="s">
        <v>120</v>
      </c>
      <c r="BD33" s="48" t="s">
        <v>130</v>
      </c>
      <c r="BE33" s="47" t="s">
        <v>267</v>
      </c>
      <c r="BF33" s="47" t="s">
        <v>151</v>
      </c>
      <c r="BG33" s="41" t="s">
        <v>185</v>
      </c>
      <c r="BH33" s="49"/>
      <c r="BI33" s="50"/>
      <c r="BJ33" s="50"/>
      <c r="BK33" s="191"/>
      <c r="BL33" s="193"/>
      <c r="BM33" s="193"/>
    </row>
    <row r="34" spans="1:65" ht="115.5" x14ac:dyDescent="0.3">
      <c r="A34" s="159"/>
      <c r="B34" s="161">
        <v>11</v>
      </c>
      <c r="C34" s="163"/>
      <c r="D34" s="165"/>
      <c r="E34" s="165"/>
      <c r="F34" s="165"/>
      <c r="G34" s="207"/>
      <c r="H34" s="210"/>
      <c r="I34" s="168"/>
      <c r="J34" s="179"/>
      <c r="K34" s="21" t="s">
        <v>133</v>
      </c>
      <c r="L34" s="22" t="s">
        <v>268</v>
      </c>
      <c r="M34" s="181"/>
      <c r="N34" s="179"/>
      <c r="O34" s="173"/>
      <c r="P34" s="183"/>
      <c r="Q34" s="185"/>
      <c r="R34" s="170"/>
      <c r="S34" s="172"/>
      <c r="T34" s="173"/>
      <c r="U34" s="174"/>
      <c r="V34" s="175"/>
      <c r="W34" s="21" t="s">
        <v>135</v>
      </c>
      <c r="X34" s="20" t="s">
        <v>269</v>
      </c>
      <c r="Y34" s="25" t="s">
        <v>270</v>
      </c>
      <c r="Z34" s="25" t="s">
        <v>271</v>
      </c>
      <c r="AA34" s="26" t="s">
        <v>148</v>
      </c>
      <c r="AB34" s="27" t="s">
        <v>96</v>
      </c>
      <c r="AC34" s="27" t="s">
        <v>97</v>
      </c>
      <c r="AD34" s="19" t="s">
        <v>98</v>
      </c>
      <c r="AE34" s="19" t="s">
        <v>159</v>
      </c>
      <c r="AF34" s="19" t="s">
        <v>100</v>
      </c>
      <c r="AG34" s="28" t="s">
        <v>98</v>
      </c>
      <c r="AH34" s="19" t="s">
        <v>101</v>
      </c>
      <c r="AI34" s="29">
        <f t="shared" si="1"/>
        <v>95</v>
      </c>
      <c r="AJ34" s="29" t="str">
        <f t="shared" si="0"/>
        <v>Moderado</v>
      </c>
      <c r="AK34" s="19" t="s">
        <v>102</v>
      </c>
      <c r="AL34" s="29" t="str">
        <f>IFERROR(VLOOKUP(AJ34&amp;AK34,[2]Tabla_Controles!$B$56:$G$65,5,FALSE),"")</f>
        <v>Moderado</v>
      </c>
      <c r="AM34" s="30">
        <f t="shared" si="2"/>
        <v>50</v>
      </c>
      <c r="AN34" s="177"/>
      <c r="AO34" s="196"/>
      <c r="AP34" s="199"/>
      <c r="AQ34" s="202"/>
      <c r="AR34" s="204"/>
      <c r="AS34" s="204"/>
      <c r="AT34" s="205"/>
      <c r="AU34" s="167"/>
      <c r="AV34" s="32" t="s">
        <v>139</v>
      </c>
      <c r="AW34" s="56" t="s">
        <v>94</v>
      </c>
      <c r="AX34" s="56" t="s">
        <v>94</v>
      </c>
      <c r="AY34" s="56" t="s">
        <v>94</v>
      </c>
      <c r="AZ34" s="56" t="s">
        <v>94</v>
      </c>
      <c r="BA34" s="56" t="s">
        <v>94</v>
      </c>
      <c r="BB34" s="188"/>
      <c r="BC34" s="21" t="s">
        <v>135</v>
      </c>
      <c r="BD34" s="48" t="s">
        <v>130</v>
      </c>
      <c r="BE34" s="47" t="s">
        <v>272</v>
      </c>
      <c r="BF34" s="47" t="s">
        <v>273</v>
      </c>
      <c r="BG34" s="41" t="s">
        <v>105</v>
      </c>
      <c r="BH34" s="49"/>
      <c r="BI34" s="50"/>
      <c r="BJ34" s="50"/>
      <c r="BK34" s="191"/>
      <c r="BL34" s="193"/>
      <c r="BM34" s="193"/>
    </row>
    <row r="35" spans="1:65" ht="115.5" x14ac:dyDescent="0.3">
      <c r="A35" s="159"/>
      <c r="B35" s="161">
        <v>11</v>
      </c>
      <c r="C35" s="163"/>
      <c r="D35" s="165"/>
      <c r="E35" s="165"/>
      <c r="F35" s="165"/>
      <c r="G35" s="207"/>
      <c r="H35" s="210"/>
      <c r="I35" s="168"/>
      <c r="J35" s="179"/>
      <c r="K35" s="21" t="s">
        <v>142</v>
      </c>
      <c r="L35" s="22" t="s">
        <v>274</v>
      </c>
      <c r="M35" s="181"/>
      <c r="N35" s="179"/>
      <c r="O35" s="173"/>
      <c r="P35" s="183"/>
      <c r="Q35" s="185"/>
      <c r="R35" s="170"/>
      <c r="S35" s="172"/>
      <c r="T35" s="173"/>
      <c r="U35" s="174"/>
      <c r="V35" s="175"/>
      <c r="W35" s="21" t="s">
        <v>144</v>
      </c>
      <c r="X35" s="20" t="s">
        <v>275</v>
      </c>
      <c r="Y35" s="25" t="s">
        <v>276</v>
      </c>
      <c r="Z35" s="25" t="s">
        <v>271</v>
      </c>
      <c r="AA35" s="26" t="s">
        <v>148</v>
      </c>
      <c r="AB35" s="27" t="s">
        <v>96</v>
      </c>
      <c r="AC35" s="27" t="s">
        <v>97</v>
      </c>
      <c r="AD35" s="19" t="s">
        <v>98</v>
      </c>
      <c r="AE35" s="19" t="s">
        <v>159</v>
      </c>
      <c r="AF35" s="19" t="s">
        <v>100</v>
      </c>
      <c r="AG35" s="28" t="s">
        <v>98</v>
      </c>
      <c r="AH35" s="19" t="s">
        <v>101</v>
      </c>
      <c r="AI35" s="29">
        <f t="shared" si="1"/>
        <v>95</v>
      </c>
      <c r="AJ35" s="29" t="str">
        <f t="shared" si="0"/>
        <v>Moderado</v>
      </c>
      <c r="AK35" s="19" t="s">
        <v>102</v>
      </c>
      <c r="AL35" s="29" t="str">
        <f>IFERROR(VLOOKUP(AJ35&amp;AK35,[2]Tabla_Controles!$B$56:$G$65,5,FALSE),"")</f>
        <v>Moderado</v>
      </c>
      <c r="AM35" s="30">
        <f t="shared" si="2"/>
        <v>50</v>
      </c>
      <c r="AN35" s="177"/>
      <c r="AO35" s="196"/>
      <c r="AP35" s="199"/>
      <c r="AQ35" s="202"/>
      <c r="AR35" s="204"/>
      <c r="AS35" s="204"/>
      <c r="AT35" s="205"/>
      <c r="AU35" s="167"/>
      <c r="AV35" s="32" t="s">
        <v>149</v>
      </c>
      <c r="AW35" s="56" t="s">
        <v>94</v>
      </c>
      <c r="AX35" s="56" t="s">
        <v>94</v>
      </c>
      <c r="AY35" s="56" t="s">
        <v>94</v>
      </c>
      <c r="AZ35" s="56" t="s">
        <v>94</v>
      </c>
      <c r="BA35" s="56" t="s">
        <v>94</v>
      </c>
      <c r="BB35" s="188"/>
      <c r="BC35" s="21" t="s">
        <v>144</v>
      </c>
      <c r="BD35" s="48" t="s">
        <v>130</v>
      </c>
      <c r="BE35" s="47" t="s">
        <v>272</v>
      </c>
      <c r="BF35" s="47" t="s">
        <v>277</v>
      </c>
      <c r="BG35" s="41" t="s">
        <v>126</v>
      </c>
      <c r="BH35" s="49"/>
      <c r="BI35" s="50"/>
      <c r="BJ35" s="50"/>
      <c r="BK35" s="191"/>
      <c r="BL35" s="193"/>
      <c r="BM35" s="193"/>
    </row>
    <row r="36" spans="1:65" ht="82.5" x14ac:dyDescent="0.3">
      <c r="A36" s="159"/>
      <c r="B36" s="161">
        <v>11</v>
      </c>
      <c r="C36" s="163"/>
      <c r="D36" s="165"/>
      <c r="E36" s="165"/>
      <c r="F36" s="165"/>
      <c r="G36" s="207"/>
      <c r="H36" s="210"/>
      <c r="I36" s="168"/>
      <c r="J36" s="179"/>
      <c r="K36" s="21" t="s">
        <v>152</v>
      </c>
      <c r="L36" s="22" t="s">
        <v>278</v>
      </c>
      <c r="M36" s="181"/>
      <c r="N36" s="179"/>
      <c r="O36" s="173"/>
      <c r="P36" s="183"/>
      <c r="Q36" s="185"/>
      <c r="R36" s="170"/>
      <c r="S36" s="172"/>
      <c r="T36" s="173"/>
      <c r="U36" s="174"/>
      <c r="V36" s="175"/>
      <c r="W36" s="21" t="s">
        <v>154</v>
      </c>
      <c r="X36" s="20" t="s">
        <v>279</v>
      </c>
      <c r="Y36" s="25" t="s">
        <v>280</v>
      </c>
      <c r="Z36" s="25" t="s">
        <v>281</v>
      </c>
      <c r="AA36" s="26" t="s">
        <v>148</v>
      </c>
      <c r="AB36" s="27" t="s">
        <v>96</v>
      </c>
      <c r="AC36" s="27" t="s">
        <v>97</v>
      </c>
      <c r="AD36" s="19" t="s">
        <v>98</v>
      </c>
      <c r="AE36" s="19" t="s">
        <v>159</v>
      </c>
      <c r="AF36" s="19" t="s">
        <v>100</v>
      </c>
      <c r="AG36" s="28" t="s">
        <v>98</v>
      </c>
      <c r="AH36" s="19" t="s">
        <v>101</v>
      </c>
      <c r="AI36" s="29">
        <f t="shared" si="1"/>
        <v>95</v>
      </c>
      <c r="AJ36" s="29" t="str">
        <f t="shared" si="0"/>
        <v>Moderado</v>
      </c>
      <c r="AK36" s="19" t="s">
        <v>102</v>
      </c>
      <c r="AL36" s="29" t="str">
        <f>IFERROR(VLOOKUP(AJ36&amp;AK36,[2]Tabla_Controles!$B$56:$G$65,5,FALSE),"")</f>
        <v>Moderado</v>
      </c>
      <c r="AM36" s="30">
        <f t="shared" si="2"/>
        <v>50</v>
      </c>
      <c r="AN36" s="177"/>
      <c r="AO36" s="196"/>
      <c r="AP36" s="199"/>
      <c r="AQ36" s="202"/>
      <c r="AR36" s="204"/>
      <c r="AS36" s="204"/>
      <c r="AT36" s="205"/>
      <c r="AU36" s="167"/>
      <c r="AV36" s="32" t="s">
        <v>160</v>
      </c>
      <c r="AW36" s="56" t="s">
        <v>94</v>
      </c>
      <c r="AX36" s="56" t="s">
        <v>94</v>
      </c>
      <c r="AY36" s="56" t="s">
        <v>94</v>
      </c>
      <c r="AZ36" s="56" t="s">
        <v>94</v>
      </c>
      <c r="BA36" s="56" t="s">
        <v>94</v>
      </c>
      <c r="BB36" s="188"/>
      <c r="BC36" s="21" t="s">
        <v>154</v>
      </c>
      <c r="BD36" s="48" t="s">
        <v>130</v>
      </c>
      <c r="BE36" s="47" t="s">
        <v>282</v>
      </c>
      <c r="BF36" s="47" t="s">
        <v>151</v>
      </c>
      <c r="BG36" s="41" t="s">
        <v>139</v>
      </c>
      <c r="BH36" s="49"/>
      <c r="BI36" s="50"/>
      <c r="BJ36" s="50"/>
      <c r="BK36" s="191"/>
      <c r="BL36" s="193"/>
      <c r="BM36" s="193"/>
    </row>
    <row r="37" spans="1:65" ht="77.099999999999994" hidden="1" customHeight="1" x14ac:dyDescent="0.3">
      <c r="A37" s="159"/>
      <c r="B37" s="161">
        <v>11</v>
      </c>
      <c r="C37" s="163"/>
      <c r="D37" s="165"/>
      <c r="E37" s="165"/>
      <c r="F37" s="165"/>
      <c r="G37" s="207"/>
      <c r="H37" s="210"/>
      <c r="I37" s="168"/>
      <c r="J37" s="179"/>
      <c r="K37" s="21" t="s">
        <v>167</v>
      </c>
      <c r="L37" s="22"/>
      <c r="M37" s="181"/>
      <c r="N37" s="179"/>
      <c r="O37" s="173"/>
      <c r="P37" s="183"/>
      <c r="Q37" s="185"/>
      <c r="R37" s="170"/>
      <c r="S37" s="172"/>
      <c r="T37" s="173"/>
      <c r="U37" s="174"/>
      <c r="V37" s="175"/>
      <c r="W37" s="21" t="s">
        <v>169</v>
      </c>
      <c r="X37" s="20"/>
      <c r="Y37" s="25"/>
      <c r="Z37" s="25"/>
      <c r="AA37" s="26"/>
      <c r="AB37" s="27"/>
      <c r="AC37" s="27"/>
      <c r="AD37" s="19"/>
      <c r="AE37" s="19"/>
      <c r="AF37" s="19"/>
      <c r="AG37" s="28"/>
      <c r="AH37" s="19"/>
      <c r="AI37" s="29" t="str">
        <f t="shared" si="1"/>
        <v/>
      </c>
      <c r="AJ37" s="29" t="str">
        <f t="shared" si="0"/>
        <v/>
      </c>
      <c r="AK37" s="19"/>
      <c r="AL37" s="29" t="str">
        <f>IFERROR(VLOOKUP(AJ37&amp;AK37,[2]Tabla_Controles!$B$56:$G$65,5,FALSE),"")</f>
        <v/>
      </c>
      <c r="AM37" s="30" t="str">
        <f t="shared" si="2"/>
        <v/>
      </c>
      <c r="AN37" s="177"/>
      <c r="AO37" s="196"/>
      <c r="AP37" s="199"/>
      <c r="AQ37" s="202"/>
      <c r="AR37" s="204"/>
      <c r="AS37" s="204"/>
      <c r="AT37" s="205"/>
      <c r="AU37" s="167"/>
      <c r="AV37" s="32" t="s">
        <v>174</v>
      </c>
      <c r="AW37" s="56"/>
      <c r="AX37" s="56"/>
      <c r="AY37" s="56"/>
      <c r="AZ37" s="58"/>
      <c r="BA37" s="58"/>
      <c r="BB37" s="188"/>
      <c r="BC37" s="21" t="s">
        <v>169</v>
      </c>
      <c r="BD37" s="20"/>
      <c r="BE37" s="61"/>
      <c r="BF37" s="61"/>
      <c r="BG37" s="41" t="s">
        <v>149</v>
      </c>
      <c r="BH37" s="20"/>
      <c r="BI37" s="62"/>
      <c r="BJ37" s="62"/>
      <c r="BK37" s="191"/>
      <c r="BL37" s="193"/>
      <c r="BM37" s="193"/>
    </row>
    <row r="38" spans="1:65" ht="33" hidden="1" customHeight="1" x14ac:dyDescent="0.3">
      <c r="A38" s="159"/>
      <c r="B38" s="161">
        <v>11</v>
      </c>
      <c r="C38" s="164"/>
      <c r="D38" s="165"/>
      <c r="E38" s="165"/>
      <c r="F38" s="165"/>
      <c r="G38" s="208"/>
      <c r="H38" s="211"/>
      <c r="I38" s="168"/>
      <c r="J38" s="179"/>
      <c r="K38" s="21" t="s">
        <v>183</v>
      </c>
      <c r="L38" s="22"/>
      <c r="M38" s="182"/>
      <c r="N38" s="179"/>
      <c r="O38" s="173"/>
      <c r="P38" s="183"/>
      <c r="Q38" s="186"/>
      <c r="R38" s="171"/>
      <c r="S38" s="172"/>
      <c r="T38" s="173"/>
      <c r="U38" s="174"/>
      <c r="V38" s="175"/>
      <c r="W38" s="21" t="s">
        <v>184</v>
      </c>
      <c r="X38" s="20"/>
      <c r="Y38" s="25"/>
      <c r="Z38" s="25"/>
      <c r="AA38" s="26"/>
      <c r="AB38" s="27"/>
      <c r="AC38" s="27"/>
      <c r="AD38" s="19"/>
      <c r="AE38" s="19"/>
      <c r="AF38" s="19"/>
      <c r="AG38" s="28"/>
      <c r="AH38" s="19"/>
      <c r="AI38" s="29" t="str">
        <f t="shared" si="1"/>
        <v/>
      </c>
      <c r="AJ38" s="29" t="str">
        <f t="shared" si="0"/>
        <v/>
      </c>
      <c r="AK38" s="19"/>
      <c r="AL38" s="29" t="str">
        <f>IFERROR(VLOOKUP(AJ38&amp;AK38,[2]Tabla_Controles!$B$56:$G$65,5,FALSE),"")</f>
        <v/>
      </c>
      <c r="AM38" s="30" t="str">
        <f t="shared" si="2"/>
        <v/>
      </c>
      <c r="AN38" s="178"/>
      <c r="AO38" s="197"/>
      <c r="AP38" s="200"/>
      <c r="AQ38" s="203"/>
      <c r="AR38" s="204"/>
      <c r="AS38" s="204"/>
      <c r="AT38" s="205"/>
      <c r="AU38" s="167"/>
      <c r="AV38" s="32" t="s">
        <v>185</v>
      </c>
      <c r="AW38" s="56"/>
      <c r="AX38" s="56"/>
      <c r="AY38" s="56"/>
      <c r="AZ38" s="58"/>
      <c r="BA38" s="58"/>
      <c r="BB38" s="189"/>
      <c r="BC38" s="21" t="s">
        <v>184</v>
      </c>
      <c r="BD38" s="20"/>
      <c r="BE38" s="61"/>
      <c r="BF38" s="61"/>
      <c r="BG38" s="41" t="s">
        <v>160</v>
      </c>
      <c r="BH38" s="20"/>
      <c r="BI38" s="62"/>
      <c r="BJ38" s="62"/>
      <c r="BK38" s="192"/>
      <c r="BL38" s="194"/>
      <c r="BM38" s="194"/>
    </row>
    <row r="39" spans="1:65" ht="198" x14ac:dyDescent="0.3">
      <c r="A39" s="159" t="str">
        <f>C39&amp;COUNTIF($C$10:C39,C39)</f>
        <v>Corrupción5</v>
      </c>
      <c r="B39" s="160">
        <v>13</v>
      </c>
      <c r="C39" s="162" t="s">
        <v>79</v>
      </c>
      <c r="D39" s="165" t="s">
        <v>80</v>
      </c>
      <c r="E39" s="165" t="s">
        <v>283</v>
      </c>
      <c r="F39" s="165" t="s">
        <v>284</v>
      </c>
      <c r="G39" s="206" t="s">
        <v>285</v>
      </c>
      <c r="H39" s="209" t="s">
        <v>286</v>
      </c>
      <c r="I39" s="168" t="str">
        <f>"Posibilidad de recibir o solicitar cualquier dádiva o beneficio a nombre propio o de terceros, con el fin de "&amp;J39</f>
        <v>Posibilidad de recibir o solicitar cualquier dádiva o beneficio a nombre propio o de terceros, con el fin de favorecer a terceros para que de manera ilegal  se  apropien de activos del estado.</v>
      </c>
      <c r="J39" s="179" t="s">
        <v>287</v>
      </c>
      <c r="K39" s="21" t="s">
        <v>86</v>
      </c>
      <c r="L39" s="22" t="s">
        <v>288</v>
      </c>
      <c r="M39" s="180" t="s">
        <v>289</v>
      </c>
      <c r="N39" s="179" t="s">
        <v>89</v>
      </c>
      <c r="O39" s="173" t="str">
        <f>IF(N39="","",IF(OR($N39=[2]Tabla_Probabilidad!$D$20,$N39=[2]Tabla_Probabilidad!$J$20),"Muy Baja",IF(OR($N39=[2]Tabla_Probabilidad!$E$20,$N39=[2]Tabla_Probabilidad!$K$20),"Baja",IF(OR($N39=[2]Tabla_Probabilidad!$F$20,$N39=[2]Tabla_Probabilidad!$L$20),"Media",IF(OR($N39=[2]Tabla_Probabilidad!$G$20,$N39=[2]Tabla_Probabilidad!$M$20),"Alta",IF(OR($N39=[2]Tabla_Probabilidad!$H$20,$N39=[2]Tabla_Probabilidad!$N$20),"Muy Alta"))))))</f>
        <v>Media</v>
      </c>
      <c r="P39" s="183">
        <f>IF(O39="Muy Baja",1,IF(O39="Baja",2,IF(O39="Media",3,IF(O39="Alta",4,IF(O39="Muy Alta",5,"")))))</f>
        <v>3</v>
      </c>
      <c r="Q39" s="184" t="str">
        <f>IFERROR(IF($C39="Corrupción",HYPERLINK("#"&amp;"Impacto_Riesgos!C"&amp;MATCH($B39,[2]Impacto_Riesgos!$B$10:$B$138,0)+9,"Calcula el impacto aquí"),"")," ")</f>
        <v>Calcula el impacto aquí</v>
      </c>
      <c r="R39" s="169">
        <f>IFERROR(VLOOKUP(A39,[2]Impacto_Riesgos!$A$8:$W$138,23,),"NA")</f>
        <v>15</v>
      </c>
      <c r="S39" s="172" t="s">
        <v>90</v>
      </c>
      <c r="T39" s="173" t="str">
        <f>IF($S39='[2]Tabla Impacto'!$F$10,"Moderado",IF($S39='[2]Tabla Impacto'!$G$10,"Mayor",IF($S39='[2]Tabla Impacto'!$H$10,"Catastrófico","")))</f>
        <v>Catastrófico</v>
      </c>
      <c r="U39" s="174">
        <f>IF(T39="Leve",1,IF(T39="Menor",2,IF(T39="Moderado",3,IF(T39="Mayor",4,IF(T39="Catastrófico",5,"")))))</f>
        <v>5</v>
      </c>
      <c r="V39" s="175" t="str">
        <f>IF(OR(AND($O39="Muy Baja",T39="Leve"),AND($O39="Muy Baja",T39="Menor"),AND($O39="Baja",T39="Leve"),AND($O39="Baja",T39="Menor"),AND($O39="Media",T39="Leve")),"Bajo",IF(OR(AND($O39="Muy baja",T39="Moderado"),AND($O39="Baja",T39="Moderado"),AND($O39="Media",T39="Menor"),AND($O39="Alta",T39="Leve")),"Moderado",IF(OR(AND($O39="Muy Baja",T39="Mayor"),AND($O39="Baja",T39="Mayor"),AND($O39="Media",T39="Moderado"),AND($O39="Alta",T39="Menor"),AND($O39="Alta",T39="Moderado"),AND($O39="Muy Alta",T39="Leve"),AND($O39="Muy Alta",T39="Menor")),"Alto",IF(OR(AND($O39="Muy Baja",T39="Catastrófico"),AND($O39="Baja",T39="Catastrófico"),AND($O39="Media",T39="Mayor"),AND($O39="Media",T39="Catastrófico"),AND($O39="Alta",T39="Mayor"),AND($O39="Alta",T39="Catastrófico"),AND($O39="Muy Alta",T39="Moderado"),AND($O39="Muy Alta",T39="Mayor"),AND($O39="Muy Alta",T39="Catastrófico")),"Extremo",""))))</f>
        <v>Extremo</v>
      </c>
      <c r="W39" s="21" t="s">
        <v>91</v>
      </c>
      <c r="X39" s="20" t="s">
        <v>290</v>
      </c>
      <c r="Y39" s="25" t="s">
        <v>291</v>
      </c>
      <c r="Z39" s="25" t="s">
        <v>94</v>
      </c>
      <c r="AA39" s="26" t="s">
        <v>292</v>
      </c>
      <c r="AB39" s="27" t="s">
        <v>96</v>
      </c>
      <c r="AC39" s="27" t="s">
        <v>97</v>
      </c>
      <c r="AD39" s="19" t="s">
        <v>98</v>
      </c>
      <c r="AE39" s="19" t="s">
        <v>159</v>
      </c>
      <c r="AF39" s="19" t="s">
        <v>100</v>
      </c>
      <c r="AG39" s="28" t="s">
        <v>98</v>
      </c>
      <c r="AH39" s="19" t="s">
        <v>101</v>
      </c>
      <c r="AI39" s="29">
        <f t="shared" si="1"/>
        <v>95</v>
      </c>
      <c r="AJ39" s="29" t="str">
        <f t="shared" si="0"/>
        <v>Moderado</v>
      </c>
      <c r="AK39" s="19" t="s">
        <v>102</v>
      </c>
      <c r="AL39" s="29" t="str">
        <f>IFERROR(VLOOKUP(AJ39&amp;AK39,[2]Tabla_Controles!$B$56:$G$65,5,FALSE),"")</f>
        <v>Moderado</v>
      </c>
      <c r="AM39" s="30">
        <f t="shared" si="2"/>
        <v>50</v>
      </c>
      <c r="AN39" s="176">
        <f>IFERROR(AVERAGE(AM39:AM45),"")</f>
        <v>50</v>
      </c>
      <c r="AO39" s="195" t="str">
        <f>IF($AN39=100,"Fuerte",IF($AN39&lt;100,"Moderado",IF($AN39&lt;50,"Débil",IF($AN39=0,"",""))))</f>
        <v>Moderado</v>
      </c>
      <c r="AP39" s="198" t="s">
        <v>103</v>
      </c>
      <c r="AQ39" s="201">
        <f>IFERROR(P39-VLOOKUP(AO39&amp;AP39,[2]Tabla_Controles!$B$77:$E$83,4,0),"")</f>
        <v>2</v>
      </c>
      <c r="AR39" s="204" t="str">
        <f>IF($AQ39="","",IF($AQ39=1,"Muy Baja",IF($AQ39=2,"Baja",IF($AQ39=3,"Media",IF($AQ39=4,"Alta",IF($AQ39=5,"Muy Alta","Muy Baja"))))))</f>
        <v>Baja</v>
      </c>
      <c r="AS39" s="204" t="str">
        <f>T39</f>
        <v>Catastrófico</v>
      </c>
      <c r="AT39" s="205" t="str">
        <f>IF(OR(AND($AR39="Muy Baja",$AS39="Leve"),AND($AR39="Muy Baja",$AS39="Menor"),AND($AR39="Baja",$AS39="Leve"),AND($AR39="Baja",$AS39="Menor"),AND($AR39="Media",$AS39="Leve")),"Bajo",IF(OR(AND($AR39="Muy baja",$AS39="Moderado"),AND($AR39="Baja",$AS39="Moderado"),AND($AR39="Media",$AS39="Menor"),AND($AR39="Alta",$AS39="Leve")),"Moderado",IF(OR(AND($AR39="Muy Baja",$AS39="Mayor"),AND($AR39="Baja",$AS39="Mayor"),AND($AR39="Media",$AS39="Moderado"),AND($AR39="Alta",$AS39="Menor"),AND($AR39="Alta",$AS39="Moderado"),AND($AR39="Muy Alta",$AS39="Leve"),AND($AR39="Muy Alta",$AS39="Menor")),"Alto",IF(OR(AND($AR39="Muy Baja",$AS39="Catastrófico"),AND($AR39="Baja",$AS39="Catastrófico"),AND($AR39="Media",$AS39="Mayor"),AND($AR39="Media",$AS39="Catastrófico"),AND($AR39="Alta",$AS39="Mayor"),AND($AR39="Alta",$AS39="Catastrófico"),AND($AR39="Muy Alta",$AS39="Moderado"),AND($AR39="Muy Alta",$AS39="Mayor"),AND($AR39="Muy Alta",$AS39="Catastrófico")),"Extremo",""))))</f>
        <v>Extremo</v>
      </c>
      <c r="AU39" s="167" t="s">
        <v>104</v>
      </c>
      <c r="AV39" s="32" t="s">
        <v>105</v>
      </c>
      <c r="AW39" s="56" t="s">
        <v>94</v>
      </c>
      <c r="AX39" s="56" t="s">
        <v>94</v>
      </c>
      <c r="AY39" s="56" t="s">
        <v>94</v>
      </c>
      <c r="AZ39" s="56" t="s">
        <v>94</v>
      </c>
      <c r="BA39" s="56" t="s">
        <v>94</v>
      </c>
      <c r="BB39" s="187" t="s">
        <v>109</v>
      </c>
      <c r="BC39" s="21" t="s">
        <v>91</v>
      </c>
      <c r="BD39" s="45" t="s">
        <v>130</v>
      </c>
      <c r="BE39" s="46" t="s">
        <v>293</v>
      </c>
      <c r="BF39" s="46" t="s">
        <v>294</v>
      </c>
      <c r="BG39" s="41" t="s">
        <v>174</v>
      </c>
      <c r="BH39" s="49"/>
      <c r="BI39" s="50"/>
      <c r="BJ39" s="50"/>
      <c r="BK39" s="190" t="s">
        <v>115</v>
      </c>
      <c r="BL39" s="190" t="s">
        <v>203</v>
      </c>
      <c r="BM39" s="212" t="s">
        <v>94</v>
      </c>
    </row>
    <row r="40" spans="1:65" ht="104.1" customHeight="1" x14ac:dyDescent="0.3">
      <c r="A40" s="159"/>
      <c r="B40" s="161">
        <v>13</v>
      </c>
      <c r="C40" s="163"/>
      <c r="D40" s="165"/>
      <c r="E40" s="165"/>
      <c r="F40" s="165"/>
      <c r="G40" s="207"/>
      <c r="H40" s="210"/>
      <c r="I40" s="168"/>
      <c r="J40" s="179"/>
      <c r="K40" s="21" t="s">
        <v>118</v>
      </c>
      <c r="L40" s="22" t="s">
        <v>295</v>
      </c>
      <c r="M40" s="181"/>
      <c r="N40" s="179"/>
      <c r="O40" s="173"/>
      <c r="P40" s="183"/>
      <c r="Q40" s="185"/>
      <c r="R40" s="170"/>
      <c r="S40" s="172"/>
      <c r="T40" s="173"/>
      <c r="U40" s="174"/>
      <c r="V40" s="175"/>
      <c r="W40" s="21" t="s">
        <v>120</v>
      </c>
      <c r="X40" s="20" t="s">
        <v>296</v>
      </c>
      <c r="Y40" s="25" t="s">
        <v>297</v>
      </c>
      <c r="Z40" s="25" t="s">
        <v>94</v>
      </c>
      <c r="AA40" s="26" t="s">
        <v>95</v>
      </c>
      <c r="AB40" s="27" t="s">
        <v>96</v>
      </c>
      <c r="AC40" s="27" t="s">
        <v>97</v>
      </c>
      <c r="AD40" s="19" t="s">
        <v>98</v>
      </c>
      <c r="AE40" s="19" t="s">
        <v>159</v>
      </c>
      <c r="AF40" s="19" t="s">
        <v>100</v>
      </c>
      <c r="AG40" s="28" t="s">
        <v>98</v>
      </c>
      <c r="AH40" s="19" t="s">
        <v>101</v>
      </c>
      <c r="AI40" s="29">
        <f t="shared" si="1"/>
        <v>95</v>
      </c>
      <c r="AJ40" s="29" t="str">
        <f t="shared" si="0"/>
        <v>Moderado</v>
      </c>
      <c r="AK40" s="19" t="s">
        <v>125</v>
      </c>
      <c r="AL40" s="29" t="str">
        <f>IFERROR(VLOOKUP(AJ40&amp;AK40,[2]Tabla_Controles!$B$56:$G$65,5,FALSE),"")</f>
        <v>Moderado</v>
      </c>
      <c r="AM40" s="30">
        <f t="shared" si="2"/>
        <v>50</v>
      </c>
      <c r="AN40" s="177"/>
      <c r="AO40" s="196"/>
      <c r="AP40" s="199"/>
      <c r="AQ40" s="202"/>
      <c r="AR40" s="204"/>
      <c r="AS40" s="204"/>
      <c r="AT40" s="205"/>
      <c r="AU40" s="167"/>
      <c r="AV40" s="32" t="s">
        <v>126</v>
      </c>
      <c r="AW40" s="56" t="s">
        <v>298</v>
      </c>
      <c r="AX40" s="34" t="s">
        <v>198</v>
      </c>
      <c r="AY40" s="35" t="s">
        <v>95</v>
      </c>
      <c r="AZ40" s="72">
        <v>44742</v>
      </c>
      <c r="BA40" s="72">
        <v>44757</v>
      </c>
      <c r="BB40" s="188"/>
      <c r="BC40" s="21" t="s">
        <v>120</v>
      </c>
      <c r="BD40" s="48" t="s">
        <v>130</v>
      </c>
      <c r="BE40" s="73" t="s">
        <v>299</v>
      </c>
      <c r="BF40" s="74" t="s">
        <v>300</v>
      </c>
      <c r="BG40" s="41" t="s">
        <v>185</v>
      </c>
      <c r="BH40" s="48" t="s">
        <v>130</v>
      </c>
      <c r="BI40" s="75" t="s">
        <v>301</v>
      </c>
      <c r="BJ40" s="75" t="s">
        <v>302</v>
      </c>
      <c r="BK40" s="191"/>
      <c r="BL40" s="191"/>
      <c r="BM40" s="193"/>
    </row>
    <row r="41" spans="1:65" ht="33" hidden="1" customHeight="1" x14ac:dyDescent="0.3">
      <c r="A41" s="159"/>
      <c r="B41" s="161">
        <v>13</v>
      </c>
      <c r="C41" s="163"/>
      <c r="D41" s="165"/>
      <c r="E41" s="165"/>
      <c r="F41" s="165"/>
      <c r="G41" s="207"/>
      <c r="H41" s="210"/>
      <c r="I41" s="168"/>
      <c r="J41" s="179"/>
      <c r="K41" s="21" t="s">
        <v>133</v>
      </c>
      <c r="L41" s="22"/>
      <c r="M41" s="181"/>
      <c r="N41" s="179"/>
      <c r="O41" s="173"/>
      <c r="P41" s="183"/>
      <c r="Q41" s="185"/>
      <c r="R41" s="170"/>
      <c r="S41" s="172"/>
      <c r="T41" s="173"/>
      <c r="U41" s="174"/>
      <c r="V41" s="175"/>
      <c r="W41" s="21" t="s">
        <v>135</v>
      </c>
      <c r="X41" s="20"/>
      <c r="Y41" s="25"/>
      <c r="Z41" s="25"/>
      <c r="AA41" s="26"/>
      <c r="AB41" s="27"/>
      <c r="AC41" s="27"/>
      <c r="AD41" s="19"/>
      <c r="AE41" s="19"/>
      <c r="AF41" s="19"/>
      <c r="AG41" s="28"/>
      <c r="AH41" s="19"/>
      <c r="AI41" s="29" t="str">
        <f t="shared" si="1"/>
        <v/>
      </c>
      <c r="AJ41" s="29" t="str">
        <f t="shared" si="0"/>
        <v/>
      </c>
      <c r="AK41" s="19"/>
      <c r="AL41" s="29" t="str">
        <f>IFERROR(VLOOKUP(AJ41&amp;AK41,[2]Tabla_Controles!$B$56:$G$65,5,FALSE),"")</f>
        <v/>
      </c>
      <c r="AM41" s="30" t="str">
        <f t="shared" si="2"/>
        <v/>
      </c>
      <c r="AN41" s="177"/>
      <c r="AO41" s="196"/>
      <c r="AP41" s="199"/>
      <c r="AQ41" s="202"/>
      <c r="AR41" s="204"/>
      <c r="AS41" s="204"/>
      <c r="AT41" s="205"/>
      <c r="AU41" s="167"/>
      <c r="AV41" s="32" t="s">
        <v>139</v>
      </c>
      <c r="AW41" s="56"/>
      <c r="AX41" s="56"/>
      <c r="AY41" s="35"/>
      <c r="AZ41" s="72"/>
      <c r="BA41" s="72"/>
      <c r="BB41" s="188"/>
      <c r="BC41" s="21" t="s">
        <v>135</v>
      </c>
      <c r="BD41" s="20"/>
      <c r="BE41" s="61"/>
      <c r="BF41" s="61"/>
      <c r="BG41" s="41" t="s">
        <v>105</v>
      </c>
      <c r="BH41" s="20"/>
      <c r="BI41" s="62"/>
      <c r="BJ41" s="62"/>
      <c r="BK41" s="191"/>
      <c r="BL41" s="191"/>
      <c r="BM41" s="193"/>
    </row>
    <row r="42" spans="1:65" ht="33" hidden="1" customHeight="1" x14ac:dyDescent="0.3">
      <c r="A42" s="159"/>
      <c r="B42" s="161">
        <v>13</v>
      </c>
      <c r="C42" s="163"/>
      <c r="D42" s="165"/>
      <c r="E42" s="165"/>
      <c r="F42" s="165"/>
      <c r="G42" s="207"/>
      <c r="H42" s="210"/>
      <c r="I42" s="168"/>
      <c r="J42" s="179"/>
      <c r="K42" s="21" t="s">
        <v>142</v>
      </c>
      <c r="L42" s="22"/>
      <c r="M42" s="181"/>
      <c r="N42" s="179"/>
      <c r="O42" s="173"/>
      <c r="P42" s="183"/>
      <c r="Q42" s="185"/>
      <c r="R42" s="170"/>
      <c r="S42" s="172"/>
      <c r="T42" s="173"/>
      <c r="U42" s="174"/>
      <c r="V42" s="175"/>
      <c r="W42" s="21" t="s">
        <v>144</v>
      </c>
      <c r="X42" s="20"/>
      <c r="Y42" s="25"/>
      <c r="Z42" s="25"/>
      <c r="AA42" s="26"/>
      <c r="AB42" s="27"/>
      <c r="AC42" s="27"/>
      <c r="AD42" s="19"/>
      <c r="AE42" s="19"/>
      <c r="AF42" s="19"/>
      <c r="AG42" s="28"/>
      <c r="AH42" s="19"/>
      <c r="AI42" s="29" t="str">
        <f t="shared" si="1"/>
        <v/>
      </c>
      <c r="AJ42" s="29" t="str">
        <f t="shared" si="0"/>
        <v/>
      </c>
      <c r="AK42" s="19"/>
      <c r="AL42" s="29" t="str">
        <f>IFERROR(VLOOKUP(AJ42&amp;AK42,[2]Tabla_Controles!$B$56:$G$65,5,FALSE),"")</f>
        <v/>
      </c>
      <c r="AM42" s="30" t="str">
        <f t="shared" si="2"/>
        <v/>
      </c>
      <c r="AN42" s="177"/>
      <c r="AO42" s="196"/>
      <c r="AP42" s="199"/>
      <c r="AQ42" s="202"/>
      <c r="AR42" s="204"/>
      <c r="AS42" s="204"/>
      <c r="AT42" s="205"/>
      <c r="AU42" s="167"/>
      <c r="AV42" s="32" t="s">
        <v>149</v>
      </c>
      <c r="AW42" s="56"/>
      <c r="AX42" s="56"/>
      <c r="AY42" s="56"/>
      <c r="AZ42" s="58"/>
      <c r="BA42" s="58"/>
      <c r="BB42" s="188"/>
      <c r="BC42" s="21" t="s">
        <v>144</v>
      </c>
      <c r="BD42" s="20"/>
      <c r="BE42" s="61"/>
      <c r="BF42" s="61"/>
      <c r="BG42" s="41" t="s">
        <v>126</v>
      </c>
      <c r="BH42" s="20"/>
      <c r="BI42" s="62"/>
      <c r="BJ42" s="62"/>
      <c r="BK42" s="191"/>
      <c r="BL42" s="191"/>
      <c r="BM42" s="193"/>
    </row>
    <row r="43" spans="1:65" ht="33" hidden="1" customHeight="1" x14ac:dyDescent="0.3">
      <c r="A43" s="159"/>
      <c r="B43" s="161">
        <v>13</v>
      </c>
      <c r="C43" s="163"/>
      <c r="D43" s="165"/>
      <c r="E43" s="165"/>
      <c r="F43" s="165"/>
      <c r="G43" s="207"/>
      <c r="H43" s="210"/>
      <c r="I43" s="168"/>
      <c r="J43" s="179"/>
      <c r="K43" s="21" t="s">
        <v>152</v>
      </c>
      <c r="L43" s="22"/>
      <c r="M43" s="181"/>
      <c r="N43" s="179"/>
      <c r="O43" s="173"/>
      <c r="P43" s="183"/>
      <c r="Q43" s="185"/>
      <c r="R43" s="170"/>
      <c r="S43" s="172"/>
      <c r="T43" s="173"/>
      <c r="U43" s="174"/>
      <c r="V43" s="175"/>
      <c r="W43" s="21" t="s">
        <v>154</v>
      </c>
      <c r="X43" s="20"/>
      <c r="Y43" s="25"/>
      <c r="Z43" s="25"/>
      <c r="AA43" s="26"/>
      <c r="AB43" s="27"/>
      <c r="AC43" s="27"/>
      <c r="AD43" s="19"/>
      <c r="AE43" s="19"/>
      <c r="AF43" s="19"/>
      <c r="AG43" s="28"/>
      <c r="AH43" s="19"/>
      <c r="AI43" s="29" t="str">
        <f t="shared" si="1"/>
        <v/>
      </c>
      <c r="AJ43" s="29" t="str">
        <f t="shared" si="0"/>
        <v/>
      </c>
      <c r="AK43" s="19"/>
      <c r="AL43" s="29" t="str">
        <f>IFERROR(VLOOKUP(AJ43&amp;AK43,[2]Tabla_Controles!$B$56:$G$65,5,FALSE),"")</f>
        <v/>
      </c>
      <c r="AM43" s="30" t="str">
        <f t="shared" si="2"/>
        <v/>
      </c>
      <c r="AN43" s="177"/>
      <c r="AO43" s="196"/>
      <c r="AP43" s="199"/>
      <c r="AQ43" s="202"/>
      <c r="AR43" s="204"/>
      <c r="AS43" s="204"/>
      <c r="AT43" s="205"/>
      <c r="AU43" s="167"/>
      <c r="AV43" s="32" t="s">
        <v>160</v>
      </c>
      <c r="AW43" s="56"/>
      <c r="AX43" s="56"/>
      <c r="AY43" s="56"/>
      <c r="AZ43" s="58"/>
      <c r="BA43" s="58"/>
      <c r="BB43" s="188"/>
      <c r="BC43" s="21" t="s">
        <v>154</v>
      </c>
      <c r="BD43" s="20"/>
      <c r="BE43" s="61"/>
      <c r="BF43" s="61"/>
      <c r="BG43" s="41" t="s">
        <v>139</v>
      </c>
      <c r="BH43" s="20"/>
      <c r="BI43" s="62"/>
      <c r="BJ43" s="62"/>
      <c r="BK43" s="191"/>
      <c r="BL43" s="191"/>
      <c r="BM43" s="193"/>
    </row>
    <row r="44" spans="1:65" ht="33" hidden="1" customHeight="1" x14ac:dyDescent="0.3">
      <c r="A44" s="159"/>
      <c r="B44" s="161">
        <v>13</v>
      </c>
      <c r="C44" s="163"/>
      <c r="D44" s="165"/>
      <c r="E44" s="165"/>
      <c r="F44" s="165"/>
      <c r="G44" s="207"/>
      <c r="H44" s="210"/>
      <c r="I44" s="168"/>
      <c r="J44" s="179"/>
      <c r="K44" s="21" t="s">
        <v>167</v>
      </c>
      <c r="L44" s="22"/>
      <c r="M44" s="181"/>
      <c r="N44" s="179"/>
      <c r="O44" s="173"/>
      <c r="P44" s="183"/>
      <c r="Q44" s="185"/>
      <c r="R44" s="170"/>
      <c r="S44" s="172"/>
      <c r="T44" s="173"/>
      <c r="U44" s="174"/>
      <c r="V44" s="175"/>
      <c r="W44" s="21" t="s">
        <v>169</v>
      </c>
      <c r="X44" s="20"/>
      <c r="Y44" s="25"/>
      <c r="Z44" s="25"/>
      <c r="AA44" s="26"/>
      <c r="AB44" s="27"/>
      <c r="AC44" s="27"/>
      <c r="AD44" s="19"/>
      <c r="AE44" s="19"/>
      <c r="AF44" s="19"/>
      <c r="AG44" s="28"/>
      <c r="AH44" s="19"/>
      <c r="AI44" s="29" t="str">
        <f t="shared" si="1"/>
        <v/>
      </c>
      <c r="AJ44" s="29" t="str">
        <f t="shared" si="0"/>
        <v/>
      </c>
      <c r="AK44" s="19"/>
      <c r="AL44" s="29" t="str">
        <f>IFERROR(VLOOKUP(AJ44&amp;AK44,[2]Tabla_Controles!$B$56:$G$65,5,FALSE),"")</f>
        <v/>
      </c>
      <c r="AM44" s="30" t="str">
        <f t="shared" si="2"/>
        <v/>
      </c>
      <c r="AN44" s="177"/>
      <c r="AO44" s="196"/>
      <c r="AP44" s="199"/>
      <c r="AQ44" s="202"/>
      <c r="AR44" s="204"/>
      <c r="AS44" s="204"/>
      <c r="AT44" s="205"/>
      <c r="AU44" s="167"/>
      <c r="AV44" s="32" t="s">
        <v>174</v>
      </c>
      <c r="AW44" s="56"/>
      <c r="AX44" s="56"/>
      <c r="AY44" s="56"/>
      <c r="AZ44" s="58"/>
      <c r="BA44" s="58"/>
      <c r="BB44" s="188"/>
      <c r="BC44" s="21" t="s">
        <v>169</v>
      </c>
      <c r="BD44" s="20"/>
      <c r="BE44" s="61"/>
      <c r="BF44" s="61"/>
      <c r="BG44" s="41" t="s">
        <v>149</v>
      </c>
      <c r="BH44" s="20"/>
      <c r="BI44" s="62"/>
      <c r="BJ44" s="62"/>
      <c r="BK44" s="191"/>
      <c r="BL44" s="191"/>
      <c r="BM44" s="193"/>
    </row>
    <row r="45" spans="1:65" ht="33" hidden="1" customHeight="1" x14ac:dyDescent="0.3">
      <c r="A45" s="159"/>
      <c r="B45" s="161">
        <v>13</v>
      </c>
      <c r="C45" s="164"/>
      <c r="D45" s="165"/>
      <c r="E45" s="165"/>
      <c r="F45" s="165"/>
      <c r="G45" s="208"/>
      <c r="H45" s="211"/>
      <c r="I45" s="168"/>
      <c r="J45" s="179"/>
      <c r="K45" s="21" t="s">
        <v>183</v>
      </c>
      <c r="L45" s="22"/>
      <c r="M45" s="182"/>
      <c r="N45" s="179"/>
      <c r="O45" s="173"/>
      <c r="P45" s="183"/>
      <c r="Q45" s="186"/>
      <c r="R45" s="171"/>
      <c r="S45" s="172"/>
      <c r="T45" s="173"/>
      <c r="U45" s="174"/>
      <c r="V45" s="175"/>
      <c r="W45" s="21" t="s">
        <v>184</v>
      </c>
      <c r="X45" s="20"/>
      <c r="Y45" s="25"/>
      <c r="Z45" s="25"/>
      <c r="AA45" s="26"/>
      <c r="AB45" s="27"/>
      <c r="AC45" s="27"/>
      <c r="AD45" s="19"/>
      <c r="AE45" s="19"/>
      <c r="AF45" s="19"/>
      <c r="AG45" s="28"/>
      <c r="AH45" s="19"/>
      <c r="AI45" s="29" t="str">
        <f t="shared" si="1"/>
        <v/>
      </c>
      <c r="AJ45" s="29" t="str">
        <f t="shared" si="0"/>
        <v/>
      </c>
      <c r="AK45" s="19"/>
      <c r="AL45" s="29" t="str">
        <f>IFERROR(VLOOKUP(AJ45&amp;AK45,[2]Tabla_Controles!$B$56:$G$65,5,FALSE),"")</f>
        <v/>
      </c>
      <c r="AM45" s="30" t="str">
        <f t="shared" si="2"/>
        <v/>
      </c>
      <c r="AN45" s="178"/>
      <c r="AO45" s="197"/>
      <c r="AP45" s="200"/>
      <c r="AQ45" s="203"/>
      <c r="AR45" s="204"/>
      <c r="AS45" s="204"/>
      <c r="AT45" s="205"/>
      <c r="AU45" s="167"/>
      <c r="AV45" s="32" t="s">
        <v>185</v>
      </c>
      <c r="AW45" s="56"/>
      <c r="AX45" s="56"/>
      <c r="AY45" s="56"/>
      <c r="AZ45" s="58"/>
      <c r="BA45" s="58"/>
      <c r="BB45" s="189"/>
      <c r="BC45" s="21" t="s">
        <v>184</v>
      </c>
      <c r="BD45" s="20"/>
      <c r="BE45" s="61"/>
      <c r="BF45" s="61"/>
      <c r="BG45" s="41" t="s">
        <v>160</v>
      </c>
      <c r="BH45" s="20"/>
      <c r="BI45" s="62"/>
      <c r="BJ45" s="62"/>
      <c r="BK45" s="192"/>
      <c r="BL45" s="192"/>
      <c r="BM45" s="194"/>
    </row>
    <row r="46" spans="1:65" ht="76.5" x14ac:dyDescent="0.3">
      <c r="A46" s="159" t="str">
        <f>C46&amp;COUNTIF($C$10:C46,C46)</f>
        <v>Corrupción6</v>
      </c>
      <c r="B46" s="160">
        <v>128</v>
      </c>
      <c r="C46" s="162" t="s">
        <v>79</v>
      </c>
      <c r="D46" s="165" t="s">
        <v>80</v>
      </c>
      <c r="E46" s="165" t="s">
        <v>303</v>
      </c>
      <c r="F46" s="165" t="s">
        <v>304</v>
      </c>
      <c r="G46" s="206" t="s">
        <v>305</v>
      </c>
      <c r="H46" s="209" t="s">
        <v>306</v>
      </c>
      <c r="I46" s="168" t="str">
        <f>"Posibilidad de recibir o solicitar cualquier dádiva o beneficio a nombre propio o de terceros, con el fin de "&amp;J46</f>
        <v>Posibilidad de recibir o solicitar cualquier dádiva o beneficio a nombre propio o de terceros, con el fin de manipular o direccionar  información procesada o generada en el marco de la actividad de la auditoría interna.</v>
      </c>
      <c r="J46" s="179" t="s">
        <v>307</v>
      </c>
      <c r="K46" s="21" t="s">
        <v>86</v>
      </c>
      <c r="L46" s="22" t="s">
        <v>308</v>
      </c>
      <c r="M46" s="180" t="s">
        <v>309</v>
      </c>
      <c r="N46" s="179" t="s">
        <v>310</v>
      </c>
      <c r="O46" s="173" t="str">
        <f>IF(N46="","",IF(OR($N46=[2]Tabla_Probabilidad!$D$20,$N46=[2]Tabla_Probabilidad!$J$20),"Muy Baja",IF(OR($N46=[2]Tabla_Probabilidad!$E$20,$N46=[2]Tabla_Probabilidad!$K$20),"Baja",IF(OR($N46=[2]Tabla_Probabilidad!$F$20,$N46=[2]Tabla_Probabilidad!$L$20),"Media",IF(OR($N46=[2]Tabla_Probabilidad!$G$20,$N46=[2]Tabla_Probabilidad!$M$20),"Alta",IF(OR($N46=[2]Tabla_Probabilidad!$H$20,$N46=[2]Tabla_Probabilidad!$N$20),"Muy Alta"))))))</f>
        <v>Baja</v>
      </c>
      <c r="P46" s="183">
        <f>IF(O46="Muy Baja",1,IF(O46="Baja",2,IF(O46="Media",3,IF(O46="Alta",4,IF(O46="Muy Alta",5,"")))))</f>
        <v>2</v>
      </c>
      <c r="Q46" s="184" t="str">
        <f>IFERROR(IF($C46="Corrupción",HYPERLINK("#"&amp;"Impacto_Riesgos!C"&amp;MATCH($B46,[2]Impacto_Riesgos!$B$10:$B$138,0)+9,"Calcula el impacto aquí"),"")," ")</f>
        <v>Calcula el impacto aquí</v>
      </c>
      <c r="R46" s="169">
        <f>IFERROR(VLOOKUP(A46,[2]Impacto_Riesgos!$A$8:$W$138,23,),"NA")</f>
        <v>15</v>
      </c>
      <c r="S46" s="172" t="s">
        <v>90</v>
      </c>
      <c r="T46" s="173" t="str">
        <f>IF($S46='[2]Tabla Impacto'!$F$10,"Moderado",IF($S46='[2]Tabla Impacto'!$G$10,"Mayor",IF($S46='[2]Tabla Impacto'!$H$10,"Catastrófico","")))</f>
        <v>Catastrófico</v>
      </c>
      <c r="U46" s="174">
        <f>IF(T46="Leve",1,IF(T46="Menor",2,IF(T46="Moderado",3,IF(T46="Mayor",4,IF(T46="Catastrófico",5,"")))))</f>
        <v>5</v>
      </c>
      <c r="V46" s="175" t="str">
        <f>IF(OR(AND($O46="Muy Baja",T46="Leve"),AND($O46="Muy Baja",T46="Menor"),AND($O46="Baja",T46="Leve"),AND($O46="Baja",T46="Menor"),AND($O46="Media",T46="Leve")),"Bajo",IF(OR(AND($O46="Muy baja",T46="Moderado"),AND($O46="Baja",T46="Moderado"),AND($O46="Media",T46="Menor"),AND($O46="Alta",T46="Leve")),"Moderado",IF(OR(AND($O46="Muy Baja",T46="Mayor"),AND($O46="Baja",T46="Mayor"),AND($O46="Media",T46="Moderado"),AND($O46="Alta",T46="Menor"),AND($O46="Alta",T46="Moderado"),AND($O46="Muy Alta",T46="Leve"),AND($O46="Muy Alta",T46="Menor")),"Alto",IF(OR(AND($O46="Muy Baja",T46="Catastrófico"),AND($O46="Baja",T46="Catastrófico"),AND($O46="Media",T46="Mayor"),AND($O46="Media",T46="Catastrófico"),AND($O46="Alta",T46="Mayor"),AND($O46="Alta",T46="Catastrófico"),AND($O46="Muy Alta",T46="Moderado"),AND($O46="Muy Alta",T46="Mayor"),AND($O46="Muy Alta",T46="Catastrófico")),"Extremo",""))))</f>
        <v>Extremo</v>
      </c>
      <c r="W46" s="21" t="s">
        <v>91</v>
      </c>
      <c r="X46" s="20" t="s">
        <v>311</v>
      </c>
      <c r="Y46" s="25" t="s">
        <v>312</v>
      </c>
      <c r="Z46" s="25" t="s">
        <v>313</v>
      </c>
      <c r="AA46" s="26" t="s">
        <v>173</v>
      </c>
      <c r="AB46" s="27" t="s">
        <v>96</v>
      </c>
      <c r="AC46" s="27" t="s">
        <v>97</v>
      </c>
      <c r="AD46" s="19" t="s">
        <v>98</v>
      </c>
      <c r="AE46" s="19" t="s">
        <v>99</v>
      </c>
      <c r="AF46" s="19" t="s">
        <v>100</v>
      </c>
      <c r="AG46" s="28" t="s">
        <v>98</v>
      </c>
      <c r="AH46" s="19" t="s">
        <v>101</v>
      </c>
      <c r="AI46" s="29">
        <f t="shared" si="1"/>
        <v>100</v>
      </c>
      <c r="AJ46" s="29" t="str">
        <f t="shared" si="0"/>
        <v>Fuerte</v>
      </c>
      <c r="AK46" s="19" t="s">
        <v>102</v>
      </c>
      <c r="AL46" s="29" t="str">
        <f>IFERROR(VLOOKUP(AJ46&amp;AK46,[2]Tabla_Controles!$B$56:$G$65,5,FALSE),"")</f>
        <v>Fuerte</v>
      </c>
      <c r="AM46" s="30">
        <f t="shared" si="2"/>
        <v>100</v>
      </c>
      <c r="AN46" s="176">
        <f>IFERROR(AVERAGE(AM46:AM52),"")</f>
        <v>75</v>
      </c>
      <c r="AO46" s="195" t="str">
        <f>IF($AN46=100,"Fuerte",IF($AN46&lt;100,"Moderado",IF($AN46&lt;50,"Débil",IF($AN46=0,"",""))))</f>
        <v>Moderado</v>
      </c>
      <c r="AP46" s="198" t="s">
        <v>103</v>
      </c>
      <c r="AQ46" s="201">
        <f>IFERROR(P46-VLOOKUP(AO46&amp;AP46,[2]Tabla_Controles!$B$77:$E$83,4,0),"")</f>
        <v>1</v>
      </c>
      <c r="AR46" s="204" t="str">
        <f>IF($AQ46="","",IF($AQ46=1,"Muy Baja",IF($AQ46=2,"Baja",IF($AQ46=3,"Media",IF($AQ46=4,"Alta",IF($AQ46=5,"Muy Alta","Muy Baja"))))))</f>
        <v>Muy Baja</v>
      </c>
      <c r="AS46" s="204" t="str">
        <f>T46</f>
        <v>Catastrófico</v>
      </c>
      <c r="AT46" s="205" t="str">
        <f>IF(OR(AND($AR46="Muy Baja",$AS46="Leve"),AND($AR46="Muy Baja",$AS46="Menor"),AND($AR46="Baja",$AS46="Leve"),AND($AR46="Baja",$AS46="Menor"),AND($AR46="Media",$AS46="Leve")),"Bajo",IF(OR(AND($AR46="Muy baja",$AS46="Moderado"),AND($AR46="Baja",$AS46="Moderado"),AND($AR46="Media",$AS46="Menor"),AND($AR46="Alta",$AS46="Leve")),"Moderado",IF(OR(AND($AR46="Muy Baja",$AS46="Mayor"),AND($AR46="Baja",$AS46="Mayor"),AND($AR46="Media",$AS46="Moderado"),AND($AR46="Alta",$AS46="Menor"),AND($AR46="Alta",$AS46="Moderado"),AND($AR46="Muy Alta",$AS46="Leve"),AND($AR46="Muy Alta",$AS46="Menor")),"Alto",IF(OR(AND($AR46="Muy Baja",$AS46="Catastrófico"),AND($AR46="Baja",$AS46="Catastrófico"),AND($AR46="Media",$AS46="Mayor"),AND($AR46="Media",$AS46="Catastrófico"),AND($AR46="Alta",$AS46="Mayor"),AND($AR46="Alta",$AS46="Catastrófico"),AND($AR46="Muy Alta",$AS46="Moderado"),AND($AR46="Muy Alta",$AS46="Mayor"),AND($AR46="Muy Alta",$AS46="Catastrófico")),"Extremo",""))))</f>
        <v>Extremo</v>
      </c>
      <c r="AU46" s="167" t="s">
        <v>104</v>
      </c>
      <c r="AV46" s="32" t="s">
        <v>105</v>
      </c>
      <c r="AW46" s="76" t="s">
        <v>94</v>
      </c>
      <c r="AX46" s="77" t="s">
        <v>94</v>
      </c>
      <c r="AY46" s="77" t="s">
        <v>94</v>
      </c>
      <c r="AZ46" s="78" t="s">
        <v>94</v>
      </c>
      <c r="BA46" s="78" t="s">
        <v>94</v>
      </c>
      <c r="BB46" s="187" t="s">
        <v>109</v>
      </c>
      <c r="BC46" s="21" t="s">
        <v>91</v>
      </c>
      <c r="BD46" s="45" t="s">
        <v>130</v>
      </c>
      <c r="BE46" s="47" t="s">
        <v>314</v>
      </c>
      <c r="BF46" s="79" t="s">
        <v>314</v>
      </c>
      <c r="BG46" s="41" t="s">
        <v>174</v>
      </c>
      <c r="BH46" s="49"/>
      <c r="BI46" s="50"/>
      <c r="BJ46" s="50"/>
      <c r="BK46" s="190" t="s">
        <v>115</v>
      </c>
      <c r="BL46" s="190" t="s">
        <v>315</v>
      </c>
      <c r="BM46" s="190" t="s">
        <v>316</v>
      </c>
    </row>
    <row r="47" spans="1:65" ht="105" customHeight="1" x14ac:dyDescent="0.3">
      <c r="A47" s="159"/>
      <c r="B47" s="161">
        <v>128</v>
      </c>
      <c r="C47" s="163"/>
      <c r="D47" s="165"/>
      <c r="E47" s="165"/>
      <c r="F47" s="165"/>
      <c r="G47" s="207"/>
      <c r="H47" s="210"/>
      <c r="I47" s="168"/>
      <c r="J47" s="179"/>
      <c r="K47" s="21" t="s">
        <v>118</v>
      </c>
      <c r="L47" s="22" t="s">
        <v>317</v>
      </c>
      <c r="M47" s="181"/>
      <c r="N47" s="179"/>
      <c r="O47" s="173"/>
      <c r="P47" s="183"/>
      <c r="Q47" s="185"/>
      <c r="R47" s="170"/>
      <c r="S47" s="172"/>
      <c r="T47" s="173"/>
      <c r="U47" s="174"/>
      <c r="V47" s="175"/>
      <c r="W47" s="21" t="s">
        <v>120</v>
      </c>
      <c r="X47" s="20" t="s">
        <v>318</v>
      </c>
      <c r="Y47" s="25" t="s">
        <v>319</v>
      </c>
      <c r="Z47" s="25" t="s">
        <v>172</v>
      </c>
      <c r="AA47" s="26" t="s">
        <v>173</v>
      </c>
      <c r="AB47" s="27" t="s">
        <v>96</v>
      </c>
      <c r="AC47" s="27" t="s">
        <v>97</v>
      </c>
      <c r="AD47" s="19" t="s">
        <v>98</v>
      </c>
      <c r="AE47" s="19" t="s">
        <v>159</v>
      </c>
      <c r="AF47" s="19" t="s">
        <v>100</v>
      </c>
      <c r="AG47" s="28" t="s">
        <v>98</v>
      </c>
      <c r="AH47" s="19" t="s">
        <v>101</v>
      </c>
      <c r="AI47" s="29">
        <f t="shared" si="1"/>
        <v>95</v>
      </c>
      <c r="AJ47" s="29" t="str">
        <f t="shared" si="0"/>
        <v>Moderado</v>
      </c>
      <c r="AK47" s="19" t="s">
        <v>102</v>
      </c>
      <c r="AL47" s="29" t="str">
        <f>IFERROR(VLOOKUP(AJ47&amp;AK47,[2]Tabla_Controles!$B$56:$G$65,5,FALSE),"")</f>
        <v>Moderado</v>
      </c>
      <c r="AM47" s="30">
        <f t="shared" si="2"/>
        <v>50</v>
      </c>
      <c r="AN47" s="177"/>
      <c r="AO47" s="196"/>
      <c r="AP47" s="199"/>
      <c r="AQ47" s="202"/>
      <c r="AR47" s="204"/>
      <c r="AS47" s="204"/>
      <c r="AT47" s="205"/>
      <c r="AU47" s="167"/>
      <c r="AV47" s="32" t="s">
        <v>126</v>
      </c>
      <c r="AW47" s="76" t="s">
        <v>94</v>
      </c>
      <c r="AX47" s="77" t="s">
        <v>94</v>
      </c>
      <c r="AY47" s="77" t="s">
        <v>94</v>
      </c>
      <c r="AZ47" s="78" t="s">
        <v>94</v>
      </c>
      <c r="BA47" s="78" t="s">
        <v>94</v>
      </c>
      <c r="BB47" s="188"/>
      <c r="BC47" s="21" t="s">
        <v>120</v>
      </c>
      <c r="BD47" s="45" t="s">
        <v>130</v>
      </c>
      <c r="BE47" s="79" t="s">
        <v>320</v>
      </c>
      <c r="BF47" s="79" t="s">
        <v>321</v>
      </c>
      <c r="BG47" s="41" t="s">
        <v>185</v>
      </c>
      <c r="BH47" s="49"/>
      <c r="BI47" s="50"/>
      <c r="BJ47" s="50"/>
      <c r="BK47" s="191"/>
      <c r="BL47" s="191"/>
      <c r="BM47" s="191"/>
    </row>
    <row r="48" spans="1:65" ht="198" x14ac:dyDescent="0.3">
      <c r="A48" s="159"/>
      <c r="B48" s="161">
        <v>128</v>
      </c>
      <c r="C48" s="163"/>
      <c r="D48" s="165"/>
      <c r="E48" s="165"/>
      <c r="F48" s="165"/>
      <c r="G48" s="207"/>
      <c r="H48" s="210"/>
      <c r="I48" s="168"/>
      <c r="J48" s="179"/>
      <c r="K48" s="21" t="s">
        <v>133</v>
      </c>
      <c r="L48" s="22" t="s">
        <v>322</v>
      </c>
      <c r="M48" s="181"/>
      <c r="N48" s="179"/>
      <c r="O48" s="173"/>
      <c r="P48" s="183"/>
      <c r="Q48" s="185"/>
      <c r="R48" s="170"/>
      <c r="S48" s="172"/>
      <c r="T48" s="173"/>
      <c r="U48" s="174"/>
      <c r="V48" s="175"/>
      <c r="W48" s="21" t="s">
        <v>135</v>
      </c>
      <c r="X48" s="20" t="s">
        <v>323</v>
      </c>
      <c r="Y48" s="25" t="s">
        <v>324</v>
      </c>
      <c r="Z48" s="25" t="s">
        <v>172</v>
      </c>
      <c r="AA48" s="26" t="s">
        <v>173</v>
      </c>
      <c r="AB48" s="27" t="s">
        <v>96</v>
      </c>
      <c r="AC48" s="27" t="s">
        <v>97</v>
      </c>
      <c r="AD48" s="19" t="s">
        <v>98</v>
      </c>
      <c r="AE48" s="19" t="s">
        <v>159</v>
      </c>
      <c r="AF48" s="19" t="s">
        <v>100</v>
      </c>
      <c r="AG48" s="28" t="s">
        <v>98</v>
      </c>
      <c r="AH48" s="19" t="s">
        <v>101</v>
      </c>
      <c r="AI48" s="29">
        <f t="shared" si="1"/>
        <v>95</v>
      </c>
      <c r="AJ48" s="29" t="str">
        <f t="shared" si="0"/>
        <v>Moderado</v>
      </c>
      <c r="AK48" s="19" t="s">
        <v>102</v>
      </c>
      <c r="AL48" s="29" t="str">
        <f>IFERROR(VLOOKUP(AJ48&amp;AK48,[2]Tabla_Controles!$B$56:$G$65,5,FALSE),"")</f>
        <v>Moderado</v>
      </c>
      <c r="AM48" s="30">
        <f t="shared" si="2"/>
        <v>50</v>
      </c>
      <c r="AN48" s="177"/>
      <c r="AO48" s="196"/>
      <c r="AP48" s="199"/>
      <c r="AQ48" s="202"/>
      <c r="AR48" s="204"/>
      <c r="AS48" s="204"/>
      <c r="AT48" s="205"/>
      <c r="AU48" s="167"/>
      <c r="AV48" s="32" t="s">
        <v>139</v>
      </c>
      <c r="AW48" s="76" t="s">
        <v>325</v>
      </c>
      <c r="AX48" s="77" t="s">
        <v>326</v>
      </c>
      <c r="AY48" s="77" t="s">
        <v>327</v>
      </c>
      <c r="AZ48" s="78">
        <v>44793</v>
      </c>
      <c r="BA48" s="78">
        <v>44849</v>
      </c>
      <c r="BB48" s="188"/>
      <c r="BC48" s="21" t="s">
        <v>135</v>
      </c>
      <c r="BD48" s="45" t="s">
        <v>130</v>
      </c>
      <c r="BE48" s="80" t="s">
        <v>328</v>
      </c>
      <c r="BF48" s="47" t="s">
        <v>329</v>
      </c>
      <c r="BG48" s="41" t="s">
        <v>105</v>
      </c>
      <c r="BH48" s="45" t="s">
        <v>130</v>
      </c>
      <c r="BI48" s="47" t="s">
        <v>330</v>
      </c>
      <c r="BJ48" s="47" t="s">
        <v>330</v>
      </c>
      <c r="BK48" s="191"/>
      <c r="BL48" s="191"/>
      <c r="BM48" s="191"/>
    </row>
    <row r="49" spans="1:68" ht="76.5" x14ac:dyDescent="0.3">
      <c r="A49" s="159"/>
      <c r="B49" s="161">
        <v>128</v>
      </c>
      <c r="C49" s="163"/>
      <c r="D49" s="165"/>
      <c r="E49" s="165"/>
      <c r="F49" s="165"/>
      <c r="G49" s="207"/>
      <c r="H49" s="210"/>
      <c r="I49" s="168"/>
      <c r="J49" s="179"/>
      <c r="K49" s="21" t="s">
        <v>142</v>
      </c>
      <c r="L49" s="22" t="s">
        <v>331</v>
      </c>
      <c r="M49" s="181"/>
      <c r="N49" s="179"/>
      <c r="O49" s="173"/>
      <c r="P49" s="183"/>
      <c r="Q49" s="185"/>
      <c r="R49" s="170"/>
      <c r="S49" s="172"/>
      <c r="T49" s="173"/>
      <c r="U49" s="174"/>
      <c r="V49" s="175"/>
      <c r="W49" s="21" t="s">
        <v>144</v>
      </c>
      <c r="X49" s="20" t="s">
        <v>332</v>
      </c>
      <c r="Y49" s="25" t="s">
        <v>333</v>
      </c>
      <c r="Z49" s="25" t="s">
        <v>172</v>
      </c>
      <c r="AA49" s="26" t="s">
        <v>173</v>
      </c>
      <c r="AB49" s="27" t="s">
        <v>96</v>
      </c>
      <c r="AC49" s="27" t="s">
        <v>97</v>
      </c>
      <c r="AD49" s="19" t="s">
        <v>98</v>
      </c>
      <c r="AE49" s="19" t="s">
        <v>99</v>
      </c>
      <c r="AF49" s="19" t="s">
        <v>100</v>
      </c>
      <c r="AG49" s="28" t="s">
        <v>98</v>
      </c>
      <c r="AH49" s="19" t="s">
        <v>101</v>
      </c>
      <c r="AI49" s="29">
        <f t="shared" si="1"/>
        <v>100</v>
      </c>
      <c r="AJ49" s="29" t="str">
        <f t="shared" si="0"/>
        <v>Fuerte</v>
      </c>
      <c r="AK49" s="19" t="s">
        <v>102</v>
      </c>
      <c r="AL49" s="29" t="str">
        <f>IFERROR(VLOOKUP(AJ49&amp;AK49,[2]Tabla_Controles!$B$56:$G$65,5,FALSE),"")</f>
        <v>Fuerte</v>
      </c>
      <c r="AM49" s="30">
        <f t="shared" si="2"/>
        <v>100</v>
      </c>
      <c r="AN49" s="177"/>
      <c r="AO49" s="196"/>
      <c r="AP49" s="199"/>
      <c r="AQ49" s="202"/>
      <c r="AR49" s="204"/>
      <c r="AS49" s="204"/>
      <c r="AT49" s="205"/>
      <c r="AU49" s="167"/>
      <c r="AV49" s="32" t="s">
        <v>149</v>
      </c>
      <c r="AW49" s="76" t="s">
        <v>94</v>
      </c>
      <c r="AX49" s="77" t="s">
        <v>94</v>
      </c>
      <c r="AY49" s="77" t="s">
        <v>94</v>
      </c>
      <c r="AZ49" s="78" t="s">
        <v>94</v>
      </c>
      <c r="BA49" s="78" t="s">
        <v>94</v>
      </c>
      <c r="BB49" s="188"/>
      <c r="BC49" s="21" t="s">
        <v>144</v>
      </c>
      <c r="BD49" s="45" t="s">
        <v>130</v>
      </c>
      <c r="BE49" s="47" t="s">
        <v>314</v>
      </c>
      <c r="BF49" s="79" t="s">
        <v>314</v>
      </c>
      <c r="BG49" s="41" t="s">
        <v>126</v>
      </c>
      <c r="BH49" s="49"/>
      <c r="BI49" s="50"/>
      <c r="BJ49" s="50"/>
      <c r="BK49" s="191"/>
      <c r="BL49" s="191"/>
      <c r="BM49" s="191"/>
    </row>
    <row r="50" spans="1:68" ht="33" hidden="1" customHeight="1" x14ac:dyDescent="0.3">
      <c r="A50" s="159"/>
      <c r="B50" s="161">
        <v>128</v>
      </c>
      <c r="C50" s="163"/>
      <c r="D50" s="165"/>
      <c r="E50" s="165"/>
      <c r="F50" s="165"/>
      <c r="G50" s="207"/>
      <c r="H50" s="210"/>
      <c r="I50" s="168"/>
      <c r="J50" s="179"/>
      <c r="K50" s="21" t="s">
        <v>152</v>
      </c>
      <c r="L50" s="22"/>
      <c r="M50" s="181"/>
      <c r="N50" s="179"/>
      <c r="O50" s="173"/>
      <c r="P50" s="183"/>
      <c r="Q50" s="185"/>
      <c r="R50" s="170"/>
      <c r="S50" s="172"/>
      <c r="T50" s="173"/>
      <c r="U50" s="174"/>
      <c r="V50" s="175"/>
      <c r="W50" s="21" t="s">
        <v>154</v>
      </c>
      <c r="X50" s="20"/>
      <c r="Y50" s="25"/>
      <c r="Z50" s="25"/>
      <c r="AA50" s="26"/>
      <c r="AB50" s="27"/>
      <c r="AC50" s="27"/>
      <c r="AD50" s="19"/>
      <c r="AE50" s="19"/>
      <c r="AF50" s="19"/>
      <c r="AG50" s="28"/>
      <c r="AH50" s="19"/>
      <c r="AI50" s="29" t="str">
        <f t="shared" si="1"/>
        <v/>
      </c>
      <c r="AJ50" s="29" t="str">
        <f t="shared" si="0"/>
        <v/>
      </c>
      <c r="AK50" s="19"/>
      <c r="AL50" s="29" t="str">
        <f>IFERROR(VLOOKUP(AJ50&amp;AK50,[2]Tabla_Controles!$B$56:$G$65,5,FALSE),"")</f>
        <v/>
      </c>
      <c r="AM50" s="30" t="str">
        <f t="shared" si="2"/>
        <v/>
      </c>
      <c r="AN50" s="177"/>
      <c r="AO50" s="196"/>
      <c r="AP50" s="199"/>
      <c r="AQ50" s="202"/>
      <c r="AR50" s="204"/>
      <c r="AS50" s="204"/>
      <c r="AT50" s="205"/>
      <c r="AU50" s="167"/>
      <c r="AV50" s="32" t="s">
        <v>160</v>
      </c>
      <c r="AW50" s="56"/>
      <c r="AX50" s="56"/>
      <c r="AY50" s="56"/>
      <c r="AZ50" s="58"/>
      <c r="BA50" s="58"/>
      <c r="BB50" s="188"/>
      <c r="BC50" s="21" t="s">
        <v>154</v>
      </c>
      <c r="BD50" s="20"/>
      <c r="BE50" s="61"/>
      <c r="BF50" s="61"/>
      <c r="BG50" s="41" t="s">
        <v>139</v>
      </c>
      <c r="BH50" s="20"/>
      <c r="BI50" s="62"/>
      <c r="BJ50" s="62"/>
      <c r="BK50" s="191"/>
      <c r="BL50" s="191"/>
      <c r="BM50" s="191"/>
    </row>
    <row r="51" spans="1:68" ht="30" hidden="1" customHeight="1" x14ac:dyDescent="0.3">
      <c r="A51" s="159"/>
      <c r="B51" s="161">
        <v>128</v>
      </c>
      <c r="C51" s="163"/>
      <c r="D51" s="165"/>
      <c r="E51" s="165"/>
      <c r="F51" s="165"/>
      <c r="G51" s="207"/>
      <c r="H51" s="210"/>
      <c r="I51" s="168"/>
      <c r="J51" s="179"/>
      <c r="K51" s="21" t="s">
        <v>167</v>
      </c>
      <c r="L51" s="22"/>
      <c r="M51" s="181"/>
      <c r="N51" s="179"/>
      <c r="O51" s="173"/>
      <c r="P51" s="183"/>
      <c r="Q51" s="185"/>
      <c r="R51" s="170"/>
      <c r="S51" s="172"/>
      <c r="T51" s="173"/>
      <c r="U51" s="174"/>
      <c r="V51" s="175"/>
      <c r="W51" s="21" t="s">
        <v>169</v>
      </c>
      <c r="X51" s="20"/>
      <c r="Y51" s="25"/>
      <c r="Z51" s="25"/>
      <c r="AA51" s="26"/>
      <c r="AB51" s="27"/>
      <c r="AC51" s="27"/>
      <c r="AD51" s="19"/>
      <c r="AE51" s="19"/>
      <c r="AF51" s="19"/>
      <c r="AG51" s="28"/>
      <c r="AH51" s="19"/>
      <c r="AI51" s="29" t="str">
        <f t="shared" si="1"/>
        <v/>
      </c>
      <c r="AJ51" s="29" t="str">
        <f t="shared" si="0"/>
        <v/>
      </c>
      <c r="AK51" s="19"/>
      <c r="AL51" s="29" t="str">
        <f>IFERROR(VLOOKUP(AJ51&amp;AK51,[2]Tabla_Controles!$B$56:$G$65,5,FALSE),"")</f>
        <v/>
      </c>
      <c r="AM51" s="30" t="str">
        <f t="shared" si="2"/>
        <v/>
      </c>
      <c r="AN51" s="177"/>
      <c r="AO51" s="196"/>
      <c r="AP51" s="199"/>
      <c r="AQ51" s="202"/>
      <c r="AR51" s="204"/>
      <c r="AS51" s="204"/>
      <c r="AT51" s="205"/>
      <c r="AU51" s="167"/>
      <c r="AV51" s="32" t="s">
        <v>174</v>
      </c>
      <c r="AW51" s="56"/>
      <c r="AX51" s="56"/>
      <c r="AY51" s="56"/>
      <c r="AZ51" s="58"/>
      <c r="BA51" s="58"/>
      <c r="BB51" s="188"/>
      <c r="BC51" s="21" t="s">
        <v>169</v>
      </c>
      <c r="BD51" s="20"/>
      <c r="BE51" s="61"/>
      <c r="BF51" s="61"/>
      <c r="BG51" s="41" t="s">
        <v>149</v>
      </c>
      <c r="BH51" s="20"/>
      <c r="BI51" s="62"/>
      <c r="BJ51" s="62"/>
      <c r="BK51" s="191"/>
      <c r="BL51" s="191"/>
      <c r="BM51" s="191"/>
    </row>
    <row r="52" spans="1:68" ht="30" hidden="1" customHeight="1" x14ac:dyDescent="0.3">
      <c r="A52" s="159"/>
      <c r="B52" s="161">
        <v>128</v>
      </c>
      <c r="C52" s="164"/>
      <c r="D52" s="165"/>
      <c r="E52" s="165"/>
      <c r="F52" s="165"/>
      <c r="G52" s="208"/>
      <c r="H52" s="211"/>
      <c r="I52" s="168"/>
      <c r="J52" s="179"/>
      <c r="K52" s="21" t="s">
        <v>183</v>
      </c>
      <c r="L52" s="22"/>
      <c r="M52" s="182"/>
      <c r="N52" s="179"/>
      <c r="O52" s="173"/>
      <c r="P52" s="183"/>
      <c r="Q52" s="186"/>
      <c r="R52" s="171"/>
      <c r="S52" s="172"/>
      <c r="T52" s="173"/>
      <c r="U52" s="174"/>
      <c r="V52" s="175"/>
      <c r="W52" s="21" t="s">
        <v>184</v>
      </c>
      <c r="X52" s="20"/>
      <c r="Y52" s="25"/>
      <c r="Z52" s="25"/>
      <c r="AA52" s="26"/>
      <c r="AB52" s="27"/>
      <c r="AC52" s="27"/>
      <c r="AD52" s="19"/>
      <c r="AE52" s="19"/>
      <c r="AF52" s="19"/>
      <c r="AG52" s="28"/>
      <c r="AH52" s="19"/>
      <c r="AI52" s="29" t="str">
        <f t="shared" si="1"/>
        <v/>
      </c>
      <c r="AJ52" s="29" t="str">
        <f t="shared" si="0"/>
        <v/>
      </c>
      <c r="AK52" s="19"/>
      <c r="AL52" s="29" t="str">
        <f>IFERROR(VLOOKUP(AJ52&amp;AK52,[2]Tabla_Controles!$B$56:$G$65,5,FALSE),"")</f>
        <v/>
      </c>
      <c r="AM52" s="30" t="str">
        <f t="shared" si="2"/>
        <v/>
      </c>
      <c r="AN52" s="178"/>
      <c r="AO52" s="197"/>
      <c r="AP52" s="200"/>
      <c r="AQ52" s="203"/>
      <c r="AR52" s="204"/>
      <c r="AS52" s="204"/>
      <c r="AT52" s="205"/>
      <c r="AU52" s="167"/>
      <c r="AV52" s="32" t="s">
        <v>185</v>
      </c>
      <c r="AW52" s="56"/>
      <c r="AX52" s="56"/>
      <c r="AY52" s="56"/>
      <c r="AZ52" s="58"/>
      <c r="BA52" s="58"/>
      <c r="BB52" s="189"/>
      <c r="BC52" s="21" t="s">
        <v>184</v>
      </c>
      <c r="BD52" s="20"/>
      <c r="BE52" s="61"/>
      <c r="BF52" s="61"/>
      <c r="BG52" s="41" t="s">
        <v>160</v>
      </c>
      <c r="BH52" s="20"/>
      <c r="BI52" s="62"/>
      <c r="BJ52" s="62"/>
      <c r="BK52" s="192"/>
      <c r="BL52" s="192"/>
      <c r="BM52" s="192"/>
    </row>
    <row r="53" spans="1:68" ht="147" customHeight="1" x14ac:dyDescent="0.3">
      <c r="A53" s="159" t="str">
        <f>C53&amp;COUNTIF($C$10:C53,C53)</f>
        <v>Corrupción7</v>
      </c>
      <c r="B53" s="160">
        <v>177</v>
      </c>
      <c r="C53" s="162" t="s">
        <v>79</v>
      </c>
      <c r="D53" s="165" t="s">
        <v>80</v>
      </c>
      <c r="E53" s="165" t="s">
        <v>334</v>
      </c>
      <c r="F53" s="165" t="s">
        <v>335</v>
      </c>
      <c r="G53" s="206" t="s">
        <v>336</v>
      </c>
      <c r="H53" s="209" t="s">
        <v>337</v>
      </c>
      <c r="I53" s="168" t="str">
        <f>"Posibilidad de recibir o solicitar cualquier dádiva o beneficio a nombre propio o de terceros, con el fin de "&amp;J53</f>
        <v>Posibilidad de recibir o solicitar cualquier dádiva o beneficio a nombre propio o de terceros, con el fin de alterar o manipular ilegalmente la información de los activos recibidos que puedan afectar su potencial de productividad</v>
      </c>
      <c r="J53" s="179" t="s">
        <v>338</v>
      </c>
      <c r="K53" s="21" t="s">
        <v>86</v>
      </c>
      <c r="L53" s="22" t="s">
        <v>339</v>
      </c>
      <c r="M53" s="180" t="s">
        <v>340</v>
      </c>
      <c r="N53" s="179" t="s">
        <v>89</v>
      </c>
      <c r="O53" s="173" t="str">
        <f>IF(N53="","",IF(OR($N53=[2]Tabla_Probabilidad!$D$20,$N53=[2]Tabla_Probabilidad!$J$20),"Muy Baja",IF(OR($N53=[2]Tabla_Probabilidad!$E$20,$N53=[2]Tabla_Probabilidad!$K$20),"Baja",IF(OR($N53=[2]Tabla_Probabilidad!$F$20,$N53=[2]Tabla_Probabilidad!$L$20),"Media",IF(OR($N53=[2]Tabla_Probabilidad!$G$20,$N53=[2]Tabla_Probabilidad!$M$20),"Alta",IF(OR($N53=[2]Tabla_Probabilidad!$H$20,$N53=[2]Tabla_Probabilidad!$N$20),"Muy Alta"))))))</f>
        <v>Media</v>
      </c>
      <c r="P53" s="183">
        <f>IF(O53="Muy Baja",1,IF(O53="Baja",2,IF(O53="Media",3,IF(O53="Alta",4,IF(O53="Muy Alta",5,"")))))</f>
        <v>3</v>
      </c>
      <c r="Q53" s="184" t="str">
        <f>IFERROR(IF($C53="Corrupción",HYPERLINK("#"&amp;"Impacto_Riesgos!C"&amp;MATCH($B53,[2]Impacto_Riesgos!$B$10:$B$138,0)+9,"Calcula el impacto aquí"),"")," ")</f>
        <v>Calcula el impacto aquí</v>
      </c>
      <c r="R53" s="169">
        <f>IFERROR(VLOOKUP(A53,[2]Impacto_Riesgos!$A$8:$W$138,23,),"NA")</f>
        <v>15</v>
      </c>
      <c r="S53" s="172" t="s">
        <v>90</v>
      </c>
      <c r="T53" s="173" t="str">
        <f>IF($S53='[2]Tabla Impacto'!$F$10,"Moderado",IF($S53='[2]Tabla Impacto'!$G$10,"Mayor",IF($S53='[2]Tabla Impacto'!$H$10,"Catastrófico","")))</f>
        <v>Catastrófico</v>
      </c>
      <c r="U53" s="174">
        <f>IF(T53="Leve",1,IF(T53="Menor",2,IF(T53="Moderado",3,IF(T53="Mayor",4,IF(T53="Catastrófico",5,"")))))</f>
        <v>5</v>
      </c>
      <c r="V53" s="175" t="str">
        <f>IF(OR(AND($O53="Muy Baja",T53="Leve"),AND($O53="Muy Baja",T53="Menor"),AND($O53="Baja",T53="Leve"),AND($O53="Baja",T53="Menor"),AND($O53="Media",T53="Leve")),"Bajo",IF(OR(AND($O53="Muy baja",T53="Moderado"),AND($O53="Baja",T53="Moderado"),AND($O53="Media",T53="Menor"),AND($O53="Alta",T53="Leve")),"Moderado",IF(OR(AND($O53="Muy Baja",T53="Mayor"),AND($O53="Baja",T53="Mayor"),AND($O53="Media",T53="Moderado"),AND($O53="Alta",T53="Menor"),AND($O53="Alta",T53="Moderado"),AND($O53="Muy Alta",T53="Leve"),AND($O53="Muy Alta",T53="Menor")),"Alto",IF(OR(AND($O53="Muy Baja",T53="Catastrófico"),AND($O53="Baja",T53="Catastrófico"),AND($O53="Media",T53="Mayor"),AND($O53="Media",T53="Catastrófico"),AND($O53="Alta",T53="Mayor"),AND($O53="Alta",T53="Catastrófico"),AND($O53="Muy Alta",T53="Moderado"),AND($O53="Muy Alta",T53="Mayor"),AND($O53="Muy Alta",T53="Catastrófico")),"Extremo",""))))</f>
        <v>Extremo</v>
      </c>
      <c r="W53" s="21" t="s">
        <v>91</v>
      </c>
      <c r="X53" s="20" t="s">
        <v>341</v>
      </c>
      <c r="Y53" s="25" t="s">
        <v>342</v>
      </c>
      <c r="Z53" s="25" t="s">
        <v>343</v>
      </c>
      <c r="AA53" s="26" t="s">
        <v>292</v>
      </c>
      <c r="AB53" s="27" t="s">
        <v>96</v>
      </c>
      <c r="AC53" s="27" t="s">
        <v>97</v>
      </c>
      <c r="AD53" s="19" t="s">
        <v>98</v>
      </c>
      <c r="AE53" s="19" t="s">
        <v>99</v>
      </c>
      <c r="AF53" s="19" t="s">
        <v>100</v>
      </c>
      <c r="AG53" s="28" t="s">
        <v>98</v>
      </c>
      <c r="AH53" s="19" t="s">
        <v>101</v>
      </c>
      <c r="AI53" s="29">
        <f t="shared" si="1"/>
        <v>100</v>
      </c>
      <c r="AJ53" s="29" t="str">
        <f t="shared" si="0"/>
        <v>Fuerte</v>
      </c>
      <c r="AK53" s="19" t="s">
        <v>102</v>
      </c>
      <c r="AL53" s="29" t="str">
        <f>IFERROR(VLOOKUP(AJ53&amp;AK53,[2]Tabla_Controles!$B$56:$G$65,5,FALSE),"")</f>
        <v>Fuerte</v>
      </c>
      <c r="AM53" s="30">
        <f t="shared" si="2"/>
        <v>100</v>
      </c>
      <c r="AN53" s="176">
        <f>IFERROR(AVERAGE(AM53:AM59),"")</f>
        <v>83.333333333333329</v>
      </c>
      <c r="AO53" s="195" t="str">
        <f>IF($AN53=100,"Fuerte",IF($AN53&lt;100,"Moderado",IF($AN53&lt;50,"Débil",IF($AN53=0,"",""))))</f>
        <v>Moderado</v>
      </c>
      <c r="AP53" s="198" t="s">
        <v>103</v>
      </c>
      <c r="AQ53" s="201">
        <f>IFERROR(P53-VLOOKUP(AO53&amp;AP53,[2]Tabla_Controles!$B$77:$E$83,4,0),"")</f>
        <v>2</v>
      </c>
      <c r="AR53" s="204" t="str">
        <f>IF($AQ53="","",IF($AQ53=1,"Muy Baja",IF($AQ53=2,"Baja",IF($AQ53=3,"Media",IF($AQ53=4,"Alta",IF($AQ53=5,"Muy Alta","Muy Baja"))))))</f>
        <v>Baja</v>
      </c>
      <c r="AS53" s="204" t="str">
        <f>T53</f>
        <v>Catastrófico</v>
      </c>
      <c r="AT53" s="205" t="str">
        <f>IF(OR(AND($AR53="Muy Baja",$AS53="Leve"),AND($AR53="Muy Baja",$AS53="Menor"),AND($AR53="Baja",$AS53="Leve"),AND($AR53="Baja",$AS53="Menor"),AND($AR53="Media",$AS53="Leve")),"Bajo",IF(OR(AND($AR53="Muy baja",$AS53="Moderado"),AND($AR53="Baja",$AS53="Moderado"),AND($AR53="Media",$AS53="Menor"),AND($AR53="Alta",$AS53="Leve")),"Moderado",IF(OR(AND($AR53="Muy Baja",$AS53="Mayor"),AND($AR53="Baja",$AS53="Mayor"),AND($AR53="Media",$AS53="Moderado"),AND($AR53="Alta",$AS53="Menor"),AND($AR53="Alta",$AS53="Moderado"),AND($AR53="Muy Alta",$AS53="Leve"),AND($AR53="Muy Alta",$AS53="Menor")),"Alto",IF(OR(AND($AR53="Muy Baja",$AS53="Catastrófico"),AND($AR53="Baja",$AS53="Catastrófico"),AND($AR53="Media",$AS53="Mayor"),AND($AR53="Media",$AS53="Catastrófico"),AND($AR53="Alta",$AS53="Mayor"),AND($AR53="Alta",$AS53="Catastrófico"),AND($AR53="Muy Alta",$AS53="Moderado"),AND($AR53="Muy Alta",$AS53="Mayor"),AND($AR53="Muy Alta",$AS53="Catastrófico")),"Extremo",""))))</f>
        <v>Extremo</v>
      </c>
      <c r="AU53" s="167" t="s">
        <v>104</v>
      </c>
      <c r="AV53" s="32" t="s">
        <v>105</v>
      </c>
      <c r="AW53" s="76" t="s">
        <v>94</v>
      </c>
      <c r="AX53" s="77" t="s">
        <v>94</v>
      </c>
      <c r="AY53" s="77" t="s">
        <v>94</v>
      </c>
      <c r="AZ53" s="78" t="s">
        <v>94</v>
      </c>
      <c r="BA53" s="78" t="s">
        <v>94</v>
      </c>
      <c r="BB53" s="187" t="s">
        <v>109</v>
      </c>
      <c r="BC53" s="21" t="s">
        <v>91</v>
      </c>
      <c r="BD53" s="45" t="s">
        <v>130</v>
      </c>
      <c r="BE53" s="47" t="s">
        <v>344</v>
      </c>
      <c r="BF53" s="47" t="s">
        <v>345</v>
      </c>
      <c r="BG53" s="41" t="s">
        <v>174</v>
      </c>
      <c r="BH53" s="49"/>
      <c r="BI53" s="50"/>
      <c r="BJ53" s="50"/>
      <c r="BK53" s="190" t="s">
        <v>115</v>
      </c>
      <c r="BL53" s="190" t="s">
        <v>203</v>
      </c>
      <c r="BM53" s="212" t="s">
        <v>94</v>
      </c>
      <c r="BP53" s="213">
        <v>177</v>
      </c>
    </row>
    <row r="54" spans="1:68" ht="102" x14ac:dyDescent="0.3">
      <c r="A54" s="159"/>
      <c r="B54" s="161">
        <v>177</v>
      </c>
      <c r="C54" s="163"/>
      <c r="D54" s="165"/>
      <c r="E54" s="165"/>
      <c r="F54" s="165"/>
      <c r="G54" s="207"/>
      <c r="H54" s="210"/>
      <c r="I54" s="168"/>
      <c r="J54" s="179"/>
      <c r="K54" s="21" t="s">
        <v>118</v>
      </c>
      <c r="L54" s="22" t="s">
        <v>346</v>
      </c>
      <c r="M54" s="181"/>
      <c r="N54" s="179"/>
      <c r="O54" s="173"/>
      <c r="P54" s="183"/>
      <c r="Q54" s="185"/>
      <c r="R54" s="170"/>
      <c r="S54" s="172"/>
      <c r="T54" s="173"/>
      <c r="U54" s="174"/>
      <c r="V54" s="175"/>
      <c r="W54" s="21" t="s">
        <v>120</v>
      </c>
      <c r="X54" s="20" t="s">
        <v>347</v>
      </c>
      <c r="Y54" s="25" t="s">
        <v>348</v>
      </c>
      <c r="Z54" s="25" t="s">
        <v>349</v>
      </c>
      <c r="AA54" s="26" t="s">
        <v>350</v>
      </c>
      <c r="AB54" s="27" t="s">
        <v>96</v>
      </c>
      <c r="AC54" s="27" t="s">
        <v>97</v>
      </c>
      <c r="AD54" s="19" t="s">
        <v>98</v>
      </c>
      <c r="AE54" s="19" t="s">
        <v>159</v>
      </c>
      <c r="AF54" s="19" t="s">
        <v>100</v>
      </c>
      <c r="AG54" s="28" t="s">
        <v>98</v>
      </c>
      <c r="AH54" s="19" t="s">
        <v>101</v>
      </c>
      <c r="AI54" s="29">
        <f t="shared" si="1"/>
        <v>95</v>
      </c>
      <c r="AJ54" s="29" t="str">
        <f t="shared" si="0"/>
        <v>Moderado</v>
      </c>
      <c r="AK54" s="19" t="s">
        <v>102</v>
      </c>
      <c r="AL54" s="29" t="str">
        <f>IFERROR(VLOOKUP(AJ54&amp;AK54,[2]Tabla_Controles!$B$56:$G$65,5,FALSE),"")</f>
        <v>Moderado</v>
      </c>
      <c r="AM54" s="30">
        <f t="shared" si="2"/>
        <v>50</v>
      </c>
      <c r="AN54" s="177"/>
      <c r="AO54" s="196"/>
      <c r="AP54" s="199"/>
      <c r="AQ54" s="202"/>
      <c r="AR54" s="204"/>
      <c r="AS54" s="204"/>
      <c r="AT54" s="205"/>
      <c r="AU54" s="167"/>
      <c r="AV54" s="32" t="s">
        <v>126</v>
      </c>
      <c r="AW54" s="76" t="s">
        <v>94</v>
      </c>
      <c r="AX54" s="77" t="s">
        <v>94</v>
      </c>
      <c r="AY54" s="77" t="s">
        <v>94</v>
      </c>
      <c r="AZ54" s="78" t="s">
        <v>94</v>
      </c>
      <c r="BA54" s="78" t="s">
        <v>94</v>
      </c>
      <c r="BB54" s="188"/>
      <c r="BC54" s="21" t="s">
        <v>120</v>
      </c>
      <c r="BD54" s="48" t="s">
        <v>130</v>
      </c>
      <c r="BE54" s="81" t="s">
        <v>351</v>
      </c>
      <c r="BF54" s="81" t="s">
        <v>352</v>
      </c>
      <c r="BG54" s="41" t="s">
        <v>185</v>
      </c>
      <c r="BH54" s="49"/>
      <c r="BI54" s="50"/>
      <c r="BJ54" s="50"/>
      <c r="BK54" s="191"/>
      <c r="BL54" s="191"/>
      <c r="BM54" s="193"/>
      <c r="BP54" s="213"/>
    </row>
    <row r="55" spans="1:68" ht="102" customHeight="1" x14ac:dyDescent="0.3">
      <c r="A55" s="159"/>
      <c r="B55" s="161">
        <v>177</v>
      </c>
      <c r="C55" s="163"/>
      <c r="D55" s="165"/>
      <c r="E55" s="165"/>
      <c r="F55" s="165"/>
      <c r="G55" s="207"/>
      <c r="H55" s="210"/>
      <c r="I55" s="168"/>
      <c r="J55" s="179"/>
      <c r="K55" s="21" t="s">
        <v>133</v>
      </c>
      <c r="L55" s="22" t="s">
        <v>353</v>
      </c>
      <c r="M55" s="181"/>
      <c r="N55" s="179"/>
      <c r="O55" s="173"/>
      <c r="P55" s="183"/>
      <c r="Q55" s="185"/>
      <c r="R55" s="170"/>
      <c r="S55" s="172"/>
      <c r="T55" s="173"/>
      <c r="U55" s="174"/>
      <c r="V55" s="175"/>
      <c r="W55" s="21" t="s">
        <v>135</v>
      </c>
      <c r="X55" s="20" t="s">
        <v>354</v>
      </c>
      <c r="Y55" s="25" t="s">
        <v>355</v>
      </c>
      <c r="Z55" s="25" t="s">
        <v>356</v>
      </c>
      <c r="AA55" s="26" t="s">
        <v>292</v>
      </c>
      <c r="AB55" s="27" t="s">
        <v>96</v>
      </c>
      <c r="AC55" s="27" t="s">
        <v>97</v>
      </c>
      <c r="AD55" s="19" t="s">
        <v>98</v>
      </c>
      <c r="AE55" s="19" t="s">
        <v>99</v>
      </c>
      <c r="AF55" s="19" t="s">
        <v>100</v>
      </c>
      <c r="AG55" s="28" t="s">
        <v>98</v>
      </c>
      <c r="AH55" s="19" t="s">
        <v>101</v>
      </c>
      <c r="AI55" s="29">
        <f t="shared" si="1"/>
        <v>100</v>
      </c>
      <c r="AJ55" s="29" t="str">
        <f t="shared" si="0"/>
        <v>Fuerte</v>
      </c>
      <c r="AK55" s="19" t="s">
        <v>102</v>
      </c>
      <c r="AL55" s="29" t="str">
        <f>IFERROR(VLOOKUP(AJ55&amp;AK55,[2]Tabla_Controles!$B$56:$G$65,5,FALSE),"")</f>
        <v>Fuerte</v>
      </c>
      <c r="AM55" s="30">
        <f t="shared" si="2"/>
        <v>100</v>
      </c>
      <c r="AN55" s="177"/>
      <c r="AO55" s="196"/>
      <c r="AP55" s="199"/>
      <c r="AQ55" s="202"/>
      <c r="AR55" s="204"/>
      <c r="AS55" s="204"/>
      <c r="AT55" s="205"/>
      <c r="AU55" s="167"/>
      <c r="AV55" s="32" t="s">
        <v>139</v>
      </c>
      <c r="AW55" s="56" t="s">
        <v>357</v>
      </c>
      <c r="AX55" s="34" t="s">
        <v>358</v>
      </c>
      <c r="AY55" s="35" t="s">
        <v>123</v>
      </c>
      <c r="AZ55" s="72">
        <v>44834</v>
      </c>
      <c r="BA55" s="72">
        <v>44849</v>
      </c>
      <c r="BB55" s="188"/>
      <c r="BC55" s="21" t="s">
        <v>135</v>
      </c>
      <c r="BD55" s="45" t="s">
        <v>130</v>
      </c>
      <c r="BE55" s="47" t="s">
        <v>359</v>
      </c>
      <c r="BF55" s="47" t="s">
        <v>360</v>
      </c>
      <c r="BG55" s="41" t="s">
        <v>105</v>
      </c>
      <c r="BH55" s="45" t="s">
        <v>130</v>
      </c>
      <c r="BI55" s="47" t="s">
        <v>361</v>
      </c>
      <c r="BJ55" s="47" t="s">
        <v>362</v>
      </c>
      <c r="BK55" s="191"/>
      <c r="BL55" s="191"/>
      <c r="BM55" s="193"/>
      <c r="BP55" s="213"/>
    </row>
    <row r="56" spans="1:68" ht="33" hidden="1" customHeight="1" x14ac:dyDescent="0.3">
      <c r="A56" s="159"/>
      <c r="B56" s="161">
        <v>177</v>
      </c>
      <c r="C56" s="163"/>
      <c r="D56" s="165"/>
      <c r="E56" s="165"/>
      <c r="F56" s="165"/>
      <c r="G56" s="207"/>
      <c r="H56" s="210"/>
      <c r="I56" s="168"/>
      <c r="J56" s="179"/>
      <c r="K56" s="21" t="s">
        <v>142</v>
      </c>
      <c r="L56" s="22"/>
      <c r="M56" s="181"/>
      <c r="N56" s="179"/>
      <c r="O56" s="173"/>
      <c r="P56" s="183"/>
      <c r="Q56" s="185"/>
      <c r="R56" s="170"/>
      <c r="S56" s="172"/>
      <c r="T56" s="173"/>
      <c r="U56" s="174"/>
      <c r="V56" s="175"/>
      <c r="W56" s="21" t="s">
        <v>144</v>
      </c>
      <c r="X56" s="20"/>
      <c r="Y56" s="25"/>
      <c r="Z56" s="25"/>
      <c r="AA56" s="26"/>
      <c r="AB56" s="27"/>
      <c r="AC56" s="27"/>
      <c r="AD56" s="19"/>
      <c r="AE56" s="19"/>
      <c r="AF56" s="19"/>
      <c r="AG56" s="28"/>
      <c r="AH56" s="19"/>
      <c r="AI56" s="29" t="str">
        <f t="shared" si="1"/>
        <v/>
      </c>
      <c r="AJ56" s="29" t="str">
        <f t="shared" si="0"/>
        <v/>
      </c>
      <c r="AK56" s="19"/>
      <c r="AL56" s="29" t="str">
        <f>IFERROR(VLOOKUP(AJ56&amp;AK56,[2]Tabla_Controles!$B$56:$G$65,5,FALSE),"")</f>
        <v/>
      </c>
      <c r="AM56" s="30" t="str">
        <f t="shared" si="2"/>
        <v/>
      </c>
      <c r="AN56" s="177"/>
      <c r="AO56" s="196"/>
      <c r="AP56" s="199"/>
      <c r="AQ56" s="202"/>
      <c r="AR56" s="204"/>
      <c r="AS56" s="204"/>
      <c r="AT56" s="205"/>
      <c r="AU56" s="167"/>
      <c r="AV56" s="41" t="s">
        <v>149</v>
      </c>
      <c r="AW56" s="56"/>
      <c r="AX56" s="56"/>
      <c r="AY56" s="56"/>
      <c r="AZ56" s="58"/>
      <c r="BA56" s="58"/>
      <c r="BB56" s="188"/>
      <c r="BC56" s="21" t="s">
        <v>144</v>
      </c>
      <c r="BD56" s="20"/>
      <c r="BE56" s="61"/>
      <c r="BF56" s="61"/>
      <c r="BG56" s="41" t="s">
        <v>126</v>
      </c>
      <c r="BH56" s="20"/>
      <c r="BI56" s="62"/>
      <c r="BJ56" s="62"/>
      <c r="BK56" s="191"/>
      <c r="BL56" s="191"/>
      <c r="BM56" s="193"/>
      <c r="BP56" s="213"/>
    </row>
    <row r="57" spans="1:68" ht="30" hidden="1" customHeight="1" x14ac:dyDescent="0.3">
      <c r="A57" s="159"/>
      <c r="B57" s="161">
        <v>177</v>
      </c>
      <c r="C57" s="163"/>
      <c r="D57" s="165"/>
      <c r="E57" s="165"/>
      <c r="F57" s="165"/>
      <c r="G57" s="207"/>
      <c r="H57" s="210"/>
      <c r="I57" s="168"/>
      <c r="J57" s="179"/>
      <c r="K57" s="21" t="s">
        <v>152</v>
      </c>
      <c r="L57" s="22"/>
      <c r="M57" s="181"/>
      <c r="N57" s="179"/>
      <c r="O57" s="173"/>
      <c r="P57" s="183"/>
      <c r="Q57" s="185"/>
      <c r="R57" s="170"/>
      <c r="S57" s="172"/>
      <c r="T57" s="173"/>
      <c r="U57" s="174"/>
      <c r="V57" s="175"/>
      <c r="W57" s="21" t="s">
        <v>154</v>
      </c>
      <c r="X57" s="20"/>
      <c r="Y57" s="25"/>
      <c r="Z57" s="25"/>
      <c r="AA57" s="26"/>
      <c r="AB57" s="27"/>
      <c r="AC57" s="27"/>
      <c r="AD57" s="19"/>
      <c r="AE57" s="19"/>
      <c r="AF57" s="19"/>
      <c r="AG57" s="28"/>
      <c r="AH57" s="19"/>
      <c r="AI57" s="29" t="str">
        <f t="shared" si="1"/>
        <v/>
      </c>
      <c r="AJ57" s="29" t="str">
        <f t="shared" si="0"/>
        <v/>
      </c>
      <c r="AK57" s="19"/>
      <c r="AL57" s="29" t="str">
        <f>IFERROR(VLOOKUP(AJ57&amp;AK57,[2]Tabla_Controles!$B$56:$G$65,5,FALSE),"")</f>
        <v/>
      </c>
      <c r="AM57" s="30" t="str">
        <f t="shared" si="2"/>
        <v/>
      </c>
      <c r="AN57" s="177"/>
      <c r="AO57" s="196"/>
      <c r="AP57" s="199"/>
      <c r="AQ57" s="202"/>
      <c r="AR57" s="204"/>
      <c r="AS57" s="204"/>
      <c r="AT57" s="205"/>
      <c r="AU57" s="167"/>
      <c r="AV57" s="41" t="s">
        <v>160</v>
      </c>
      <c r="AW57" s="56"/>
      <c r="AX57" s="56"/>
      <c r="AY57" s="56"/>
      <c r="AZ57" s="58"/>
      <c r="BA57" s="58"/>
      <c r="BB57" s="188"/>
      <c r="BC57" s="21" t="s">
        <v>154</v>
      </c>
      <c r="BD57" s="20"/>
      <c r="BE57" s="61"/>
      <c r="BF57" s="61"/>
      <c r="BG57" s="41" t="s">
        <v>139</v>
      </c>
      <c r="BH57" s="20"/>
      <c r="BI57" s="62"/>
      <c r="BJ57" s="62"/>
      <c r="BK57" s="191"/>
      <c r="BL57" s="191"/>
      <c r="BM57" s="193"/>
      <c r="BP57" s="213"/>
    </row>
    <row r="58" spans="1:68" ht="30" hidden="1" customHeight="1" x14ac:dyDescent="0.3">
      <c r="A58" s="159"/>
      <c r="B58" s="161">
        <v>177</v>
      </c>
      <c r="C58" s="163"/>
      <c r="D58" s="165"/>
      <c r="E58" s="165"/>
      <c r="F58" s="165"/>
      <c r="G58" s="207"/>
      <c r="H58" s="210"/>
      <c r="I58" s="168"/>
      <c r="J58" s="179"/>
      <c r="K58" s="21" t="s">
        <v>167</v>
      </c>
      <c r="L58" s="22"/>
      <c r="M58" s="181"/>
      <c r="N58" s="179"/>
      <c r="O58" s="173"/>
      <c r="P58" s="183"/>
      <c r="Q58" s="185"/>
      <c r="R58" s="170"/>
      <c r="S58" s="172"/>
      <c r="T58" s="173"/>
      <c r="U58" s="174"/>
      <c r="V58" s="175"/>
      <c r="W58" s="21" t="s">
        <v>169</v>
      </c>
      <c r="X58" s="20"/>
      <c r="Y58" s="25"/>
      <c r="Z58" s="25"/>
      <c r="AA58" s="26"/>
      <c r="AB58" s="27"/>
      <c r="AC58" s="27"/>
      <c r="AD58" s="19"/>
      <c r="AE58" s="19"/>
      <c r="AF58" s="19"/>
      <c r="AG58" s="28"/>
      <c r="AH58" s="19"/>
      <c r="AI58" s="29" t="str">
        <f t="shared" si="1"/>
        <v/>
      </c>
      <c r="AJ58" s="29" t="str">
        <f t="shared" si="0"/>
        <v/>
      </c>
      <c r="AK58" s="19"/>
      <c r="AL58" s="29" t="str">
        <f>IFERROR(VLOOKUP(AJ58&amp;AK58,[2]Tabla_Controles!$B$56:$G$65,5,FALSE),"")</f>
        <v/>
      </c>
      <c r="AM58" s="30" t="str">
        <f t="shared" si="2"/>
        <v/>
      </c>
      <c r="AN58" s="177"/>
      <c r="AO58" s="196"/>
      <c r="AP58" s="199"/>
      <c r="AQ58" s="202"/>
      <c r="AR58" s="204"/>
      <c r="AS58" s="204"/>
      <c r="AT58" s="205"/>
      <c r="AU58" s="167"/>
      <c r="AV58" s="41" t="s">
        <v>174</v>
      </c>
      <c r="AW58" s="56"/>
      <c r="AX58" s="56"/>
      <c r="AY58" s="56"/>
      <c r="AZ58" s="58"/>
      <c r="BA58" s="58"/>
      <c r="BB58" s="188"/>
      <c r="BC58" s="21" t="s">
        <v>169</v>
      </c>
      <c r="BD58" s="20"/>
      <c r="BE58" s="61"/>
      <c r="BF58" s="61"/>
      <c r="BG58" s="41" t="s">
        <v>149</v>
      </c>
      <c r="BH58" s="20"/>
      <c r="BI58" s="62"/>
      <c r="BJ58" s="62"/>
      <c r="BK58" s="191"/>
      <c r="BL58" s="191"/>
      <c r="BM58" s="193"/>
      <c r="BP58" s="213"/>
    </row>
    <row r="59" spans="1:68" ht="30" hidden="1" customHeight="1" x14ac:dyDescent="0.3">
      <c r="A59" s="159"/>
      <c r="B59" s="161">
        <v>177</v>
      </c>
      <c r="C59" s="164"/>
      <c r="D59" s="165"/>
      <c r="E59" s="165"/>
      <c r="F59" s="165"/>
      <c r="G59" s="208"/>
      <c r="H59" s="211"/>
      <c r="I59" s="168"/>
      <c r="J59" s="179"/>
      <c r="K59" s="21" t="s">
        <v>183</v>
      </c>
      <c r="L59" s="22"/>
      <c r="M59" s="182"/>
      <c r="N59" s="179"/>
      <c r="O59" s="173"/>
      <c r="P59" s="183"/>
      <c r="Q59" s="186"/>
      <c r="R59" s="171"/>
      <c r="S59" s="172"/>
      <c r="T59" s="173"/>
      <c r="U59" s="174"/>
      <c r="V59" s="175"/>
      <c r="W59" s="21" t="s">
        <v>184</v>
      </c>
      <c r="X59" s="20"/>
      <c r="Y59" s="25"/>
      <c r="Z59" s="25"/>
      <c r="AA59" s="26"/>
      <c r="AB59" s="27"/>
      <c r="AC59" s="27"/>
      <c r="AD59" s="19"/>
      <c r="AE59" s="19"/>
      <c r="AF59" s="19"/>
      <c r="AG59" s="28"/>
      <c r="AH59" s="19"/>
      <c r="AI59" s="29" t="str">
        <f t="shared" si="1"/>
        <v/>
      </c>
      <c r="AJ59" s="29" t="str">
        <f t="shared" si="0"/>
        <v/>
      </c>
      <c r="AK59" s="19"/>
      <c r="AL59" s="29" t="str">
        <f>IFERROR(VLOOKUP(AJ59&amp;AK59,[2]Tabla_Controles!$B$56:$G$65,5,FALSE),"")</f>
        <v/>
      </c>
      <c r="AM59" s="30" t="str">
        <f t="shared" si="2"/>
        <v/>
      </c>
      <c r="AN59" s="178"/>
      <c r="AO59" s="197"/>
      <c r="AP59" s="200"/>
      <c r="AQ59" s="203"/>
      <c r="AR59" s="204"/>
      <c r="AS59" s="204"/>
      <c r="AT59" s="205"/>
      <c r="AU59" s="167"/>
      <c r="AV59" s="41" t="s">
        <v>185</v>
      </c>
      <c r="AW59" s="56"/>
      <c r="AX59" s="56"/>
      <c r="AY59" s="56"/>
      <c r="AZ59" s="58"/>
      <c r="BA59" s="58"/>
      <c r="BB59" s="189"/>
      <c r="BC59" s="21" t="s">
        <v>184</v>
      </c>
      <c r="BD59" s="20"/>
      <c r="BE59" s="61"/>
      <c r="BF59" s="61"/>
      <c r="BG59" s="41" t="s">
        <v>160</v>
      </c>
      <c r="BH59" s="20"/>
      <c r="BI59" s="62"/>
      <c r="BJ59" s="62"/>
      <c r="BK59" s="192"/>
      <c r="BL59" s="192"/>
      <c r="BM59" s="194"/>
      <c r="BP59" s="213"/>
    </row>
    <row r="60" spans="1:68" ht="127.5" x14ac:dyDescent="0.3">
      <c r="A60" s="159" t="str">
        <f>C60&amp;COUNTIF($C$10:C60,C60)</f>
        <v>Corrupción8</v>
      </c>
      <c r="B60" s="214">
        <v>178</v>
      </c>
      <c r="C60" s="162" t="s">
        <v>79</v>
      </c>
      <c r="D60" s="165" t="s">
        <v>80</v>
      </c>
      <c r="E60" s="165" t="s">
        <v>334</v>
      </c>
      <c r="F60" s="165" t="s">
        <v>363</v>
      </c>
      <c r="G60" s="206" t="s">
        <v>364</v>
      </c>
      <c r="H60" s="209" t="s">
        <v>365</v>
      </c>
      <c r="I60" s="168" t="str">
        <f>"Posibilidad de recibir o solicitar cualquier dádiva o beneficio a nombre propio o de terceros, con el fin de "&amp;J60</f>
        <v>Posibilidad de recibir o solicitar cualquier dádiva o beneficio a nombre propio o de terceros, con el fin de favorecer a terceros en el proceso de registro de depositarios provisionales y liquidadores para la administración de los activos a cargo de SAE.</v>
      </c>
      <c r="J60" s="179" t="s">
        <v>366</v>
      </c>
      <c r="K60" s="21" t="s">
        <v>86</v>
      </c>
      <c r="L60" s="22" t="s">
        <v>367</v>
      </c>
      <c r="M60" s="180" t="s">
        <v>368</v>
      </c>
      <c r="N60" s="179" t="s">
        <v>89</v>
      </c>
      <c r="O60" s="173" t="str">
        <f>IF(N60="","",IF(OR($N60=[2]Tabla_Probabilidad!$D$20,$N60=[2]Tabla_Probabilidad!$J$20),"Muy Baja",IF(OR($N60=[2]Tabla_Probabilidad!$E$20,$N60=[2]Tabla_Probabilidad!$K$20),"Baja",IF(OR($N60=[2]Tabla_Probabilidad!$F$20,$N60=[2]Tabla_Probabilidad!$L$20),"Media",IF(OR($N60=[2]Tabla_Probabilidad!$G$20,$N60=[2]Tabla_Probabilidad!$M$20),"Alta",IF(OR($N60=[2]Tabla_Probabilidad!$H$20,$N60=[2]Tabla_Probabilidad!$N$20),"Muy Alta"))))))</f>
        <v>Media</v>
      </c>
      <c r="P60" s="183">
        <f>IF(O60="Muy Baja",1,IF(O60="Baja",2,IF(O60="Media",3,IF(O60="Alta",4,IF(O60="Muy Alta",5,"")))))</f>
        <v>3</v>
      </c>
      <c r="Q60" s="184" t="str">
        <f>IFERROR(IF($C60="Corrupción",HYPERLINK("#"&amp;"Impacto_Riesgos!C"&amp;MATCH($B60,[2]Impacto_Riesgos!$B$10:$B$138,0)+9,"Calcula el impacto aquí"),"")," ")</f>
        <v>Calcula el impacto aquí</v>
      </c>
      <c r="R60" s="169">
        <f>IFERROR(VLOOKUP(A60,[2]Impacto_Riesgos!$A$8:$W$138,23,),"NA")</f>
        <v>15</v>
      </c>
      <c r="S60" s="172" t="s">
        <v>90</v>
      </c>
      <c r="T60" s="173" t="str">
        <f>IF($S60='[2]Tabla Impacto'!$F$10,"Moderado",IF($S60='[2]Tabla Impacto'!$G$10,"Mayor",IF($S60='[2]Tabla Impacto'!$H$10,"Catastrófico","")))</f>
        <v>Catastrófico</v>
      </c>
      <c r="U60" s="174">
        <f>IF(T60="Leve",1,IF(T60="Menor",2,IF(T60="Moderado",3,IF(T60="Mayor",4,IF(T60="Catastrófico",5,"")))))</f>
        <v>5</v>
      </c>
      <c r="V60" s="175" t="str">
        <f>IF(OR(AND($O60="Muy Baja",T60="Leve"),AND($O60="Muy Baja",T60="Menor"),AND($O60="Baja",T60="Leve"),AND($O60="Baja",T60="Menor"),AND($O60="Media",T60="Leve")),"Bajo",IF(OR(AND($O60="Muy baja",T60="Moderado"),AND($O60="Baja",T60="Moderado"),AND($O60="Media",T60="Menor"),AND($O60="Alta",T60="Leve")),"Moderado",IF(OR(AND($O60="Muy Baja",T60="Mayor"),AND($O60="Baja",T60="Mayor"),AND($O60="Media",T60="Moderado"),AND($O60="Alta",T60="Menor"),AND($O60="Alta",T60="Moderado"),AND($O60="Muy Alta",T60="Leve"),AND($O60="Muy Alta",T60="Menor")),"Alto",IF(OR(AND($O60="Muy Baja",T60="Catastrófico"),AND($O60="Baja",T60="Catastrófico"),AND($O60="Media",T60="Mayor"),AND($O60="Media",T60="Catastrófico"),AND($O60="Alta",T60="Mayor"),AND($O60="Alta",T60="Catastrófico"),AND($O60="Muy Alta",T60="Moderado"),AND($O60="Muy Alta",T60="Mayor"),AND($O60="Muy Alta",T60="Catastrófico")),"Extremo",""))))</f>
        <v>Extremo</v>
      </c>
      <c r="W60" s="21" t="s">
        <v>91</v>
      </c>
      <c r="X60" s="20" t="s">
        <v>369</v>
      </c>
      <c r="Y60" s="25" t="s">
        <v>370</v>
      </c>
      <c r="Z60" s="25" t="s">
        <v>371</v>
      </c>
      <c r="AA60" s="26" t="s">
        <v>372</v>
      </c>
      <c r="AB60" s="27" t="s">
        <v>96</v>
      </c>
      <c r="AC60" s="27" t="s">
        <v>97</v>
      </c>
      <c r="AD60" s="19" t="s">
        <v>98</v>
      </c>
      <c r="AE60" s="19" t="s">
        <v>99</v>
      </c>
      <c r="AF60" s="19" t="s">
        <v>100</v>
      </c>
      <c r="AG60" s="28" t="s">
        <v>98</v>
      </c>
      <c r="AH60" s="19" t="s">
        <v>101</v>
      </c>
      <c r="AI60" s="29">
        <f t="shared" si="1"/>
        <v>100</v>
      </c>
      <c r="AJ60" s="29" t="str">
        <f t="shared" si="0"/>
        <v>Fuerte</v>
      </c>
      <c r="AK60" s="19" t="s">
        <v>102</v>
      </c>
      <c r="AL60" s="29" t="str">
        <f>IFERROR(VLOOKUP(AJ60&amp;AK60,[2]Tabla_Controles!$B$56:$G$65,5,FALSE),"")</f>
        <v>Fuerte</v>
      </c>
      <c r="AM60" s="30">
        <f t="shared" si="2"/>
        <v>100</v>
      </c>
      <c r="AN60" s="176">
        <f>IFERROR(AVERAGE(AM60:AM66),"")</f>
        <v>58.333333333333336</v>
      </c>
      <c r="AO60" s="195" t="str">
        <f>IF($AN60=100,"Fuerte",IF($AN60&lt;100,"Moderado",IF($AN60&lt;50,"Débil",IF($AN60=0,"",""))))</f>
        <v>Moderado</v>
      </c>
      <c r="AP60" s="198" t="s">
        <v>103</v>
      </c>
      <c r="AQ60" s="201">
        <f>IFERROR(P60-VLOOKUP(AO60&amp;AP60,[2]Tabla_Controles!$B$77:$E$83,4,0),"")</f>
        <v>2</v>
      </c>
      <c r="AR60" s="204" t="str">
        <f>IF($AQ60="","",IF($AQ60=1,"Muy Baja",IF($AQ60=2,"Baja",IF($AQ60=3,"Media",IF($AQ60=4,"Alta",IF($AQ60=5,"Muy Alta","Muy Baja"))))))</f>
        <v>Baja</v>
      </c>
      <c r="AS60" s="204" t="str">
        <f>T60</f>
        <v>Catastrófico</v>
      </c>
      <c r="AT60" s="205" t="str">
        <f>IF(OR(AND($AR60="Muy Baja",$AS60="Leve"),AND($AR60="Muy Baja",$AS60="Menor"),AND($AR60="Baja",$AS60="Leve"),AND($AR60="Baja",$AS60="Menor"),AND($AR60="Media",$AS60="Leve")),"Bajo",IF(OR(AND($AR60="Muy baja",$AS60="Moderado"),AND($AR60="Baja",$AS60="Moderado"),AND($AR60="Media",$AS60="Menor"),AND($AR60="Alta",$AS60="Leve")),"Moderado",IF(OR(AND($AR60="Muy Baja",$AS60="Mayor"),AND($AR60="Baja",$AS60="Mayor"),AND($AR60="Media",$AS60="Moderado"),AND($AR60="Alta",$AS60="Menor"),AND($AR60="Alta",$AS60="Moderado"),AND($AR60="Muy Alta",$AS60="Leve"),AND($AR60="Muy Alta",$AS60="Menor")),"Alto",IF(OR(AND($AR60="Muy Baja",$AS60="Catastrófico"),AND($AR60="Baja",$AS60="Catastrófico"),AND($AR60="Media",$AS60="Mayor"),AND($AR60="Media",$AS60="Catastrófico"),AND($AR60="Alta",$AS60="Mayor"),AND($AR60="Alta",$AS60="Catastrófico"),AND($AR60="Muy Alta",$AS60="Moderado"),AND($AR60="Muy Alta",$AS60="Mayor"),AND($AR60="Muy Alta",$AS60="Catastrófico")),"Extremo",""))))</f>
        <v>Extremo</v>
      </c>
      <c r="AU60" s="167" t="s">
        <v>104</v>
      </c>
      <c r="AV60" s="41" t="s">
        <v>105</v>
      </c>
      <c r="AW60" s="22" t="s">
        <v>94</v>
      </c>
      <c r="AX60" s="62" t="s">
        <v>94</v>
      </c>
      <c r="AY60" s="22" t="s">
        <v>94</v>
      </c>
      <c r="AZ60" s="20" t="s">
        <v>94</v>
      </c>
      <c r="BA60" s="82" t="s">
        <v>94</v>
      </c>
      <c r="BB60" s="187" t="s">
        <v>109</v>
      </c>
      <c r="BC60" s="21" t="s">
        <v>91</v>
      </c>
      <c r="BD60" s="50" t="s">
        <v>233</v>
      </c>
      <c r="BE60" s="62" t="s">
        <v>373</v>
      </c>
      <c r="BF60" s="62" t="s">
        <v>373</v>
      </c>
      <c r="BG60" s="41" t="s">
        <v>174</v>
      </c>
      <c r="BH60" s="49"/>
      <c r="BI60" s="50"/>
      <c r="BJ60" s="50"/>
      <c r="BK60" s="190" t="s">
        <v>115</v>
      </c>
      <c r="BL60" s="190" t="s">
        <v>203</v>
      </c>
      <c r="BM60" s="212" t="s">
        <v>94</v>
      </c>
    </row>
    <row r="61" spans="1:68" ht="66" x14ac:dyDescent="0.3">
      <c r="A61" s="159"/>
      <c r="B61" s="214">
        <v>178</v>
      </c>
      <c r="C61" s="163"/>
      <c r="D61" s="165"/>
      <c r="E61" s="165"/>
      <c r="F61" s="165"/>
      <c r="G61" s="207"/>
      <c r="H61" s="210"/>
      <c r="I61" s="168"/>
      <c r="J61" s="179"/>
      <c r="K61" s="21" t="s">
        <v>118</v>
      </c>
      <c r="L61" s="22" t="s">
        <v>374</v>
      </c>
      <c r="M61" s="181"/>
      <c r="N61" s="179"/>
      <c r="O61" s="173"/>
      <c r="P61" s="183"/>
      <c r="Q61" s="185"/>
      <c r="R61" s="170"/>
      <c r="S61" s="172"/>
      <c r="T61" s="173"/>
      <c r="U61" s="174"/>
      <c r="V61" s="175"/>
      <c r="W61" s="21" t="s">
        <v>120</v>
      </c>
      <c r="X61" s="20" t="s">
        <v>375</v>
      </c>
      <c r="Y61" s="25" t="s">
        <v>376</v>
      </c>
      <c r="Z61" s="25" t="s">
        <v>94</v>
      </c>
      <c r="AA61" s="26" t="s">
        <v>372</v>
      </c>
      <c r="AB61" s="27" t="s">
        <v>96</v>
      </c>
      <c r="AC61" s="27" t="s">
        <v>97</v>
      </c>
      <c r="AD61" s="19" t="s">
        <v>98</v>
      </c>
      <c r="AE61" s="19" t="s">
        <v>99</v>
      </c>
      <c r="AF61" s="19" t="s">
        <v>100</v>
      </c>
      <c r="AG61" s="28" t="s">
        <v>98</v>
      </c>
      <c r="AH61" s="19" t="s">
        <v>101</v>
      </c>
      <c r="AI61" s="29">
        <f t="shared" si="1"/>
        <v>100</v>
      </c>
      <c r="AJ61" s="29" t="str">
        <f t="shared" si="0"/>
        <v>Fuerte</v>
      </c>
      <c r="AK61" s="19" t="s">
        <v>125</v>
      </c>
      <c r="AL61" s="29" t="str">
        <f>IFERROR(VLOOKUP(AJ61&amp;AK61,[2]Tabla_Controles!$B$56:$G$65,5,FALSE),"")</f>
        <v>Moderado</v>
      </c>
      <c r="AM61" s="30">
        <f t="shared" si="2"/>
        <v>50</v>
      </c>
      <c r="AN61" s="177"/>
      <c r="AO61" s="196"/>
      <c r="AP61" s="199"/>
      <c r="AQ61" s="202"/>
      <c r="AR61" s="204"/>
      <c r="AS61" s="204"/>
      <c r="AT61" s="205"/>
      <c r="AU61" s="167"/>
      <c r="AV61" s="41" t="s">
        <v>126</v>
      </c>
      <c r="AW61" s="56" t="s">
        <v>94</v>
      </c>
      <c r="AX61" s="56" t="s">
        <v>94</v>
      </c>
      <c r="AY61" s="56" t="s">
        <v>94</v>
      </c>
      <c r="AZ61" s="56" t="s">
        <v>94</v>
      </c>
      <c r="BA61" s="56" t="s">
        <v>94</v>
      </c>
      <c r="BB61" s="188"/>
      <c r="BC61" s="21" t="s">
        <v>120</v>
      </c>
      <c r="BD61" s="50" t="s">
        <v>233</v>
      </c>
      <c r="BE61" s="62" t="s">
        <v>373</v>
      </c>
      <c r="BF61" s="62" t="s">
        <v>373</v>
      </c>
      <c r="BG61" s="41" t="s">
        <v>185</v>
      </c>
      <c r="BH61" s="49"/>
      <c r="BI61" s="50"/>
      <c r="BJ61" s="50"/>
      <c r="BK61" s="191"/>
      <c r="BL61" s="191"/>
      <c r="BM61" s="193"/>
    </row>
    <row r="62" spans="1:68" ht="280.5" x14ac:dyDescent="0.3">
      <c r="A62" s="159"/>
      <c r="B62" s="214">
        <v>178</v>
      </c>
      <c r="C62" s="163"/>
      <c r="D62" s="165"/>
      <c r="E62" s="165"/>
      <c r="F62" s="165"/>
      <c r="G62" s="207"/>
      <c r="H62" s="210"/>
      <c r="I62" s="168"/>
      <c r="J62" s="179"/>
      <c r="K62" s="21" t="s">
        <v>133</v>
      </c>
      <c r="L62" s="22" t="s">
        <v>377</v>
      </c>
      <c r="M62" s="181"/>
      <c r="N62" s="179"/>
      <c r="O62" s="173"/>
      <c r="P62" s="183"/>
      <c r="Q62" s="185"/>
      <c r="R62" s="170"/>
      <c r="S62" s="172"/>
      <c r="T62" s="173"/>
      <c r="U62" s="174"/>
      <c r="V62" s="175"/>
      <c r="W62" s="21" t="s">
        <v>135</v>
      </c>
      <c r="X62" s="20" t="s">
        <v>378</v>
      </c>
      <c r="Y62" s="25" t="s">
        <v>379</v>
      </c>
      <c r="Z62" s="25" t="s">
        <v>371</v>
      </c>
      <c r="AA62" s="26" t="s">
        <v>380</v>
      </c>
      <c r="AB62" s="27" t="s">
        <v>96</v>
      </c>
      <c r="AC62" s="27" t="s">
        <v>97</v>
      </c>
      <c r="AD62" s="19" t="s">
        <v>98</v>
      </c>
      <c r="AE62" s="19" t="s">
        <v>159</v>
      </c>
      <c r="AF62" s="19" t="s">
        <v>100</v>
      </c>
      <c r="AG62" s="28" t="s">
        <v>98</v>
      </c>
      <c r="AH62" s="19" t="s">
        <v>101</v>
      </c>
      <c r="AI62" s="29">
        <f>IF(COUNTBLANK(AB62:AH62)=7,"",IF($AB62="Asignado",15,0)+IF($AC62="Adecuado",15,0)+IF($AD62="Oportuna",15,0)+IF($AE62="Prevenir",15,0)+IF($AE62="Detectar",10,0)+IF($AF62="Confiable",15,0)+IF($AG62="Oportuna",15,0)+IF($AH62="Completa",10,0)+IF($AH62="Incompleta",5,0))</f>
        <v>95</v>
      </c>
      <c r="AJ62" s="29" t="str">
        <f t="shared" si="0"/>
        <v>Moderado</v>
      </c>
      <c r="AK62" s="19" t="s">
        <v>125</v>
      </c>
      <c r="AL62" s="29" t="str">
        <f>IFERROR(VLOOKUP(AJ62&amp;AK62,[2]Tabla_Controles!$B$56:$G$65,5,FALSE),"")</f>
        <v>Moderado</v>
      </c>
      <c r="AM62" s="30">
        <f t="shared" si="2"/>
        <v>50</v>
      </c>
      <c r="AN62" s="177"/>
      <c r="AO62" s="196"/>
      <c r="AP62" s="199"/>
      <c r="AQ62" s="202"/>
      <c r="AR62" s="204"/>
      <c r="AS62" s="204"/>
      <c r="AT62" s="205"/>
      <c r="AU62" s="167"/>
      <c r="AV62" s="41" t="s">
        <v>139</v>
      </c>
      <c r="AW62" s="56" t="s">
        <v>298</v>
      </c>
      <c r="AX62" s="34" t="s">
        <v>198</v>
      </c>
      <c r="AY62" s="35" t="s">
        <v>95</v>
      </c>
      <c r="AZ62" s="72">
        <v>44742</v>
      </c>
      <c r="BA62" s="72">
        <v>44757</v>
      </c>
      <c r="BB62" s="188"/>
      <c r="BC62" s="21" t="s">
        <v>135</v>
      </c>
      <c r="BD62" s="45" t="s">
        <v>130</v>
      </c>
      <c r="BE62" s="67" t="s">
        <v>381</v>
      </c>
      <c r="BF62" s="67" t="s">
        <v>382</v>
      </c>
      <c r="BG62" s="41" t="s">
        <v>105</v>
      </c>
      <c r="BH62" s="48" t="s">
        <v>130</v>
      </c>
      <c r="BI62" s="74" t="s">
        <v>383</v>
      </c>
      <c r="BJ62" s="74" t="s">
        <v>300</v>
      </c>
      <c r="BK62" s="191"/>
      <c r="BL62" s="191"/>
      <c r="BM62" s="193"/>
    </row>
    <row r="63" spans="1:68" ht="135" x14ac:dyDescent="0.3">
      <c r="A63" s="159"/>
      <c r="B63" s="214">
        <v>178</v>
      </c>
      <c r="C63" s="163"/>
      <c r="D63" s="165"/>
      <c r="E63" s="165"/>
      <c r="F63" s="165"/>
      <c r="G63" s="207"/>
      <c r="H63" s="210"/>
      <c r="I63" s="168"/>
      <c r="J63" s="179"/>
      <c r="K63" s="21" t="s">
        <v>142</v>
      </c>
      <c r="L63" s="22" t="s">
        <v>384</v>
      </c>
      <c r="M63" s="181"/>
      <c r="N63" s="179"/>
      <c r="O63" s="173"/>
      <c r="P63" s="183"/>
      <c r="Q63" s="185"/>
      <c r="R63" s="170"/>
      <c r="S63" s="172"/>
      <c r="T63" s="173"/>
      <c r="U63" s="174"/>
      <c r="V63" s="175"/>
      <c r="W63" s="21" t="s">
        <v>144</v>
      </c>
      <c r="X63" s="20" t="s">
        <v>385</v>
      </c>
      <c r="Y63" s="25" t="s">
        <v>386</v>
      </c>
      <c r="Z63" s="25" t="s">
        <v>371</v>
      </c>
      <c r="AA63" s="26" t="s">
        <v>372</v>
      </c>
      <c r="AB63" s="27" t="s">
        <v>96</v>
      </c>
      <c r="AC63" s="27" t="s">
        <v>97</v>
      </c>
      <c r="AD63" s="19" t="s">
        <v>98</v>
      </c>
      <c r="AE63" s="19" t="s">
        <v>159</v>
      </c>
      <c r="AF63" s="19" t="s">
        <v>100</v>
      </c>
      <c r="AG63" s="28" t="s">
        <v>98</v>
      </c>
      <c r="AH63" s="19" t="s">
        <v>101</v>
      </c>
      <c r="AI63" s="29">
        <f t="shared" si="1"/>
        <v>95</v>
      </c>
      <c r="AJ63" s="29" t="str">
        <f t="shared" si="0"/>
        <v>Moderado</v>
      </c>
      <c r="AK63" s="19" t="s">
        <v>102</v>
      </c>
      <c r="AL63" s="29" t="str">
        <f>IFERROR(VLOOKUP(AJ63&amp;AK63,[2]Tabla_Controles!$B$56:$G$65,5,FALSE),"")</f>
        <v>Moderado</v>
      </c>
      <c r="AM63" s="30">
        <f t="shared" si="2"/>
        <v>50</v>
      </c>
      <c r="AN63" s="177"/>
      <c r="AO63" s="196"/>
      <c r="AP63" s="199"/>
      <c r="AQ63" s="202"/>
      <c r="AR63" s="204"/>
      <c r="AS63" s="204"/>
      <c r="AT63" s="205"/>
      <c r="AU63" s="167"/>
      <c r="AV63" s="41" t="s">
        <v>149</v>
      </c>
      <c r="AW63" s="56" t="s">
        <v>387</v>
      </c>
      <c r="AX63" s="56" t="s">
        <v>388</v>
      </c>
      <c r="AY63" s="56" t="s">
        <v>389</v>
      </c>
      <c r="AZ63" s="72">
        <v>44711</v>
      </c>
      <c r="BA63" s="58" t="s">
        <v>178</v>
      </c>
      <c r="BB63" s="188"/>
      <c r="BC63" s="21" t="s">
        <v>144</v>
      </c>
      <c r="BD63" s="50" t="s">
        <v>233</v>
      </c>
      <c r="BE63" s="62" t="s">
        <v>373</v>
      </c>
      <c r="BF63" s="62" t="s">
        <v>373</v>
      </c>
      <c r="BG63" s="41" t="s">
        <v>126</v>
      </c>
      <c r="BH63" s="48" t="s">
        <v>130</v>
      </c>
      <c r="BI63" s="83" t="s">
        <v>390</v>
      </c>
      <c r="BJ63" s="83" t="s">
        <v>391</v>
      </c>
      <c r="BK63" s="191"/>
      <c r="BL63" s="191"/>
      <c r="BM63" s="193"/>
    </row>
    <row r="64" spans="1:68" ht="90.95" customHeight="1" x14ac:dyDescent="0.3">
      <c r="A64" s="159"/>
      <c r="B64" s="214">
        <v>178</v>
      </c>
      <c r="C64" s="163"/>
      <c r="D64" s="165"/>
      <c r="E64" s="165"/>
      <c r="F64" s="165"/>
      <c r="G64" s="207"/>
      <c r="H64" s="210"/>
      <c r="I64" s="168"/>
      <c r="J64" s="179"/>
      <c r="K64" s="21" t="s">
        <v>152</v>
      </c>
      <c r="L64" s="22" t="s">
        <v>392</v>
      </c>
      <c r="M64" s="181"/>
      <c r="N64" s="179"/>
      <c r="O64" s="173"/>
      <c r="P64" s="183"/>
      <c r="Q64" s="185"/>
      <c r="R64" s="170"/>
      <c r="S64" s="172"/>
      <c r="T64" s="173"/>
      <c r="U64" s="174"/>
      <c r="V64" s="175"/>
      <c r="W64" s="21" t="s">
        <v>154</v>
      </c>
      <c r="X64" s="20" t="s">
        <v>393</v>
      </c>
      <c r="Y64" s="25" t="s">
        <v>394</v>
      </c>
      <c r="Z64" s="25" t="s">
        <v>371</v>
      </c>
      <c r="AA64" s="26" t="s">
        <v>372</v>
      </c>
      <c r="AB64" s="27" t="s">
        <v>96</v>
      </c>
      <c r="AC64" s="27" t="s">
        <v>97</v>
      </c>
      <c r="AD64" s="19" t="s">
        <v>98</v>
      </c>
      <c r="AE64" s="19" t="s">
        <v>159</v>
      </c>
      <c r="AF64" s="19" t="s">
        <v>100</v>
      </c>
      <c r="AG64" s="28" t="s">
        <v>98</v>
      </c>
      <c r="AH64" s="19" t="s">
        <v>101</v>
      </c>
      <c r="AI64" s="29">
        <f t="shared" si="1"/>
        <v>95</v>
      </c>
      <c r="AJ64" s="29" t="str">
        <f t="shared" si="0"/>
        <v>Moderado</v>
      </c>
      <c r="AK64" s="19" t="s">
        <v>102</v>
      </c>
      <c r="AL64" s="29" t="str">
        <f>IFERROR(VLOOKUP(AJ64&amp;AK64,[2]Tabla_Controles!$B$56:$G$65,5,FALSE),"")</f>
        <v>Moderado</v>
      </c>
      <c r="AM64" s="30">
        <f t="shared" si="2"/>
        <v>50</v>
      </c>
      <c r="AN64" s="177"/>
      <c r="AO64" s="196"/>
      <c r="AP64" s="199"/>
      <c r="AQ64" s="202"/>
      <c r="AR64" s="204"/>
      <c r="AS64" s="204"/>
      <c r="AT64" s="205"/>
      <c r="AU64" s="167"/>
      <c r="AV64" s="41" t="s">
        <v>160</v>
      </c>
      <c r="AW64" s="56" t="s">
        <v>94</v>
      </c>
      <c r="AX64" s="56" t="s">
        <v>94</v>
      </c>
      <c r="AY64" s="56" t="s">
        <v>94</v>
      </c>
      <c r="AZ64" s="56" t="s">
        <v>94</v>
      </c>
      <c r="BA64" s="56" t="s">
        <v>94</v>
      </c>
      <c r="BB64" s="188"/>
      <c r="BC64" s="21" t="s">
        <v>154</v>
      </c>
      <c r="BD64" s="50" t="s">
        <v>233</v>
      </c>
      <c r="BE64" s="62" t="s">
        <v>373</v>
      </c>
      <c r="BF64" s="62" t="s">
        <v>373</v>
      </c>
      <c r="BG64" s="41" t="s">
        <v>139</v>
      </c>
      <c r="BH64" s="49"/>
      <c r="BI64" s="50"/>
      <c r="BJ64" s="50"/>
      <c r="BK64" s="191"/>
      <c r="BL64" s="191"/>
      <c r="BM64" s="193"/>
    </row>
    <row r="65" spans="1:65" ht="165" x14ac:dyDescent="0.3">
      <c r="A65" s="159"/>
      <c r="B65" s="214">
        <v>178</v>
      </c>
      <c r="C65" s="163"/>
      <c r="D65" s="165"/>
      <c r="E65" s="165"/>
      <c r="F65" s="165"/>
      <c r="G65" s="207"/>
      <c r="H65" s="210"/>
      <c r="I65" s="168"/>
      <c r="J65" s="179"/>
      <c r="K65" s="21" t="s">
        <v>167</v>
      </c>
      <c r="L65" s="22" t="s">
        <v>395</v>
      </c>
      <c r="M65" s="181"/>
      <c r="N65" s="179"/>
      <c r="O65" s="173"/>
      <c r="P65" s="183"/>
      <c r="Q65" s="185"/>
      <c r="R65" s="170"/>
      <c r="S65" s="172"/>
      <c r="T65" s="173"/>
      <c r="U65" s="174"/>
      <c r="V65" s="175"/>
      <c r="W65" s="21" t="s">
        <v>169</v>
      </c>
      <c r="X65" s="20" t="s">
        <v>396</v>
      </c>
      <c r="Y65" s="25" t="s">
        <v>397</v>
      </c>
      <c r="Z65" s="25" t="s">
        <v>371</v>
      </c>
      <c r="AA65" s="26" t="s">
        <v>372</v>
      </c>
      <c r="AB65" s="27" t="s">
        <v>96</v>
      </c>
      <c r="AC65" s="27" t="s">
        <v>97</v>
      </c>
      <c r="AD65" s="19" t="s">
        <v>98</v>
      </c>
      <c r="AE65" s="19" t="s">
        <v>159</v>
      </c>
      <c r="AF65" s="19" t="s">
        <v>100</v>
      </c>
      <c r="AG65" s="28" t="s">
        <v>98</v>
      </c>
      <c r="AH65" s="19" t="s">
        <v>101</v>
      </c>
      <c r="AI65" s="29">
        <f t="shared" si="1"/>
        <v>95</v>
      </c>
      <c r="AJ65" s="29" t="str">
        <f t="shared" si="0"/>
        <v>Moderado</v>
      </c>
      <c r="AK65" s="19" t="s">
        <v>102</v>
      </c>
      <c r="AL65" s="29" t="str">
        <f>IFERROR(VLOOKUP(AJ65&amp;AK65,[2]Tabla_Controles!$B$56:$G$65,5,FALSE),"")</f>
        <v>Moderado</v>
      </c>
      <c r="AM65" s="30">
        <f t="shared" si="2"/>
        <v>50</v>
      </c>
      <c r="AN65" s="177"/>
      <c r="AO65" s="196"/>
      <c r="AP65" s="199"/>
      <c r="AQ65" s="202"/>
      <c r="AR65" s="204"/>
      <c r="AS65" s="204"/>
      <c r="AT65" s="205"/>
      <c r="AU65" s="167"/>
      <c r="AV65" s="41" t="s">
        <v>174</v>
      </c>
      <c r="AW65" s="56" t="s">
        <v>94</v>
      </c>
      <c r="AX65" s="56" t="s">
        <v>94</v>
      </c>
      <c r="AY65" s="56" t="s">
        <v>94</v>
      </c>
      <c r="AZ65" s="56" t="s">
        <v>94</v>
      </c>
      <c r="BA65" s="56" t="s">
        <v>94</v>
      </c>
      <c r="BB65" s="188"/>
      <c r="BC65" s="21" t="s">
        <v>169</v>
      </c>
      <c r="BD65" s="50" t="s">
        <v>233</v>
      </c>
      <c r="BE65" s="62" t="s">
        <v>373</v>
      </c>
      <c r="BF65" s="62" t="s">
        <v>373</v>
      </c>
      <c r="BG65" s="41" t="s">
        <v>149</v>
      </c>
      <c r="BH65" s="49"/>
      <c r="BI65" s="50"/>
      <c r="BJ65" s="50"/>
      <c r="BK65" s="191"/>
      <c r="BL65" s="191"/>
      <c r="BM65" s="193"/>
    </row>
    <row r="66" spans="1:65" ht="33" hidden="1" x14ac:dyDescent="0.3">
      <c r="A66" s="159"/>
      <c r="B66" s="214">
        <v>178</v>
      </c>
      <c r="C66" s="164"/>
      <c r="D66" s="165"/>
      <c r="E66" s="165"/>
      <c r="F66" s="165"/>
      <c r="G66" s="208"/>
      <c r="H66" s="211"/>
      <c r="I66" s="168"/>
      <c r="J66" s="179"/>
      <c r="K66" s="21" t="s">
        <v>183</v>
      </c>
      <c r="L66" s="22"/>
      <c r="M66" s="182"/>
      <c r="N66" s="179"/>
      <c r="O66" s="173"/>
      <c r="P66" s="183"/>
      <c r="Q66" s="186"/>
      <c r="R66" s="171"/>
      <c r="S66" s="172"/>
      <c r="T66" s="173"/>
      <c r="U66" s="174"/>
      <c r="V66" s="175"/>
      <c r="W66" s="21" t="s">
        <v>184</v>
      </c>
      <c r="X66" s="20"/>
      <c r="Y66" s="25"/>
      <c r="Z66" s="25"/>
      <c r="AA66" s="26"/>
      <c r="AB66" s="27"/>
      <c r="AC66" s="27"/>
      <c r="AD66" s="19"/>
      <c r="AE66" s="19"/>
      <c r="AF66" s="19"/>
      <c r="AG66" s="28"/>
      <c r="AH66" s="19"/>
      <c r="AI66" s="29" t="str">
        <f t="shared" si="1"/>
        <v/>
      </c>
      <c r="AJ66" s="29" t="str">
        <f t="shared" si="0"/>
        <v/>
      </c>
      <c r="AK66" s="19"/>
      <c r="AL66" s="29" t="str">
        <f>IFERROR(VLOOKUP(AJ66&amp;AK66,[2]Tabla_Controles!$B$56:$G$65,5,FALSE),"")</f>
        <v/>
      </c>
      <c r="AM66" s="30" t="str">
        <f t="shared" si="2"/>
        <v/>
      </c>
      <c r="AN66" s="178"/>
      <c r="AO66" s="197"/>
      <c r="AP66" s="200"/>
      <c r="AQ66" s="203"/>
      <c r="AR66" s="204"/>
      <c r="AS66" s="204"/>
      <c r="AT66" s="205"/>
      <c r="AU66" s="167"/>
      <c r="AV66" s="41" t="s">
        <v>185</v>
      </c>
      <c r="AW66" s="56"/>
      <c r="AX66" s="56"/>
      <c r="AY66" s="56"/>
      <c r="AZ66" s="56"/>
      <c r="BA66" s="56"/>
      <c r="BB66" s="189"/>
      <c r="BC66" s="21" t="s">
        <v>184</v>
      </c>
      <c r="BD66" s="20"/>
      <c r="BE66" s="61"/>
      <c r="BF66" s="61"/>
      <c r="BG66" s="41" t="s">
        <v>160</v>
      </c>
      <c r="BH66" s="20"/>
      <c r="BI66" s="62"/>
      <c r="BJ66" s="62"/>
      <c r="BK66" s="192"/>
      <c r="BL66" s="192"/>
      <c r="BM66" s="194"/>
    </row>
    <row r="67" spans="1:65" ht="89.25" x14ac:dyDescent="0.3">
      <c r="A67" s="159" t="str">
        <f>C67&amp;COUNTIF($C$10:C67,C67)</f>
        <v>Corrupción9</v>
      </c>
      <c r="B67" s="214">
        <v>179</v>
      </c>
      <c r="C67" s="162" t="s">
        <v>79</v>
      </c>
      <c r="D67" s="165" t="s">
        <v>80</v>
      </c>
      <c r="E67" s="165" t="s">
        <v>334</v>
      </c>
      <c r="F67" s="165" t="s">
        <v>363</v>
      </c>
      <c r="G67" s="206" t="s">
        <v>364</v>
      </c>
      <c r="H67" s="209" t="s">
        <v>398</v>
      </c>
      <c r="I67" s="168" t="str">
        <f>"Posibilidad de recibir o solicitar cualquier dádiva o beneficio a nombre propio o de terceros, con el fin de "&amp;J67</f>
        <v>Posibilidad de recibir o solicitar cualquier dádiva o beneficio a nombre propio o de terceros, con el fin de favorecer a terceros en el registro de revisores fiscales para la administración de sociedades activas y en liquidación a cargo de SAE</v>
      </c>
      <c r="J67" s="179" t="s">
        <v>399</v>
      </c>
      <c r="K67" s="21" t="s">
        <v>86</v>
      </c>
      <c r="L67" s="22" t="s">
        <v>400</v>
      </c>
      <c r="M67" s="180" t="s">
        <v>401</v>
      </c>
      <c r="N67" s="179" t="s">
        <v>89</v>
      </c>
      <c r="O67" s="173" t="str">
        <f>IF(N67="","",IF(OR($N67=[2]Tabla_Probabilidad!$D$20,$N67=[2]Tabla_Probabilidad!$J$20),"Muy Baja",IF(OR($N67=[2]Tabla_Probabilidad!$E$20,$N67=[2]Tabla_Probabilidad!$K$20),"Baja",IF(OR($N67=[2]Tabla_Probabilidad!$F$20,$N67=[2]Tabla_Probabilidad!$L$20),"Media",IF(OR($N67=[2]Tabla_Probabilidad!$G$20,$N67=[2]Tabla_Probabilidad!$M$20),"Alta",IF(OR($N67=[2]Tabla_Probabilidad!$H$20,$N67=[2]Tabla_Probabilidad!$N$20),"Muy Alta"))))))</f>
        <v>Media</v>
      </c>
      <c r="P67" s="183">
        <f>IF(O67="Muy Baja",1,IF(O67="Baja",2,IF(O67="Media",3,IF(O67="Alta",4,IF(O67="Muy Alta",5,"")))))</f>
        <v>3</v>
      </c>
      <c r="Q67" s="184" t="str">
        <f>IFERROR(IF($C67="Corrupción",HYPERLINK("#"&amp;"Impacto_Riesgos!C"&amp;MATCH($B67,[2]Impacto_Riesgos!$B$10:$B$138,0)+9,"Calcula el impacto aquí"),"")," ")</f>
        <v>Calcula el impacto aquí</v>
      </c>
      <c r="R67" s="169">
        <f>IFERROR(VLOOKUP(A67,[2]Impacto_Riesgos!$A$8:$W$138,23,),"NA")</f>
        <v>15</v>
      </c>
      <c r="S67" s="172" t="s">
        <v>90</v>
      </c>
      <c r="T67" s="173" t="str">
        <f>IF($S67='[2]Tabla Impacto'!$F$10,"Moderado",IF($S67='[2]Tabla Impacto'!$G$10,"Mayor",IF($S67='[2]Tabla Impacto'!$H$10,"Catastrófico","")))</f>
        <v>Catastrófico</v>
      </c>
      <c r="U67" s="174">
        <f>IF(T67="Leve",1,IF(T67="Menor",2,IF(T67="Moderado",3,IF(T67="Mayor",4,IF(T67="Catastrófico",5,"")))))</f>
        <v>5</v>
      </c>
      <c r="V67" s="175" t="str">
        <f>IF(OR(AND($O67="Muy Baja",T67="Leve"),AND($O67="Muy Baja",T67="Menor"),AND($O67="Baja",T67="Leve"),AND($O67="Baja",T67="Menor"),AND($O67="Media",T67="Leve")),"Bajo",IF(OR(AND($O67="Muy baja",T67="Moderado"),AND($O67="Baja",T67="Moderado"),AND($O67="Media",T67="Menor"),AND($O67="Alta",T67="Leve")),"Moderado",IF(OR(AND($O67="Muy Baja",T67="Mayor"),AND($O67="Baja",T67="Mayor"),AND($O67="Media",T67="Moderado"),AND($O67="Alta",T67="Menor"),AND($O67="Alta",T67="Moderado"),AND($O67="Muy Alta",T67="Leve"),AND($O67="Muy Alta",T67="Menor")),"Alto",IF(OR(AND($O67="Muy Baja",T67="Catastrófico"),AND($O67="Baja",T67="Catastrófico"),AND($O67="Media",T67="Mayor"),AND($O67="Media",T67="Catastrófico"),AND($O67="Alta",T67="Mayor"),AND($O67="Alta",T67="Catastrófico"),AND($O67="Muy Alta",T67="Moderado"),AND($O67="Muy Alta",T67="Mayor"),AND($O67="Muy Alta",T67="Catastrófico")),"Extremo",""))))</f>
        <v>Extremo</v>
      </c>
      <c r="W67" s="21" t="s">
        <v>91</v>
      </c>
      <c r="X67" s="20" t="s">
        <v>402</v>
      </c>
      <c r="Y67" s="25" t="s">
        <v>403</v>
      </c>
      <c r="Z67" s="25" t="s">
        <v>404</v>
      </c>
      <c r="AA67" s="26" t="s">
        <v>405</v>
      </c>
      <c r="AB67" s="27" t="s">
        <v>96</v>
      </c>
      <c r="AC67" s="27" t="s">
        <v>97</v>
      </c>
      <c r="AD67" s="19" t="s">
        <v>98</v>
      </c>
      <c r="AE67" s="19" t="s">
        <v>99</v>
      </c>
      <c r="AF67" s="19" t="s">
        <v>100</v>
      </c>
      <c r="AG67" s="28" t="s">
        <v>98</v>
      </c>
      <c r="AH67" s="19" t="s">
        <v>101</v>
      </c>
      <c r="AI67" s="29">
        <f t="shared" si="1"/>
        <v>100</v>
      </c>
      <c r="AJ67" s="29" t="str">
        <f t="shared" si="0"/>
        <v>Fuerte</v>
      </c>
      <c r="AK67" s="19" t="s">
        <v>102</v>
      </c>
      <c r="AL67" s="29" t="str">
        <f>IFERROR(VLOOKUP(AJ67&amp;AK67,[2]Tabla_Controles!$B$56:$G$65,5,FALSE),"")</f>
        <v>Fuerte</v>
      </c>
      <c r="AM67" s="30">
        <f t="shared" si="2"/>
        <v>100</v>
      </c>
      <c r="AN67" s="176">
        <f>IFERROR(AVERAGE(AM67:AM73),"")</f>
        <v>60</v>
      </c>
      <c r="AO67" s="195" t="str">
        <f>IF($AN67=100,"Fuerte",IF($AN67&lt;100,"Moderado",IF($AN67&lt;50,"Débil",IF($AN67=0,"",""))))</f>
        <v>Moderado</v>
      </c>
      <c r="AP67" s="198" t="s">
        <v>103</v>
      </c>
      <c r="AQ67" s="201">
        <f>IFERROR(P67-VLOOKUP(AO67&amp;AP67,[2]Tabla_Controles!$B$77:$E$83,4,0),"")</f>
        <v>2</v>
      </c>
      <c r="AR67" s="204" t="str">
        <f>IF($AQ67="","",IF($AQ67=1,"Muy Baja",IF($AQ67=2,"Baja",IF($AQ67=3,"Media",IF($AQ67=4,"Alta",IF($AQ67=5,"Muy Alta","Muy Baja"))))))</f>
        <v>Baja</v>
      </c>
      <c r="AS67" s="204" t="str">
        <f>T67</f>
        <v>Catastrófico</v>
      </c>
      <c r="AT67" s="205" t="str">
        <f>IF(OR(AND($AR67="Muy Baja",$AS67="Leve"),AND($AR67="Muy Baja",$AS67="Menor"),AND($AR67="Baja",$AS67="Leve"),AND($AR67="Baja",$AS67="Menor"),AND($AR67="Media",$AS67="Leve")),"Bajo",IF(OR(AND($AR67="Muy baja",$AS67="Moderado"),AND($AR67="Baja",$AS67="Moderado"),AND($AR67="Media",$AS67="Menor"),AND($AR67="Alta",$AS67="Leve")),"Moderado",IF(OR(AND($AR67="Muy Baja",$AS67="Mayor"),AND($AR67="Baja",$AS67="Mayor"),AND($AR67="Media",$AS67="Moderado"),AND($AR67="Alta",$AS67="Menor"),AND($AR67="Alta",$AS67="Moderado"),AND($AR67="Muy Alta",$AS67="Leve"),AND($AR67="Muy Alta",$AS67="Menor")),"Alto",IF(OR(AND($AR67="Muy Baja",$AS67="Catastrófico"),AND($AR67="Baja",$AS67="Catastrófico"),AND($AR67="Media",$AS67="Mayor"),AND($AR67="Media",$AS67="Catastrófico"),AND($AR67="Alta",$AS67="Mayor"),AND($AR67="Alta",$AS67="Catastrófico"),AND($AR67="Muy Alta",$AS67="Moderado"),AND($AR67="Muy Alta",$AS67="Mayor"),AND($AR67="Muy Alta",$AS67="Catastrófico")),"Extremo",""))))</f>
        <v>Extremo</v>
      </c>
      <c r="AU67" s="167"/>
      <c r="AV67" s="41" t="s">
        <v>105</v>
      </c>
      <c r="AW67" s="56" t="s">
        <v>94</v>
      </c>
      <c r="AX67" s="56" t="s">
        <v>94</v>
      </c>
      <c r="AY67" s="56" t="s">
        <v>94</v>
      </c>
      <c r="AZ67" s="56" t="s">
        <v>94</v>
      </c>
      <c r="BA67" s="56" t="s">
        <v>94</v>
      </c>
      <c r="BB67" s="187" t="s">
        <v>109</v>
      </c>
      <c r="BC67" s="21" t="s">
        <v>91</v>
      </c>
      <c r="BD67" s="45" t="s">
        <v>130</v>
      </c>
      <c r="BE67" s="47" t="s">
        <v>406</v>
      </c>
      <c r="BF67" s="47" t="s">
        <v>407</v>
      </c>
      <c r="BG67" s="41" t="s">
        <v>174</v>
      </c>
      <c r="BH67" s="49"/>
      <c r="BI67" s="50"/>
      <c r="BJ67" s="50"/>
      <c r="BK67" s="190" t="s">
        <v>115</v>
      </c>
      <c r="BL67" s="190" t="s">
        <v>203</v>
      </c>
      <c r="BM67" s="212" t="s">
        <v>94</v>
      </c>
    </row>
    <row r="68" spans="1:65" ht="76.5" x14ac:dyDescent="0.3">
      <c r="A68" s="159"/>
      <c r="B68" s="214">
        <v>179</v>
      </c>
      <c r="C68" s="163"/>
      <c r="D68" s="165"/>
      <c r="E68" s="165"/>
      <c r="F68" s="165"/>
      <c r="G68" s="207"/>
      <c r="H68" s="210"/>
      <c r="I68" s="168"/>
      <c r="J68" s="179"/>
      <c r="K68" s="21" t="s">
        <v>118</v>
      </c>
      <c r="L68" s="22" t="s">
        <v>408</v>
      </c>
      <c r="M68" s="181"/>
      <c r="N68" s="179"/>
      <c r="O68" s="173"/>
      <c r="P68" s="183"/>
      <c r="Q68" s="185"/>
      <c r="R68" s="170"/>
      <c r="S68" s="172"/>
      <c r="T68" s="173"/>
      <c r="U68" s="174"/>
      <c r="V68" s="175"/>
      <c r="W68" s="21" t="s">
        <v>120</v>
      </c>
      <c r="X68" s="20" t="s">
        <v>375</v>
      </c>
      <c r="Y68" s="25" t="s">
        <v>409</v>
      </c>
      <c r="Z68" s="25" t="s">
        <v>94</v>
      </c>
      <c r="AA68" s="26" t="s">
        <v>405</v>
      </c>
      <c r="AB68" s="27" t="s">
        <v>96</v>
      </c>
      <c r="AC68" s="27" t="s">
        <v>97</v>
      </c>
      <c r="AD68" s="19" t="s">
        <v>98</v>
      </c>
      <c r="AE68" s="19" t="s">
        <v>99</v>
      </c>
      <c r="AF68" s="19" t="s">
        <v>100</v>
      </c>
      <c r="AG68" s="28" t="s">
        <v>98</v>
      </c>
      <c r="AH68" s="19" t="s">
        <v>101</v>
      </c>
      <c r="AI68" s="29">
        <f t="shared" si="1"/>
        <v>100</v>
      </c>
      <c r="AJ68" s="29" t="str">
        <f t="shared" si="0"/>
        <v>Fuerte</v>
      </c>
      <c r="AK68" s="19" t="s">
        <v>125</v>
      </c>
      <c r="AL68" s="29" t="str">
        <f>IFERROR(VLOOKUP(AJ68&amp;AK68,[2]Tabla_Controles!$B$56:$G$65,5,FALSE),"")</f>
        <v>Moderado</v>
      </c>
      <c r="AM68" s="30">
        <f t="shared" si="2"/>
        <v>50</v>
      </c>
      <c r="AN68" s="177"/>
      <c r="AO68" s="196"/>
      <c r="AP68" s="199"/>
      <c r="AQ68" s="202"/>
      <c r="AR68" s="204"/>
      <c r="AS68" s="204"/>
      <c r="AT68" s="205"/>
      <c r="AU68" s="167"/>
      <c r="AV68" s="41" t="s">
        <v>126</v>
      </c>
      <c r="AW68" s="56" t="s">
        <v>94</v>
      </c>
      <c r="AX68" s="56" t="s">
        <v>94</v>
      </c>
      <c r="AY68" s="56" t="s">
        <v>94</v>
      </c>
      <c r="AZ68" s="56" t="s">
        <v>94</v>
      </c>
      <c r="BA68" s="56" t="s">
        <v>94</v>
      </c>
      <c r="BB68" s="188"/>
      <c r="BC68" s="21" t="s">
        <v>120</v>
      </c>
      <c r="BD68" s="45" t="s">
        <v>130</v>
      </c>
      <c r="BE68" s="47" t="s">
        <v>410</v>
      </c>
      <c r="BF68" s="47" t="s">
        <v>411</v>
      </c>
      <c r="BG68" s="41" t="s">
        <v>185</v>
      </c>
      <c r="BH68" s="49"/>
      <c r="BI68" s="50"/>
      <c r="BJ68" s="50"/>
      <c r="BK68" s="191"/>
      <c r="BL68" s="191"/>
      <c r="BM68" s="193"/>
    </row>
    <row r="69" spans="1:65" ht="127.5" x14ac:dyDescent="0.3">
      <c r="A69" s="159"/>
      <c r="B69" s="214">
        <v>179</v>
      </c>
      <c r="C69" s="163"/>
      <c r="D69" s="165"/>
      <c r="E69" s="165"/>
      <c r="F69" s="165"/>
      <c r="G69" s="207"/>
      <c r="H69" s="210"/>
      <c r="I69" s="168"/>
      <c r="J69" s="179"/>
      <c r="K69" s="21" t="s">
        <v>133</v>
      </c>
      <c r="L69" s="22" t="s">
        <v>412</v>
      </c>
      <c r="M69" s="181"/>
      <c r="N69" s="179"/>
      <c r="O69" s="173"/>
      <c r="P69" s="183"/>
      <c r="Q69" s="185"/>
      <c r="R69" s="170"/>
      <c r="S69" s="172"/>
      <c r="T69" s="173"/>
      <c r="U69" s="174"/>
      <c r="V69" s="175"/>
      <c r="W69" s="21" t="s">
        <v>135</v>
      </c>
      <c r="X69" s="20" t="s">
        <v>205</v>
      </c>
      <c r="Y69" s="25" t="s">
        <v>413</v>
      </c>
      <c r="Z69" s="25" t="s">
        <v>404</v>
      </c>
      <c r="AA69" s="26" t="s">
        <v>405</v>
      </c>
      <c r="AB69" s="27" t="s">
        <v>96</v>
      </c>
      <c r="AC69" s="27" t="s">
        <v>97</v>
      </c>
      <c r="AD69" s="19" t="s">
        <v>98</v>
      </c>
      <c r="AE69" s="19" t="s">
        <v>159</v>
      </c>
      <c r="AF69" s="19" t="s">
        <v>100</v>
      </c>
      <c r="AG69" s="28" t="s">
        <v>98</v>
      </c>
      <c r="AH69" s="19" t="s">
        <v>101</v>
      </c>
      <c r="AI69" s="29">
        <f t="shared" si="1"/>
        <v>95</v>
      </c>
      <c r="AJ69" s="29" t="str">
        <f t="shared" si="0"/>
        <v>Moderado</v>
      </c>
      <c r="AK69" s="19" t="s">
        <v>102</v>
      </c>
      <c r="AL69" s="29" t="str">
        <f>IFERROR(VLOOKUP(AJ69&amp;AK69,[2]Tabla_Controles!$B$56:$G$65,5,FALSE),"")</f>
        <v>Moderado</v>
      </c>
      <c r="AM69" s="30">
        <f t="shared" si="2"/>
        <v>50</v>
      </c>
      <c r="AN69" s="177"/>
      <c r="AO69" s="196"/>
      <c r="AP69" s="199"/>
      <c r="AQ69" s="202"/>
      <c r="AR69" s="204"/>
      <c r="AS69" s="204"/>
      <c r="AT69" s="205"/>
      <c r="AU69" s="167"/>
      <c r="AV69" s="41" t="s">
        <v>139</v>
      </c>
      <c r="AW69" s="56" t="s">
        <v>298</v>
      </c>
      <c r="AX69" s="34" t="s">
        <v>198</v>
      </c>
      <c r="AY69" s="35" t="s">
        <v>95</v>
      </c>
      <c r="AZ69" s="72">
        <v>44742</v>
      </c>
      <c r="BA69" s="72">
        <v>44757</v>
      </c>
      <c r="BB69" s="188"/>
      <c r="BC69" s="21" t="s">
        <v>135</v>
      </c>
      <c r="BD69" s="45" t="s">
        <v>130</v>
      </c>
      <c r="BE69" s="47" t="s">
        <v>414</v>
      </c>
      <c r="BF69" s="47" t="s">
        <v>415</v>
      </c>
      <c r="BG69" s="41" t="s">
        <v>105</v>
      </c>
      <c r="BH69" s="48" t="s">
        <v>130</v>
      </c>
      <c r="BI69" s="74" t="s">
        <v>383</v>
      </c>
      <c r="BJ69" s="74" t="s">
        <v>300</v>
      </c>
      <c r="BK69" s="191"/>
      <c r="BL69" s="191"/>
      <c r="BM69" s="193"/>
    </row>
    <row r="70" spans="1:65" ht="135" x14ac:dyDescent="0.3">
      <c r="A70" s="159"/>
      <c r="B70" s="214">
        <v>179</v>
      </c>
      <c r="C70" s="163"/>
      <c r="D70" s="165"/>
      <c r="E70" s="165"/>
      <c r="F70" s="165"/>
      <c r="G70" s="207"/>
      <c r="H70" s="210"/>
      <c r="I70" s="168"/>
      <c r="J70" s="179"/>
      <c r="K70" s="21" t="s">
        <v>142</v>
      </c>
      <c r="L70" s="22" t="s">
        <v>416</v>
      </c>
      <c r="M70" s="181"/>
      <c r="N70" s="179"/>
      <c r="O70" s="173"/>
      <c r="P70" s="183"/>
      <c r="Q70" s="185"/>
      <c r="R70" s="170"/>
      <c r="S70" s="172"/>
      <c r="T70" s="173"/>
      <c r="U70" s="174"/>
      <c r="V70" s="175"/>
      <c r="W70" s="21" t="s">
        <v>144</v>
      </c>
      <c r="X70" s="20" t="s">
        <v>385</v>
      </c>
      <c r="Y70" s="25" t="s">
        <v>417</v>
      </c>
      <c r="Z70" s="25" t="s">
        <v>404</v>
      </c>
      <c r="AA70" s="26" t="s">
        <v>405</v>
      </c>
      <c r="AB70" s="27" t="s">
        <v>96</v>
      </c>
      <c r="AC70" s="27" t="s">
        <v>97</v>
      </c>
      <c r="AD70" s="19" t="s">
        <v>98</v>
      </c>
      <c r="AE70" s="19" t="s">
        <v>159</v>
      </c>
      <c r="AF70" s="19" t="s">
        <v>100</v>
      </c>
      <c r="AG70" s="28" t="s">
        <v>98</v>
      </c>
      <c r="AH70" s="19" t="s">
        <v>101</v>
      </c>
      <c r="AI70" s="29">
        <f t="shared" si="1"/>
        <v>95</v>
      </c>
      <c r="AJ70" s="29" t="str">
        <f t="shared" si="0"/>
        <v>Moderado</v>
      </c>
      <c r="AK70" s="19" t="s">
        <v>102</v>
      </c>
      <c r="AL70" s="29" t="str">
        <f>IFERROR(VLOOKUP(AJ70&amp;AK70,[2]Tabla_Controles!$B$56:$G$65,5,FALSE),"")</f>
        <v>Moderado</v>
      </c>
      <c r="AM70" s="30">
        <f t="shared" si="2"/>
        <v>50</v>
      </c>
      <c r="AN70" s="177"/>
      <c r="AO70" s="196"/>
      <c r="AP70" s="199"/>
      <c r="AQ70" s="202"/>
      <c r="AR70" s="204"/>
      <c r="AS70" s="204"/>
      <c r="AT70" s="205"/>
      <c r="AU70" s="167"/>
      <c r="AV70" s="41" t="s">
        <v>149</v>
      </c>
      <c r="AW70" s="56" t="s">
        <v>387</v>
      </c>
      <c r="AX70" s="56" t="s">
        <v>388</v>
      </c>
      <c r="AY70" s="56" t="s">
        <v>389</v>
      </c>
      <c r="AZ70" s="72">
        <v>44711</v>
      </c>
      <c r="BA70" s="58" t="s">
        <v>178</v>
      </c>
      <c r="BB70" s="188"/>
      <c r="BC70" s="21" t="s">
        <v>144</v>
      </c>
      <c r="BD70" s="48" t="s">
        <v>130</v>
      </c>
      <c r="BE70" s="47" t="s">
        <v>418</v>
      </c>
      <c r="BF70" s="47" t="s">
        <v>419</v>
      </c>
      <c r="BG70" s="41" t="s">
        <v>126</v>
      </c>
      <c r="BH70" s="48" t="s">
        <v>130</v>
      </c>
      <c r="BI70" s="83" t="s">
        <v>390</v>
      </c>
      <c r="BJ70" s="83" t="s">
        <v>391</v>
      </c>
      <c r="BK70" s="191"/>
      <c r="BL70" s="191"/>
      <c r="BM70" s="193"/>
    </row>
    <row r="71" spans="1:65" ht="76.5" x14ac:dyDescent="0.3">
      <c r="A71" s="159"/>
      <c r="B71" s="214">
        <v>179</v>
      </c>
      <c r="C71" s="163"/>
      <c r="D71" s="165"/>
      <c r="E71" s="165"/>
      <c r="F71" s="165"/>
      <c r="G71" s="207"/>
      <c r="H71" s="210"/>
      <c r="I71" s="168"/>
      <c r="J71" s="179"/>
      <c r="K71" s="21" t="s">
        <v>152</v>
      </c>
      <c r="L71" s="22" t="s">
        <v>420</v>
      </c>
      <c r="M71" s="181"/>
      <c r="N71" s="179"/>
      <c r="O71" s="173"/>
      <c r="P71" s="183"/>
      <c r="Q71" s="185"/>
      <c r="R71" s="170"/>
      <c r="S71" s="172"/>
      <c r="T71" s="173"/>
      <c r="U71" s="174"/>
      <c r="V71" s="175"/>
      <c r="W71" s="21" t="s">
        <v>154</v>
      </c>
      <c r="X71" s="20" t="s">
        <v>393</v>
      </c>
      <c r="Y71" s="25" t="s">
        <v>421</v>
      </c>
      <c r="Z71" s="25" t="s">
        <v>404</v>
      </c>
      <c r="AA71" s="26" t="s">
        <v>405</v>
      </c>
      <c r="AB71" s="27" t="s">
        <v>96</v>
      </c>
      <c r="AC71" s="27" t="s">
        <v>97</v>
      </c>
      <c r="AD71" s="19" t="s">
        <v>98</v>
      </c>
      <c r="AE71" s="19" t="s">
        <v>159</v>
      </c>
      <c r="AF71" s="19" t="s">
        <v>100</v>
      </c>
      <c r="AG71" s="28" t="s">
        <v>98</v>
      </c>
      <c r="AH71" s="19" t="s">
        <v>101</v>
      </c>
      <c r="AI71" s="29">
        <f t="shared" si="1"/>
        <v>95</v>
      </c>
      <c r="AJ71" s="29" t="str">
        <f t="shared" si="0"/>
        <v>Moderado</v>
      </c>
      <c r="AK71" s="19" t="s">
        <v>102</v>
      </c>
      <c r="AL71" s="29" t="str">
        <f>IFERROR(VLOOKUP(AJ71&amp;AK71,[2]Tabla_Controles!$B$56:$G$65,5,FALSE),"")</f>
        <v>Moderado</v>
      </c>
      <c r="AM71" s="30">
        <f t="shared" si="2"/>
        <v>50</v>
      </c>
      <c r="AN71" s="177"/>
      <c r="AO71" s="196"/>
      <c r="AP71" s="199"/>
      <c r="AQ71" s="202"/>
      <c r="AR71" s="204"/>
      <c r="AS71" s="204"/>
      <c r="AT71" s="205"/>
      <c r="AU71" s="167"/>
      <c r="AV71" s="41" t="s">
        <v>160</v>
      </c>
      <c r="AW71" s="56" t="s">
        <v>94</v>
      </c>
      <c r="AX71" s="56" t="s">
        <v>94</v>
      </c>
      <c r="AY71" s="56" t="s">
        <v>94</v>
      </c>
      <c r="AZ71" s="56" t="s">
        <v>94</v>
      </c>
      <c r="BA71" s="56" t="s">
        <v>94</v>
      </c>
      <c r="BB71" s="188"/>
      <c r="BC71" s="21" t="s">
        <v>154</v>
      </c>
      <c r="BD71" s="48" t="s">
        <v>130</v>
      </c>
      <c r="BE71" s="47" t="s">
        <v>422</v>
      </c>
      <c r="BF71" s="47" t="s">
        <v>423</v>
      </c>
      <c r="BG71" s="41" t="s">
        <v>139</v>
      </c>
      <c r="BH71" s="49"/>
      <c r="BI71" s="50"/>
      <c r="BJ71" s="50"/>
      <c r="BK71" s="191"/>
      <c r="BL71" s="191"/>
      <c r="BM71" s="193"/>
    </row>
    <row r="72" spans="1:65" ht="30" hidden="1" customHeight="1" x14ac:dyDescent="0.3">
      <c r="A72" s="159"/>
      <c r="B72" s="214">
        <v>179</v>
      </c>
      <c r="C72" s="163"/>
      <c r="D72" s="165"/>
      <c r="E72" s="165"/>
      <c r="F72" s="165"/>
      <c r="G72" s="207"/>
      <c r="H72" s="210"/>
      <c r="I72" s="168"/>
      <c r="J72" s="179"/>
      <c r="K72" s="21" t="s">
        <v>167</v>
      </c>
      <c r="L72" s="22"/>
      <c r="M72" s="181"/>
      <c r="N72" s="179"/>
      <c r="O72" s="173"/>
      <c r="P72" s="183"/>
      <c r="Q72" s="185"/>
      <c r="R72" s="170"/>
      <c r="S72" s="172"/>
      <c r="T72" s="173"/>
      <c r="U72" s="174"/>
      <c r="V72" s="175"/>
      <c r="W72" s="21" t="s">
        <v>169</v>
      </c>
      <c r="X72" s="20"/>
      <c r="Y72" s="25"/>
      <c r="Z72" s="25"/>
      <c r="AA72" s="26"/>
      <c r="AB72" s="27"/>
      <c r="AC72" s="27"/>
      <c r="AD72" s="19"/>
      <c r="AE72" s="19"/>
      <c r="AF72" s="19"/>
      <c r="AG72" s="28"/>
      <c r="AH72" s="19"/>
      <c r="AI72" s="29" t="str">
        <f t="shared" si="1"/>
        <v/>
      </c>
      <c r="AJ72" s="29" t="str">
        <f t="shared" si="0"/>
        <v/>
      </c>
      <c r="AK72" s="19"/>
      <c r="AL72" s="29" t="str">
        <f>IFERROR(VLOOKUP(AJ72&amp;AK72,[2]Tabla_Controles!$B$56:$G$65,5,FALSE),"")</f>
        <v/>
      </c>
      <c r="AM72" s="30" t="str">
        <f t="shared" si="2"/>
        <v/>
      </c>
      <c r="AN72" s="177"/>
      <c r="AO72" s="196"/>
      <c r="AP72" s="199"/>
      <c r="AQ72" s="202"/>
      <c r="AR72" s="204"/>
      <c r="AS72" s="204"/>
      <c r="AT72" s="205"/>
      <c r="AU72" s="167"/>
      <c r="AV72" s="41" t="s">
        <v>174</v>
      </c>
      <c r="AW72" s="56"/>
      <c r="AX72" s="56"/>
      <c r="AY72" s="56"/>
      <c r="AZ72" s="58"/>
      <c r="BA72" s="58"/>
      <c r="BB72" s="188"/>
      <c r="BC72" s="21" t="s">
        <v>169</v>
      </c>
      <c r="BD72" s="20"/>
      <c r="BE72" s="61"/>
      <c r="BF72" s="61"/>
      <c r="BG72" s="41" t="s">
        <v>149</v>
      </c>
      <c r="BH72" s="20"/>
      <c r="BI72" s="62"/>
      <c r="BJ72" s="62"/>
      <c r="BK72" s="191"/>
      <c r="BL72" s="191"/>
      <c r="BM72" s="193"/>
    </row>
    <row r="73" spans="1:65" ht="30" hidden="1" customHeight="1" x14ac:dyDescent="0.3">
      <c r="A73" s="159"/>
      <c r="B73" s="214">
        <v>179</v>
      </c>
      <c r="C73" s="164"/>
      <c r="D73" s="165"/>
      <c r="E73" s="165"/>
      <c r="F73" s="165"/>
      <c r="G73" s="208"/>
      <c r="H73" s="211"/>
      <c r="I73" s="168"/>
      <c r="J73" s="179"/>
      <c r="K73" s="21" t="s">
        <v>183</v>
      </c>
      <c r="L73" s="22"/>
      <c r="M73" s="182"/>
      <c r="N73" s="179"/>
      <c r="O73" s="173"/>
      <c r="P73" s="183"/>
      <c r="Q73" s="186"/>
      <c r="R73" s="171"/>
      <c r="S73" s="172"/>
      <c r="T73" s="173"/>
      <c r="U73" s="174"/>
      <c r="V73" s="175"/>
      <c r="W73" s="21" t="s">
        <v>184</v>
      </c>
      <c r="X73" s="20"/>
      <c r="Y73" s="25"/>
      <c r="Z73" s="25"/>
      <c r="AA73" s="26"/>
      <c r="AB73" s="27"/>
      <c r="AC73" s="27"/>
      <c r="AD73" s="19"/>
      <c r="AE73" s="19"/>
      <c r="AF73" s="19"/>
      <c r="AG73" s="28"/>
      <c r="AH73" s="19"/>
      <c r="AI73" s="29" t="str">
        <f t="shared" si="1"/>
        <v/>
      </c>
      <c r="AJ73" s="29" t="str">
        <f t="shared" si="0"/>
        <v/>
      </c>
      <c r="AK73" s="19"/>
      <c r="AL73" s="29" t="str">
        <f>IFERROR(VLOOKUP(AJ73&amp;AK73,[2]Tabla_Controles!$B$56:$G$65,5,FALSE),"")</f>
        <v/>
      </c>
      <c r="AM73" s="30" t="str">
        <f t="shared" si="2"/>
        <v/>
      </c>
      <c r="AN73" s="178"/>
      <c r="AO73" s="197"/>
      <c r="AP73" s="200"/>
      <c r="AQ73" s="203"/>
      <c r="AR73" s="204"/>
      <c r="AS73" s="204"/>
      <c r="AT73" s="205"/>
      <c r="AU73" s="167"/>
      <c r="AV73" s="41" t="s">
        <v>185</v>
      </c>
      <c r="AW73" s="56"/>
      <c r="AX73" s="56"/>
      <c r="AY73" s="56"/>
      <c r="AZ73" s="58"/>
      <c r="BA73" s="58"/>
      <c r="BB73" s="189"/>
      <c r="BC73" s="21" t="s">
        <v>184</v>
      </c>
      <c r="BD73" s="20"/>
      <c r="BE73" s="61"/>
      <c r="BF73" s="61"/>
      <c r="BG73" s="41" t="s">
        <v>160</v>
      </c>
      <c r="BH73" s="20"/>
      <c r="BI73" s="62"/>
      <c r="BJ73" s="62"/>
      <c r="BK73" s="192"/>
      <c r="BL73" s="192"/>
      <c r="BM73" s="194"/>
    </row>
    <row r="74" spans="1:65" ht="127.5" customHeight="1" x14ac:dyDescent="0.3">
      <c r="A74" s="159" t="str">
        <f>C74&amp;COUNTIF($C$10:C74,C74)</f>
        <v>Corrupción10</v>
      </c>
      <c r="B74" s="214">
        <v>180</v>
      </c>
      <c r="C74" s="162" t="s">
        <v>79</v>
      </c>
      <c r="D74" s="165" t="s">
        <v>80</v>
      </c>
      <c r="E74" s="165" t="s">
        <v>424</v>
      </c>
      <c r="F74" s="165" t="s">
        <v>425</v>
      </c>
      <c r="G74" s="206" t="s">
        <v>426</v>
      </c>
      <c r="H74" s="209" t="s">
        <v>427</v>
      </c>
      <c r="I74" s="168" t="str">
        <f>"Posibilidad de recibir o solicitar cualquier dádiva o beneficio a nombre propio o de terceros, con el fin de "&amp;J74</f>
        <v xml:space="preserve">Posibilidad de recibir o solicitar cualquier dádiva o beneficio a nombre propio o de terceros, con el fin de alterar de manera indebida e ilícita diagnósticos de activos para direccionar los mecanismos de disposición temporal o definitiva de los bienes </v>
      </c>
      <c r="J74" s="179" t="s">
        <v>428</v>
      </c>
      <c r="K74" s="21" t="s">
        <v>86</v>
      </c>
      <c r="L74" s="22" t="s">
        <v>429</v>
      </c>
      <c r="M74" s="180" t="s">
        <v>430</v>
      </c>
      <c r="N74" s="179" t="s">
        <v>89</v>
      </c>
      <c r="O74" s="173" t="str">
        <f>IF(N74="","",IF(OR($N74=[2]Tabla_Probabilidad!$D$20,$N74=[2]Tabla_Probabilidad!$J$20),"Muy Baja",IF(OR($N74=[2]Tabla_Probabilidad!$E$20,$N74=[2]Tabla_Probabilidad!$K$20),"Baja",IF(OR($N74=[2]Tabla_Probabilidad!$F$20,$N74=[2]Tabla_Probabilidad!$L$20),"Media",IF(OR($N74=[2]Tabla_Probabilidad!$G$20,$N74=[2]Tabla_Probabilidad!$M$20),"Alta",IF(OR($N74=[2]Tabla_Probabilidad!$H$20,$N74=[2]Tabla_Probabilidad!$N$20),"Muy Alta"))))))</f>
        <v>Media</v>
      </c>
      <c r="P74" s="183">
        <f>IF(O74="Muy Baja",1,IF(O74="Baja",2,IF(O74="Media",3,IF(O74="Alta",4,IF(O74="Muy Alta",5,"")))))</f>
        <v>3</v>
      </c>
      <c r="Q74" s="184" t="str">
        <f>IFERROR(IF($C74="Corrupción",HYPERLINK("#"&amp;"Impacto_Riesgos!C"&amp;MATCH($B74,[2]Impacto_Riesgos!$B$10:$B$138,0)+9,"Calcula el impacto aquí"),"")," ")</f>
        <v>Calcula el impacto aquí</v>
      </c>
      <c r="R74" s="169">
        <f>IFERROR(VLOOKUP(A74,[2]Impacto_Riesgos!$A$8:$W$138,23,),"NA")</f>
        <v>15</v>
      </c>
      <c r="S74" s="172" t="s">
        <v>90</v>
      </c>
      <c r="T74" s="173" t="str">
        <f>IF($S74='[2]Tabla Impacto'!$F$10,"Moderado",IF($S74='[2]Tabla Impacto'!$G$10,"Mayor",IF($S74='[2]Tabla Impacto'!$H$10,"Catastrófico","")))</f>
        <v>Catastrófico</v>
      </c>
      <c r="U74" s="174">
        <f>IF(T74="Leve",1,IF(T74="Menor",2,IF(T74="Moderado",3,IF(T74="Mayor",4,IF(T74="Catastrófico",5,"")))))</f>
        <v>5</v>
      </c>
      <c r="V74" s="175" t="str">
        <f>IF(OR(AND($O74="Muy Baja",T74="Leve"),AND($O74="Muy Baja",T74="Menor"),AND($O74="Baja",T74="Leve"),AND($O74="Baja",T74="Menor"),AND($O74="Media",T74="Leve")),"Bajo",IF(OR(AND($O74="Muy baja",T74="Moderado"),AND($O74="Baja",T74="Moderado"),AND($O74="Media",T74="Menor"),AND($O74="Alta",T74="Leve")),"Moderado",IF(OR(AND($O74="Muy Baja",T74="Mayor"),AND($O74="Baja",T74="Mayor"),AND($O74="Media",T74="Moderado"),AND($O74="Alta",T74="Menor"),AND($O74="Alta",T74="Moderado"),AND($O74="Muy Alta",T74="Leve"),AND($O74="Muy Alta",T74="Menor")),"Alto",IF(OR(AND($O74="Muy Baja",T74="Catastrófico"),AND($O74="Baja",T74="Catastrófico"),AND($O74="Media",T74="Mayor"),AND($O74="Media",T74="Catastrófico"),AND($O74="Alta",T74="Mayor"),AND($O74="Alta",T74="Catastrófico"),AND($O74="Muy Alta",T74="Moderado"),AND($O74="Muy Alta",T74="Mayor"),AND($O74="Muy Alta",T74="Catastrófico")),"Extremo",""))))</f>
        <v>Extremo</v>
      </c>
      <c r="W74" s="21" t="s">
        <v>91</v>
      </c>
      <c r="X74" s="20" t="s">
        <v>431</v>
      </c>
      <c r="Y74" s="25" t="s">
        <v>432</v>
      </c>
      <c r="Z74" s="25" t="s">
        <v>433</v>
      </c>
      <c r="AA74" s="26" t="s">
        <v>292</v>
      </c>
      <c r="AB74" s="27" t="s">
        <v>96</v>
      </c>
      <c r="AC74" s="27" t="s">
        <v>97</v>
      </c>
      <c r="AD74" s="19" t="s">
        <v>98</v>
      </c>
      <c r="AE74" s="19" t="s">
        <v>159</v>
      </c>
      <c r="AF74" s="19" t="s">
        <v>100</v>
      </c>
      <c r="AG74" s="28" t="s">
        <v>98</v>
      </c>
      <c r="AH74" s="19" t="s">
        <v>101</v>
      </c>
      <c r="AI74" s="29">
        <f t="shared" si="1"/>
        <v>95</v>
      </c>
      <c r="AJ74" s="29" t="str">
        <f t="shared" si="0"/>
        <v>Moderado</v>
      </c>
      <c r="AK74" s="19" t="s">
        <v>102</v>
      </c>
      <c r="AL74" s="29" t="str">
        <f>IFERROR(VLOOKUP(AJ74&amp;AK74,[2]Tabla_Controles!$B$56:$G$65,5,FALSE),"")</f>
        <v>Moderado</v>
      </c>
      <c r="AM74" s="30">
        <f t="shared" si="2"/>
        <v>50</v>
      </c>
      <c r="AN74" s="176">
        <f>IFERROR(AVERAGE(AM74:AM80),"")</f>
        <v>50</v>
      </c>
      <c r="AO74" s="195" t="str">
        <f>IF($AN74=100,"Fuerte",IF($AN74&lt;100,"Moderado",IF($AN74&lt;50,"Débil",IF($AN74=0,"",""))))</f>
        <v>Moderado</v>
      </c>
      <c r="AP74" s="198" t="s">
        <v>103</v>
      </c>
      <c r="AQ74" s="201">
        <f>IFERROR(P74-VLOOKUP(AO74&amp;AP74,[2]Tabla_Controles!$B$77:$E$83,4,0),"")</f>
        <v>2</v>
      </c>
      <c r="AR74" s="204" t="str">
        <f>IF($AQ74="","",IF($AQ74=1,"Muy Baja",IF($AQ74=2,"Baja",IF($AQ74=3,"Media",IF($AQ74=4,"Alta",IF($AQ74=5,"Muy Alta","Muy Baja"))))))</f>
        <v>Baja</v>
      </c>
      <c r="AS74" s="204" t="str">
        <f>T74</f>
        <v>Catastrófico</v>
      </c>
      <c r="AT74" s="205" t="str">
        <f>IF(OR(AND($AR74="Muy Baja",$AS74="Leve"),AND($AR74="Muy Baja",$AS74="Menor"),AND($AR74="Baja",$AS74="Leve"),AND($AR74="Baja",$AS74="Menor"),AND($AR74="Media",$AS74="Leve")),"Bajo",IF(OR(AND($AR74="Muy baja",$AS74="Moderado"),AND($AR74="Baja",$AS74="Moderado"),AND($AR74="Media",$AS74="Menor"),AND($AR74="Alta",$AS74="Leve")),"Moderado",IF(OR(AND($AR74="Muy Baja",$AS74="Mayor"),AND($AR74="Baja",$AS74="Mayor"),AND($AR74="Media",$AS74="Moderado"),AND($AR74="Alta",$AS74="Menor"),AND($AR74="Alta",$AS74="Moderado"),AND($AR74="Muy Alta",$AS74="Leve"),AND($AR74="Muy Alta",$AS74="Menor")),"Alto",IF(OR(AND($AR74="Muy Baja",$AS74="Catastrófico"),AND($AR74="Baja",$AS74="Catastrófico"),AND($AR74="Media",$AS74="Mayor"),AND($AR74="Media",$AS74="Catastrófico"),AND($AR74="Alta",$AS74="Mayor"),AND($AR74="Alta",$AS74="Catastrófico"),AND($AR74="Muy Alta",$AS74="Moderado"),AND($AR74="Muy Alta",$AS74="Mayor"),AND($AR74="Muy Alta",$AS74="Catastrófico")),"Extremo",""))))</f>
        <v>Extremo</v>
      </c>
      <c r="AU74" s="167" t="s">
        <v>104</v>
      </c>
      <c r="AV74" s="41" t="s">
        <v>105</v>
      </c>
      <c r="AW74" s="56" t="s">
        <v>94</v>
      </c>
      <c r="AX74" s="56" t="s">
        <v>94</v>
      </c>
      <c r="AY74" s="56" t="s">
        <v>94</v>
      </c>
      <c r="AZ74" s="56" t="s">
        <v>94</v>
      </c>
      <c r="BA74" s="56" t="s">
        <v>94</v>
      </c>
      <c r="BB74" s="187" t="s">
        <v>109</v>
      </c>
      <c r="BC74" s="21" t="s">
        <v>91</v>
      </c>
      <c r="BD74" s="45" t="s">
        <v>130</v>
      </c>
      <c r="BE74" s="47" t="s">
        <v>434</v>
      </c>
      <c r="BF74" s="47" t="s">
        <v>435</v>
      </c>
      <c r="BG74" s="41" t="s">
        <v>174</v>
      </c>
      <c r="BH74" s="49"/>
      <c r="BI74" s="50"/>
      <c r="BJ74" s="50"/>
      <c r="BK74" s="190" t="s">
        <v>115</v>
      </c>
      <c r="BL74" s="190" t="s">
        <v>203</v>
      </c>
      <c r="BM74" s="212" t="s">
        <v>94</v>
      </c>
    </row>
    <row r="75" spans="1:65" ht="132" x14ac:dyDescent="0.3">
      <c r="A75" s="159"/>
      <c r="B75" s="214">
        <v>180</v>
      </c>
      <c r="C75" s="163"/>
      <c r="D75" s="165"/>
      <c r="E75" s="165"/>
      <c r="F75" s="165"/>
      <c r="G75" s="207"/>
      <c r="H75" s="210"/>
      <c r="I75" s="168"/>
      <c r="J75" s="179"/>
      <c r="K75" s="21" t="s">
        <v>118</v>
      </c>
      <c r="L75" s="22" t="s">
        <v>436</v>
      </c>
      <c r="M75" s="181"/>
      <c r="N75" s="179"/>
      <c r="O75" s="173"/>
      <c r="P75" s="183"/>
      <c r="Q75" s="185"/>
      <c r="R75" s="170"/>
      <c r="S75" s="172"/>
      <c r="T75" s="173"/>
      <c r="U75" s="174"/>
      <c r="V75" s="175"/>
      <c r="W75" s="21" t="s">
        <v>120</v>
      </c>
      <c r="X75" s="20" t="s">
        <v>437</v>
      </c>
      <c r="Y75" s="25" t="s">
        <v>438</v>
      </c>
      <c r="Z75" s="25" t="s">
        <v>439</v>
      </c>
      <c r="AA75" s="26" t="s">
        <v>405</v>
      </c>
      <c r="AB75" s="27" t="s">
        <v>96</v>
      </c>
      <c r="AC75" s="27" t="s">
        <v>97</v>
      </c>
      <c r="AD75" s="19" t="s">
        <v>98</v>
      </c>
      <c r="AE75" s="19" t="s">
        <v>159</v>
      </c>
      <c r="AF75" s="19" t="s">
        <v>100</v>
      </c>
      <c r="AG75" s="28" t="s">
        <v>98</v>
      </c>
      <c r="AH75" s="19" t="s">
        <v>101</v>
      </c>
      <c r="AI75" s="29">
        <f t="shared" si="1"/>
        <v>95</v>
      </c>
      <c r="AJ75" s="29" t="str">
        <f t="shared" ref="AJ75:AJ138" si="3">IF(COUNTBLANK(AB75:AH75)=7,"",IF($AI75&lt;86,"Débil",IF($AI75&lt;96,"Moderado","Fuerte")))</f>
        <v>Moderado</v>
      </c>
      <c r="AK75" s="19" t="s">
        <v>102</v>
      </c>
      <c r="AL75" s="29" t="str">
        <f>IFERROR(VLOOKUP(AJ75&amp;AK75,[2]Tabla_Controles!$B$56:$G$65,5,FALSE),"")</f>
        <v>Moderado</v>
      </c>
      <c r="AM75" s="30">
        <f t="shared" si="2"/>
        <v>50</v>
      </c>
      <c r="AN75" s="177"/>
      <c r="AO75" s="196"/>
      <c r="AP75" s="199"/>
      <c r="AQ75" s="202"/>
      <c r="AR75" s="204"/>
      <c r="AS75" s="204"/>
      <c r="AT75" s="205"/>
      <c r="AU75" s="167"/>
      <c r="AV75" s="41" t="s">
        <v>126</v>
      </c>
      <c r="AW75" s="56" t="s">
        <v>298</v>
      </c>
      <c r="AX75" s="34" t="s">
        <v>198</v>
      </c>
      <c r="AY75" s="35" t="s">
        <v>95</v>
      </c>
      <c r="AZ75" s="72">
        <v>44742</v>
      </c>
      <c r="BA75" s="72">
        <v>44757</v>
      </c>
      <c r="BB75" s="188"/>
      <c r="BC75" s="21" t="s">
        <v>120</v>
      </c>
      <c r="BD75" s="45" t="s">
        <v>130</v>
      </c>
      <c r="BE75" s="47" t="s">
        <v>440</v>
      </c>
      <c r="BF75" s="47" t="s">
        <v>441</v>
      </c>
      <c r="BG75" s="41" t="s">
        <v>185</v>
      </c>
      <c r="BH75" s="45" t="s">
        <v>130</v>
      </c>
      <c r="BI75" s="74" t="s">
        <v>383</v>
      </c>
      <c r="BJ75" s="74" t="s">
        <v>300</v>
      </c>
      <c r="BK75" s="191"/>
      <c r="BL75" s="191"/>
      <c r="BM75" s="193"/>
    </row>
    <row r="76" spans="1:65" ht="33" hidden="1" customHeight="1" x14ac:dyDescent="0.3">
      <c r="A76" s="159"/>
      <c r="B76" s="214">
        <v>180</v>
      </c>
      <c r="C76" s="163"/>
      <c r="D76" s="165"/>
      <c r="E76" s="165"/>
      <c r="F76" s="165"/>
      <c r="G76" s="207"/>
      <c r="H76" s="210"/>
      <c r="I76" s="168"/>
      <c r="J76" s="179"/>
      <c r="K76" s="21" t="s">
        <v>133</v>
      </c>
      <c r="L76" s="22"/>
      <c r="M76" s="181"/>
      <c r="N76" s="179"/>
      <c r="O76" s="173"/>
      <c r="P76" s="183"/>
      <c r="Q76" s="185"/>
      <c r="R76" s="170"/>
      <c r="S76" s="172"/>
      <c r="T76" s="173"/>
      <c r="U76" s="174"/>
      <c r="V76" s="175"/>
      <c r="W76" s="21" t="s">
        <v>135</v>
      </c>
      <c r="X76" s="20"/>
      <c r="Y76" s="25"/>
      <c r="Z76" s="25"/>
      <c r="AA76" s="26"/>
      <c r="AB76" s="27"/>
      <c r="AC76" s="27"/>
      <c r="AD76" s="19"/>
      <c r="AE76" s="19"/>
      <c r="AF76" s="19"/>
      <c r="AG76" s="28"/>
      <c r="AH76" s="19"/>
      <c r="AI76" s="29" t="str">
        <f t="shared" ref="AI76:AI139" si="4">IF(COUNTBLANK(AB76:AH76)=7,"",IF($AB76="Asignado",15,0)+IF($AC76="Adecuado",15,0)+IF($AD76="Oportuna",15,0)+IF($AE76="Prevenir",15,0)+IF($AE76="Detectar",10,0)+IF($AF76="Confiable",15,0)+IF($AG76="Oportuna",15,0)+IF($AH76="Completa",10,0)+IF($AH76="Incompleta",5,0))</f>
        <v/>
      </c>
      <c r="AJ76" s="29" t="str">
        <f t="shared" si="3"/>
        <v/>
      </c>
      <c r="AK76" s="19"/>
      <c r="AL76" s="29" t="str">
        <f>IFERROR(VLOOKUP(AJ76&amp;AK76,[2]Tabla_Controles!$B$56:$G$65,5,FALSE),"")</f>
        <v/>
      </c>
      <c r="AM76" s="30" t="str">
        <f t="shared" ref="AM76:AM139" si="5">IF($AL76="","",IF($AL76="Fuerte",100,IF($AL76="Moderado",50,0)))</f>
        <v/>
      </c>
      <c r="AN76" s="177"/>
      <c r="AO76" s="196"/>
      <c r="AP76" s="199"/>
      <c r="AQ76" s="202"/>
      <c r="AR76" s="204"/>
      <c r="AS76" s="204"/>
      <c r="AT76" s="205"/>
      <c r="AU76" s="167"/>
      <c r="AV76" s="41" t="s">
        <v>139</v>
      </c>
      <c r="AW76" s="56"/>
      <c r="AX76" s="56"/>
      <c r="AY76" s="56"/>
      <c r="AZ76" s="58"/>
      <c r="BA76" s="58"/>
      <c r="BB76" s="188"/>
      <c r="BC76" s="21" t="s">
        <v>135</v>
      </c>
      <c r="BD76" s="20"/>
      <c r="BE76" s="61"/>
      <c r="BF76" s="61"/>
      <c r="BG76" s="41" t="s">
        <v>105</v>
      </c>
      <c r="BH76" s="20"/>
      <c r="BI76" s="62"/>
      <c r="BJ76" s="62"/>
      <c r="BK76" s="191"/>
      <c r="BL76" s="191"/>
      <c r="BM76" s="193"/>
    </row>
    <row r="77" spans="1:65" ht="30" hidden="1" customHeight="1" x14ac:dyDescent="0.3">
      <c r="A77" s="159"/>
      <c r="B77" s="214">
        <v>180</v>
      </c>
      <c r="C77" s="163"/>
      <c r="D77" s="165"/>
      <c r="E77" s="165"/>
      <c r="F77" s="165"/>
      <c r="G77" s="207"/>
      <c r="H77" s="210"/>
      <c r="I77" s="168"/>
      <c r="J77" s="179"/>
      <c r="K77" s="21" t="s">
        <v>142</v>
      </c>
      <c r="L77" s="22"/>
      <c r="M77" s="181"/>
      <c r="N77" s="179"/>
      <c r="O77" s="173"/>
      <c r="P77" s="183"/>
      <c r="Q77" s="185"/>
      <c r="R77" s="170"/>
      <c r="S77" s="172"/>
      <c r="T77" s="173"/>
      <c r="U77" s="174"/>
      <c r="V77" s="175"/>
      <c r="W77" s="21" t="s">
        <v>144</v>
      </c>
      <c r="X77" s="20"/>
      <c r="Y77" s="25"/>
      <c r="Z77" s="25"/>
      <c r="AA77" s="26"/>
      <c r="AB77" s="27"/>
      <c r="AC77" s="27"/>
      <c r="AD77" s="19"/>
      <c r="AE77" s="19"/>
      <c r="AF77" s="19"/>
      <c r="AG77" s="28"/>
      <c r="AH77" s="19"/>
      <c r="AI77" s="29" t="str">
        <f t="shared" si="4"/>
        <v/>
      </c>
      <c r="AJ77" s="29" t="str">
        <f t="shared" si="3"/>
        <v/>
      </c>
      <c r="AK77" s="19"/>
      <c r="AL77" s="29" t="str">
        <f>IFERROR(VLOOKUP(AJ77&amp;AK77,[2]Tabla_Controles!$B$56:$G$65,5,FALSE),"")</f>
        <v/>
      </c>
      <c r="AM77" s="30" t="str">
        <f t="shared" si="5"/>
        <v/>
      </c>
      <c r="AN77" s="177"/>
      <c r="AO77" s="196"/>
      <c r="AP77" s="199"/>
      <c r="AQ77" s="202"/>
      <c r="AR77" s="204"/>
      <c r="AS77" s="204"/>
      <c r="AT77" s="205"/>
      <c r="AU77" s="167"/>
      <c r="AV77" s="41" t="s">
        <v>149</v>
      </c>
      <c r="AW77" s="56"/>
      <c r="AX77" s="56"/>
      <c r="AY77" s="56"/>
      <c r="AZ77" s="58"/>
      <c r="BA77" s="58"/>
      <c r="BB77" s="188"/>
      <c r="BC77" s="21" t="s">
        <v>144</v>
      </c>
      <c r="BD77" s="20"/>
      <c r="BE77" s="61"/>
      <c r="BF77" s="61"/>
      <c r="BG77" s="41" t="s">
        <v>126</v>
      </c>
      <c r="BH77" s="20"/>
      <c r="BI77" s="62"/>
      <c r="BJ77" s="62"/>
      <c r="BK77" s="191"/>
      <c r="BL77" s="191"/>
      <c r="BM77" s="193"/>
    </row>
    <row r="78" spans="1:65" ht="30" hidden="1" customHeight="1" x14ac:dyDescent="0.3">
      <c r="A78" s="159"/>
      <c r="B78" s="214">
        <v>180</v>
      </c>
      <c r="C78" s="163"/>
      <c r="D78" s="165"/>
      <c r="E78" s="165"/>
      <c r="F78" s="165"/>
      <c r="G78" s="207"/>
      <c r="H78" s="210"/>
      <c r="I78" s="168"/>
      <c r="J78" s="179"/>
      <c r="K78" s="21" t="s">
        <v>152</v>
      </c>
      <c r="L78" s="22"/>
      <c r="M78" s="181"/>
      <c r="N78" s="179"/>
      <c r="O78" s="173"/>
      <c r="P78" s="183"/>
      <c r="Q78" s="185"/>
      <c r="R78" s="170"/>
      <c r="S78" s="172"/>
      <c r="T78" s="173"/>
      <c r="U78" s="174"/>
      <c r="V78" s="175"/>
      <c r="W78" s="21" t="s">
        <v>154</v>
      </c>
      <c r="X78" s="20"/>
      <c r="Y78" s="25"/>
      <c r="Z78" s="25"/>
      <c r="AA78" s="26"/>
      <c r="AB78" s="27"/>
      <c r="AC78" s="27"/>
      <c r="AD78" s="19"/>
      <c r="AE78" s="19"/>
      <c r="AF78" s="19"/>
      <c r="AG78" s="28"/>
      <c r="AH78" s="19"/>
      <c r="AI78" s="29" t="str">
        <f t="shared" si="4"/>
        <v/>
      </c>
      <c r="AJ78" s="29" t="str">
        <f t="shared" si="3"/>
        <v/>
      </c>
      <c r="AK78" s="19"/>
      <c r="AL78" s="29" t="str">
        <f>IFERROR(VLOOKUP(AJ78&amp;AK78,[2]Tabla_Controles!$B$56:$G$65,5,FALSE),"")</f>
        <v/>
      </c>
      <c r="AM78" s="30" t="str">
        <f t="shared" si="5"/>
        <v/>
      </c>
      <c r="AN78" s="177"/>
      <c r="AO78" s="196"/>
      <c r="AP78" s="199"/>
      <c r="AQ78" s="202"/>
      <c r="AR78" s="204"/>
      <c r="AS78" s="204"/>
      <c r="AT78" s="205"/>
      <c r="AU78" s="167"/>
      <c r="AV78" s="41" t="s">
        <v>160</v>
      </c>
      <c r="AW78" s="56"/>
      <c r="AX78" s="56"/>
      <c r="AY78" s="56"/>
      <c r="AZ78" s="58"/>
      <c r="BA78" s="58"/>
      <c r="BB78" s="188"/>
      <c r="BC78" s="21" t="s">
        <v>154</v>
      </c>
      <c r="BD78" s="20"/>
      <c r="BE78" s="61"/>
      <c r="BF78" s="61"/>
      <c r="BG78" s="41" t="s">
        <v>139</v>
      </c>
      <c r="BH78" s="20"/>
      <c r="BI78" s="62"/>
      <c r="BJ78" s="62"/>
      <c r="BK78" s="191"/>
      <c r="BL78" s="191"/>
      <c r="BM78" s="193"/>
    </row>
    <row r="79" spans="1:65" ht="30" hidden="1" customHeight="1" x14ac:dyDescent="0.3">
      <c r="A79" s="159"/>
      <c r="B79" s="214">
        <v>180</v>
      </c>
      <c r="C79" s="163"/>
      <c r="D79" s="165"/>
      <c r="E79" s="165"/>
      <c r="F79" s="165"/>
      <c r="G79" s="207"/>
      <c r="H79" s="210"/>
      <c r="I79" s="168"/>
      <c r="J79" s="179"/>
      <c r="K79" s="21" t="s">
        <v>167</v>
      </c>
      <c r="L79" s="22"/>
      <c r="M79" s="181"/>
      <c r="N79" s="179"/>
      <c r="O79" s="173"/>
      <c r="P79" s="183"/>
      <c r="Q79" s="185"/>
      <c r="R79" s="170"/>
      <c r="S79" s="172"/>
      <c r="T79" s="173"/>
      <c r="U79" s="174"/>
      <c r="V79" s="175"/>
      <c r="W79" s="21" t="s">
        <v>169</v>
      </c>
      <c r="X79" s="20"/>
      <c r="Y79" s="25"/>
      <c r="Z79" s="25"/>
      <c r="AA79" s="26"/>
      <c r="AB79" s="27"/>
      <c r="AC79" s="27"/>
      <c r="AD79" s="19"/>
      <c r="AE79" s="19"/>
      <c r="AF79" s="19"/>
      <c r="AG79" s="28"/>
      <c r="AH79" s="19"/>
      <c r="AI79" s="29" t="str">
        <f t="shared" si="4"/>
        <v/>
      </c>
      <c r="AJ79" s="29" t="str">
        <f t="shared" si="3"/>
        <v/>
      </c>
      <c r="AK79" s="19"/>
      <c r="AL79" s="29" t="str">
        <f>IFERROR(VLOOKUP(AJ79&amp;AK79,[2]Tabla_Controles!$B$56:$G$65,5,FALSE),"")</f>
        <v/>
      </c>
      <c r="AM79" s="30" t="str">
        <f t="shared" si="5"/>
        <v/>
      </c>
      <c r="AN79" s="177"/>
      <c r="AO79" s="196"/>
      <c r="AP79" s="199"/>
      <c r="AQ79" s="202"/>
      <c r="AR79" s="204"/>
      <c r="AS79" s="204"/>
      <c r="AT79" s="205"/>
      <c r="AU79" s="167"/>
      <c r="AV79" s="41" t="s">
        <v>174</v>
      </c>
      <c r="AW79" s="56"/>
      <c r="AX79" s="56"/>
      <c r="AY79" s="56"/>
      <c r="AZ79" s="58"/>
      <c r="BA79" s="58"/>
      <c r="BB79" s="188"/>
      <c r="BC79" s="21" t="s">
        <v>169</v>
      </c>
      <c r="BD79" s="20"/>
      <c r="BE79" s="61"/>
      <c r="BF79" s="61"/>
      <c r="BG79" s="41" t="s">
        <v>149</v>
      </c>
      <c r="BH79" s="20"/>
      <c r="BI79" s="62"/>
      <c r="BJ79" s="62"/>
      <c r="BK79" s="191"/>
      <c r="BL79" s="191"/>
      <c r="BM79" s="193"/>
    </row>
    <row r="80" spans="1:65" ht="30" hidden="1" customHeight="1" x14ac:dyDescent="0.3">
      <c r="A80" s="159"/>
      <c r="B80" s="214">
        <v>180</v>
      </c>
      <c r="C80" s="164"/>
      <c r="D80" s="165"/>
      <c r="E80" s="165"/>
      <c r="F80" s="165"/>
      <c r="G80" s="208"/>
      <c r="H80" s="211"/>
      <c r="I80" s="168"/>
      <c r="J80" s="179"/>
      <c r="K80" s="21" t="s">
        <v>183</v>
      </c>
      <c r="L80" s="22"/>
      <c r="M80" s="182"/>
      <c r="N80" s="179"/>
      <c r="O80" s="173"/>
      <c r="P80" s="183"/>
      <c r="Q80" s="186"/>
      <c r="R80" s="171"/>
      <c r="S80" s="172"/>
      <c r="T80" s="173"/>
      <c r="U80" s="174"/>
      <c r="V80" s="175"/>
      <c r="W80" s="21" t="s">
        <v>184</v>
      </c>
      <c r="X80" s="20"/>
      <c r="Y80" s="25"/>
      <c r="Z80" s="25"/>
      <c r="AA80" s="26"/>
      <c r="AB80" s="27"/>
      <c r="AC80" s="27"/>
      <c r="AD80" s="19"/>
      <c r="AE80" s="19"/>
      <c r="AF80" s="19"/>
      <c r="AG80" s="28"/>
      <c r="AH80" s="19"/>
      <c r="AI80" s="29" t="str">
        <f t="shared" si="4"/>
        <v/>
      </c>
      <c r="AJ80" s="29" t="str">
        <f t="shared" si="3"/>
        <v/>
      </c>
      <c r="AK80" s="19"/>
      <c r="AL80" s="29" t="str">
        <f>IFERROR(VLOOKUP(AJ80&amp;AK80,[2]Tabla_Controles!$B$56:$G$65,5,FALSE),"")</f>
        <v/>
      </c>
      <c r="AM80" s="30" t="str">
        <f t="shared" si="5"/>
        <v/>
      </c>
      <c r="AN80" s="178"/>
      <c r="AO80" s="197"/>
      <c r="AP80" s="200"/>
      <c r="AQ80" s="203"/>
      <c r="AR80" s="204"/>
      <c r="AS80" s="204"/>
      <c r="AT80" s="205"/>
      <c r="AU80" s="167"/>
      <c r="AV80" s="41" t="s">
        <v>185</v>
      </c>
      <c r="AW80" s="56"/>
      <c r="AX80" s="56"/>
      <c r="AY80" s="56"/>
      <c r="AZ80" s="58"/>
      <c r="BA80" s="58"/>
      <c r="BB80" s="189"/>
      <c r="BC80" s="21" t="s">
        <v>184</v>
      </c>
      <c r="BD80" s="20"/>
      <c r="BE80" s="61"/>
      <c r="BF80" s="61"/>
      <c r="BG80" s="41" t="s">
        <v>160</v>
      </c>
      <c r="BH80" s="20"/>
      <c r="BI80" s="62"/>
      <c r="BJ80" s="62"/>
      <c r="BK80" s="192"/>
      <c r="BL80" s="192"/>
      <c r="BM80" s="194"/>
    </row>
    <row r="81" spans="1:65" ht="409.5" x14ac:dyDescent="0.3">
      <c r="A81" s="159" t="str">
        <f>C81&amp;COUNTIF($C$10:C81,C81)</f>
        <v>Corrupción11</v>
      </c>
      <c r="B81" s="214">
        <v>181</v>
      </c>
      <c r="C81" s="162" t="s">
        <v>79</v>
      </c>
      <c r="D81" s="165" t="s">
        <v>80</v>
      </c>
      <c r="E81" s="165" t="s">
        <v>424</v>
      </c>
      <c r="F81" s="165" t="s">
        <v>442</v>
      </c>
      <c r="G81" s="206" t="s">
        <v>443</v>
      </c>
      <c r="H81" s="209" t="s">
        <v>444</v>
      </c>
      <c r="I81" s="168" t="str">
        <f>"Posibilidad de recibir o solicitar cualquier dádiva o beneficio a nombre propio o de terceros, con el fin de "&amp;J81</f>
        <v>Posibilidad de recibir o solicitar cualquier dádiva o beneficio a nombre propio o de terceros, con el fin de favorecer el registro e inscripción de bancas de inversión sin el cumplimiento de los requisitos exigibles.</v>
      </c>
      <c r="J81" s="179" t="s">
        <v>445</v>
      </c>
      <c r="K81" s="21" t="s">
        <v>86</v>
      </c>
      <c r="L81" s="22" t="s">
        <v>446</v>
      </c>
      <c r="M81" s="180" t="s">
        <v>447</v>
      </c>
      <c r="N81" s="179" t="s">
        <v>89</v>
      </c>
      <c r="O81" s="173" t="str">
        <f>IF(N81="","",IF(OR($N81=[2]Tabla_Probabilidad!$D$20,$N81=[2]Tabla_Probabilidad!$J$20),"Muy Baja",IF(OR($N81=[2]Tabla_Probabilidad!$E$20,$N81=[2]Tabla_Probabilidad!$K$20),"Baja",IF(OR($N81=[2]Tabla_Probabilidad!$F$20,$N81=[2]Tabla_Probabilidad!$L$20),"Media",IF(OR($N81=[2]Tabla_Probabilidad!$G$20,$N81=[2]Tabla_Probabilidad!$M$20),"Alta",IF(OR($N81=[2]Tabla_Probabilidad!$H$20,$N81=[2]Tabla_Probabilidad!$N$20),"Muy Alta"))))))</f>
        <v>Media</v>
      </c>
      <c r="P81" s="183">
        <f>IF(O81="Muy Baja",1,IF(O81="Baja",2,IF(O81="Media",3,IF(O81="Alta",4,IF(O81="Muy Alta",5,"")))))</f>
        <v>3</v>
      </c>
      <c r="Q81" s="184" t="str">
        <f>IFERROR(IF($C81="Corrupción",HYPERLINK("#"&amp;"Impacto_Riesgos!C"&amp;MATCH($B81,[2]Impacto_Riesgos!$B$10:$B$138,0)+9,"Calcula el impacto aquí"),"")," ")</f>
        <v>Calcula el impacto aquí</v>
      </c>
      <c r="R81" s="169">
        <f>IFERROR(VLOOKUP(A81,[2]Impacto_Riesgos!$A$8:$W$138,23,),"NA")</f>
        <v>15</v>
      </c>
      <c r="S81" s="172" t="s">
        <v>90</v>
      </c>
      <c r="T81" s="173" t="str">
        <f>IF($S81='[2]Tabla Impacto'!$F$10,"Moderado",IF($S81='[2]Tabla Impacto'!$G$10,"Mayor",IF($S81='[2]Tabla Impacto'!$H$10,"Catastrófico","")))</f>
        <v>Catastrófico</v>
      </c>
      <c r="U81" s="174">
        <f>IF(T81="Leve",1,IF(T81="Menor",2,IF(T81="Moderado",3,IF(T81="Mayor",4,IF(T81="Catastrófico",5,"")))))</f>
        <v>5</v>
      </c>
      <c r="V81" s="175" t="str">
        <f>IF(OR(AND($O81="Muy Baja",T81="Leve"),AND($O81="Muy Baja",T81="Menor"),AND($O81="Baja",T81="Leve"),AND($O81="Baja",T81="Menor"),AND($O81="Media",T81="Leve")),"Bajo",IF(OR(AND($O81="Muy baja",T81="Moderado"),AND($O81="Baja",T81="Moderado"),AND($O81="Media",T81="Menor"),AND($O81="Alta",T81="Leve")),"Moderado",IF(OR(AND($O81="Muy Baja",T81="Mayor"),AND($O81="Baja",T81="Mayor"),AND($O81="Media",T81="Moderado"),AND($O81="Alta",T81="Menor"),AND($O81="Alta",T81="Moderado"),AND($O81="Muy Alta",T81="Leve"),AND($O81="Muy Alta",T81="Menor")),"Alto",IF(OR(AND($O81="Muy Baja",T81="Catastrófico"),AND($O81="Baja",T81="Catastrófico"),AND($O81="Media",T81="Mayor"),AND($O81="Media",T81="Catastrófico"),AND($O81="Alta",T81="Mayor"),AND($O81="Alta",T81="Catastrófico"),AND($O81="Muy Alta",T81="Moderado"),AND($O81="Muy Alta",T81="Mayor"),AND($O81="Muy Alta",T81="Catastrófico")),"Extremo",""))))</f>
        <v>Extremo</v>
      </c>
      <c r="W81" s="21" t="s">
        <v>91</v>
      </c>
      <c r="X81" s="20" t="s">
        <v>448</v>
      </c>
      <c r="Y81" s="25" t="s">
        <v>449</v>
      </c>
      <c r="Z81" s="25" t="s">
        <v>450</v>
      </c>
      <c r="AA81" s="26" t="s">
        <v>451</v>
      </c>
      <c r="AB81" s="27" t="s">
        <v>96</v>
      </c>
      <c r="AC81" s="27" t="s">
        <v>97</v>
      </c>
      <c r="AD81" s="19" t="s">
        <v>98</v>
      </c>
      <c r="AE81" s="19" t="s">
        <v>99</v>
      </c>
      <c r="AF81" s="19" t="s">
        <v>100</v>
      </c>
      <c r="AG81" s="28" t="s">
        <v>98</v>
      </c>
      <c r="AH81" s="19" t="s">
        <v>101</v>
      </c>
      <c r="AI81" s="29">
        <f t="shared" si="4"/>
        <v>100</v>
      </c>
      <c r="AJ81" s="29" t="str">
        <f t="shared" si="3"/>
        <v>Fuerte</v>
      </c>
      <c r="AK81" s="19" t="s">
        <v>102</v>
      </c>
      <c r="AL81" s="29" t="str">
        <f>IFERROR(VLOOKUP(AJ81&amp;AK81,[2]Tabla_Controles!$B$56:$G$65,5,FALSE),"")</f>
        <v>Fuerte</v>
      </c>
      <c r="AM81" s="30">
        <f t="shared" si="5"/>
        <v>100</v>
      </c>
      <c r="AN81" s="176">
        <f>IFERROR(AVERAGE(AM81:AM87),"")</f>
        <v>75</v>
      </c>
      <c r="AO81" s="195" t="str">
        <f>IF($AN81=100,"Fuerte",IF($AN81&lt;100,"Moderado",IF($AN81&lt;50,"Débil",IF($AN81=0,"",""))))</f>
        <v>Moderado</v>
      </c>
      <c r="AP81" s="198" t="s">
        <v>103</v>
      </c>
      <c r="AQ81" s="201">
        <f>IFERROR(P81-VLOOKUP(AO81&amp;AP81,[2]Tabla_Controles!$B$77:$E$83,4,0),"")</f>
        <v>2</v>
      </c>
      <c r="AR81" s="204" t="str">
        <f>IF($AQ81="","",IF($AQ81=1,"Muy Baja",IF($AQ81=2,"Baja",IF($AQ81=3,"Media",IF($AQ81=4,"Alta",IF($AQ81=5,"Muy Alta","Muy Baja"))))))</f>
        <v>Baja</v>
      </c>
      <c r="AS81" s="204" t="str">
        <f>T81</f>
        <v>Catastrófico</v>
      </c>
      <c r="AT81" s="205" t="str">
        <f>IF(OR(AND($AR81="Muy Baja",$AS81="Leve"),AND($AR81="Muy Baja",$AS81="Menor"),AND($AR81="Baja",$AS81="Leve"),AND($AR81="Baja",$AS81="Menor"),AND($AR81="Media",$AS81="Leve")),"Bajo",IF(OR(AND($AR81="Muy baja",$AS81="Moderado"),AND($AR81="Baja",$AS81="Moderado"),AND($AR81="Media",$AS81="Menor"),AND($AR81="Alta",$AS81="Leve")),"Moderado",IF(OR(AND($AR81="Muy Baja",$AS81="Mayor"),AND($AR81="Baja",$AS81="Mayor"),AND($AR81="Media",$AS81="Moderado"),AND($AR81="Alta",$AS81="Menor"),AND($AR81="Alta",$AS81="Moderado"),AND($AR81="Muy Alta",$AS81="Leve"),AND($AR81="Muy Alta",$AS81="Menor")),"Alto",IF(OR(AND($AR81="Muy Baja",$AS81="Catastrófico"),AND($AR81="Baja",$AS81="Catastrófico"),AND($AR81="Media",$AS81="Mayor"),AND($AR81="Media",$AS81="Catastrófico"),AND($AR81="Alta",$AS81="Mayor"),AND($AR81="Alta",$AS81="Catastrófico"),AND($AR81="Muy Alta",$AS81="Moderado"),AND($AR81="Muy Alta",$AS81="Mayor"),AND($AR81="Muy Alta",$AS81="Catastrófico")),"Extremo",""))))</f>
        <v>Extremo</v>
      </c>
      <c r="AU81" s="167" t="s">
        <v>104</v>
      </c>
      <c r="AV81" s="41" t="s">
        <v>105</v>
      </c>
      <c r="AW81" s="56" t="s">
        <v>94</v>
      </c>
      <c r="AX81" s="56" t="s">
        <v>94</v>
      </c>
      <c r="AY81" s="56" t="s">
        <v>94</v>
      </c>
      <c r="AZ81" s="56" t="s">
        <v>94</v>
      </c>
      <c r="BA81" s="56" t="s">
        <v>94</v>
      </c>
      <c r="BB81" s="187" t="s">
        <v>109</v>
      </c>
      <c r="BC81" s="21" t="s">
        <v>91</v>
      </c>
      <c r="BD81" s="45" t="s">
        <v>130</v>
      </c>
      <c r="BE81" s="47" t="s">
        <v>452</v>
      </c>
      <c r="BF81" s="47" t="s">
        <v>453</v>
      </c>
      <c r="BG81" s="41" t="s">
        <v>174</v>
      </c>
      <c r="BH81" s="49"/>
      <c r="BI81" s="50"/>
      <c r="BJ81" s="50"/>
      <c r="BK81" s="190" t="s">
        <v>115</v>
      </c>
      <c r="BL81" s="190" t="s">
        <v>454</v>
      </c>
      <c r="BM81" s="190" t="s">
        <v>455</v>
      </c>
    </row>
    <row r="82" spans="1:65" ht="409.5" x14ac:dyDescent="0.3">
      <c r="A82" s="159"/>
      <c r="B82" s="214">
        <v>181</v>
      </c>
      <c r="C82" s="163"/>
      <c r="D82" s="165"/>
      <c r="E82" s="165"/>
      <c r="F82" s="165"/>
      <c r="G82" s="207"/>
      <c r="H82" s="210"/>
      <c r="I82" s="168"/>
      <c r="J82" s="179"/>
      <c r="K82" s="21" t="s">
        <v>118</v>
      </c>
      <c r="L82" s="22" t="s">
        <v>456</v>
      </c>
      <c r="M82" s="181"/>
      <c r="N82" s="179"/>
      <c r="O82" s="173"/>
      <c r="P82" s="183"/>
      <c r="Q82" s="185"/>
      <c r="R82" s="170"/>
      <c r="S82" s="172"/>
      <c r="T82" s="173"/>
      <c r="U82" s="174"/>
      <c r="V82" s="175"/>
      <c r="W82" s="21" t="s">
        <v>120</v>
      </c>
      <c r="X82" s="20" t="s">
        <v>457</v>
      </c>
      <c r="Y82" s="25" t="s">
        <v>458</v>
      </c>
      <c r="Z82" s="25" t="s">
        <v>450</v>
      </c>
      <c r="AA82" s="26" t="s">
        <v>451</v>
      </c>
      <c r="AB82" s="27" t="s">
        <v>96</v>
      </c>
      <c r="AC82" s="27" t="s">
        <v>97</v>
      </c>
      <c r="AD82" s="19" t="s">
        <v>98</v>
      </c>
      <c r="AE82" s="19" t="s">
        <v>159</v>
      </c>
      <c r="AF82" s="19" t="s">
        <v>100</v>
      </c>
      <c r="AG82" s="28" t="s">
        <v>98</v>
      </c>
      <c r="AH82" s="19" t="s">
        <v>101</v>
      </c>
      <c r="AI82" s="29">
        <f t="shared" si="4"/>
        <v>95</v>
      </c>
      <c r="AJ82" s="29" t="str">
        <f t="shared" si="3"/>
        <v>Moderado</v>
      </c>
      <c r="AK82" s="19" t="s">
        <v>102</v>
      </c>
      <c r="AL82" s="29" t="str">
        <f>IFERROR(VLOOKUP(AJ82&amp;AK82,[2]Tabla_Controles!$B$56:$G$65,5,FALSE),"")</f>
        <v>Moderado</v>
      </c>
      <c r="AM82" s="30">
        <f t="shared" si="5"/>
        <v>50</v>
      </c>
      <c r="AN82" s="177"/>
      <c r="AO82" s="196"/>
      <c r="AP82" s="199"/>
      <c r="AQ82" s="202"/>
      <c r="AR82" s="204"/>
      <c r="AS82" s="204"/>
      <c r="AT82" s="205"/>
      <c r="AU82" s="167"/>
      <c r="AV82" s="41" t="s">
        <v>126</v>
      </c>
      <c r="AW82" s="56" t="s">
        <v>298</v>
      </c>
      <c r="AX82" s="34" t="s">
        <v>198</v>
      </c>
      <c r="AY82" s="35" t="s">
        <v>95</v>
      </c>
      <c r="AZ82" s="72">
        <v>44742</v>
      </c>
      <c r="BA82" s="72">
        <v>44757</v>
      </c>
      <c r="BB82" s="188"/>
      <c r="BC82" s="21" t="s">
        <v>120</v>
      </c>
      <c r="BD82" s="45" t="s">
        <v>130</v>
      </c>
      <c r="BE82" s="47" t="s">
        <v>452</v>
      </c>
      <c r="BF82" s="47" t="s">
        <v>453</v>
      </c>
      <c r="BG82" s="41" t="s">
        <v>185</v>
      </c>
      <c r="BH82" s="48" t="s">
        <v>130</v>
      </c>
      <c r="BI82" s="74" t="s">
        <v>383</v>
      </c>
      <c r="BJ82" s="74" t="s">
        <v>300</v>
      </c>
      <c r="BK82" s="191"/>
      <c r="BL82" s="193"/>
      <c r="BM82" s="193"/>
    </row>
    <row r="83" spans="1:65" ht="30" hidden="1" customHeight="1" x14ac:dyDescent="0.3">
      <c r="A83" s="159"/>
      <c r="B83" s="214">
        <v>181</v>
      </c>
      <c r="C83" s="163"/>
      <c r="D83" s="165"/>
      <c r="E83" s="165"/>
      <c r="F83" s="165"/>
      <c r="G83" s="207"/>
      <c r="H83" s="210"/>
      <c r="I83" s="168"/>
      <c r="J83" s="179"/>
      <c r="K83" s="21" t="s">
        <v>133</v>
      </c>
      <c r="L83" s="22"/>
      <c r="M83" s="181"/>
      <c r="N83" s="179"/>
      <c r="O83" s="173"/>
      <c r="P83" s="183"/>
      <c r="Q83" s="185"/>
      <c r="R83" s="170"/>
      <c r="S83" s="172"/>
      <c r="T83" s="173"/>
      <c r="U83" s="174"/>
      <c r="V83" s="175"/>
      <c r="W83" s="21" t="s">
        <v>135</v>
      </c>
      <c r="X83" s="20"/>
      <c r="Y83" s="25"/>
      <c r="Z83" s="25"/>
      <c r="AA83" s="26"/>
      <c r="AB83" s="27"/>
      <c r="AC83" s="27"/>
      <c r="AD83" s="19"/>
      <c r="AE83" s="19"/>
      <c r="AF83" s="19"/>
      <c r="AG83" s="28"/>
      <c r="AH83" s="19"/>
      <c r="AI83" s="29" t="str">
        <f t="shared" si="4"/>
        <v/>
      </c>
      <c r="AJ83" s="29" t="str">
        <f t="shared" si="3"/>
        <v/>
      </c>
      <c r="AK83" s="19"/>
      <c r="AL83" s="29" t="str">
        <f>IFERROR(VLOOKUP(AJ83&amp;AK83,[2]Tabla_Controles!$B$56:$G$65,5,FALSE),"")</f>
        <v/>
      </c>
      <c r="AM83" s="30" t="str">
        <f t="shared" si="5"/>
        <v/>
      </c>
      <c r="AN83" s="177"/>
      <c r="AO83" s="196"/>
      <c r="AP83" s="199"/>
      <c r="AQ83" s="202"/>
      <c r="AR83" s="204"/>
      <c r="AS83" s="204"/>
      <c r="AT83" s="205"/>
      <c r="AU83" s="167"/>
      <c r="AV83" s="41" t="s">
        <v>139</v>
      </c>
      <c r="AW83" s="56"/>
      <c r="AX83" s="56"/>
      <c r="AY83" s="56"/>
      <c r="AZ83" s="58"/>
      <c r="BA83" s="58"/>
      <c r="BB83" s="188"/>
      <c r="BC83" s="21" t="s">
        <v>135</v>
      </c>
      <c r="BD83" s="20"/>
      <c r="BE83" s="61"/>
      <c r="BF83" s="61"/>
      <c r="BG83" s="41" t="s">
        <v>105</v>
      </c>
      <c r="BH83" s="20"/>
      <c r="BI83" s="62"/>
      <c r="BJ83" s="62"/>
      <c r="BK83" s="191"/>
      <c r="BL83" s="193"/>
      <c r="BM83" s="193"/>
    </row>
    <row r="84" spans="1:65" ht="30" hidden="1" customHeight="1" x14ac:dyDescent="0.3">
      <c r="A84" s="159"/>
      <c r="B84" s="214">
        <v>181</v>
      </c>
      <c r="C84" s="163"/>
      <c r="D84" s="165"/>
      <c r="E84" s="165"/>
      <c r="F84" s="165"/>
      <c r="G84" s="207"/>
      <c r="H84" s="210"/>
      <c r="I84" s="168"/>
      <c r="J84" s="179"/>
      <c r="K84" s="21" t="s">
        <v>142</v>
      </c>
      <c r="L84" s="22"/>
      <c r="M84" s="181"/>
      <c r="N84" s="179"/>
      <c r="O84" s="173"/>
      <c r="P84" s="183"/>
      <c r="Q84" s="185"/>
      <c r="R84" s="170"/>
      <c r="S84" s="172"/>
      <c r="T84" s="173"/>
      <c r="U84" s="174"/>
      <c r="V84" s="175"/>
      <c r="W84" s="21" t="s">
        <v>144</v>
      </c>
      <c r="X84" s="20"/>
      <c r="Y84" s="25"/>
      <c r="Z84" s="25"/>
      <c r="AA84" s="26"/>
      <c r="AB84" s="27"/>
      <c r="AC84" s="27"/>
      <c r="AD84" s="19"/>
      <c r="AE84" s="19"/>
      <c r="AF84" s="19"/>
      <c r="AG84" s="28"/>
      <c r="AH84" s="19"/>
      <c r="AI84" s="29" t="str">
        <f t="shared" si="4"/>
        <v/>
      </c>
      <c r="AJ84" s="29" t="str">
        <f t="shared" si="3"/>
        <v/>
      </c>
      <c r="AK84" s="19"/>
      <c r="AL84" s="29" t="str">
        <f>IFERROR(VLOOKUP(AJ84&amp;AK84,[2]Tabla_Controles!$B$56:$G$65,5,FALSE),"")</f>
        <v/>
      </c>
      <c r="AM84" s="30" t="str">
        <f t="shared" si="5"/>
        <v/>
      </c>
      <c r="AN84" s="177"/>
      <c r="AO84" s="196"/>
      <c r="AP84" s="199"/>
      <c r="AQ84" s="202"/>
      <c r="AR84" s="204"/>
      <c r="AS84" s="204"/>
      <c r="AT84" s="205"/>
      <c r="AU84" s="167"/>
      <c r="AV84" s="41" t="s">
        <v>149</v>
      </c>
      <c r="AW84" s="56"/>
      <c r="AX84" s="56"/>
      <c r="AY84" s="56"/>
      <c r="AZ84" s="58"/>
      <c r="BA84" s="58"/>
      <c r="BB84" s="188"/>
      <c r="BC84" s="21" t="s">
        <v>144</v>
      </c>
      <c r="BD84" s="20"/>
      <c r="BE84" s="61"/>
      <c r="BF84" s="61"/>
      <c r="BG84" s="41" t="s">
        <v>126</v>
      </c>
      <c r="BH84" s="20"/>
      <c r="BI84" s="62"/>
      <c r="BJ84" s="62"/>
      <c r="BK84" s="191"/>
      <c r="BL84" s="193"/>
      <c r="BM84" s="193"/>
    </row>
    <row r="85" spans="1:65" ht="30" hidden="1" customHeight="1" x14ac:dyDescent="0.3">
      <c r="A85" s="159"/>
      <c r="B85" s="214">
        <v>181</v>
      </c>
      <c r="C85" s="163"/>
      <c r="D85" s="165"/>
      <c r="E85" s="165"/>
      <c r="F85" s="165"/>
      <c r="G85" s="207"/>
      <c r="H85" s="210"/>
      <c r="I85" s="168"/>
      <c r="J85" s="179"/>
      <c r="K85" s="21" t="s">
        <v>152</v>
      </c>
      <c r="L85" s="22"/>
      <c r="M85" s="181"/>
      <c r="N85" s="179"/>
      <c r="O85" s="173"/>
      <c r="P85" s="183"/>
      <c r="Q85" s="185"/>
      <c r="R85" s="170"/>
      <c r="S85" s="172"/>
      <c r="T85" s="173"/>
      <c r="U85" s="174"/>
      <c r="V85" s="175"/>
      <c r="W85" s="21" t="s">
        <v>154</v>
      </c>
      <c r="X85" s="20"/>
      <c r="Y85" s="25"/>
      <c r="Z85" s="25"/>
      <c r="AA85" s="26"/>
      <c r="AB85" s="27"/>
      <c r="AC85" s="27"/>
      <c r="AD85" s="19"/>
      <c r="AE85" s="19"/>
      <c r="AF85" s="19"/>
      <c r="AG85" s="28"/>
      <c r="AH85" s="19"/>
      <c r="AI85" s="29" t="str">
        <f t="shared" si="4"/>
        <v/>
      </c>
      <c r="AJ85" s="29" t="str">
        <f t="shared" si="3"/>
        <v/>
      </c>
      <c r="AK85" s="19"/>
      <c r="AL85" s="29" t="str">
        <f>IFERROR(VLOOKUP(AJ85&amp;AK85,[2]Tabla_Controles!$B$56:$G$65,5,FALSE),"")</f>
        <v/>
      </c>
      <c r="AM85" s="30" t="str">
        <f t="shared" si="5"/>
        <v/>
      </c>
      <c r="AN85" s="177"/>
      <c r="AO85" s="196"/>
      <c r="AP85" s="199"/>
      <c r="AQ85" s="202"/>
      <c r="AR85" s="204"/>
      <c r="AS85" s="204"/>
      <c r="AT85" s="205"/>
      <c r="AU85" s="167"/>
      <c r="AV85" s="41" t="s">
        <v>160</v>
      </c>
      <c r="AW85" s="56"/>
      <c r="AX85" s="56"/>
      <c r="AY85" s="56"/>
      <c r="AZ85" s="58"/>
      <c r="BA85" s="58"/>
      <c r="BB85" s="188"/>
      <c r="BC85" s="21" t="s">
        <v>154</v>
      </c>
      <c r="BD85" s="20"/>
      <c r="BE85" s="61"/>
      <c r="BF85" s="61"/>
      <c r="BG85" s="41" t="s">
        <v>139</v>
      </c>
      <c r="BH85" s="20"/>
      <c r="BI85" s="62"/>
      <c r="BJ85" s="62"/>
      <c r="BK85" s="191"/>
      <c r="BL85" s="193"/>
      <c r="BM85" s="193"/>
    </row>
    <row r="86" spans="1:65" ht="30" hidden="1" customHeight="1" x14ac:dyDescent="0.3">
      <c r="A86" s="159"/>
      <c r="B86" s="214">
        <v>181</v>
      </c>
      <c r="C86" s="163"/>
      <c r="D86" s="165"/>
      <c r="E86" s="165"/>
      <c r="F86" s="165"/>
      <c r="G86" s="207"/>
      <c r="H86" s="210"/>
      <c r="I86" s="168"/>
      <c r="J86" s="179"/>
      <c r="K86" s="21" t="s">
        <v>167</v>
      </c>
      <c r="L86" s="22"/>
      <c r="M86" s="181"/>
      <c r="N86" s="179"/>
      <c r="O86" s="173"/>
      <c r="P86" s="183"/>
      <c r="Q86" s="185"/>
      <c r="R86" s="170"/>
      <c r="S86" s="172"/>
      <c r="T86" s="173"/>
      <c r="U86" s="174"/>
      <c r="V86" s="175"/>
      <c r="W86" s="21" t="s">
        <v>169</v>
      </c>
      <c r="X86" s="20"/>
      <c r="Y86" s="25"/>
      <c r="Z86" s="25"/>
      <c r="AA86" s="26"/>
      <c r="AB86" s="27"/>
      <c r="AC86" s="27"/>
      <c r="AD86" s="19"/>
      <c r="AE86" s="19"/>
      <c r="AF86" s="19"/>
      <c r="AG86" s="28"/>
      <c r="AH86" s="19"/>
      <c r="AI86" s="29" t="str">
        <f t="shared" si="4"/>
        <v/>
      </c>
      <c r="AJ86" s="29" t="str">
        <f t="shared" si="3"/>
        <v/>
      </c>
      <c r="AK86" s="19"/>
      <c r="AL86" s="29" t="str">
        <f>IFERROR(VLOOKUP(AJ86&amp;AK86,[2]Tabla_Controles!$B$56:$G$65,5,FALSE),"")</f>
        <v/>
      </c>
      <c r="AM86" s="30" t="str">
        <f t="shared" si="5"/>
        <v/>
      </c>
      <c r="AN86" s="177"/>
      <c r="AO86" s="196"/>
      <c r="AP86" s="199"/>
      <c r="AQ86" s="202"/>
      <c r="AR86" s="204"/>
      <c r="AS86" s="204"/>
      <c r="AT86" s="205"/>
      <c r="AU86" s="167"/>
      <c r="AV86" s="41" t="s">
        <v>174</v>
      </c>
      <c r="AW86" s="56"/>
      <c r="AX86" s="56"/>
      <c r="AY86" s="56"/>
      <c r="AZ86" s="58"/>
      <c r="BA86" s="58"/>
      <c r="BB86" s="188"/>
      <c r="BC86" s="21" t="s">
        <v>169</v>
      </c>
      <c r="BD86" s="20"/>
      <c r="BE86" s="61"/>
      <c r="BF86" s="61"/>
      <c r="BG86" s="41" t="s">
        <v>149</v>
      </c>
      <c r="BH86" s="20"/>
      <c r="BI86" s="62"/>
      <c r="BJ86" s="62"/>
      <c r="BK86" s="191"/>
      <c r="BL86" s="193"/>
      <c r="BM86" s="193"/>
    </row>
    <row r="87" spans="1:65" ht="30" hidden="1" customHeight="1" x14ac:dyDescent="0.3">
      <c r="A87" s="159"/>
      <c r="B87" s="214">
        <v>181</v>
      </c>
      <c r="C87" s="164"/>
      <c r="D87" s="165"/>
      <c r="E87" s="165"/>
      <c r="F87" s="165"/>
      <c r="G87" s="208"/>
      <c r="H87" s="211"/>
      <c r="I87" s="168"/>
      <c r="J87" s="179"/>
      <c r="K87" s="21" t="s">
        <v>183</v>
      </c>
      <c r="L87" s="22"/>
      <c r="M87" s="182"/>
      <c r="N87" s="179"/>
      <c r="O87" s="173"/>
      <c r="P87" s="183"/>
      <c r="Q87" s="186"/>
      <c r="R87" s="171"/>
      <c r="S87" s="172"/>
      <c r="T87" s="173"/>
      <c r="U87" s="174"/>
      <c r="V87" s="175"/>
      <c r="W87" s="21" t="s">
        <v>184</v>
      </c>
      <c r="X87" s="20"/>
      <c r="Y87" s="25"/>
      <c r="Z87" s="25"/>
      <c r="AA87" s="26"/>
      <c r="AB87" s="27"/>
      <c r="AC87" s="27"/>
      <c r="AD87" s="19"/>
      <c r="AE87" s="19"/>
      <c r="AF87" s="19"/>
      <c r="AG87" s="28"/>
      <c r="AH87" s="19"/>
      <c r="AI87" s="29" t="str">
        <f t="shared" si="4"/>
        <v/>
      </c>
      <c r="AJ87" s="29" t="str">
        <f t="shared" si="3"/>
        <v/>
      </c>
      <c r="AK87" s="19"/>
      <c r="AL87" s="29" t="str">
        <f>IFERROR(VLOOKUP(AJ87&amp;AK87,[2]Tabla_Controles!$B$56:$G$65,5,FALSE),"")</f>
        <v/>
      </c>
      <c r="AM87" s="30" t="str">
        <f t="shared" si="5"/>
        <v/>
      </c>
      <c r="AN87" s="178"/>
      <c r="AO87" s="197"/>
      <c r="AP87" s="200"/>
      <c r="AQ87" s="203"/>
      <c r="AR87" s="204"/>
      <c r="AS87" s="204"/>
      <c r="AT87" s="205"/>
      <c r="AU87" s="167"/>
      <c r="AV87" s="41" t="s">
        <v>185</v>
      </c>
      <c r="AW87" s="56"/>
      <c r="AX87" s="56"/>
      <c r="AY87" s="56"/>
      <c r="AZ87" s="58"/>
      <c r="BA87" s="58"/>
      <c r="BB87" s="189"/>
      <c r="BC87" s="21" t="s">
        <v>184</v>
      </c>
      <c r="BD87" s="20"/>
      <c r="BE87" s="61"/>
      <c r="BF87" s="61"/>
      <c r="BG87" s="41" t="s">
        <v>160</v>
      </c>
      <c r="BH87" s="20"/>
      <c r="BI87" s="62"/>
      <c r="BJ87" s="62"/>
      <c r="BK87" s="192"/>
      <c r="BL87" s="194"/>
      <c r="BM87" s="194"/>
    </row>
    <row r="88" spans="1:65" ht="98.1" customHeight="1" x14ac:dyDescent="0.3">
      <c r="A88" s="159" t="str">
        <f>C88&amp;COUNTIF($C$10:C88,C88)</f>
        <v>Corrupción12</v>
      </c>
      <c r="B88" s="214">
        <v>182</v>
      </c>
      <c r="C88" s="162" t="s">
        <v>79</v>
      </c>
      <c r="D88" s="165" t="s">
        <v>459</v>
      </c>
      <c r="E88" s="165" t="s">
        <v>424</v>
      </c>
      <c r="F88" s="165" t="s">
        <v>442</v>
      </c>
      <c r="G88" s="206" t="s">
        <v>443</v>
      </c>
      <c r="H88" s="209" t="s">
        <v>460</v>
      </c>
      <c r="I88" s="168" t="str">
        <f>"Posibilidad de recibir o solicitar cualquier dádiva o beneficio a nombre propio o de terceros, con el fin de "&amp;J88</f>
        <v>Posibilidad de recibir o solicitar cualquier dádiva o beneficio a nombre propio o de terceros, con el fin de alterar o modificar irregular o ilícitamente la valoración o avalúos de los bienes administrados por SAE.</v>
      </c>
      <c r="J88" s="179" t="s">
        <v>461</v>
      </c>
      <c r="K88" s="21" t="s">
        <v>86</v>
      </c>
      <c r="L88" s="22" t="s">
        <v>462</v>
      </c>
      <c r="M88" s="180" t="s">
        <v>463</v>
      </c>
      <c r="N88" s="179" t="s">
        <v>89</v>
      </c>
      <c r="O88" s="173" t="str">
        <f>IF(N88="","",IF(OR($N88=[2]Tabla_Probabilidad!$D$20,$N88=[2]Tabla_Probabilidad!$J$20),"Muy Baja",IF(OR($N88=[2]Tabla_Probabilidad!$E$20,$N88=[2]Tabla_Probabilidad!$K$20),"Baja",IF(OR($N88=[2]Tabla_Probabilidad!$F$20,$N88=[2]Tabla_Probabilidad!$L$20),"Media",IF(OR($N88=[2]Tabla_Probabilidad!$G$20,$N88=[2]Tabla_Probabilidad!$M$20),"Alta",IF(OR($N88=[2]Tabla_Probabilidad!$H$20,$N88=[2]Tabla_Probabilidad!$N$20),"Muy Alta"))))))</f>
        <v>Media</v>
      </c>
      <c r="P88" s="183">
        <f>IF(O88="Muy Baja",1,IF(O88="Baja",2,IF(O88="Media",3,IF(O88="Alta",4,IF(O88="Muy Alta",5,"")))))</f>
        <v>3</v>
      </c>
      <c r="Q88" s="184" t="str">
        <f>IFERROR(IF($C88="Corrupción",HYPERLINK("#"&amp;"Impacto_Riesgos!C"&amp;MATCH($B88,[2]Impacto_Riesgos!$B$10:$B$138,0)+9,"Calcula el impacto aquí"),"")," ")</f>
        <v>Calcula el impacto aquí</v>
      </c>
      <c r="R88" s="169">
        <f>IFERROR(VLOOKUP(A88,[2]Impacto_Riesgos!$A$8:$W$138,23,),"NA")</f>
        <v>16</v>
      </c>
      <c r="S88" s="172" t="s">
        <v>90</v>
      </c>
      <c r="T88" s="173" t="str">
        <f>IF($S88='[2]Tabla Impacto'!$F$10,"Moderado",IF($S88='[2]Tabla Impacto'!$G$10,"Mayor",IF($S88='[2]Tabla Impacto'!$H$10,"Catastrófico","")))</f>
        <v>Catastrófico</v>
      </c>
      <c r="U88" s="174">
        <f>IF(T88="Leve",1,IF(T88="Menor",2,IF(T88="Moderado",3,IF(T88="Mayor",4,IF(T88="Catastrófico",5,"")))))</f>
        <v>5</v>
      </c>
      <c r="V88" s="175" t="str">
        <f>IF(OR(AND($O88="Muy Baja",T88="Leve"),AND($O88="Muy Baja",T88="Menor"),AND($O88="Baja",T88="Leve"),AND($O88="Baja",T88="Menor"),AND($O88="Media",T88="Leve")),"Bajo",IF(OR(AND($O88="Muy baja",T88="Moderado"),AND($O88="Baja",T88="Moderado"),AND($O88="Media",T88="Menor"),AND($O88="Alta",T88="Leve")),"Moderado",IF(OR(AND($O88="Muy Baja",T88="Mayor"),AND($O88="Baja",T88="Mayor"),AND($O88="Media",T88="Moderado"),AND($O88="Alta",T88="Menor"),AND($O88="Alta",T88="Moderado"),AND($O88="Muy Alta",T88="Leve"),AND($O88="Muy Alta",T88="Menor")),"Alto",IF(OR(AND($O88="Muy Baja",T88="Catastrófico"),AND($O88="Baja",T88="Catastrófico"),AND($O88="Media",T88="Mayor"),AND($O88="Media",T88="Catastrófico"),AND($O88="Alta",T88="Mayor"),AND($O88="Alta",T88="Catastrófico"),AND($O88="Muy Alta",T88="Moderado"),AND($O88="Muy Alta",T88="Mayor"),AND($O88="Muy Alta",T88="Catastrófico")),"Extremo",""))))</f>
        <v>Extremo</v>
      </c>
      <c r="W88" s="21" t="s">
        <v>91</v>
      </c>
      <c r="X88" s="20" t="s">
        <v>464</v>
      </c>
      <c r="Y88" s="25" t="s">
        <v>465</v>
      </c>
      <c r="Z88" s="25" t="s">
        <v>466</v>
      </c>
      <c r="AA88" s="26" t="s">
        <v>467</v>
      </c>
      <c r="AB88" s="27" t="s">
        <v>96</v>
      </c>
      <c r="AC88" s="27" t="s">
        <v>97</v>
      </c>
      <c r="AD88" s="19" t="s">
        <v>98</v>
      </c>
      <c r="AE88" s="19" t="s">
        <v>99</v>
      </c>
      <c r="AF88" s="19" t="s">
        <v>100</v>
      </c>
      <c r="AG88" s="28" t="s">
        <v>98</v>
      </c>
      <c r="AH88" s="19" t="s">
        <v>101</v>
      </c>
      <c r="AI88" s="29">
        <f t="shared" si="4"/>
        <v>100</v>
      </c>
      <c r="AJ88" s="29" t="str">
        <f t="shared" si="3"/>
        <v>Fuerte</v>
      </c>
      <c r="AK88" s="19" t="s">
        <v>102</v>
      </c>
      <c r="AL88" s="29" t="str">
        <f>IFERROR(VLOOKUP(AJ88&amp;AK88,[2]Tabla_Controles!$B$56:$G$65,5,FALSE),"")</f>
        <v>Fuerte</v>
      </c>
      <c r="AM88" s="30">
        <f t="shared" si="5"/>
        <v>100</v>
      </c>
      <c r="AN88" s="176">
        <f>IFERROR(AVERAGE(AM88:AM94),"")</f>
        <v>80</v>
      </c>
      <c r="AO88" s="195" t="str">
        <f>IF($AN88=100,"Fuerte",IF($AN88&lt;100,"Moderado",IF($AN88&lt;50,"Débil",IF($AN88=0,"",""))))</f>
        <v>Moderado</v>
      </c>
      <c r="AP88" s="198" t="s">
        <v>103</v>
      </c>
      <c r="AQ88" s="201">
        <f>IFERROR(P88-VLOOKUP(AO88&amp;AP88,[2]Tabla_Controles!$B$77:$E$83,4,0),"")</f>
        <v>2</v>
      </c>
      <c r="AR88" s="204" t="str">
        <f>IF($AQ88="","",IF($AQ88=1,"Muy Baja",IF($AQ88=2,"Baja",IF($AQ88=3,"Media",IF($AQ88=4,"Alta",IF($AQ88=5,"Muy Alta","Muy Baja"))))))</f>
        <v>Baja</v>
      </c>
      <c r="AS88" s="204" t="str">
        <f>T88</f>
        <v>Catastrófico</v>
      </c>
      <c r="AT88" s="205" t="str">
        <f>IF(OR(AND($AR88="Muy Baja",$AS88="Leve"),AND($AR88="Muy Baja",$AS88="Menor"),AND($AR88="Baja",$AS88="Leve"),AND($AR88="Baja",$AS88="Menor"),AND($AR88="Media",$AS88="Leve")),"Bajo",IF(OR(AND($AR88="Muy baja",$AS88="Moderado"),AND($AR88="Baja",$AS88="Moderado"),AND($AR88="Media",$AS88="Menor"),AND($AR88="Alta",$AS88="Leve")),"Moderado",IF(OR(AND($AR88="Muy Baja",$AS88="Mayor"),AND($AR88="Baja",$AS88="Mayor"),AND($AR88="Media",$AS88="Moderado"),AND($AR88="Alta",$AS88="Menor"),AND($AR88="Alta",$AS88="Moderado"),AND($AR88="Muy Alta",$AS88="Leve"),AND($AR88="Muy Alta",$AS88="Menor")),"Alto",IF(OR(AND($AR88="Muy Baja",$AS88="Catastrófico"),AND($AR88="Baja",$AS88="Catastrófico"),AND($AR88="Media",$AS88="Mayor"),AND($AR88="Media",$AS88="Catastrófico"),AND($AR88="Alta",$AS88="Mayor"),AND($AR88="Alta",$AS88="Catastrófico"),AND($AR88="Muy Alta",$AS88="Moderado"),AND($AR88="Muy Alta",$AS88="Mayor"),AND($AR88="Muy Alta",$AS88="Catastrófico")),"Extremo",""))))</f>
        <v>Extremo</v>
      </c>
      <c r="AU88" s="167" t="s">
        <v>104</v>
      </c>
      <c r="AV88" s="41" t="s">
        <v>105</v>
      </c>
      <c r="AW88" s="33" t="s">
        <v>247</v>
      </c>
      <c r="AX88" s="34" t="s">
        <v>198</v>
      </c>
      <c r="AY88" s="35" t="s">
        <v>229</v>
      </c>
      <c r="AZ88" s="36">
        <v>44895</v>
      </c>
      <c r="BA88" s="36">
        <v>44926</v>
      </c>
      <c r="BB88" s="187" t="s">
        <v>109</v>
      </c>
      <c r="BC88" s="21" t="s">
        <v>91</v>
      </c>
      <c r="BD88" s="45" t="s">
        <v>130</v>
      </c>
      <c r="BE88" s="47" t="s">
        <v>468</v>
      </c>
      <c r="BF88" s="47" t="s">
        <v>469</v>
      </c>
      <c r="BG88" s="41" t="s">
        <v>174</v>
      </c>
      <c r="BH88" s="50" t="s">
        <v>233</v>
      </c>
      <c r="BI88" s="62" t="s">
        <v>234</v>
      </c>
      <c r="BJ88" s="62" t="s">
        <v>234</v>
      </c>
      <c r="BK88" s="190" t="s">
        <v>115</v>
      </c>
      <c r="BL88" s="190" t="s">
        <v>470</v>
      </c>
      <c r="BM88" s="190" t="s">
        <v>471</v>
      </c>
    </row>
    <row r="89" spans="1:65" ht="102" x14ac:dyDescent="0.3">
      <c r="A89" s="159"/>
      <c r="B89" s="214">
        <v>182</v>
      </c>
      <c r="C89" s="163"/>
      <c r="D89" s="165"/>
      <c r="E89" s="165"/>
      <c r="F89" s="165"/>
      <c r="G89" s="207"/>
      <c r="H89" s="210"/>
      <c r="I89" s="168"/>
      <c r="J89" s="179"/>
      <c r="K89" s="21" t="s">
        <v>118</v>
      </c>
      <c r="L89" s="22" t="s">
        <v>472</v>
      </c>
      <c r="M89" s="181"/>
      <c r="N89" s="179"/>
      <c r="O89" s="173"/>
      <c r="P89" s="183"/>
      <c r="Q89" s="185"/>
      <c r="R89" s="170"/>
      <c r="S89" s="172"/>
      <c r="T89" s="173"/>
      <c r="U89" s="174"/>
      <c r="V89" s="175"/>
      <c r="W89" s="21" t="s">
        <v>120</v>
      </c>
      <c r="X89" s="20" t="s">
        <v>437</v>
      </c>
      <c r="Y89" s="25" t="s">
        <v>438</v>
      </c>
      <c r="Z89" s="25" t="s">
        <v>439</v>
      </c>
      <c r="AA89" s="26" t="s">
        <v>405</v>
      </c>
      <c r="AB89" s="27" t="s">
        <v>96</v>
      </c>
      <c r="AC89" s="27" t="s">
        <v>97</v>
      </c>
      <c r="AD89" s="19" t="s">
        <v>98</v>
      </c>
      <c r="AE89" s="19" t="s">
        <v>99</v>
      </c>
      <c r="AF89" s="19" t="s">
        <v>100</v>
      </c>
      <c r="AG89" s="28" t="s">
        <v>98</v>
      </c>
      <c r="AH89" s="19" t="s">
        <v>101</v>
      </c>
      <c r="AI89" s="29">
        <f t="shared" si="4"/>
        <v>100</v>
      </c>
      <c r="AJ89" s="29" t="str">
        <f t="shared" si="3"/>
        <v>Fuerte</v>
      </c>
      <c r="AK89" s="19" t="s">
        <v>102</v>
      </c>
      <c r="AL89" s="29" t="str">
        <f>IFERROR(VLOOKUP(AJ89&amp;AK89,[2]Tabla_Controles!$B$56:$G$65,5,FALSE),"")</f>
        <v>Fuerte</v>
      </c>
      <c r="AM89" s="30">
        <f t="shared" si="5"/>
        <v>100</v>
      </c>
      <c r="AN89" s="177"/>
      <c r="AO89" s="196"/>
      <c r="AP89" s="199"/>
      <c r="AQ89" s="202"/>
      <c r="AR89" s="204"/>
      <c r="AS89" s="204"/>
      <c r="AT89" s="205"/>
      <c r="AU89" s="167"/>
      <c r="AV89" s="41" t="s">
        <v>126</v>
      </c>
      <c r="AW89" s="56" t="s">
        <v>94</v>
      </c>
      <c r="AX89" s="56" t="s">
        <v>94</v>
      </c>
      <c r="AY89" s="56" t="s">
        <v>94</v>
      </c>
      <c r="AZ89" s="56" t="s">
        <v>94</v>
      </c>
      <c r="BA89" s="56" t="s">
        <v>94</v>
      </c>
      <c r="BB89" s="188"/>
      <c r="BC89" s="21" t="s">
        <v>120</v>
      </c>
      <c r="BD89" s="45" t="s">
        <v>130</v>
      </c>
      <c r="BE89" s="47" t="s">
        <v>473</v>
      </c>
      <c r="BF89" s="47" t="s">
        <v>474</v>
      </c>
      <c r="BG89" s="41" t="s">
        <v>185</v>
      </c>
      <c r="BH89" s="49"/>
      <c r="BI89" s="50"/>
      <c r="BJ89" s="50"/>
      <c r="BK89" s="191"/>
      <c r="BL89" s="193"/>
      <c r="BM89" s="193"/>
    </row>
    <row r="90" spans="1:65" ht="247.5" x14ac:dyDescent="0.3">
      <c r="A90" s="159"/>
      <c r="B90" s="214">
        <v>182</v>
      </c>
      <c r="C90" s="163"/>
      <c r="D90" s="165"/>
      <c r="E90" s="165"/>
      <c r="F90" s="165"/>
      <c r="G90" s="207"/>
      <c r="H90" s="210"/>
      <c r="I90" s="168"/>
      <c r="J90" s="179"/>
      <c r="K90" s="21" t="s">
        <v>133</v>
      </c>
      <c r="L90" s="22" t="s">
        <v>475</v>
      </c>
      <c r="M90" s="181"/>
      <c r="N90" s="179"/>
      <c r="O90" s="173"/>
      <c r="P90" s="183"/>
      <c r="Q90" s="185"/>
      <c r="R90" s="170"/>
      <c r="S90" s="172"/>
      <c r="T90" s="173"/>
      <c r="U90" s="174"/>
      <c r="V90" s="175"/>
      <c r="W90" s="21" t="s">
        <v>135</v>
      </c>
      <c r="X90" s="20" t="s">
        <v>476</v>
      </c>
      <c r="Y90" s="25" t="s">
        <v>477</v>
      </c>
      <c r="Z90" s="25" t="s">
        <v>478</v>
      </c>
      <c r="AA90" s="26" t="s">
        <v>479</v>
      </c>
      <c r="AB90" s="27" t="s">
        <v>96</v>
      </c>
      <c r="AC90" s="27" t="s">
        <v>97</v>
      </c>
      <c r="AD90" s="19" t="s">
        <v>98</v>
      </c>
      <c r="AE90" s="19" t="s">
        <v>99</v>
      </c>
      <c r="AF90" s="19" t="s">
        <v>100</v>
      </c>
      <c r="AG90" s="28" t="s">
        <v>98</v>
      </c>
      <c r="AH90" s="19" t="s">
        <v>101</v>
      </c>
      <c r="AI90" s="29">
        <f t="shared" si="4"/>
        <v>100</v>
      </c>
      <c r="AJ90" s="29" t="str">
        <f t="shared" si="3"/>
        <v>Fuerte</v>
      </c>
      <c r="AK90" s="19" t="s">
        <v>102</v>
      </c>
      <c r="AL90" s="29" t="str">
        <f>IFERROR(VLOOKUP(AJ90&amp;AK90,[2]Tabla_Controles!$B$56:$G$65,5,FALSE),"")</f>
        <v>Fuerte</v>
      </c>
      <c r="AM90" s="30">
        <f t="shared" si="5"/>
        <v>100</v>
      </c>
      <c r="AN90" s="177"/>
      <c r="AO90" s="196"/>
      <c r="AP90" s="199"/>
      <c r="AQ90" s="202"/>
      <c r="AR90" s="204"/>
      <c r="AS90" s="204"/>
      <c r="AT90" s="205"/>
      <c r="AU90" s="167"/>
      <c r="AV90" s="41" t="s">
        <v>139</v>
      </c>
      <c r="AW90" s="56" t="s">
        <v>480</v>
      </c>
      <c r="AX90" s="56" t="s">
        <v>481</v>
      </c>
      <c r="AY90" s="65" t="s">
        <v>196</v>
      </c>
      <c r="AZ90" s="58" t="s">
        <v>129</v>
      </c>
      <c r="BA90" s="37" t="s">
        <v>108</v>
      </c>
      <c r="BB90" s="188"/>
      <c r="BC90" s="21" t="s">
        <v>135</v>
      </c>
      <c r="BD90" s="45" t="s">
        <v>130</v>
      </c>
      <c r="BE90" s="47" t="s">
        <v>482</v>
      </c>
      <c r="BF90" s="47" t="s">
        <v>483</v>
      </c>
      <c r="BG90" s="41" t="s">
        <v>105</v>
      </c>
      <c r="BH90" s="50" t="s">
        <v>130</v>
      </c>
      <c r="BI90" s="67" t="s">
        <v>484</v>
      </c>
      <c r="BJ90" s="67" t="s">
        <v>485</v>
      </c>
      <c r="BK90" s="191"/>
      <c r="BL90" s="193"/>
      <c r="BM90" s="193"/>
    </row>
    <row r="91" spans="1:65" ht="313.5" x14ac:dyDescent="0.3">
      <c r="A91" s="159"/>
      <c r="B91" s="214">
        <v>182</v>
      </c>
      <c r="C91" s="163"/>
      <c r="D91" s="165"/>
      <c r="E91" s="165"/>
      <c r="F91" s="165"/>
      <c r="G91" s="207"/>
      <c r="H91" s="210"/>
      <c r="I91" s="168"/>
      <c r="J91" s="179"/>
      <c r="K91" s="21" t="s">
        <v>142</v>
      </c>
      <c r="L91" s="22" t="s">
        <v>486</v>
      </c>
      <c r="M91" s="181"/>
      <c r="N91" s="179"/>
      <c r="O91" s="173"/>
      <c r="P91" s="183"/>
      <c r="Q91" s="185"/>
      <c r="R91" s="170"/>
      <c r="S91" s="172"/>
      <c r="T91" s="173"/>
      <c r="U91" s="174"/>
      <c r="V91" s="175"/>
      <c r="W91" s="21" t="s">
        <v>144</v>
      </c>
      <c r="X91" s="20" t="s">
        <v>487</v>
      </c>
      <c r="Y91" s="25" t="s">
        <v>488</v>
      </c>
      <c r="Z91" s="25" t="s">
        <v>489</v>
      </c>
      <c r="AA91" s="26" t="s">
        <v>467</v>
      </c>
      <c r="AB91" s="27" t="s">
        <v>96</v>
      </c>
      <c r="AC91" s="27" t="s">
        <v>97</v>
      </c>
      <c r="AD91" s="19" t="s">
        <v>98</v>
      </c>
      <c r="AE91" s="19" t="s">
        <v>159</v>
      </c>
      <c r="AF91" s="19" t="s">
        <v>100</v>
      </c>
      <c r="AG91" s="28" t="s">
        <v>98</v>
      </c>
      <c r="AH91" s="19" t="s">
        <v>101</v>
      </c>
      <c r="AI91" s="29">
        <f t="shared" si="4"/>
        <v>95</v>
      </c>
      <c r="AJ91" s="29" t="str">
        <f t="shared" si="3"/>
        <v>Moderado</v>
      </c>
      <c r="AK91" s="19" t="s">
        <v>102</v>
      </c>
      <c r="AL91" s="29" t="str">
        <f>IFERROR(VLOOKUP(AJ91&amp;AK91,[2]Tabla_Controles!$B$56:$G$65,5,FALSE),"")</f>
        <v>Moderado</v>
      </c>
      <c r="AM91" s="30">
        <f t="shared" si="5"/>
        <v>50</v>
      </c>
      <c r="AN91" s="177"/>
      <c r="AO91" s="196"/>
      <c r="AP91" s="199"/>
      <c r="AQ91" s="202"/>
      <c r="AR91" s="204"/>
      <c r="AS91" s="204"/>
      <c r="AT91" s="205"/>
      <c r="AU91" s="167"/>
      <c r="AV91" s="41" t="s">
        <v>149</v>
      </c>
      <c r="AW91" s="56" t="s">
        <v>94</v>
      </c>
      <c r="AX91" s="56" t="s">
        <v>94</v>
      </c>
      <c r="AY91" s="56" t="s">
        <v>94</v>
      </c>
      <c r="AZ91" s="56" t="s">
        <v>94</v>
      </c>
      <c r="BA91" s="56" t="s">
        <v>94</v>
      </c>
      <c r="BB91" s="188"/>
      <c r="BC91" s="21" t="s">
        <v>144</v>
      </c>
      <c r="BD91" s="45" t="s">
        <v>130</v>
      </c>
      <c r="BE91" s="47" t="s">
        <v>490</v>
      </c>
      <c r="BF91" s="47" t="s">
        <v>491</v>
      </c>
      <c r="BG91" s="41" t="s">
        <v>126</v>
      </c>
      <c r="BH91" s="49"/>
      <c r="BI91" s="50"/>
      <c r="BJ91" s="50"/>
      <c r="BK91" s="191"/>
      <c r="BL91" s="193"/>
      <c r="BM91" s="193"/>
    </row>
    <row r="92" spans="1:65" ht="231" x14ac:dyDescent="0.3">
      <c r="A92" s="159"/>
      <c r="B92" s="214">
        <v>182</v>
      </c>
      <c r="C92" s="163"/>
      <c r="D92" s="165"/>
      <c r="E92" s="165"/>
      <c r="F92" s="165"/>
      <c r="G92" s="207"/>
      <c r="H92" s="210"/>
      <c r="I92" s="168"/>
      <c r="J92" s="179"/>
      <c r="K92" s="21" t="s">
        <v>152</v>
      </c>
      <c r="L92" s="22" t="s">
        <v>492</v>
      </c>
      <c r="M92" s="181"/>
      <c r="N92" s="179"/>
      <c r="O92" s="173"/>
      <c r="P92" s="183"/>
      <c r="Q92" s="185"/>
      <c r="R92" s="170"/>
      <c r="S92" s="172"/>
      <c r="T92" s="173"/>
      <c r="U92" s="174"/>
      <c r="V92" s="175"/>
      <c r="W92" s="21" t="s">
        <v>154</v>
      </c>
      <c r="X92" s="20" t="s">
        <v>493</v>
      </c>
      <c r="Y92" s="25" t="s">
        <v>494</v>
      </c>
      <c r="Z92" s="25" t="s">
        <v>489</v>
      </c>
      <c r="AA92" s="26" t="s">
        <v>467</v>
      </c>
      <c r="AB92" s="27" t="s">
        <v>96</v>
      </c>
      <c r="AC92" s="27" t="s">
        <v>97</v>
      </c>
      <c r="AD92" s="19" t="s">
        <v>98</v>
      </c>
      <c r="AE92" s="19" t="s">
        <v>159</v>
      </c>
      <c r="AF92" s="19" t="s">
        <v>100</v>
      </c>
      <c r="AG92" s="28" t="s">
        <v>98</v>
      </c>
      <c r="AH92" s="19" t="s">
        <v>101</v>
      </c>
      <c r="AI92" s="29">
        <f t="shared" si="4"/>
        <v>95</v>
      </c>
      <c r="AJ92" s="29" t="str">
        <f t="shared" si="3"/>
        <v>Moderado</v>
      </c>
      <c r="AK92" s="19" t="s">
        <v>102</v>
      </c>
      <c r="AL92" s="29" t="str">
        <f>IFERROR(VLOOKUP(AJ92&amp;AK92,[2]Tabla_Controles!$B$56:$G$65,5,FALSE),"")</f>
        <v>Moderado</v>
      </c>
      <c r="AM92" s="30">
        <f t="shared" si="5"/>
        <v>50</v>
      </c>
      <c r="AN92" s="177"/>
      <c r="AO92" s="196"/>
      <c r="AP92" s="199"/>
      <c r="AQ92" s="202"/>
      <c r="AR92" s="204"/>
      <c r="AS92" s="204"/>
      <c r="AT92" s="205"/>
      <c r="AU92" s="167"/>
      <c r="AV92" s="41" t="s">
        <v>160</v>
      </c>
      <c r="AW92" s="56" t="s">
        <v>94</v>
      </c>
      <c r="AX92" s="56" t="s">
        <v>94</v>
      </c>
      <c r="AY92" s="56" t="s">
        <v>94</v>
      </c>
      <c r="AZ92" s="56" t="s">
        <v>94</v>
      </c>
      <c r="BA92" s="56" t="s">
        <v>94</v>
      </c>
      <c r="BB92" s="188"/>
      <c r="BC92" s="21" t="s">
        <v>154</v>
      </c>
      <c r="BD92" s="45" t="s">
        <v>130</v>
      </c>
      <c r="BE92" s="47" t="s">
        <v>495</v>
      </c>
      <c r="BF92" s="47" t="s">
        <v>496</v>
      </c>
      <c r="BG92" s="41" t="s">
        <v>139</v>
      </c>
      <c r="BH92" s="49"/>
      <c r="BI92" s="50"/>
      <c r="BJ92" s="50"/>
      <c r="BK92" s="191"/>
      <c r="BL92" s="193"/>
      <c r="BM92" s="193"/>
    </row>
    <row r="93" spans="1:65" ht="33" hidden="1" x14ac:dyDescent="0.3">
      <c r="A93" s="159"/>
      <c r="B93" s="214">
        <v>182</v>
      </c>
      <c r="C93" s="163"/>
      <c r="D93" s="165"/>
      <c r="E93" s="165"/>
      <c r="F93" s="165"/>
      <c r="G93" s="207"/>
      <c r="H93" s="210"/>
      <c r="I93" s="168"/>
      <c r="J93" s="179"/>
      <c r="K93" s="21" t="s">
        <v>167</v>
      </c>
      <c r="L93" s="22"/>
      <c r="M93" s="181"/>
      <c r="N93" s="179"/>
      <c r="O93" s="173"/>
      <c r="P93" s="183"/>
      <c r="Q93" s="185"/>
      <c r="R93" s="170"/>
      <c r="S93" s="172"/>
      <c r="T93" s="173"/>
      <c r="U93" s="174"/>
      <c r="V93" s="175"/>
      <c r="W93" s="21" t="s">
        <v>169</v>
      </c>
      <c r="X93" s="20"/>
      <c r="Y93" s="25"/>
      <c r="Z93" s="25"/>
      <c r="AA93" s="26"/>
      <c r="AB93" s="27"/>
      <c r="AC93" s="27"/>
      <c r="AD93" s="19"/>
      <c r="AE93" s="19"/>
      <c r="AF93" s="19"/>
      <c r="AG93" s="28"/>
      <c r="AH93" s="19"/>
      <c r="AI93" s="29" t="str">
        <f t="shared" si="4"/>
        <v/>
      </c>
      <c r="AJ93" s="29" t="str">
        <f t="shared" si="3"/>
        <v/>
      </c>
      <c r="AK93" s="19"/>
      <c r="AL93" s="29" t="str">
        <f>IFERROR(VLOOKUP(AJ93&amp;AK93,[2]Tabla_Controles!$B$56:$G$65,5,FALSE),"")</f>
        <v/>
      </c>
      <c r="AM93" s="30" t="str">
        <f t="shared" si="5"/>
        <v/>
      </c>
      <c r="AN93" s="177"/>
      <c r="AO93" s="196"/>
      <c r="AP93" s="199"/>
      <c r="AQ93" s="202"/>
      <c r="AR93" s="204"/>
      <c r="AS93" s="204"/>
      <c r="AT93" s="205"/>
      <c r="AU93" s="167"/>
      <c r="AV93" s="41" t="s">
        <v>174</v>
      </c>
      <c r="AW93" s="56"/>
      <c r="AX93" s="56"/>
      <c r="AY93" s="56"/>
      <c r="AZ93" s="58"/>
      <c r="BA93" s="58"/>
      <c r="BB93" s="188"/>
      <c r="BC93" s="21" t="s">
        <v>169</v>
      </c>
      <c r="BD93" s="20"/>
      <c r="BE93" s="61"/>
      <c r="BF93" s="61"/>
      <c r="BG93" s="41" t="s">
        <v>149</v>
      </c>
      <c r="BH93" s="20"/>
      <c r="BI93" s="62"/>
      <c r="BJ93" s="62"/>
      <c r="BK93" s="191"/>
      <c r="BL93" s="193"/>
      <c r="BM93" s="193"/>
    </row>
    <row r="94" spans="1:65" ht="33" hidden="1" x14ac:dyDescent="0.3">
      <c r="A94" s="159"/>
      <c r="B94" s="214">
        <v>182</v>
      </c>
      <c r="C94" s="164"/>
      <c r="D94" s="165"/>
      <c r="E94" s="165"/>
      <c r="F94" s="165"/>
      <c r="G94" s="208"/>
      <c r="H94" s="211"/>
      <c r="I94" s="168"/>
      <c r="J94" s="179"/>
      <c r="K94" s="21" t="s">
        <v>183</v>
      </c>
      <c r="L94" s="22"/>
      <c r="M94" s="182"/>
      <c r="N94" s="179"/>
      <c r="O94" s="173"/>
      <c r="P94" s="183"/>
      <c r="Q94" s="186"/>
      <c r="R94" s="171"/>
      <c r="S94" s="172"/>
      <c r="T94" s="173"/>
      <c r="U94" s="174"/>
      <c r="V94" s="175"/>
      <c r="W94" s="21" t="s">
        <v>184</v>
      </c>
      <c r="X94" s="20"/>
      <c r="Y94" s="25"/>
      <c r="Z94" s="25"/>
      <c r="AA94" s="26"/>
      <c r="AB94" s="27"/>
      <c r="AC94" s="27"/>
      <c r="AD94" s="19"/>
      <c r="AE94" s="19"/>
      <c r="AF94" s="19"/>
      <c r="AG94" s="28"/>
      <c r="AH94" s="19"/>
      <c r="AI94" s="29" t="str">
        <f t="shared" si="4"/>
        <v/>
      </c>
      <c r="AJ94" s="29" t="str">
        <f t="shared" si="3"/>
        <v/>
      </c>
      <c r="AK94" s="19"/>
      <c r="AL94" s="29" t="str">
        <f>IFERROR(VLOOKUP(AJ94&amp;AK94,[2]Tabla_Controles!$B$56:$G$65,5,FALSE),"")</f>
        <v/>
      </c>
      <c r="AM94" s="30" t="str">
        <f t="shared" si="5"/>
        <v/>
      </c>
      <c r="AN94" s="178"/>
      <c r="AO94" s="197"/>
      <c r="AP94" s="200"/>
      <c r="AQ94" s="203"/>
      <c r="AR94" s="204"/>
      <c r="AS94" s="204"/>
      <c r="AT94" s="205"/>
      <c r="AU94" s="167"/>
      <c r="AV94" s="41" t="s">
        <v>185</v>
      </c>
      <c r="AW94" s="56"/>
      <c r="AX94" s="56"/>
      <c r="AY94" s="56"/>
      <c r="AZ94" s="58"/>
      <c r="BA94" s="58"/>
      <c r="BB94" s="189"/>
      <c r="BC94" s="21" t="s">
        <v>184</v>
      </c>
      <c r="BD94" s="20"/>
      <c r="BE94" s="61"/>
      <c r="BF94" s="61"/>
      <c r="BG94" s="41" t="s">
        <v>160</v>
      </c>
      <c r="BH94" s="20"/>
      <c r="BI94" s="62"/>
      <c r="BJ94" s="62"/>
      <c r="BK94" s="192"/>
      <c r="BL94" s="194"/>
      <c r="BM94" s="194"/>
    </row>
    <row r="95" spans="1:65" ht="84" customHeight="1" x14ac:dyDescent="0.3">
      <c r="A95" s="159" t="str">
        <f>C95&amp;COUNTIF($C$10:C95,C95)</f>
        <v>Corrupción13</v>
      </c>
      <c r="B95" s="214">
        <v>183</v>
      </c>
      <c r="C95" s="162" t="s">
        <v>79</v>
      </c>
      <c r="D95" s="165" t="s">
        <v>80</v>
      </c>
      <c r="E95" s="165" t="s">
        <v>424</v>
      </c>
      <c r="F95" s="165" t="s">
        <v>442</v>
      </c>
      <c r="G95" s="206" t="s">
        <v>443</v>
      </c>
      <c r="H95" s="209" t="s">
        <v>497</v>
      </c>
      <c r="I95" s="168" t="str">
        <f>"Posibilidad de recibir o solicitar cualquier dádiva o beneficio a nombre propio o de terceros, con el fin de "&amp;J95</f>
        <v>Posibilidad de recibir o solicitar cualquier dádiva o beneficio a nombre propio o de terceros, con el fin de alterar la valoración de los estimados de renta de los bienes inmuebles administrados por SAE.</v>
      </c>
      <c r="J95" s="179" t="s">
        <v>498</v>
      </c>
      <c r="K95" s="21" t="s">
        <v>86</v>
      </c>
      <c r="L95" s="22" t="s">
        <v>499</v>
      </c>
      <c r="M95" s="180" t="s">
        <v>500</v>
      </c>
      <c r="N95" s="179" t="s">
        <v>89</v>
      </c>
      <c r="O95" s="173" t="str">
        <f>IF(N95="","",IF(OR($N95=[2]Tabla_Probabilidad!$D$20,$N95=[2]Tabla_Probabilidad!$J$20),"Muy Baja",IF(OR($N95=[2]Tabla_Probabilidad!$E$20,$N95=[2]Tabla_Probabilidad!$K$20),"Baja",IF(OR($N95=[2]Tabla_Probabilidad!$F$20,$N95=[2]Tabla_Probabilidad!$L$20),"Media",IF(OR($N95=[2]Tabla_Probabilidad!$G$20,$N95=[2]Tabla_Probabilidad!$M$20),"Alta",IF(OR($N95=[2]Tabla_Probabilidad!$H$20,$N95=[2]Tabla_Probabilidad!$N$20),"Muy Alta"))))))</f>
        <v>Media</v>
      </c>
      <c r="P95" s="183">
        <f>IF(O95="Muy Baja",1,IF(O95="Baja",2,IF(O95="Media",3,IF(O95="Alta",4,IF(O95="Muy Alta",5,"")))))</f>
        <v>3</v>
      </c>
      <c r="Q95" s="184" t="str">
        <f>IFERROR(IF($C95="Corrupción",HYPERLINK("#"&amp;"Impacto_Riesgos!C"&amp;MATCH($B95,[2]Impacto_Riesgos!$B$10:$B$138,0)+9,"Calcula el impacto aquí"),"")," ")</f>
        <v>Calcula el impacto aquí</v>
      </c>
      <c r="R95" s="169">
        <f>IFERROR(VLOOKUP(A95,[2]Impacto_Riesgos!$A$8:$W$138,23,),"NA")</f>
        <v>15</v>
      </c>
      <c r="S95" s="172" t="s">
        <v>90</v>
      </c>
      <c r="T95" s="173" t="str">
        <f>IF($S95='[2]Tabla Impacto'!$F$10,"Moderado",IF($S95='[2]Tabla Impacto'!$G$10,"Mayor",IF($S95='[2]Tabla Impacto'!$H$10,"Catastrófico","")))</f>
        <v>Catastrófico</v>
      </c>
      <c r="U95" s="174">
        <f>IF(T95="Leve",1,IF(T95="Menor",2,IF(T95="Moderado",3,IF(T95="Mayor",4,IF(T95="Catastrófico",5,"")))))</f>
        <v>5</v>
      </c>
      <c r="V95" s="175" t="str">
        <f>IF(OR(AND($O95="Muy Baja",T95="Leve"),AND($O95="Muy Baja",T95="Menor"),AND($O95="Baja",T95="Leve"),AND($O95="Baja",T95="Menor"),AND($O95="Media",T95="Leve")),"Bajo",IF(OR(AND($O95="Muy baja",T95="Moderado"),AND($O95="Baja",T95="Moderado"),AND($O95="Media",T95="Menor"),AND($O95="Alta",T95="Leve")),"Moderado",IF(OR(AND($O95="Muy Baja",T95="Mayor"),AND($O95="Baja",T95="Mayor"),AND($O95="Media",T95="Moderado"),AND($O95="Alta",T95="Menor"),AND($O95="Alta",T95="Moderado"),AND($O95="Muy Alta",T95="Leve"),AND($O95="Muy Alta",T95="Menor")),"Alto",IF(OR(AND($O95="Muy Baja",T95="Catastrófico"),AND($O95="Baja",T95="Catastrófico"),AND($O95="Media",T95="Mayor"),AND($O95="Media",T95="Catastrófico"),AND($O95="Alta",T95="Mayor"),AND($O95="Alta",T95="Catastrófico"),AND($O95="Muy Alta",T95="Moderado"),AND($O95="Muy Alta",T95="Mayor"),AND($O95="Muy Alta",T95="Catastrófico")),"Extremo",""))))</f>
        <v>Extremo</v>
      </c>
      <c r="W95" s="21" t="s">
        <v>91</v>
      </c>
      <c r="X95" s="20" t="s">
        <v>501</v>
      </c>
      <c r="Y95" s="25" t="s">
        <v>502</v>
      </c>
      <c r="Z95" s="25" t="s">
        <v>503</v>
      </c>
      <c r="AA95" s="26" t="s">
        <v>504</v>
      </c>
      <c r="AB95" s="27" t="s">
        <v>96</v>
      </c>
      <c r="AC95" s="27" t="s">
        <v>97</v>
      </c>
      <c r="AD95" s="19" t="s">
        <v>98</v>
      </c>
      <c r="AE95" s="19" t="s">
        <v>99</v>
      </c>
      <c r="AF95" s="19" t="s">
        <v>100</v>
      </c>
      <c r="AG95" s="28" t="s">
        <v>98</v>
      </c>
      <c r="AH95" s="19" t="s">
        <v>101</v>
      </c>
      <c r="AI95" s="29">
        <f t="shared" si="4"/>
        <v>100</v>
      </c>
      <c r="AJ95" s="29" t="str">
        <f t="shared" si="3"/>
        <v>Fuerte</v>
      </c>
      <c r="AK95" s="19" t="s">
        <v>102</v>
      </c>
      <c r="AL95" s="29" t="str">
        <f>IFERROR(VLOOKUP(AJ95&amp;AK95,[2]Tabla_Controles!$B$56:$G$65,5,FALSE),"")</f>
        <v>Fuerte</v>
      </c>
      <c r="AM95" s="30">
        <f t="shared" si="5"/>
        <v>100</v>
      </c>
      <c r="AN95" s="176">
        <f>IFERROR(AVERAGE(AM95:AM101),"")</f>
        <v>75</v>
      </c>
      <c r="AO95" s="195" t="str">
        <f>IF($AN95=100,"Fuerte",IF($AN95&lt;100,"Moderado",IF($AN95&lt;50,"Débil",IF($AN95=0,"",""))))</f>
        <v>Moderado</v>
      </c>
      <c r="AP95" s="198" t="s">
        <v>103</v>
      </c>
      <c r="AQ95" s="201">
        <f>IFERROR(P95-VLOOKUP(AO95&amp;AP95,[2]Tabla_Controles!$B$77:$E$83,4,0),"")</f>
        <v>2</v>
      </c>
      <c r="AR95" s="204" t="str">
        <f>IF($AQ95="","",IF($AQ95=1,"Muy Baja",IF($AQ95=2,"Baja",IF($AQ95=3,"Media",IF($AQ95=4,"Alta",IF($AQ95=5,"Muy Alta","Muy Baja"))))))</f>
        <v>Baja</v>
      </c>
      <c r="AS95" s="204" t="str">
        <f>T95</f>
        <v>Catastrófico</v>
      </c>
      <c r="AT95" s="205" t="str">
        <f>IF(OR(AND($AR95="Muy Baja",$AS95="Leve"),AND($AR95="Muy Baja",$AS95="Menor"),AND($AR95="Baja",$AS95="Leve"),AND($AR95="Baja",$AS95="Menor"),AND($AR95="Media",$AS95="Leve")),"Bajo",IF(OR(AND($AR95="Muy baja",$AS95="Moderado"),AND($AR95="Baja",$AS95="Moderado"),AND($AR95="Media",$AS95="Menor"),AND($AR95="Alta",$AS95="Leve")),"Moderado",IF(OR(AND($AR95="Muy Baja",$AS95="Mayor"),AND($AR95="Baja",$AS95="Mayor"),AND($AR95="Media",$AS95="Moderado"),AND($AR95="Alta",$AS95="Menor"),AND($AR95="Alta",$AS95="Moderado"),AND($AR95="Muy Alta",$AS95="Leve"),AND($AR95="Muy Alta",$AS95="Menor")),"Alto",IF(OR(AND($AR95="Muy Baja",$AS95="Catastrófico"),AND($AR95="Baja",$AS95="Catastrófico"),AND($AR95="Media",$AS95="Mayor"),AND($AR95="Media",$AS95="Catastrófico"),AND($AR95="Alta",$AS95="Mayor"),AND($AR95="Alta",$AS95="Catastrófico"),AND($AR95="Muy Alta",$AS95="Moderado"),AND($AR95="Muy Alta",$AS95="Mayor"),AND($AR95="Muy Alta",$AS95="Catastrófico")),"Extremo",""))))</f>
        <v>Extremo</v>
      </c>
      <c r="AU95" s="167" t="s">
        <v>104</v>
      </c>
      <c r="AV95" s="41" t="s">
        <v>105</v>
      </c>
      <c r="AW95" s="56" t="s">
        <v>298</v>
      </c>
      <c r="AX95" s="34" t="s">
        <v>198</v>
      </c>
      <c r="AY95" s="35" t="s">
        <v>95</v>
      </c>
      <c r="AZ95" s="72">
        <v>44742</v>
      </c>
      <c r="BA95" s="72">
        <v>44757</v>
      </c>
      <c r="BB95" s="187" t="s">
        <v>109</v>
      </c>
      <c r="BC95" s="21" t="s">
        <v>91</v>
      </c>
      <c r="BD95" s="45" t="s">
        <v>130</v>
      </c>
      <c r="BE95" s="47" t="s">
        <v>505</v>
      </c>
      <c r="BF95" s="47" t="s">
        <v>506</v>
      </c>
      <c r="BG95" s="41" t="s">
        <v>174</v>
      </c>
      <c r="BH95" s="48" t="s">
        <v>130</v>
      </c>
      <c r="BI95" s="74" t="s">
        <v>383</v>
      </c>
      <c r="BJ95" s="74" t="s">
        <v>300</v>
      </c>
      <c r="BK95" s="190" t="s">
        <v>115</v>
      </c>
      <c r="BL95" s="190" t="s">
        <v>507</v>
      </c>
      <c r="BM95" s="190" t="s">
        <v>508</v>
      </c>
    </row>
    <row r="96" spans="1:65" ht="409.5" x14ac:dyDescent="0.3">
      <c r="A96" s="159"/>
      <c r="B96" s="214">
        <v>183</v>
      </c>
      <c r="C96" s="163"/>
      <c r="D96" s="165"/>
      <c r="E96" s="165"/>
      <c r="F96" s="165"/>
      <c r="G96" s="207"/>
      <c r="H96" s="210"/>
      <c r="I96" s="168"/>
      <c r="J96" s="179"/>
      <c r="K96" s="21" t="s">
        <v>118</v>
      </c>
      <c r="L96" s="22" t="s">
        <v>509</v>
      </c>
      <c r="M96" s="181"/>
      <c r="N96" s="179"/>
      <c r="O96" s="173"/>
      <c r="P96" s="183"/>
      <c r="Q96" s="185"/>
      <c r="R96" s="170"/>
      <c r="S96" s="172"/>
      <c r="T96" s="173"/>
      <c r="U96" s="174"/>
      <c r="V96" s="175"/>
      <c r="W96" s="21" t="s">
        <v>120</v>
      </c>
      <c r="X96" s="20" t="s">
        <v>510</v>
      </c>
      <c r="Y96" s="25" t="s">
        <v>511</v>
      </c>
      <c r="Z96" s="25" t="s">
        <v>503</v>
      </c>
      <c r="AA96" s="26" t="s">
        <v>504</v>
      </c>
      <c r="AB96" s="27" t="s">
        <v>96</v>
      </c>
      <c r="AC96" s="27" t="s">
        <v>97</v>
      </c>
      <c r="AD96" s="19" t="s">
        <v>98</v>
      </c>
      <c r="AE96" s="19" t="s">
        <v>159</v>
      </c>
      <c r="AF96" s="19" t="s">
        <v>100</v>
      </c>
      <c r="AG96" s="28" t="s">
        <v>98</v>
      </c>
      <c r="AH96" s="19" t="s">
        <v>101</v>
      </c>
      <c r="AI96" s="29">
        <f t="shared" si="4"/>
        <v>95</v>
      </c>
      <c r="AJ96" s="29" t="str">
        <f t="shared" si="3"/>
        <v>Moderado</v>
      </c>
      <c r="AK96" s="19" t="s">
        <v>102</v>
      </c>
      <c r="AL96" s="29" t="str">
        <f>IFERROR(VLOOKUP(AJ96&amp;AK96,[2]Tabla_Controles!$B$56:$G$65,5,FALSE),"")</f>
        <v>Moderado</v>
      </c>
      <c r="AM96" s="30">
        <f t="shared" si="5"/>
        <v>50</v>
      </c>
      <c r="AN96" s="177"/>
      <c r="AO96" s="196"/>
      <c r="AP96" s="199"/>
      <c r="AQ96" s="202"/>
      <c r="AR96" s="204"/>
      <c r="AS96" s="204"/>
      <c r="AT96" s="205"/>
      <c r="AU96" s="167"/>
      <c r="AV96" s="41" t="s">
        <v>126</v>
      </c>
      <c r="AW96" s="56" t="s">
        <v>94</v>
      </c>
      <c r="AX96" s="56" t="s">
        <v>94</v>
      </c>
      <c r="AY96" s="56" t="s">
        <v>94</v>
      </c>
      <c r="AZ96" s="56" t="s">
        <v>94</v>
      </c>
      <c r="BA96" s="56" t="s">
        <v>94</v>
      </c>
      <c r="BB96" s="188"/>
      <c r="BC96" s="21" t="s">
        <v>120</v>
      </c>
      <c r="BD96" s="45" t="s">
        <v>130</v>
      </c>
      <c r="BE96" s="47" t="s">
        <v>512</v>
      </c>
      <c r="BF96" s="47" t="s">
        <v>513</v>
      </c>
      <c r="BG96" s="41" t="s">
        <v>185</v>
      </c>
      <c r="BH96" s="49"/>
      <c r="BI96" s="50"/>
      <c r="BJ96" s="50"/>
      <c r="BK96" s="191"/>
      <c r="BL96" s="193"/>
      <c r="BM96" s="193"/>
    </row>
    <row r="97" spans="1:65" ht="30" hidden="1" customHeight="1" x14ac:dyDescent="0.3">
      <c r="A97" s="159"/>
      <c r="B97" s="214">
        <v>183</v>
      </c>
      <c r="C97" s="163"/>
      <c r="D97" s="165"/>
      <c r="E97" s="165"/>
      <c r="F97" s="165"/>
      <c r="G97" s="207"/>
      <c r="H97" s="210"/>
      <c r="I97" s="168"/>
      <c r="J97" s="179"/>
      <c r="K97" s="21" t="s">
        <v>133</v>
      </c>
      <c r="L97" s="22"/>
      <c r="M97" s="181"/>
      <c r="N97" s="179"/>
      <c r="O97" s="173"/>
      <c r="P97" s="183"/>
      <c r="Q97" s="185"/>
      <c r="R97" s="170"/>
      <c r="S97" s="172"/>
      <c r="T97" s="173"/>
      <c r="U97" s="174"/>
      <c r="V97" s="175"/>
      <c r="W97" s="21" t="s">
        <v>135</v>
      </c>
      <c r="X97" s="20"/>
      <c r="Y97" s="25"/>
      <c r="Z97" s="25"/>
      <c r="AA97" s="26"/>
      <c r="AB97" s="27"/>
      <c r="AC97" s="27"/>
      <c r="AD97" s="19"/>
      <c r="AE97" s="19"/>
      <c r="AF97" s="19"/>
      <c r="AG97" s="28"/>
      <c r="AH97" s="19"/>
      <c r="AI97" s="29" t="str">
        <f t="shared" si="4"/>
        <v/>
      </c>
      <c r="AJ97" s="29" t="str">
        <f t="shared" si="3"/>
        <v/>
      </c>
      <c r="AK97" s="19"/>
      <c r="AL97" s="29" t="str">
        <f>IFERROR(VLOOKUP(AJ97&amp;AK97,[2]Tabla_Controles!$B$56:$G$65,5,FALSE),"")</f>
        <v/>
      </c>
      <c r="AM97" s="30" t="str">
        <f t="shared" si="5"/>
        <v/>
      </c>
      <c r="AN97" s="177"/>
      <c r="AO97" s="196"/>
      <c r="AP97" s="199"/>
      <c r="AQ97" s="202"/>
      <c r="AR97" s="204"/>
      <c r="AS97" s="204"/>
      <c r="AT97" s="205"/>
      <c r="AU97" s="167"/>
      <c r="AV97" s="41" t="s">
        <v>139</v>
      </c>
      <c r="AW97" s="56"/>
      <c r="AX97" s="56"/>
      <c r="AY97" s="56"/>
      <c r="AZ97" s="58"/>
      <c r="BA97" s="58"/>
      <c r="BB97" s="188"/>
      <c r="BC97" s="21" t="s">
        <v>135</v>
      </c>
      <c r="BD97" s="20"/>
      <c r="BE97" s="61"/>
      <c r="BF97" s="61"/>
      <c r="BG97" s="41" t="s">
        <v>105</v>
      </c>
      <c r="BH97" s="20"/>
      <c r="BI97" s="62"/>
      <c r="BJ97" s="62"/>
      <c r="BK97" s="191"/>
      <c r="BL97" s="193"/>
      <c r="BM97" s="193"/>
    </row>
    <row r="98" spans="1:65" ht="30" hidden="1" customHeight="1" x14ac:dyDescent="0.3">
      <c r="A98" s="159"/>
      <c r="B98" s="214">
        <v>183</v>
      </c>
      <c r="C98" s="163"/>
      <c r="D98" s="165"/>
      <c r="E98" s="165"/>
      <c r="F98" s="165"/>
      <c r="G98" s="207"/>
      <c r="H98" s="210"/>
      <c r="I98" s="168"/>
      <c r="J98" s="179"/>
      <c r="K98" s="21" t="s">
        <v>142</v>
      </c>
      <c r="L98" s="22"/>
      <c r="M98" s="181"/>
      <c r="N98" s="179"/>
      <c r="O98" s="173"/>
      <c r="P98" s="183"/>
      <c r="Q98" s="185"/>
      <c r="R98" s="170"/>
      <c r="S98" s="172"/>
      <c r="T98" s="173"/>
      <c r="U98" s="174"/>
      <c r="V98" s="175"/>
      <c r="W98" s="21" t="s">
        <v>144</v>
      </c>
      <c r="X98" s="20"/>
      <c r="Y98" s="25"/>
      <c r="Z98" s="25"/>
      <c r="AA98" s="26"/>
      <c r="AB98" s="27"/>
      <c r="AC98" s="27"/>
      <c r="AD98" s="19"/>
      <c r="AE98" s="19"/>
      <c r="AF98" s="19"/>
      <c r="AG98" s="28"/>
      <c r="AH98" s="19"/>
      <c r="AI98" s="29" t="str">
        <f t="shared" si="4"/>
        <v/>
      </c>
      <c r="AJ98" s="29" t="str">
        <f t="shared" si="3"/>
        <v/>
      </c>
      <c r="AK98" s="19"/>
      <c r="AL98" s="29" t="str">
        <f>IFERROR(VLOOKUP(AJ98&amp;AK98,[2]Tabla_Controles!$B$56:$G$65,5,FALSE),"")</f>
        <v/>
      </c>
      <c r="AM98" s="30" t="str">
        <f t="shared" si="5"/>
        <v/>
      </c>
      <c r="AN98" s="177"/>
      <c r="AO98" s="196"/>
      <c r="AP98" s="199"/>
      <c r="AQ98" s="202"/>
      <c r="AR98" s="204"/>
      <c r="AS98" s="204"/>
      <c r="AT98" s="205"/>
      <c r="AU98" s="167"/>
      <c r="AV98" s="41" t="s">
        <v>149</v>
      </c>
      <c r="AW98" s="56"/>
      <c r="AX98" s="56"/>
      <c r="AY98" s="56"/>
      <c r="AZ98" s="58"/>
      <c r="BA98" s="58"/>
      <c r="BB98" s="188"/>
      <c r="BC98" s="21" t="s">
        <v>144</v>
      </c>
      <c r="BD98" s="20"/>
      <c r="BE98" s="61"/>
      <c r="BF98" s="61"/>
      <c r="BG98" s="41" t="s">
        <v>126</v>
      </c>
      <c r="BH98" s="20"/>
      <c r="BI98" s="62"/>
      <c r="BJ98" s="62"/>
      <c r="BK98" s="191"/>
      <c r="BL98" s="193"/>
      <c r="BM98" s="193"/>
    </row>
    <row r="99" spans="1:65" ht="30" hidden="1" customHeight="1" x14ac:dyDescent="0.3">
      <c r="A99" s="159"/>
      <c r="B99" s="214">
        <v>183</v>
      </c>
      <c r="C99" s="163"/>
      <c r="D99" s="165"/>
      <c r="E99" s="165"/>
      <c r="F99" s="165"/>
      <c r="G99" s="207"/>
      <c r="H99" s="210"/>
      <c r="I99" s="168"/>
      <c r="J99" s="179"/>
      <c r="K99" s="21" t="s">
        <v>152</v>
      </c>
      <c r="L99" s="22"/>
      <c r="M99" s="181"/>
      <c r="N99" s="179"/>
      <c r="O99" s="173"/>
      <c r="P99" s="183"/>
      <c r="Q99" s="185"/>
      <c r="R99" s="170"/>
      <c r="S99" s="172"/>
      <c r="T99" s="173"/>
      <c r="U99" s="174"/>
      <c r="V99" s="175"/>
      <c r="W99" s="21" t="s">
        <v>154</v>
      </c>
      <c r="X99" s="20"/>
      <c r="Y99" s="25"/>
      <c r="Z99" s="25"/>
      <c r="AA99" s="26"/>
      <c r="AB99" s="27"/>
      <c r="AC99" s="27"/>
      <c r="AD99" s="19"/>
      <c r="AE99" s="19"/>
      <c r="AF99" s="19"/>
      <c r="AG99" s="28"/>
      <c r="AH99" s="19"/>
      <c r="AI99" s="29" t="str">
        <f t="shared" si="4"/>
        <v/>
      </c>
      <c r="AJ99" s="29" t="str">
        <f t="shared" si="3"/>
        <v/>
      </c>
      <c r="AK99" s="19"/>
      <c r="AL99" s="29" t="str">
        <f>IFERROR(VLOOKUP(AJ99&amp;AK99,[2]Tabla_Controles!$B$56:$G$65,5,FALSE),"")</f>
        <v/>
      </c>
      <c r="AM99" s="30" t="str">
        <f t="shared" si="5"/>
        <v/>
      </c>
      <c r="AN99" s="177"/>
      <c r="AO99" s="196"/>
      <c r="AP99" s="199"/>
      <c r="AQ99" s="202"/>
      <c r="AR99" s="204"/>
      <c r="AS99" s="204"/>
      <c r="AT99" s="205"/>
      <c r="AU99" s="167"/>
      <c r="AV99" s="41" t="s">
        <v>160</v>
      </c>
      <c r="AW99" s="56"/>
      <c r="AX99" s="56"/>
      <c r="AY99" s="56"/>
      <c r="AZ99" s="58"/>
      <c r="BA99" s="58"/>
      <c r="BB99" s="188"/>
      <c r="BC99" s="21" t="s">
        <v>154</v>
      </c>
      <c r="BD99" s="20"/>
      <c r="BE99" s="61"/>
      <c r="BF99" s="61"/>
      <c r="BG99" s="41" t="s">
        <v>139</v>
      </c>
      <c r="BH99" s="20"/>
      <c r="BI99" s="62"/>
      <c r="BJ99" s="62"/>
      <c r="BK99" s="191"/>
      <c r="BL99" s="193"/>
      <c r="BM99" s="193"/>
    </row>
    <row r="100" spans="1:65" ht="30" hidden="1" customHeight="1" x14ac:dyDescent="0.3">
      <c r="A100" s="159"/>
      <c r="B100" s="214">
        <v>183</v>
      </c>
      <c r="C100" s="163"/>
      <c r="D100" s="165"/>
      <c r="E100" s="165"/>
      <c r="F100" s="165"/>
      <c r="G100" s="207"/>
      <c r="H100" s="210"/>
      <c r="I100" s="168"/>
      <c r="J100" s="179"/>
      <c r="K100" s="21" t="s">
        <v>167</v>
      </c>
      <c r="L100" s="22"/>
      <c r="M100" s="181"/>
      <c r="N100" s="179"/>
      <c r="O100" s="173"/>
      <c r="P100" s="183"/>
      <c r="Q100" s="185"/>
      <c r="R100" s="170"/>
      <c r="S100" s="172"/>
      <c r="T100" s="173"/>
      <c r="U100" s="174"/>
      <c r="V100" s="175"/>
      <c r="W100" s="21" t="s">
        <v>169</v>
      </c>
      <c r="X100" s="20"/>
      <c r="Y100" s="25"/>
      <c r="Z100" s="25"/>
      <c r="AA100" s="26"/>
      <c r="AB100" s="27"/>
      <c r="AC100" s="27"/>
      <c r="AD100" s="19"/>
      <c r="AE100" s="19"/>
      <c r="AF100" s="19"/>
      <c r="AG100" s="28"/>
      <c r="AH100" s="19"/>
      <c r="AI100" s="29" t="str">
        <f t="shared" si="4"/>
        <v/>
      </c>
      <c r="AJ100" s="29" t="str">
        <f t="shared" si="3"/>
        <v/>
      </c>
      <c r="AK100" s="19"/>
      <c r="AL100" s="29" t="str">
        <f>IFERROR(VLOOKUP(AJ100&amp;AK100,[2]Tabla_Controles!$B$56:$G$65,5,FALSE),"")</f>
        <v/>
      </c>
      <c r="AM100" s="30" t="str">
        <f t="shared" si="5"/>
        <v/>
      </c>
      <c r="AN100" s="177"/>
      <c r="AO100" s="196"/>
      <c r="AP100" s="199"/>
      <c r="AQ100" s="202"/>
      <c r="AR100" s="204"/>
      <c r="AS100" s="204"/>
      <c r="AT100" s="205"/>
      <c r="AU100" s="167"/>
      <c r="AV100" s="41" t="s">
        <v>174</v>
      </c>
      <c r="AW100" s="56"/>
      <c r="AX100" s="56"/>
      <c r="AY100" s="56"/>
      <c r="AZ100" s="58"/>
      <c r="BA100" s="58"/>
      <c r="BB100" s="188"/>
      <c r="BC100" s="21" t="s">
        <v>169</v>
      </c>
      <c r="BD100" s="20"/>
      <c r="BE100" s="61"/>
      <c r="BF100" s="61"/>
      <c r="BG100" s="41" t="s">
        <v>149</v>
      </c>
      <c r="BH100" s="20"/>
      <c r="BI100" s="62"/>
      <c r="BJ100" s="62"/>
      <c r="BK100" s="191"/>
      <c r="BL100" s="193"/>
      <c r="BM100" s="193"/>
    </row>
    <row r="101" spans="1:65" ht="30" hidden="1" customHeight="1" x14ac:dyDescent="0.3">
      <c r="A101" s="159"/>
      <c r="B101" s="214">
        <v>183</v>
      </c>
      <c r="C101" s="164"/>
      <c r="D101" s="165"/>
      <c r="E101" s="165"/>
      <c r="F101" s="165"/>
      <c r="G101" s="208"/>
      <c r="H101" s="211"/>
      <c r="I101" s="168"/>
      <c r="J101" s="179"/>
      <c r="K101" s="21" t="s">
        <v>183</v>
      </c>
      <c r="L101" s="22"/>
      <c r="M101" s="182"/>
      <c r="N101" s="179"/>
      <c r="O101" s="173"/>
      <c r="P101" s="183"/>
      <c r="Q101" s="186"/>
      <c r="R101" s="171"/>
      <c r="S101" s="172"/>
      <c r="T101" s="173"/>
      <c r="U101" s="174"/>
      <c r="V101" s="175"/>
      <c r="W101" s="21" t="s">
        <v>184</v>
      </c>
      <c r="X101" s="20"/>
      <c r="Y101" s="25"/>
      <c r="Z101" s="25"/>
      <c r="AA101" s="26"/>
      <c r="AB101" s="27"/>
      <c r="AC101" s="27"/>
      <c r="AD101" s="19"/>
      <c r="AE101" s="19"/>
      <c r="AF101" s="19"/>
      <c r="AG101" s="28"/>
      <c r="AH101" s="19"/>
      <c r="AI101" s="29" t="str">
        <f t="shared" si="4"/>
        <v/>
      </c>
      <c r="AJ101" s="29" t="str">
        <f t="shared" si="3"/>
        <v/>
      </c>
      <c r="AK101" s="19"/>
      <c r="AL101" s="29" t="str">
        <f>IFERROR(VLOOKUP(AJ101&amp;AK101,[2]Tabla_Controles!$B$56:$G$65,5,FALSE),"")</f>
        <v/>
      </c>
      <c r="AM101" s="30" t="str">
        <f t="shared" si="5"/>
        <v/>
      </c>
      <c r="AN101" s="178"/>
      <c r="AO101" s="197"/>
      <c r="AP101" s="200"/>
      <c r="AQ101" s="203"/>
      <c r="AR101" s="204"/>
      <c r="AS101" s="204"/>
      <c r="AT101" s="205"/>
      <c r="AU101" s="167"/>
      <c r="AV101" s="41" t="s">
        <v>185</v>
      </c>
      <c r="AW101" s="56"/>
      <c r="AX101" s="56"/>
      <c r="AY101" s="56"/>
      <c r="AZ101" s="58"/>
      <c r="BA101" s="58"/>
      <c r="BB101" s="189"/>
      <c r="BC101" s="21" t="s">
        <v>184</v>
      </c>
      <c r="BD101" s="20"/>
      <c r="BE101" s="61"/>
      <c r="BF101" s="61"/>
      <c r="BG101" s="41" t="s">
        <v>160</v>
      </c>
      <c r="BH101" s="20"/>
      <c r="BI101" s="62"/>
      <c r="BJ101" s="62"/>
      <c r="BK101" s="192"/>
      <c r="BL101" s="194"/>
      <c r="BM101" s="194"/>
    </row>
    <row r="102" spans="1:65" ht="178.5" customHeight="1" x14ac:dyDescent="0.3">
      <c r="A102" s="159" t="str">
        <f>C102&amp;COUNTIF($C$10:C102,C102)</f>
        <v>Corrupción14</v>
      </c>
      <c r="B102" s="214">
        <v>184</v>
      </c>
      <c r="C102" s="162" t="s">
        <v>79</v>
      </c>
      <c r="D102" s="165" t="s">
        <v>80</v>
      </c>
      <c r="E102" s="165" t="s">
        <v>514</v>
      </c>
      <c r="F102" s="165" t="s">
        <v>442</v>
      </c>
      <c r="G102" s="206" t="s">
        <v>443</v>
      </c>
      <c r="H102" s="209" t="s">
        <v>515</v>
      </c>
      <c r="I102" s="168" t="str">
        <f>"Posibilidad de recibir o solicitar cualquier dádiva o beneficio a nombre propio o de terceros, con el fin de "&amp;J102</f>
        <v>Posibilidad de recibir o solicitar cualquier dádiva o beneficio a nombre propio o de terceros, con el fin de enajenar de manera temprana un bien sin el cumplimiento de los requisitos exigibles.</v>
      </c>
      <c r="J102" s="179" t="s">
        <v>516</v>
      </c>
      <c r="K102" s="21" t="s">
        <v>86</v>
      </c>
      <c r="L102" s="22" t="s">
        <v>517</v>
      </c>
      <c r="M102" s="180" t="s">
        <v>518</v>
      </c>
      <c r="N102" s="179" t="s">
        <v>89</v>
      </c>
      <c r="O102" s="173" t="str">
        <f>IF(N102="","",IF(OR($N102=[2]Tabla_Probabilidad!$D$20,$N102=[2]Tabla_Probabilidad!$J$20),"Muy Baja",IF(OR($N102=[2]Tabla_Probabilidad!$E$20,$N102=[2]Tabla_Probabilidad!$K$20),"Baja",IF(OR($N102=[2]Tabla_Probabilidad!$F$20,$N102=[2]Tabla_Probabilidad!$L$20),"Media",IF(OR($N102=[2]Tabla_Probabilidad!$G$20,$N102=[2]Tabla_Probabilidad!$M$20),"Alta",IF(OR($N102=[2]Tabla_Probabilidad!$H$20,$N102=[2]Tabla_Probabilidad!$N$20),"Muy Alta"))))))</f>
        <v>Media</v>
      </c>
      <c r="P102" s="183">
        <f>IF(O102="Muy Baja",1,IF(O102="Baja",2,IF(O102="Media",3,IF(O102="Alta",4,IF(O102="Muy Alta",5,"")))))</f>
        <v>3</v>
      </c>
      <c r="Q102" s="184" t="str">
        <f>IFERROR(IF($C102="Corrupción",HYPERLINK("#"&amp;"Impacto_Riesgos!C"&amp;MATCH($B102,[2]Impacto_Riesgos!$B$10:$B$138,0)+9,"Calcula el impacto aquí"),"")," ")</f>
        <v>Calcula el impacto aquí</v>
      </c>
      <c r="R102" s="169">
        <f>IFERROR(VLOOKUP(A102,[2]Impacto_Riesgos!$A$8:$W$138,23,),"NA")</f>
        <v>16</v>
      </c>
      <c r="S102" s="172" t="s">
        <v>90</v>
      </c>
      <c r="T102" s="173" t="str">
        <f>IF($S102='[2]Tabla Impacto'!$F$10,"Moderado",IF($S102='[2]Tabla Impacto'!$G$10,"Mayor",IF($S102='[2]Tabla Impacto'!$H$10,"Catastrófico","")))</f>
        <v>Catastrófico</v>
      </c>
      <c r="U102" s="174">
        <f>IF(T102="Leve",1,IF(T102="Menor",2,IF(T102="Moderado",3,IF(T102="Mayor",4,IF(T102="Catastrófico",5,"")))))</f>
        <v>5</v>
      </c>
      <c r="V102" s="175" t="str">
        <f>IF(OR(AND($O102="Muy Baja",T102="Leve"),AND($O102="Muy Baja",T102="Menor"),AND($O102="Baja",T102="Leve"),AND($O102="Baja",T102="Menor"),AND($O102="Media",T102="Leve")),"Bajo",IF(OR(AND($O102="Muy baja",T102="Moderado"),AND($O102="Baja",T102="Moderado"),AND($O102="Media",T102="Menor"),AND($O102="Alta",T102="Leve")),"Moderado",IF(OR(AND($O102="Muy Baja",T102="Mayor"),AND($O102="Baja",T102="Mayor"),AND($O102="Media",T102="Moderado"),AND($O102="Alta",T102="Menor"),AND($O102="Alta",T102="Moderado"),AND($O102="Muy Alta",T102="Leve"),AND($O102="Muy Alta",T102="Menor")),"Alto",IF(OR(AND($O102="Muy Baja",T102="Catastrófico"),AND($O102="Baja",T102="Catastrófico"),AND($O102="Media",T102="Mayor"),AND($O102="Media",T102="Catastrófico"),AND($O102="Alta",T102="Mayor"),AND($O102="Alta",T102="Catastrófico"),AND($O102="Muy Alta",T102="Moderado"),AND($O102="Muy Alta",T102="Mayor"),AND($O102="Muy Alta",T102="Catastrófico")),"Extremo",""))))</f>
        <v>Extremo</v>
      </c>
      <c r="W102" s="21" t="s">
        <v>91</v>
      </c>
      <c r="X102" s="20" t="s">
        <v>519</v>
      </c>
      <c r="Y102" s="25" t="s">
        <v>520</v>
      </c>
      <c r="Z102" s="25" t="s">
        <v>521</v>
      </c>
      <c r="AA102" s="26" t="s">
        <v>229</v>
      </c>
      <c r="AB102" s="27" t="s">
        <v>96</v>
      </c>
      <c r="AC102" s="27" t="s">
        <v>97</v>
      </c>
      <c r="AD102" s="19" t="s">
        <v>98</v>
      </c>
      <c r="AE102" s="19" t="s">
        <v>99</v>
      </c>
      <c r="AF102" s="19" t="s">
        <v>100</v>
      </c>
      <c r="AG102" s="28" t="s">
        <v>98</v>
      </c>
      <c r="AH102" s="19" t="s">
        <v>101</v>
      </c>
      <c r="AI102" s="29">
        <f t="shared" si="4"/>
        <v>100</v>
      </c>
      <c r="AJ102" s="29" t="str">
        <f t="shared" si="3"/>
        <v>Fuerte</v>
      </c>
      <c r="AK102" s="19" t="s">
        <v>102</v>
      </c>
      <c r="AL102" s="29" t="str">
        <f>IFERROR(VLOOKUP(AJ102&amp;AK102,[2]Tabla_Controles!$B$56:$G$65,5,FALSE),"")</f>
        <v>Fuerte</v>
      </c>
      <c r="AM102" s="30">
        <f t="shared" si="5"/>
        <v>100</v>
      </c>
      <c r="AN102" s="176">
        <f>IFERROR(AVERAGE(AM102:AM108),"")</f>
        <v>83.333333333333329</v>
      </c>
      <c r="AO102" s="195" t="str">
        <f>IF($AN102=100,"Fuerte",IF($AN102&lt;100,"Moderado",IF($AN102&lt;50,"Débil",IF($AN102=0,"",""))))</f>
        <v>Moderado</v>
      </c>
      <c r="AP102" s="198" t="s">
        <v>103</v>
      </c>
      <c r="AQ102" s="201">
        <f>IFERROR(P102-VLOOKUP(AO102&amp;AP102,[2]Tabla_Controles!$B$77:$E$83,4,0),"")</f>
        <v>2</v>
      </c>
      <c r="AR102" s="204" t="str">
        <f>IF($AQ102="","",IF($AQ102=1,"Muy Baja",IF($AQ102=2,"Baja",IF($AQ102=3,"Media",IF($AQ102=4,"Alta",IF($AQ102=5,"Muy Alta","Muy Baja"))))))</f>
        <v>Baja</v>
      </c>
      <c r="AS102" s="204" t="str">
        <f>T102</f>
        <v>Catastrófico</v>
      </c>
      <c r="AT102" s="205" t="str">
        <f>IF(OR(AND($AR102="Muy Baja",$AS102="Leve"),AND($AR102="Muy Baja",$AS102="Menor"),AND($AR102="Baja",$AS102="Leve"),AND($AR102="Baja",$AS102="Menor"),AND($AR102="Media",$AS102="Leve")),"Bajo",IF(OR(AND($AR102="Muy baja",$AS102="Moderado"),AND($AR102="Baja",$AS102="Moderado"),AND($AR102="Media",$AS102="Menor"),AND($AR102="Alta",$AS102="Leve")),"Moderado",IF(OR(AND($AR102="Muy Baja",$AS102="Mayor"),AND($AR102="Baja",$AS102="Mayor"),AND($AR102="Media",$AS102="Moderado"),AND($AR102="Alta",$AS102="Menor"),AND($AR102="Alta",$AS102="Moderado"),AND($AR102="Muy Alta",$AS102="Leve"),AND($AR102="Muy Alta",$AS102="Menor")),"Alto",IF(OR(AND($AR102="Muy Baja",$AS102="Catastrófico"),AND($AR102="Baja",$AS102="Catastrófico"),AND($AR102="Media",$AS102="Mayor"),AND($AR102="Media",$AS102="Catastrófico"),AND($AR102="Alta",$AS102="Mayor"),AND($AR102="Alta",$AS102="Catastrófico"),AND($AR102="Muy Alta",$AS102="Moderado"),AND($AR102="Muy Alta",$AS102="Mayor"),AND($AR102="Muy Alta",$AS102="Catastrófico")),"Extremo",""))))</f>
        <v>Extremo</v>
      </c>
      <c r="AU102" s="167" t="s">
        <v>104</v>
      </c>
      <c r="AV102" s="41" t="s">
        <v>105</v>
      </c>
      <c r="AW102" s="33" t="s">
        <v>247</v>
      </c>
      <c r="AX102" s="34" t="s">
        <v>198</v>
      </c>
      <c r="AY102" s="35" t="s">
        <v>229</v>
      </c>
      <c r="AZ102" s="36">
        <v>44895</v>
      </c>
      <c r="BA102" s="36">
        <v>44926</v>
      </c>
      <c r="BB102" s="187" t="s">
        <v>109</v>
      </c>
      <c r="BC102" s="21" t="s">
        <v>91</v>
      </c>
      <c r="BD102" s="45" t="s">
        <v>130</v>
      </c>
      <c r="BE102" s="67" t="s">
        <v>522</v>
      </c>
      <c r="BF102" s="67" t="s">
        <v>523</v>
      </c>
      <c r="BG102" s="41" t="s">
        <v>174</v>
      </c>
      <c r="BH102" s="50" t="s">
        <v>233</v>
      </c>
      <c r="BI102" s="62" t="s">
        <v>234</v>
      </c>
      <c r="BJ102" s="62" t="s">
        <v>234</v>
      </c>
      <c r="BK102" s="190" t="s">
        <v>115</v>
      </c>
      <c r="BL102" s="190" t="s">
        <v>203</v>
      </c>
      <c r="BM102" s="212" t="s">
        <v>94</v>
      </c>
    </row>
    <row r="103" spans="1:65" ht="102" customHeight="1" x14ac:dyDescent="0.3">
      <c r="A103" s="159"/>
      <c r="B103" s="214">
        <v>184</v>
      </c>
      <c r="C103" s="163"/>
      <c r="D103" s="165"/>
      <c r="E103" s="165"/>
      <c r="F103" s="165"/>
      <c r="G103" s="207"/>
      <c r="H103" s="210"/>
      <c r="I103" s="168"/>
      <c r="J103" s="179"/>
      <c r="K103" s="21" t="s">
        <v>118</v>
      </c>
      <c r="L103" s="22" t="s">
        <v>524</v>
      </c>
      <c r="M103" s="181"/>
      <c r="N103" s="179"/>
      <c r="O103" s="173"/>
      <c r="P103" s="183"/>
      <c r="Q103" s="185"/>
      <c r="R103" s="170"/>
      <c r="S103" s="172"/>
      <c r="T103" s="173"/>
      <c r="U103" s="174"/>
      <c r="V103" s="175"/>
      <c r="W103" s="21" t="s">
        <v>120</v>
      </c>
      <c r="X103" s="20" t="s">
        <v>525</v>
      </c>
      <c r="Y103" s="25" t="s">
        <v>526</v>
      </c>
      <c r="Z103" s="25" t="s">
        <v>527</v>
      </c>
      <c r="AA103" s="26" t="s">
        <v>528</v>
      </c>
      <c r="AB103" s="27" t="s">
        <v>96</v>
      </c>
      <c r="AC103" s="27" t="s">
        <v>97</v>
      </c>
      <c r="AD103" s="19" t="s">
        <v>98</v>
      </c>
      <c r="AE103" s="19" t="s">
        <v>99</v>
      </c>
      <c r="AF103" s="19" t="s">
        <v>100</v>
      </c>
      <c r="AG103" s="28" t="s">
        <v>98</v>
      </c>
      <c r="AH103" s="19" t="s">
        <v>101</v>
      </c>
      <c r="AI103" s="29">
        <f t="shared" si="4"/>
        <v>100</v>
      </c>
      <c r="AJ103" s="29" t="str">
        <f t="shared" si="3"/>
        <v>Fuerte</v>
      </c>
      <c r="AK103" s="19" t="s">
        <v>102</v>
      </c>
      <c r="AL103" s="29" t="str">
        <f>IFERROR(VLOOKUP(AJ103&amp;AK103,[2]Tabla_Controles!$B$56:$G$65,5,FALSE),"")</f>
        <v>Fuerte</v>
      </c>
      <c r="AM103" s="30">
        <f t="shared" si="5"/>
        <v>100</v>
      </c>
      <c r="AN103" s="177"/>
      <c r="AO103" s="196"/>
      <c r="AP103" s="199"/>
      <c r="AQ103" s="202"/>
      <c r="AR103" s="204"/>
      <c r="AS103" s="204"/>
      <c r="AT103" s="205"/>
      <c r="AU103" s="167"/>
      <c r="AV103" s="41" t="s">
        <v>126</v>
      </c>
      <c r="AW103" s="56" t="s">
        <v>298</v>
      </c>
      <c r="AX103" s="34" t="s">
        <v>198</v>
      </c>
      <c r="AY103" s="35" t="s">
        <v>95</v>
      </c>
      <c r="AZ103" s="72">
        <v>44742</v>
      </c>
      <c r="BA103" s="72">
        <v>44757</v>
      </c>
      <c r="BB103" s="188"/>
      <c r="BC103" s="21" t="s">
        <v>120</v>
      </c>
      <c r="BD103" s="48" t="s">
        <v>130</v>
      </c>
      <c r="BE103" s="47" t="s">
        <v>529</v>
      </c>
      <c r="BF103" s="47" t="s">
        <v>530</v>
      </c>
      <c r="BG103" s="41" t="s">
        <v>185</v>
      </c>
      <c r="BH103" s="48" t="s">
        <v>130</v>
      </c>
      <c r="BI103" s="74" t="s">
        <v>383</v>
      </c>
      <c r="BJ103" s="74" t="s">
        <v>300</v>
      </c>
      <c r="BK103" s="191"/>
      <c r="BL103" s="191"/>
      <c r="BM103" s="193"/>
    </row>
    <row r="104" spans="1:65" ht="102" customHeight="1" x14ac:dyDescent="0.3">
      <c r="A104" s="159"/>
      <c r="B104" s="214">
        <v>184</v>
      </c>
      <c r="C104" s="163"/>
      <c r="D104" s="165"/>
      <c r="E104" s="165"/>
      <c r="F104" s="165"/>
      <c r="G104" s="207"/>
      <c r="H104" s="210"/>
      <c r="I104" s="168"/>
      <c r="J104" s="179"/>
      <c r="K104" s="21" t="s">
        <v>133</v>
      </c>
      <c r="L104" s="22" t="s">
        <v>531</v>
      </c>
      <c r="M104" s="181"/>
      <c r="N104" s="179"/>
      <c r="O104" s="173"/>
      <c r="P104" s="183"/>
      <c r="Q104" s="185"/>
      <c r="R104" s="170"/>
      <c r="S104" s="172"/>
      <c r="T104" s="173"/>
      <c r="U104" s="174"/>
      <c r="V104" s="175"/>
      <c r="W104" s="21" t="s">
        <v>135</v>
      </c>
      <c r="X104" s="20" t="s">
        <v>532</v>
      </c>
      <c r="Y104" s="25" t="s">
        <v>533</v>
      </c>
      <c r="Z104" s="25" t="s">
        <v>534</v>
      </c>
      <c r="AA104" s="26" t="s">
        <v>535</v>
      </c>
      <c r="AB104" s="27" t="s">
        <v>96</v>
      </c>
      <c r="AC104" s="27" t="s">
        <v>97</v>
      </c>
      <c r="AD104" s="19" t="s">
        <v>98</v>
      </c>
      <c r="AE104" s="19" t="s">
        <v>99</v>
      </c>
      <c r="AF104" s="19" t="s">
        <v>100</v>
      </c>
      <c r="AG104" s="28" t="s">
        <v>98</v>
      </c>
      <c r="AH104" s="19" t="s">
        <v>101</v>
      </c>
      <c r="AI104" s="29">
        <f t="shared" si="4"/>
        <v>100</v>
      </c>
      <c r="AJ104" s="29" t="str">
        <f t="shared" si="3"/>
        <v>Fuerte</v>
      </c>
      <c r="AK104" s="19" t="s">
        <v>102</v>
      </c>
      <c r="AL104" s="29" t="str">
        <f>IFERROR(VLOOKUP(AJ104&amp;AK104,[2]Tabla_Controles!$B$56:$G$65,5,FALSE),"")</f>
        <v>Fuerte</v>
      </c>
      <c r="AM104" s="30">
        <f t="shared" si="5"/>
        <v>100</v>
      </c>
      <c r="AN104" s="177"/>
      <c r="AO104" s="196"/>
      <c r="AP104" s="199"/>
      <c r="AQ104" s="202"/>
      <c r="AR104" s="204"/>
      <c r="AS104" s="204"/>
      <c r="AT104" s="205"/>
      <c r="AU104" s="167"/>
      <c r="AV104" s="41" t="s">
        <v>139</v>
      </c>
      <c r="AW104" s="56" t="s">
        <v>94</v>
      </c>
      <c r="AX104" s="56" t="s">
        <v>94</v>
      </c>
      <c r="AY104" s="56" t="s">
        <v>94</v>
      </c>
      <c r="AZ104" s="56" t="s">
        <v>94</v>
      </c>
      <c r="BA104" s="56" t="s">
        <v>94</v>
      </c>
      <c r="BB104" s="188"/>
      <c r="BC104" s="21" t="s">
        <v>135</v>
      </c>
      <c r="BD104" s="50" t="s">
        <v>233</v>
      </c>
      <c r="BE104" s="62" t="s">
        <v>536</v>
      </c>
      <c r="BF104" s="62" t="s">
        <v>536</v>
      </c>
      <c r="BG104" s="41" t="s">
        <v>105</v>
      </c>
      <c r="BH104" s="49"/>
      <c r="BI104" s="50"/>
      <c r="BJ104" s="50"/>
      <c r="BK104" s="191"/>
      <c r="BL104" s="191"/>
      <c r="BM104" s="193"/>
    </row>
    <row r="105" spans="1:65" ht="102" customHeight="1" x14ac:dyDescent="0.3">
      <c r="A105" s="159"/>
      <c r="B105" s="214">
        <v>184</v>
      </c>
      <c r="C105" s="163"/>
      <c r="D105" s="165"/>
      <c r="E105" s="165"/>
      <c r="F105" s="165"/>
      <c r="G105" s="207"/>
      <c r="H105" s="210"/>
      <c r="I105" s="168"/>
      <c r="J105" s="179"/>
      <c r="K105" s="21" t="s">
        <v>142</v>
      </c>
      <c r="L105" s="22" t="s">
        <v>537</v>
      </c>
      <c r="M105" s="181"/>
      <c r="N105" s="179"/>
      <c r="O105" s="173"/>
      <c r="P105" s="183"/>
      <c r="Q105" s="185"/>
      <c r="R105" s="170"/>
      <c r="S105" s="172"/>
      <c r="T105" s="173"/>
      <c r="U105" s="174"/>
      <c r="V105" s="175"/>
      <c r="W105" s="21" t="s">
        <v>144</v>
      </c>
      <c r="X105" s="20" t="s">
        <v>538</v>
      </c>
      <c r="Y105" s="25" t="s">
        <v>539</v>
      </c>
      <c r="Z105" s="25" t="s">
        <v>540</v>
      </c>
      <c r="AA105" s="26" t="s">
        <v>541</v>
      </c>
      <c r="AB105" s="27" t="s">
        <v>96</v>
      </c>
      <c r="AC105" s="27" t="s">
        <v>97</v>
      </c>
      <c r="AD105" s="19" t="s">
        <v>98</v>
      </c>
      <c r="AE105" s="19" t="s">
        <v>99</v>
      </c>
      <c r="AF105" s="19" t="s">
        <v>100</v>
      </c>
      <c r="AG105" s="28" t="s">
        <v>98</v>
      </c>
      <c r="AH105" s="19" t="s">
        <v>101</v>
      </c>
      <c r="AI105" s="29">
        <f t="shared" si="4"/>
        <v>100</v>
      </c>
      <c r="AJ105" s="29" t="str">
        <f t="shared" si="3"/>
        <v>Fuerte</v>
      </c>
      <c r="AK105" s="19" t="s">
        <v>102</v>
      </c>
      <c r="AL105" s="29" t="str">
        <f>IFERROR(VLOOKUP(AJ105&amp;AK105,[2]Tabla_Controles!$B$56:$G$65,5,FALSE),"")</f>
        <v>Fuerte</v>
      </c>
      <c r="AM105" s="30">
        <f t="shared" si="5"/>
        <v>100</v>
      </c>
      <c r="AN105" s="177"/>
      <c r="AO105" s="196"/>
      <c r="AP105" s="199"/>
      <c r="AQ105" s="202"/>
      <c r="AR105" s="204"/>
      <c r="AS105" s="204"/>
      <c r="AT105" s="205"/>
      <c r="AU105" s="167"/>
      <c r="AV105" s="41" t="s">
        <v>149</v>
      </c>
      <c r="AW105" s="56" t="s">
        <v>94</v>
      </c>
      <c r="AX105" s="56" t="s">
        <v>94</v>
      </c>
      <c r="AY105" s="56" t="s">
        <v>94</v>
      </c>
      <c r="AZ105" s="56" t="s">
        <v>94</v>
      </c>
      <c r="BA105" s="56" t="s">
        <v>94</v>
      </c>
      <c r="BB105" s="188"/>
      <c r="BC105" s="21" t="s">
        <v>144</v>
      </c>
      <c r="BD105" s="50" t="s">
        <v>233</v>
      </c>
      <c r="BE105" s="62" t="s">
        <v>542</v>
      </c>
      <c r="BF105" s="62" t="s">
        <v>542</v>
      </c>
      <c r="BG105" s="41" t="s">
        <v>126</v>
      </c>
      <c r="BH105" s="49"/>
      <c r="BI105" s="50"/>
      <c r="BJ105" s="50"/>
      <c r="BK105" s="191"/>
      <c r="BL105" s="191"/>
      <c r="BM105" s="193"/>
    </row>
    <row r="106" spans="1:65" ht="231" customHeight="1" x14ac:dyDescent="0.3">
      <c r="A106" s="159"/>
      <c r="B106" s="214">
        <v>184</v>
      </c>
      <c r="C106" s="163"/>
      <c r="D106" s="165"/>
      <c r="E106" s="165"/>
      <c r="F106" s="165"/>
      <c r="G106" s="207"/>
      <c r="H106" s="210"/>
      <c r="I106" s="168"/>
      <c r="J106" s="179"/>
      <c r="K106" s="21" t="s">
        <v>152</v>
      </c>
      <c r="L106" s="22" t="s">
        <v>543</v>
      </c>
      <c r="M106" s="181"/>
      <c r="N106" s="179"/>
      <c r="O106" s="173"/>
      <c r="P106" s="183"/>
      <c r="Q106" s="185"/>
      <c r="R106" s="170"/>
      <c r="S106" s="172"/>
      <c r="T106" s="173"/>
      <c r="U106" s="174"/>
      <c r="V106" s="175"/>
      <c r="W106" s="21" t="s">
        <v>154</v>
      </c>
      <c r="X106" s="20" t="s">
        <v>544</v>
      </c>
      <c r="Y106" s="25" t="s">
        <v>545</v>
      </c>
      <c r="Z106" s="25" t="s">
        <v>521</v>
      </c>
      <c r="AA106" s="26" t="s">
        <v>546</v>
      </c>
      <c r="AB106" s="27" t="s">
        <v>96</v>
      </c>
      <c r="AC106" s="27" t="s">
        <v>97</v>
      </c>
      <c r="AD106" s="19" t="s">
        <v>98</v>
      </c>
      <c r="AE106" s="19" t="s">
        <v>159</v>
      </c>
      <c r="AF106" s="19" t="s">
        <v>100</v>
      </c>
      <c r="AG106" s="28" t="s">
        <v>98</v>
      </c>
      <c r="AH106" s="19" t="s">
        <v>101</v>
      </c>
      <c r="AI106" s="29">
        <f t="shared" si="4"/>
        <v>95</v>
      </c>
      <c r="AJ106" s="29" t="str">
        <f t="shared" si="3"/>
        <v>Moderado</v>
      </c>
      <c r="AK106" s="19" t="s">
        <v>102</v>
      </c>
      <c r="AL106" s="29" t="str">
        <f>IFERROR(VLOOKUP(AJ106&amp;AK106,[2]Tabla_Controles!$B$56:$G$65,5,FALSE),"")</f>
        <v>Moderado</v>
      </c>
      <c r="AM106" s="30">
        <f t="shared" si="5"/>
        <v>50</v>
      </c>
      <c r="AN106" s="177"/>
      <c r="AO106" s="196"/>
      <c r="AP106" s="199"/>
      <c r="AQ106" s="202"/>
      <c r="AR106" s="204"/>
      <c r="AS106" s="204"/>
      <c r="AT106" s="205"/>
      <c r="AU106" s="167"/>
      <c r="AV106" s="41" t="s">
        <v>160</v>
      </c>
      <c r="AW106" s="56" t="s">
        <v>94</v>
      </c>
      <c r="AX106" s="56" t="s">
        <v>94</v>
      </c>
      <c r="AY106" s="56" t="s">
        <v>94</v>
      </c>
      <c r="AZ106" s="56" t="s">
        <v>94</v>
      </c>
      <c r="BA106" s="56" t="s">
        <v>94</v>
      </c>
      <c r="BB106" s="188"/>
      <c r="BC106" s="21" t="s">
        <v>154</v>
      </c>
      <c r="BD106" s="45" t="s">
        <v>130</v>
      </c>
      <c r="BE106" s="47" t="s">
        <v>547</v>
      </c>
      <c r="BF106" s="47" t="s">
        <v>548</v>
      </c>
      <c r="BG106" s="41" t="s">
        <v>139</v>
      </c>
      <c r="BH106" s="49"/>
      <c r="BI106" s="50"/>
      <c r="BJ106" s="50"/>
      <c r="BK106" s="191"/>
      <c r="BL106" s="191"/>
      <c r="BM106" s="193"/>
    </row>
    <row r="107" spans="1:65" ht="178.5" customHeight="1" x14ac:dyDescent="0.3">
      <c r="A107" s="159"/>
      <c r="B107" s="214">
        <v>184</v>
      </c>
      <c r="C107" s="163"/>
      <c r="D107" s="165"/>
      <c r="E107" s="165"/>
      <c r="F107" s="165"/>
      <c r="G107" s="207"/>
      <c r="H107" s="210"/>
      <c r="I107" s="168"/>
      <c r="J107" s="179"/>
      <c r="K107" s="21" t="s">
        <v>167</v>
      </c>
      <c r="L107" s="22" t="s">
        <v>549</v>
      </c>
      <c r="M107" s="181"/>
      <c r="N107" s="179"/>
      <c r="O107" s="173"/>
      <c r="P107" s="183"/>
      <c r="Q107" s="185"/>
      <c r="R107" s="170"/>
      <c r="S107" s="172"/>
      <c r="T107" s="173"/>
      <c r="U107" s="174"/>
      <c r="V107" s="175"/>
      <c r="W107" s="21" t="s">
        <v>169</v>
      </c>
      <c r="X107" s="20" t="s">
        <v>550</v>
      </c>
      <c r="Y107" s="25" t="s">
        <v>551</v>
      </c>
      <c r="Z107" s="25" t="s">
        <v>521</v>
      </c>
      <c r="AA107" s="26" t="s">
        <v>552</v>
      </c>
      <c r="AB107" s="27" t="s">
        <v>96</v>
      </c>
      <c r="AC107" s="27" t="s">
        <v>97</v>
      </c>
      <c r="AD107" s="19" t="s">
        <v>98</v>
      </c>
      <c r="AE107" s="19" t="s">
        <v>159</v>
      </c>
      <c r="AF107" s="19" t="s">
        <v>100</v>
      </c>
      <c r="AG107" s="28" t="s">
        <v>98</v>
      </c>
      <c r="AH107" s="19" t="s">
        <v>101</v>
      </c>
      <c r="AI107" s="29">
        <f t="shared" si="4"/>
        <v>95</v>
      </c>
      <c r="AJ107" s="29" t="str">
        <f t="shared" si="3"/>
        <v>Moderado</v>
      </c>
      <c r="AK107" s="19" t="s">
        <v>102</v>
      </c>
      <c r="AL107" s="29" t="str">
        <f>IFERROR(VLOOKUP(AJ107&amp;AK107,[2]Tabla_Controles!$B$56:$G$65,5,FALSE),"")</f>
        <v>Moderado</v>
      </c>
      <c r="AM107" s="30">
        <f t="shared" si="5"/>
        <v>50</v>
      </c>
      <c r="AN107" s="177"/>
      <c r="AO107" s="196"/>
      <c r="AP107" s="199"/>
      <c r="AQ107" s="202"/>
      <c r="AR107" s="204"/>
      <c r="AS107" s="204"/>
      <c r="AT107" s="205"/>
      <c r="AU107" s="167"/>
      <c r="AV107" s="41" t="s">
        <v>174</v>
      </c>
      <c r="AW107" s="56" t="s">
        <v>94</v>
      </c>
      <c r="AX107" s="56" t="s">
        <v>94</v>
      </c>
      <c r="AY107" s="56" t="s">
        <v>94</v>
      </c>
      <c r="AZ107" s="56" t="s">
        <v>94</v>
      </c>
      <c r="BA107" s="56" t="s">
        <v>94</v>
      </c>
      <c r="BB107" s="188"/>
      <c r="BC107" s="21" t="s">
        <v>169</v>
      </c>
      <c r="BD107" s="50" t="s">
        <v>233</v>
      </c>
      <c r="BE107" s="62" t="s">
        <v>553</v>
      </c>
      <c r="BF107" s="62" t="s">
        <v>553</v>
      </c>
      <c r="BG107" s="41" t="s">
        <v>149</v>
      </c>
      <c r="BH107" s="49"/>
      <c r="BI107" s="50"/>
      <c r="BJ107" s="50"/>
      <c r="BK107" s="191"/>
      <c r="BL107" s="191"/>
      <c r="BM107" s="193"/>
    </row>
    <row r="108" spans="1:65" ht="30" hidden="1" customHeight="1" x14ac:dyDescent="0.3">
      <c r="A108" s="159"/>
      <c r="B108" s="214">
        <v>184</v>
      </c>
      <c r="C108" s="164"/>
      <c r="D108" s="165"/>
      <c r="E108" s="165"/>
      <c r="F108" s="165"/>
      <c r="G108" s="208"/>
      <c r="H108" s="211"/>
      <c r="I108" s="168"/>
      <c r="J108" s="179"/>
      <c r="K108" s="21" t="s">
        <v>183</v>
      </c>
      <c r="L108" s="22"/>
      <c r="M108" s="182"/>
      <c r="N108" s="179"/>
      <c r="O108" s="173"/>
      <c r="P108" s="183"/>
      <c r="Q108" s="186"/>
      <c r="R108" s="171"/>
      <c r="S108" s="172"/>
      <c r="T108" s="173"/>
      <c r="U108" s="174"/>
      <c r="V108" s="175"/>
      <c r="W108" s="21" t="s">
        <v>184</v>
      </c>
      <c r="X108" s="20"/>
      <c r="Y108" s="25"/>
      <c r="Z108" s="25"/>
      <c r="AA108" s="26"/>
      <c r="AB108" s="27"/>
      <c r="AC108" s="27"/>
      <c r="AD108" s="19"/>
      <c r="AE108" s="19"/>
      <c r="AF108" s="19"/>
      <c r="AG108" s="28"/>
      <c r="AH108" s="19"/>
      <c r="AI108" s="29" t="str">
        <f t="shared" si="4"/>
        <v/>
      </c>
      <c r="AJ108" s="29" t="str">
        <f t="shared" si="3"/>
        <v/>
      </c>
      <c r="AK108" s="19"/>
      <c r="AL108" s="29" t="str">
        <f>IFERROR(VLOOKUP(AJ108&amp;AK108,[2]Tabla_Controles!$B$56:$G$65,5,FALSE),"")</f>
        <v/>
      </c>
      <c r="AM108" s="30" t="str">
        <f t="shared" si="5"/>
        <v/>
      </c>
      <c r="AN108" s="178"/>
      <c r="AO108" s="197"/>
      <c r="AP108" s="200"/>
      <c r="AQ108" s="203"/>
      <c r="AR108" s="204"/>
      <c r="AS108" s="204"/>
      <c r="AT108" s="205"/>
      <c r="AU108" s="167"/>
      <c r="AV108" s="41" t="s">
        <v>185</v>
      </c>
      <c r="AW108" s="56"/>
      <c r="AX108" s="56"/>
      <c r="AY108" s="58"/>
      <c r="AZ108" s="58"/>
      <c r="BA108" s="58"/>
      <c r="BB108" s="189"/>
      <c r="BC108" s="21" t="s">
        <v>184</v>
      </c>
      <c r="BD108" s="20"/>
      <c r="BE108" s="61"/>
      <c r="BF108" s="61"/>
      <c r="BG108" s="41" t="s">
        <v>160</v>
      </c>
      <c r="BH108" s="20"/>
      <c r="BI108" s="62"/>
      <c r="BJ108" s="62"/>
      <c r="BK108" s="192"/>
      <c r="BL108" s="192"/>
      <c r="BM108" s="194"/>
    </row>
    <row r="109" spans="1:65" ht="127.5" customHeight="1" x14ac:dyDescent="0.3">
      <c r="A109" s="159" t="str">
        <f>C109&amp;COUNTIF($C$10:C109,C109)</f>
        <v>Corrupción15</v>
      </c>
      <c r="B109" s="214">
        <v>185</v>
      </c>
      <c r="C109" s="162" t="s">
        <v>79</v>
      </c>
      <c r="D109" s="165" t="s">
        <v>80</v>
      </c>
      <c r="E109" s="165" t="s">
        <v>283</v>
      </c>
      <c r="F109" s="165" t="s">
        <v>554</v>
      </c>
      <c r="G109" s="206" t="s">
        <v>555</v>
      </c>
      <c r="H109" s="215" t="s">
        <v>556</v>
      </c>
      <c r="I109" s="168" t="str">
        <f>"Posibilidad de recibir o solicitar cualquier dádiva o beneficio a nombre propio o de terceros, con el fin de "&amp;J109</f>
        <v>Posibilidad de recibir o solicitar cualquier dádiva o beneficio a nombre propio o de terceros, con el fin de asignar un bien para su disposición o administración temporal sin el cumplimiento de los requisitos de ley y la normativa definida.</v>
      </c>
      <c r="J109" s="179" t="s">
        <v>557</v>
      </c>
      <c r="K109" s="21" t="s">
        <v>86</v>
      </c>
      <c r="L109" s="22" t="s">
        <v>558</v>
      </c>
      <c r="M109" s="180" t="s">
        <v>559</v>
      </c>
      <c r="N109" s="179" t="s">
        <v>89</v>
      </c>
      <c r="O109" s="173" t="str">
        <f>IF(N109="","",IF(OR($N109=[2]Tabla_Probabilidad!$D$20,$N109=[2]Tabla_Probabilidad!$J$20),"Muy Baja",IF(OR($N109=[2]Tabla_Probabilidad!$E$20,$N109=[2]Tabla_Probabilidad!$K$20),"Baja",IF(OR($N109=[2]Tabla_Probabilidad!$F$20,$N109=[2]Tabla_Probabilidad!$L$20),"Media",IF(OR($N109=[2]Tabla_Probabilidad!$G$20,$N109=[2]Tabla_Probabilidad!$M$20),"Alta",IF(OR($N109=[2]Tabla_Probabilidad!$H$20,$N109=[2]Tabla_Probabilidad!$N$20),"Muy Alta"))))))</f>
        <v>Media</v>
      </c>
      <c r="P109" s="183">
        <f>IF(O109="Muy Baja",1,IF(O109="Baja",2,IF(O109="Media",3,IF(O109="Alta",4,IF(O109="Muy Alta",5,"")))))</f>
        <v>3</v>
      </c>
      <c r="Q109" s="184" t="str">
        <f>IFERROR(IF($C109="Corrupción",HYPERLINK("#"&amp;"Impacto_Riesgos!C"&amp;MATCH($B109,[2]Impacto_Riesgos!$B$10:$B$138,0)+9,"Calcula el impacto aquí"),"")," ")</f>
        <v>Calcula el impacto aquí</v>
      </c>
      <c r="R109" s="169">
        <f>IFERROR(VLOOKUP(A109,[2]Impacto_Riesgos!$A$8:$W$138,23,),"NA")</f>
        <v>16</v>
      </c>
      <c r="S109" s="172" t="s">
        <v>90</v>
      </c>
      <c r="T109" s="173" t="str">
        <f>IF($S109='[2]Tabla Impacto'!$F$10,"Moderado",IF($S109='[2]Tabla Impacto'!$G$10,"Mayor",IF($S109='[2]Tabla Impacto'!$H$10,"Catastrófico","")))</f>
        <v>Catastrófico</v>
      </c>
      <c r="U109" s="174">
        <f>IF(T109="Leve",1,IF(T109="Menor",2,IF(T109="Moderado",3,IF(T109="Mayor",4,IF(T109="Catastrófico",5,"")))))</f>
        <v>5</v>
      </c>
      <c r="V109" s="175" t="str">
        <f>IF(OR(AND($O109="Muy Baja",T109="Leve"),AND($O109="Muy Baja",T109="Menor"),AND($O109="Baja",T109="Leve"),AND($O109="Baja",T109="Menor"),AND($O109="Media",T109="Leve")),"Bajo",IF(OR(AND($O109="Muy baja",T109="Moderado"),AND($O109="Baja",T109="Moderado"),AND($O109="Media",T109="Menor"),AND($O109="Alta",T109="Leve")),"Moderado",IF(OR(AND($O109="Muy Baja",T109="Mayor"),AND($O109="Baja",T109="Mayor"),AND($O109="Media",T109="Moderado"),AND($O109="Alta",T109="Menor"),AND($O109="Alta",T109="Moderado"),AND($O109="Muy Alta",T109="Leve"),AND($O109="Muy Alta",T109="Menor")),"Alto",IF(OR(AND($O109="Muy Baja",T109="Catastrófico"),AND($O109="Baja",T109="Catastrófico"),AND($O109="Media",T109="Mayor"),AND($O109="Media",T109="Catastrófico"),AND($O109="Alta",T109="Mayor"),AND($O109="Alta",T109="Catastrófico"),AND($O109="Muy Alta",T109="Moderado"),AND($O109="Muy Alta",T109="Mayor"),AND($O109="Muy Alta",T109="Catastrófico")),"Extremo",""))))</f>
        <v>Extremo</v>
      </c>
      <c r="W109" s="21" t="s">
        <v>91</v>
      </c>
      <c r="X109" s="20" t="s">
        <v>560</v>
      </c>
      <c r="Y109" s="25" t="s">
        <v>561</v>
      </c>
      <c r="Z109" s="25" t="s">
        <v>562</v>
      </c>
      <c r="AA109" s="26" t="s">
        <v>372</v>
      </c>
      <c r="AB109" s="27" t="s">
        <v>96</v>
      </c>
      <c r="AC109" s="27" t="s">
        <v>97</v>
      </c>
      <c r="AD109" s="19" t="s">
        <v>98</v>
      </c>
      <c r="AE109" s="19" t="s">
        <v>159</v>
      </c>
      <c r="AF109" s="19" t="s">
        <v>100</v>
      </c>
      <c r="AG109" s="28" t="s">
        <v>98</v>
      </c>
      <c r="AH109" s="19" t="s">
        <v>101</v>
      </c>
      <c r="AI109" s="29">
        <f t="shared" si="4"/>
        <v>95</v>
      </c>
      <c r="AJ109" s="29" t="str">
        <f t="shared" si="3"/>
        <v>Moderado</v>
      </c>
      <c r="AK109" s="19" t="s">
        <v>102</v>
      </c>
      <c r="AL109" s="29" t="str">
        <f>IFERROR(VLOOKUP(AJ109&amp;AK109,[2]Tabla_Controles!$B$56:$G$65,5,FALSE),"")</f>
        <v>Moderado</v>
      </c>
      <c r="AM109" s="30">
        <f t="shared" si="5"/>
        <v>50</v>
      </c>
      <c r="AN109" s="176">
        <f>IFERROR(AVERAGE(AM109:AM115),"")</f>
        <v>60</v>
      </c>
      <c r="AO109" s="195" t="str">
        <f>IF($AN109=100,"Fuerte",IF($AN109&lt;100,"Moderado",IF($AN109&lt;50,"Débil",IF($AN109=0,"",""))))</f>
        <v>Moderado</v>
      </c>
      <c r="AP109" s="198" t="s">
        <v>103</v>
      </c>
      <c r="AQ109" s="201">
        <f>IFERROR(P109-VLOOKUP(AO109&amp;AP109,[2]Tabla_Controles!$B$77:$E$83,4,0),"")</f>
        <v>2</v>
      </c>
      <c r="AR109" s="204" t="str">
        <f>IF($AQ109="","",IF($AQ109=1,"Muy Baja",IF($AQ109=2,"Baja",IF($AQ109=3,"Media",IF($AQ109=4,"Alta",IF($AQ109=5,"Muy Alta","Muy Baja"))))))</f>
        <v>Baja</v>
      </c>
      <c r="AS109" s="204" t="str">
        <f>T109</f>
        <v>Catastrófico</v>
      </c>
      <c r="AT109" s="205" t="str">
        <f>IF(OR(AND($AR109="Muy Baja",$AS109="Leve"),AND($AR109="Muy Baja",$AS109="Menor"),AND($AR109="Baja",$AS109="Leve"),AND($AR109="Baja",$AS109="Menor"),AND($AR109="Media",$AS109="Leve")),"Bajo",IF(OR(AND($AR109="Muy baja",$AS109="Moderado"),AND($AR109="Baja",$AS109="Moderado"),AND($AR109="Media",$AS109="Menor"),AND($AR109="Alta",$AS109="Leve")),"Moderado",IF(OR(AND($AR109="Muy Baja",$AS109="Mayor"),AND($AR109="Baja",$AS109="Mayor"),AND($AR109="Media",$AS109="Moderado"),AND($AR109="Alta",$AS109="Menor"),AND($AR109="Alta",$AS109="Moderado"),AND($AR109="Muy Alta",$AS109="Leve"),AND($AR109="Muy Alta",$AS109="Menor")),"Alto",IF(OR(AND($AR109="Muy Baja",$AS109="Catastrófico"),AND($AR109="Baja",$AS109="Catastrófico"),AND($AR109="Media",$AS109="Mayor"),AND($AR109="Media",$AS109="Catastrófico"),AND($AR109="Alta",$AS109="Mayor"),AND($AR109="Alta",$AS109="Catastrófico"),AND($AR109="Muy Alta",$AS109="Moderado"),AND($AR109="Muy Alta",$AS109="Mayor"),AND($AR109="Muy Alta",$AS109="Catastrófico")),"Extremo",""))))</f>
        <v>Extremo</v>
      </c>
      <c r="AU109" s="167" t="s">
        <v>104</v>
      </c>
      <c r="AV109" s="41" t="s">
        <v>105</v>
      </c>
      <c r="AW109" s="33" t="s">
        <v>247</v>
      </c>
      <c r="AX109" s="34" t="s">
        <v>198</v>
      </c>
      <c r="AY109" s="35" t="s">
        <v>229</v>
      </c>
      <c r="AZ109" s="36">
        <v>44895</v>
      </c>
      <c r="BA109" s="36">
        <v>44926</v>
      </c>
      <c r="BB109" s="187" t="s">
        <v>109</v>
      </c>
      <c r="BC109" s="21" t="s">
        <v>91</v>
      </c>
      <c r="BD109" s="50" t="s">
        <v>233</v>
      </c>
      <c r="BE109" s="62" t="s">
        <v>373</v>
      </c>
      <c r="BF109" s="62" t="s">
        <v>373</v>
      </c>
      <c r="BG109" s="41" t="s">
        <v>174</v>
      </c>
      <c r="BH109" s="50" t="s">
        <v>233</v>
      </c>
      <c r="BI109" s="62" t="s">
        <v>234</v>
      </c>
      <c r="BJ109" s="62" t="s">
        <v>234</v>
      </c>
      <c r="BK109" s="190" t="s">
        <v>115</v>
      </c>
      <c r="BL109" s="190" t="s">
        <v>203</v>
      </c>
      <c r="BM109" s="212" t="s">
        <v>94</v>
      </c>
    </row>
    <row r="110" spans="1:65" ht="117" customHeight="1" x14ac:dyDescent="0.3">
      <c r="A110" s="159"/>
      <c r="B110" s="214">
        <v>185</v>
      </c>
      <c r="C110" s="163"/>
      <c r="D110" s="165"/>
      <c r="E110" s="165"/>
      <c r="F110" s="165"/>
      <c r="G110" s="207"/>
      <c r="H110" s="216"/>
      <c r="I110" s="168"/>
      <c r="J110" s="179"/>
      <c r="K110" s="21" t="s">
        <v>118</v>
      </c>
      <c r="L110" s="22" t="s">
        <v>563</v>
      </c>
      <c r="M110" s="181"/>
      <c r="N110" s="179"/>
      <c r="O110" s="173"/>
      <c r="P110" s="183"/>
      <c r="Q110" s="185"/>
      <c r="R110" s="170"/>
      <c r="S110" s="172"/>
      <c r="T110" s="173"/>
      <c r="U110" s="174"/>
      <c r="V110" s="175"/>
      <c r="W110" s="21" t="s">
        <v>120</v>
      </c>
      <c r="X110" s="20" t="s">
        <v>564</v>
      </c>
      <c r="Y110" s="25" t="s">
        <v>565</v>
      </c>
      <c r="Z110" s="25" t="s">
        <v>566</v>
      </c>
      <c r="AA110" s="26" t="s">
        <v>292</v>
      </c>
      <c r="AB110" s="27" t="s">
        <v>96</v>
      </c>
      <c r="AC110" s="27" t="s">
        <v>97</v>
      </c>
      <c r="AD110" s="19" t="s">
        <v>98</v>
      </c>
      <c r="AE110" s="19" t="s">
        <v>159</v>
      </c>
      <c r="AF110" s="19" t="s">
        <v>100</v>
      </c>
      <c r="AG110" s="28" t="s">
        <v>98</v>
      </c>
      <c r="AH110" s="19" t="s">
        <v>101</v>
      </c>
      <c r="AI110" s="29">
        <f t="shared" si="4"/>
        <v>95</v>
      </c>
      <c r="AJ110" s="29" t="str">
        <f t="shared" si="3"/>
        <v>Moderado</v>
      </c>
      <c r="AK110" s="19" t="s">
        <v>102</v>
      </c>
      <c r="AL110" s="29" t="str">
        <f>IFERROR(VLOOKUP(AJ110&amp;AK110,[2]Tabla_Controles!$B$56:$G$65,5,FALSE),"")</f>
        <v>Moderado</v>
      </c>
      <c r="AM110" s="30">
        <f t="shared" si="5"/>
        <v>50</v>
      </c>
      <c r="AN110" s="177"/>
      <c r="AO110" s="196"/>
      <c r="AP110" s="199"/>
      <c r="AQ110" s="202"/>
      <c r="AR110" s="204"/>
      <c r="AS110" s="204"/>
      <c r="AT110" s="205"/>
      <c r="AU110" s="167"/>
      <c r="AV110" s="41" t="s">
        <v>126</v>
      </c>
      <c r="AW110" s="56" t="s">
        <v>298</v>
      </c>
      <c r="AX110" s="34" t="s">
        <v>198</v>
      </c>
      <c r="AY110" s="35" t="s">
        <v>95</v>
      </c>
      <c r="AZ110" s="72">
        <v>44742</v>
      </c>
      <c r="BA110" s="72">
        <v>44757</v>
      </c>
      <c r="BB110" s="188"/>
      <c r="BC110" s="21" t="s">
        <v>120</v>
      </c>
      <c r="BD110" s="45" t="s">
        <v>130</v>
      </c>
      <c r="BE110" s="47" t="s">
        <v>567</v>
      </c>
      <c r="BF110" s="47" t="s">
        <v>568</v>
      </c>
      <c r="BG110" s="41" t="s">
        <v>185</v>
      </c>
      <c r="BH110" s="48" t="s">
        <v>130</v>
      </c>
      <c r="BI110" s="74" t="s">
        <v>383</v>
      </c>
      <c r="BJ110" s="74" t="s">
        <v>300</v>
      </c>
      <c r="BK110" s="191"/>
      <c r="BL110" s="191"/>
      <c r="BM110" s="193"/>
    </row>
    <row r="111" spans="1:65" ht="102" customHeight="1" x14ac:dyDescent="0.3">
      <c r="A111" s="159"/>
      <c r="B111" s="214">
        <v>185</v>
      </c>
      <c r="C111" s="163"/>
      <c r="D111" s="165"/>
      <c r="E111" s="165"/>
      <c r="F111" s="165"/>
      <c r="G111" s="207"/>
      <c r="H111" s="216"/>
      <c r="I111" s="168"/>
      <c r="J111" s="179"/>
      <c r="K111" s="21" t="s">
        <v>133</v>
      </c>
      <c r="L111" s="22" t="s">
        <v>569</v>
      </c>
      <c r="M111" s="181"/>
      <c r="N111" s="179"/>
      <c r="O111" s="173"/>
      <c r="P111" s="183"/>
      <c r="Q111" s="185"/>
      <c r="R111" s="170"/>
      <c r="S111" s="172"/>
      <c r="T111" s="173"/>
      <c r="U111" s="174"/>
      <c r="V111" s="175"/>
      <c r="W111" s="21" t="s">
        <v>135</v>
      </c>
      <c r="X111" s="20" t="s">
        <v>570</v>
      </c>
      <c r="Y111" s="25" t="s">
        <v>571</v>
      </c>
      <c r="Z111" s="25" t="s">
        <v>572</v>
      </c>
      <c r="AA111" s="26" t="s">
        <v>292</v>
      </c>
      <c r="AB111" s="27" t="s">
        <v>96</v>
      </c>
      <c r="AC111" s="27" t="s">
        <v>97</v>
      </c>
      <c r="AD111" s="19" t="s">
        <v>98</v>
      </c>
      <c r="AE111" s="19" t="s">
        <v>99</v>
      </c>
      <c r="AF111" s="19" t="s">
        <v>100</v>
      </c>
      <c r="AG111" s="28" t="s">
        <v>98</v>
      </c>
      <c r="AH111" s="19" t="s">
        <v>101</v>
      </c>
      <c r="AI111" s="29">
        <f t="shared" si="4"/>
        <v>100</v>
      </c>
      <c r="AJ111" s="29" t="str">
        <f t="shared" si="3"/>
        <v>Fuerte</v>
      </c>
      <c r="AK111" s="19" t="s">
        <v>102</v>
      </c>
      <c r="AL111" s="29" t="str">
        <f>IFERROR(VLOOKUP(AJ111&amp;AK111,[2]Tabla_Controles!$B$56:$G$65,5,FALSE),"")</f>
        <v>Fuerte</v>
      </c>
      <c r="AM111" s="30">
        <f t="shared" si="5"/>
        <v>100</v>
      </c>
      <c r="AN111" s="177"/>
      <c r="AO111" s="196"/>
      <c r="AP111" s="199"/>
      <c r="AQ111" s="202"/>
      <c r="AR111" s="204"/>
      <c r="AS111" s="204"/>
      <c r="AT111" s="205"/>
      <c r="AU111" s="167"/>
      <c r="AV111" s="41" t="s">
        <v>139</v>
      </c>
      <c r="AW111" s="56" t="s">
        <v>94</v>
      </c>
      <c r="AX111" s="56" t="s">
        <v>94</v>
      </c>
      <c r="AY111" s="56" t="s">
        <v>94</v>
      </c>
      <c r="AZ111" s="56" t="s">
        <v>94</v>
      </c>
      <c r="BA111" s="56" t="s">
        <v>94</v>
      </c>
      <c r="BB111" s="188"/>
      <c r="BC111" s="21" t="s">
        <v>135</v>
      </c>
      <c r="BD111" s="45" t="s">
        <v>130</v>
      </c>
      <c r="BE111" s="47" t="s">
        <v>573</v>
      </c>
      <c r="BF111" s="47" t="s">
        <v>574</v>
      </c>
      <c r="BG111" s="41" t="s">
        <v>105</v>
      </c>
      <c r="BH111" s="49"/>
      <c r="BI111" s="50"/>
      <c r="BJ111" s="50"/>
      <c r="BK111" s="191"/>
      <c r="BL111" s="191"/>
      <c r="BM111" s="193"/>
    </row>
    <row r="112" spans="1:65" ht="114.75" customHeight="1" x14ac:dyDescent="0.3">
      <c r="A112" s="159"/>
      <c r="B112" s="214">
        <v>185</v>
      </c>
      <c r="C112" s="163"/>
      <c r="D112" s="165"/>
      <c r="E112" s="165"/>
      <c r="F112" s="165"/>
      <c r="G112" s="207"/>
      <c r="H112" s="216"/>
      <c r="I112" s="168"/>
      <c r="J112" s="179"/>
      <c r="K112" s="21" t="s">
        <v>142</v>
      </c>
      <c r="L112" s="22" t="s">
        <v>575</v>
      </c>
      <c r="M112" s="181"/>
      <c r="N112" s="179"/>
      <c r="O112" s="173"/>
      <c r="P112" s="183"/>
      <c r="Q112" s="185"/>
      <c r="R112" s="170"/>
      <c r="S112" s="172"/>
      <c r="T112" s="173"/>
      <c r="U112" s="174"/>
      <c r="V112" s="175"/>
      <c r="W112" s="21" t="s">
        <v>144</v>
      </c>
      <c r="X112" s="20" t="s">
        <v>576</v>
      </c>
      <c r="Y112" s="25" t="s">
        <v>577</v>
      </c>
      <c r="Z112" s="25" t="s">
        <v>572</v>
      </c>
      <c r="AA112" s="26" t="s">
        <v>292</v>
      </c>
      <c r="AB112" s="27" t="s">
        <v>96</v>
      </c>
      <c r="AC112" s="27" t="s">
        <v>97</v>
      </c>
      <c r="AD112" s="19" t="s">
        <v>98</v>
      </c>
      <c r="AE112" s="19" t="s">
        <v>159</v>
      </c>
      <c r="AF112" s="19" t="s">
        <v>100</v>
      </c>
      <c r="AG112" s="28" t="s">
        <v>98</v>
      </c>
      <c r="AH112" s="19" t="s">
        <v>101</v>
      </c>
      <c r="AI112" s="29">
        <f t="shared" si="4"/>
        <v>95</v>
      </c>
      <c r="AJ112" s="29" t="str">
        <f t="shared" si="3"/>
        <v>Moderado</v>
      </c>
      <c r="AK112" s="19" t="s">
        <v>102</v>
      </c>
      <c r="AL112" s="29" t="str">
        <f>IFERROR(VLOOKUP(AJ112&amp;AK112,[2]Tabla_Controles!$B$56:$G$65,5,FALSE),"")</f>
        <v>Moderado</v>
      </c>
      <c r="AM112" s="30">
        <f t="shared" si="5"/>
        <v>50</v>
      </c>
      <c r="AN112" s="177"/>
      <c r="AO112" s="196"/>
      <c r="AP112" s="199"/>
      <c r="AQ112" s="202"/>
      <c r="AR112" s="204"/>
      <c r="AS112" s="204"/>
      <c r="AT112" s="205"/>
      <c r="AU112" s="167"/>
      <c r="AV112" s="41" t="s">
        <v>149</v>
      </c>
      <c r="AW112" s="56" t="s">
        <v>94</v>
      </c>
      <c r="AX112" s="56" t="s">
        <v>94</v>
      </c>
      <c r="AY112" s="56" t="s">
        <v>94</v>
      </c>
      <c r="AZ112" s="56" t="s">
        <v>94</v>
      </c>
      <c r="BA112" s="56" t="s">
        <v>94</v>
      </c>
      <c r="BB112" s="188"/>
      <c r="BC112" s="21" t="s">
        <v>144</v>
      </c>
      <c r="BD112" s="45" t="s">
        <v>130</v>
      </c>
      <c r="BE112" s="47" t="s">
        <v>578</v>
      </c>
      <c r="BF112" s="47" t="s">
        <v>579</v>
      </c>
      <c r="BG112" s="41" t="s">
        <v>126</v>
      </c>
      <c r="BH112" s="49"/>
      <c r="BI112" s="50"/>
      <c r="BJ112" s="50"/>
      <c r="BK112" s="191"/>
      <c r="BL112" s="191"/>
      <c r="BM112" s="193"/>
    </row>
    <row r="113" spans="1:65" ht="153" customHeight="1" x14ac:dyDescent="0.3">
      <c r="A113" s="159"/>
      <c r="B113" s="214">
        <v>185</v>
      </c>
      <c r="C113" s="163"/>
      <c r="D113" s="165"/>
      <c r="E113" s="165"/>
      <c r="F113" s="165"/>
      <c r="G113" s="207"/>
      <c r="H113" s="216"/>
      <c r="I113" s="168"/>
      <c r="J113" s="179"/>
      <c r="K113" s="21" t="s">
        <v>152</v>
      </c>
      <c r="L113" s="22" t="s">
        <v>580</v>
      </c>
      <c r="M113" s="181"/>
      <c r="N113" s="179"/>
      <c r="O113" s="173"/>
      <c r="P113" s="183"/>
      <c r="Q113" s="185"/>
      <c r="R113" s="170"/>
      <c r="S113" s="172"/>
      <c r="T113" s="173"/>
      <c r="U113" s="174"/>
      <c r="V113" s="175"/>
      <c r="W113" s="21" t="s">
        <v>154</v>
      </c>
      <c r="X113" s="20" t="s">
        <v>581</v>
      </c>
      <c r="Y113" s="25" t="s">
        <v>582</v>
      </c>
      <c r="Z113" s="25" t="s">
        <v>583</v>
      </c>
      <c r="AA113" s="26" t="s">
        <v>584</v>
      </c>
      <c r="AB113" s="27" t="s">
        <v>96</v>
      </c>
      <c r="AC113" s="27" t="s">
        <v>97</v>
      </c>
      <c r="AD113" s="19" t="s">
        <v>98</v>
      </c>
      <c r="AE113" s="19" t="s">
        <v>159</v>
      </c>
      <c r="AF113" s="19" t="s">
        <v>100</v>
      </c>
      <c r="AG113" s="28" t="s">
        <v>98</v>
      </c>
      <c r="AH113" s="19" t="s">
        <v>101</v>
      </c>
      <c r="AI113" s="29">
        <f t="shared" si="4"/>
        <v>95</v>
      </c>
      <c r="AJ113" s="29" t="str">
        <f t="shared" si="3"/>
        <v>Moderado</v>
      </c>
      <c r="AK113" s="19" t="s">
        <v>102</v>
      </c>
      <c r="AL113" s="29" t="str">
        <f>IFERROR(VLOOKUP(AJ113&amp;AK113,[2]Tabla_Controles!$B$56:$G$65,5,FALSE),"")</f>
        <v>Moderado</v>
      </c>
      <c r="AM113" s="30">
        <f t="shared" si="5"/>
        <v>50</v>
      </c>
      <c r="AN113" s="177"/>
      <c r="AO113" s="196"/>
      <c r="AP113" s="199"/>
      <c r="AQ113" s="202"/>
      <c r="AR113" s="204"/>
      <c r="AS113" s="204"/>
      <c r="AT113" s="205"/>
      <c r="AU113" s="167"/>
      <c r="AV113" s="41" t="s">
        <v>160</v>
      </c>
      <c r="AW113" s="56" t="s">
        <v>94</v>
      </c>
      <c r="AX113" s="56" t="s">
        <v>94</v>
      </c>
      <c r="AY113" s="56" t="s">
        <v>94</v>
      </c>
      <c r="AZ113" s="56" t="s">
        <v>94</v>
      </c>
      <c r="BA113" s="56" t="s">
        <v>94</v>
      </c>
      <c r="BB113" s="188"/>
      <c r="BC113" s="21" t="s">
        <v>154</v>
      </c>
      <c r="BD113" s="48" t="s">
        <v>130</v>
      </c>
      <c r="BE113" s="47" t="s">
        <v>585</v>
      </c>
      <c r="BF113" s="47" t="s">
        <v>586</v>
      </c>
      <c r="BG113" s="41" t="s">
        <v>139</v>
      </c>
      <c r="BH113" s="49"/>
      <c r="BI113" s="50"/>
      <c r="BJ113" s="50"/>
      <c r="BK113" s="191"/>
      <c r="BL113" s="191"/>
      <c r="BM113" s="193"/>
    </row>
    <row r="114" spans="1:65" ht="48" hidden="1" customHeight="1" x14ac:dyDescent="0.3">
      <c r="A114" s="159"/>
      <c r="B114" s="214">
        <v>185</v>
      </c>
      <c r="C114" s="163"/>
      <c r="D114" s="165"/>
      <c r="E114" s="165"/>
      <c r="F114" s="165"/>
      <c r="G114" s="207"/>
      <c r="H114" s="216"/>
      <c r="I114" s="168"/>
      <c r="J114" s="179"/>
      <c r="K114" s="21" t="s">
        <v>167</v>
      </c>
      <c r="L114" s="22"/>
      <c r="M114" s="181"/>
      <c r="N114" s="179"/>
      <c r="O114" s="173"/>
      <c r="P114" s="183"/>
      <c r="Q114" s="185"/>
      <c r="R114" s="170"/>
      <c r="S114" s="172"/>
      <c r="T114" s="173"/>
      <c r="U114" s="174"/>
      <c r="V114" s="175"/>
      <c r="W114" s="21" t="s">
        <v>169</v>
      </c>
      <c r="X114" s="20"/>
      <c r="Y114" s="25"/>
      <c r="Z114" s="25"/>
      <c r="AA114" s="26"/>
      <c r="AB114" s="27"/>
      <c r="AC114" s="27"/>
      <c r="AD114" s="19"/>
      <c r="AE114" s="19"/>
      <c r="AF114" s="19"/>
      <c r="AG114" s="28"/>
      <c r="AH114" s="19"/>
      <c r="AI114" s="29" t="str">
        <f t="shared" si="4"/>
        <v/>
      </c>
      <c r="AJ114" s="29" t="str">
        <f t="shared" si="3"/>
        <v/>
      </c>
      <c r="AK114" s="19"/>
      <c r="AL114" s="29" t="str">
        <f>IFERROR(VLOOKUP(AJ114&amp;AK114,[2]Tabla_Controles!$B$56:$G$65,5,FALSE),"")</f>
        <v/>
      </c>
      <c r="AM114" s="30" t="str">
        <f t="shared" si="5"/>
        <v/>
      </c>
      <c r="AN114" s="177"/>
      <c r="AO114" s="196"/>
      <c r="AP114" s="199"/>
      <c r="AQ114" s="202"/>
      <c r="AR114" s="204"/>
      <c r="AS114" s="204"/>
      <c r="AT114" s="205"/>
      <c r="AU114" s="167"/>
      <c r="AV114" s="41" t="s">
        <v>174</v>
      </c>
      <c r="AW114" s="56"/>
      <c r="AX114" s="56"/>
      <c r="AY114" s="58"/>
      <c r="AZ114" s="58"/>
      <c r="BA114" s="58"/>
      <c r="BB114" s="188"/>
      <c r="BC114" s="21" t="s">
        <v>169</v>
      </c>
      <c r="BD114" s="20"/>
      <c r="BE114" s="61"/>
      <c r="BF114" s="61"/>
      <c r="BG114" s="41" t="s">
        <v>149</v>
      </c>
      <c r="BH114" s="20"/>
      <c r="BI114" s="62"/>
      <c r="BJ114" s="62"/>
      <c r="BK114" s="191"/>
      <c r="BL114" s="191"/>
      <c r="BM114" s="193"/>
    </row>
    <row r="115" spans="1:65" ht="30" hidden="1" customHeight="1" x14ac:dyDescent="0.3">
      <c r="A115" s="159"/>
      <c r="B115" s="214">
        <v>185</v>
      </c>
      <c r="C115" s="164"/>
      <c r="D115" s="165"/>
      <c r="E115" s="165"/>
      <c r="F115" s="165"/>
      <c r="G115" s="208"/>
      <c r="H115" s="217"/>
      <c r="I115" s="168"/>
      <c r="J115" s="179"/>
      <c r="K115" s="21" t="s">
        <v>183</v>
      </c>
      <c r="L115" s="22"/>
      <c r="M115" s="182"/>
      <c r="N115" s="179"/>
      <c r="O115" s="173"/>
      <c r="P115" s="183"/>
      <c r="Q115" s="186"/>
      <c r="R115" s="171"/>
      <c r="S115" s="172"/>
      <c r="T115" s="173"/>
      <c r="U115" s="174"/>
      <c r="V115" s="175"/>
      <c r="W115" s="21" t="s">
        <v>184</v>
      </c>
      <c r="X115" s="20"/>
      <c r="Y115" s="25"/>
      <c r="Z115" s="25"/>
      <c r="AA115" s="26"/>
      <c r="AB115" s="27"/>
      <c r="AC115" s="27"/>
      <c r="AD115" s="19"/>
      <c r="AE115" s="19"/>
      <c r="AF115" s="19"/>
      <c r="AG115" s="28"/>
      <c r="AH115" s="19"/>
      <c r="AI115" s="29" t="str">
        <f t="shared" si="4"/>
        <v/>
      </c>
      <c r="AJ115" s="29" t="str">
        <f t="shared" si="3"/>
        <v/>
      </c>
      <c r="AK115" s="19"/>
      <c r="AL115" s="29" t="str">
        <f>IFERROR(VLOOKUP(AJ115&amp;AK115,[2]Tabla_Controles!$B$56:$G$65,5,FALSE),"")</f>
        <v/>
      </c>
      <c r="AM115" s="30" t="str">
        <f t="shared" si="5"/>
        <v/>
      </c>
      <c r="AN115" s="178"/>
      <c r="AO115" s="197"/>
      <c r="AP115" s="200"/>
      <c r="AQ115" s="203"/>
      <c r="AR115" s="204"/>
      <c r="AS115" s="204"/>
      <c r="AT115" s="205"/>
      <c r="AU115" s="167"/>
      <c r="AV115" s="41" t="s">
        <v>185</v>
      </c>
      <c r="AW115" s="56"/>
      <c r="AX115" s="56"/>
      <c r="AY115" s="58"/>
      <c r="AZ115" s="58"/>
      <c r="BA115" s="58"/>
      <c r="BB115" s="189"/>
      <c r="BC115" s="21" t="s">
        <v>184</v>
      </c>
      <c r="BD115" s="20"/>
      <c r="BE115" s="61"/>
      <c r="BF115" s="61"/>
      <c r="BG115" s="41" t="s">
        <v>160</v>
      </c>
      <c r="BH115" s="20"/>
      <c r="BI115" s="62"/>
      <c r="BJ115" s="62"/>
      <c r="BK115" s="192"/>
      <c r="BL115" s="192"/>
      <c r="BM115" s="194"/>
    </row>
    <row r="116" spans="1:65" ht="139.5" customHeight="1" x14ac:dyDescent="0.3">
      <c r="A116" s="159" t="str">
        <f>C116&amp;COUNTIF($C$10:C116,C116)</f>
        <v>Corrupción16</v>
      </c>
      <c r="B116" s="214">
        <v>186</v>
      </c>
      <c r="C116" s="162" t="s">
        <v>79</v>
      </c>
      <c r="D116" s="165" t="s">
        <v>587</v>
      </c>
      <c r="E116" s="165" t="s">
        <v>514</v>
      </c>
      <c r="F116" s="165" t="s">
        <v>588</v>
      </c>
      <c r="G116" s="206" t="s">
        <v>589</v>
      </c>
      <c r="H116" s="209" t="s">
        <v>588</v>
      </c>
      <c r="I116" s="168" t="str">
        <f>"Posibilidad de recibir o solicitar cualquier dádiva o beneficio a nombre propio o de terceros, con el fin de "&amp;J116</f>
        <v>Posibilidad de recibir o solicitar cualquier dádiva o beneficio a nombre propio o de terceros, con el fin de facilitar y/o permitir operaciones con fines delictivos de lavado de activos financiamiento a grupos terroristas o de operaciones  ilegales  en la comercialización de activos administrados por la SAE.</v>
      </c>
      <c r="J116" s="179" t="s">
        <v>590</v>
      </c>
      <c r="K116" s="21" t="s">
        <v>86</v>
      </c>
      <c r="L116" s="22" t="s">
        <v>591</v>
      </c>
      <c r="M116" s="180" t="s">
        <v>592</v>
      </c>
      <c r="N116" s="179" t="s">
        <v>89</v>
      </c>
      <c r="O116" s="173" t="str">
        <f>IF(N116="","",IF(OR($N116=[2]Tabla_Probabilidad!$D$20,$N116=[2]Tabla_Probabilidad!$J$20),"Muy Baja",IF(OR($N116=[2]Tabla_Probabilidad!$E$20,$N116=[2]Tabla_Probabilidad!$K$20),"Baja",IF(OR($N116=[2]Tabla_Probabilidad!$F$20,$N116=[2]Tabla_Probabilidad!$L$20),"Media",IF(OR($N116=[2]Tabla_Probabilidad!$G$20,$N116=[2]Tabla_Probabilidad!$M$20),"Alta",IF(OR($N116=[2]Tabla_Probabilidad!$H$20,$N116=[2]Tabla_Probabilidad!$N$20),"Muy Alta"))))))</f>
        <v>Media</v>
      </c>
      <c r="P116" s="183">
        <f>IF(O116="Muy Baja",1,IF(O116="Baja",2,IF(O116="Media",3,IF(O116="Alta",4,IF(O116="Muy Alta",5,"")))))</f>
        <v>3</v>
      </c>
      <c r="Q116" s="184" t="str">
        <f>IFERROR(IF($C116="Corrupción",HYPERLINK("#"&amp;"Impacto_Riesgos!C"&amp;MATCH($B116,[2]Impacto_Riesgos!$B$10:$B$138,0)+9,"Calcula el impacto aquí"),"")," ")</f>
        <v>Calcula el impacto aquí</v>
      </c>
      <c r="R116" s="169">
        <f>IFERROR(VLOOKUP(A116,[2]Impacto_Riesgos!$A$8:$W$138,23,),"NA")</f>
        <v>16</v>
      </c>
      <c r="S116" s="172" t="s">
        <v>90</v>
      </c>
      <c r="T116" s="173" t="str">
        <f>IF($S116='[2]Tabla Impacto'!$F$10,"Moderado",IF($S116='[2]Tabla Impacto'!$G$10,"Mayor",IF($S116='[2]Tabla Impacto'!$H$10,"Catastrófico","")))</f>
        <v>Catastrófico</v>
      </c>
      <c r="U116" s="174">
        <f>IF(T116="Leve",1,IF(T116="Menor",2,IF(T116="Moderado",3,IF(T116="Mayor",4,IF(T116="Catastrófico",5,"")))))</f>
        <v>5</v>
      </c>
      <c r="V116" s="175" t="str">
        <f>IF(OR(AND($O116="Muy Baja",T116="Leve"),AND($O116="Muy Baja",T116="Menor"),AND($O116="Baja",T116="Leve"),AND($O116="Baja",T116="Menor"),AND($O116="Media",T116="Leve")),"Bajo",IF(OR(AND($O116="Muy baja",T116="Moderado"),AND($O116="Baja",T116="Moderado"),AND($O116="Media",T116="Menor"),AND($O116="Alta",T116="Leve")),"Moderado",IF(OR(AND($O116="Muy Baja",T116="Mayor"),AND($O116="Baja",T116="Mayor"),AND($O116="Media",T116="Moderado"),AND($O116="Alta",T116="Menor"),AND($O116="Alta",T116="Moderado"),AND($O116="Muy Alta",T116="Leve"),AND($O116="Muy Alta",T116="Menor")),"Alto",IF(OR(AND($O116="Muy Baja",T116="Catastrófico"),AND($O116="Baja",T116="Catastrófico"),AND($O116="Media",T116="Mayor"),AND($O116="Media",T116="Catastrófico"),AND($O116="Alta",T116="Mayor"),AND($O116="Alta",T116="Catastrófico"),AND($O116="Muy Alta",T116="Moderado"),AND($O116="Muy Alta",T116="Mayor"),AND($O116="Muy Alta",T116="Catastrófico")),"Extremo",""))))</f>
        <v>Extremo</v>
      </c>
      <c r="W116" s="21" t="s">
        <v>91</v>
      </c>
      <c r="X116" s="20" t="s">
        <v>593</v>
      </c>
      <c r="Y116" s="25" t="s">
        <v>594</v>
      </c>
      <c r="Z116" s="25" t="s">
        <v>595</v>
      </c>
      <c r="AA116" s="26" t="s">
        <v>389</v>
      </c>
      <c r="AB116" s="27" t="s">
        <v>96</v>
      </c>
      <c r="AC116" s="27" t="s">
        <v>97</v>
      </c>
      <c r="AD116" s="19" t="s">
        <v>98</v>
      </c>
      <c r="AE116" s="19" t="s">
        <v>99</v>
      </c>
      <c r="AF116" s="19" t="s">
        <v>100</v>
      </c>
      <c r="AG116" s="28" t="s">
        <v>98</v>
      </c>
      <c r="AH116" s="19" t="s">
        <v>101</v>
      </c>
      <c r="AI116" s="29">
        <f t="shared" si="4"/>
        <v>100</v>
      </c>
      <c r="AJ116" s="29" t="str">
        <f t="shared" si="3"/>
        <v>Fuerte</v>
      </c>
      <c r="AK116" s="19" t="s">
        <v>102</v>
      </c>
      <c r="AL116" s="29" t="str">
        <f>IFERROR(VLOOKUP(AJ116&amp;AK116,[2]Tabla_Controles!$B$56:$G$65,5,FALSE),"")</f>
        <v>Fuerte</v>
      </c>
      <c r="AM116" s="30">
        <f t="shared" si="5"/>
        <v>100</v>
      </c>
      <c r="AN116" s="176">
        <f>IFERROR(AVERAGE(AM116:AM122),"")</f>
        <v>87.5</v>
      </c>
      <c r="AO116" s="195" t="str">
        <f>IF($AN116=100,"Fuerte",IF($AN116&lt;100,"Moderado",IF($AN116&lt;50,"Débil",IF($AN116=0,"",""))))</f>
        <v>Moderado</v>
      </c>
      <c r="AP116" s="198" t="s">
        <v>103</v>
      </c>
      <c r="AQ116" s="201">
        <f>IFERROR(P116-VLOOKUP(AO116&amp;AP116,[2]Tabla_Controles!$B$77:$E$83,4,0),"")</f>
        <v>2</v>
      </c>
      <c r="AR116" s="204" t="str">
        <f>IF($AQ116="","",IF($AQ116=1,"Muy Baja",IF($AQ116=2,"Baja",IF($AQ116=3,"Media",IF($AQ116=4,"Alta",IF($AQ116=5,"Muy Alta","Muy Baja"))))))</f>
        <v>Baja</v>
      </c>
      <c r="AS116" s="204" t="str">
        <f>T116</f>
        <v>Catastrófico</v>
      </c>
      <c r="AT116" s="205" t="str">
        <f>IF(OR(AND($AR116="Muy Baja",$AS116="Leve"),AND($AR116="Muy Baja",$AS116="Menor"),AND($AR116="Baja",$AS116="Leve"),AND($AR116="Baja",$AS116="Menor"),AND($AR116="Media",$AS116="Leve")),"Bajo",IF(OR(AND($AR116="Muy baja",$AS116="Moderado"),AND($AR116="Baja",$AS116="Moderado"),AND($AR116="Media",$AS116="Menor"),AND($AR116="Alta",$AS116="Leve")),"Moderado",IF(OR(AND($AR116="Muy Baja",$AS116="Mayor"),AND($AR116="Baja",$AS116="Mayor"),AND($AR116="Media",$AS116="Moderado"),AND($AR116="Alta",$AS116="Menor"),AND($AR116="Alta",$AS116="Moderado"),AND($AR116="Muy Alta",$AS116="Leve"),AND($AR116="Muy Alta",$AS116="Menor")),"Alto",IF(OR(AND($AR116="Muy Baja",$AS116="Catastrófico"),AND($AR116="Baja",$AS116="Catastrófico"),AND($AR116="Media",$AS116="Mayor"),AND($AR116="Media",$AS116="Catastrófico"),AND($AR116="Alta",$AS116="Mayor"),AND($AR116="Alta",$AS116="Catastrófico"),AND($AR116="Muy Alta",$AS116="Moderado"),AND($AR116="Muy Alta",$AS116="Mayor"),AND($AR116="Muy Alta",$AS116="Catastrófico")),"Extremo",""))))</f>
        <v>Extremo</v>
      </c>
      <c r="AU116" s="167" t="s">
        <v>104</v>
      </c>
      <c r="AV116" s="41" t="s">
        <v>105</v>
      </c>
      <c r="AW116" s="56" t="s">
        <v>387</v>
      </c>
      <c r="AX116" s="56" t="s">
        <v>388</v>
      </c>
      <c r="AY116" s="56" t="s">
        <v>389</v>
      </c>
      <c r="AZ116" s="72">
        <v>44711</v>
      </c>
      <c r="BA116" s="58" t="s">
        <v>178</v>
      </c>
      <c r="BB116" s="187" t="s">
        <v>109</v>
      </c>
      <c r="BC116" s="21" t="s">
        <v>91</v>
      </c>
      <c r="BD116" s="48" t="s">
        <v>130</v>
      </c>
      <c r="BE116" s="46" t="s">
        <v>596</v>
      </c>
      <c r="BF116" s="46" t="s">
        <v>597</v>
      </c>
      <c r="BG116" s="41" t="s">
        <v>174</v>
      </c>
      <c r="BH116" s="48" t="s">
        <v>130</v>
      </c>
      <c r="BI116" s="46" t="s">
        <v>596</v>
      </c>
      <c r="BJ116" s="46" t="s">
        <v>597</v>
      </c>
      <c r="BK116" s="190" t="s">
        <v>115</v>
      </c>
      <c r="BL116" s="190" t="s">
        <v>203</v>
      </c>
      <c r="BM116" s="212" t="s">
        <v>94</v>
      </c>
    </row>
    <row r="117" spans="1:65" ht="89.25" customHeight="1" x14ac:dyDescent="0.3">
      <c r="A117" s="159"/>
      <c r="B117" s="214">
        <v>186</v>
      </c>
      <c r="C117" s="163"/>
      <c r="D117" s="165"/>
      <c r="E117" s="165"/>
      <c r="F117" s="165"/>
      <c r="G117" s="207"/>
      <c r="H117" s="210"/>
      <c r="I117" s="168"/>
      <c r="J117" s="179"/>
      <c r="K117" s="21" t="s">
        <v>118</v>
      </c>
      <c r="L117" s="22" t="s">
        <v>598</v>
      </c>
      <c r="M117" s="181"/>
      <c r="N117" s="179"/>
      <c r="O117" s="173"/>
      <c r="P117" s="183"/>
      <c r="Q117" s="185"/>
      <c r="R117" s="170"/>
      <c r="S117" s="172"/>
      <c r="T117" s="173"/>
      <c r="U117" s="174"/>
      <c r="V117" s="175"/>
      <c r="W117" s="21" t="s">
        <v>120</v>
      </c>
      <c r="X117" s="20" t="s">
        <v>599</v>
      </c>
      <c r="Y117" s="25" t="s">
        <v>600</v>
      </c>
      <c r="Z117" s="25" t="s">
        <v>595</v>
      </c>
      <c r="AA117" s="26" t="s">
        <v>389</v>
      </c>
      <c r="AB117" s="27" t="s">
        <v>96</v>
      </c>
      <c r="AC117" s="27" t="s">
        <v>97</v>
      </c>
      <c r="AD117" s="19" t="s">
        <v>98</v>
      </c>
      <c r="AE117" s="19" t="s">
        <v>99</v>
      </c>
      <c r="AF117" s="19" t="s">
        <v>100</v>
      </c>
      <c r="AG117" s="28" t="s">
        <v>98</v>
      </c>
      <c r="AH117" s="19" t="s">
        <v>101</v>
      </c>
      <c r="AI117" s="29">
        <f t="shared" si="4"/>
        <v>100</v>
      </c>
      <c r="AJ117" s="29" t="str">
        <f t="shared" si="3"/>
        <v>Fuerte</v>
      </c>
      <c r="AK117" s="19" t="s">
        <v>102</v>
      </c>
      <c r="AL117" s="29" t="str">
        <f>IFERROR(VLOOKUP(AJ117&amp;AK117,[2]Tabla_Controles!$B$56:$G$65,5,FALSE),"")</f>
        <v>Fuerte</v>
      </c>
      <c r="AM117" s="30">
        <f t="shared" si="5"/>
        <v>100</v>
      </c>
      <c r="AN117" s="177"/>
      <c r="AO117" s="196"/>
      <c r="AP117" s="199"/>
      <c r="AQ117" s="202"/>
      <c r="AR117" s="204"/>
      <c r="AS117" s="204"/>
      <c r="AT117" s="205"/>
      <c r="AU117" s="167"/>
      <c r="AV117" s="41" t="s">
        <v>126</v>
      </c>
      <c r="AW117" s="56" t="s">
        <v>601</v>
      </c>
      <c r="AX117" s="56" t="s">
        <v>388</v>
      </c>
      <c r="AY117" s="35" t="s">
        <v>229</v>
      </c>
      <c r="AZ117" s="72">
        <v>44651</v>
      </c>
      <c r="BA117" s="72">
        <v>44666</v>
      </c>
      <c r="BB117" s="188"/>
      <c r="BC117" s="21" t="s">
        <v>120</v>
      </c>
      <c r="BD117" s="48" t="s">
        <v>130</v>
      </c>
      <c r="BE117" s="46" t="s">
        <v>602</v>
      </c>
      <c r="BF117" s="61"/>
      <c r="BG117" s="41" t="s">
        <v>185</v>
      </c>
      <c r="BH117" s="50" t="s">
        <v>233</v>
      </c>
      <c r="BI117" s="62" t="s">
        <v>234</v>
      </c>
      <c r="BJ117" s="62" t="s">
        <v>234</v>
      </c>
      <c r="BK117" s="191"/>
      <c r="BL117" s="191"/>
      <c r="BM117" s="193"/>
    </row>
    <row r="118" spans="1:65" ht="82.5" customHeight="1" x14ac:dyDescent="0.3">
      <c r="A118" s="159"/>
      <c r="B118" s="214">
        <v>186</v>
      </c>
      <c r="C118" s="163"/>
      <c r="D118" s="165"/>
      <c r="E118" s="165"/>
      <c r="F118" s="165"/>
      <c r="G118" s="207"/>
      <c r="H118" s="210"/>
      <c r="I118" s="168"/>
      <c r="J118" s="179"/>
      <c r="K118" s="21" t="s">
        <v>133</v>
      </c>
      <c r="L118" s="22" t="s">
        <v>603</v>
      </c>
      <c r="M118" s="181"/>
      <c r="N118" s="179"/>
      <c r="O118" s="173"/>
      <c r="P118" s="183"/>
      <c r="Q118" s="185"/>
      <c r="R118" s="170"/>
      <c r="S118" s="172"/>
      <c r="T118" s="173"/>
      <c r="U118" s="174"/>
      <c r="V118" s="175"/>
      <c r="W118" s="21" t="s">
        <v>135</v>
      </c>
      <c r="X118" s="20" t="s">
        <v>604</v>
      </c>
      <c r="Y118" s="25" t="s">
        <v>605</v>
      </c>
      <c r="Z118" s="25" t="s">
        <v>595</v>
      </c>
      <c r="AA118" s="26" t="s">
        <v>389</v>
      </c>
      <c r="AB118" s="27" t="s">
        <v>96</v>
      </c>
      <c r="AC118" s="27" t="s">
        <v>97</v>
      </c>
      <c r="AD118" s="19" t="s">
        <v>98</v>
      </c>
      <c r="AE118" s="19" t="s">
        <v>99</v>
      </c>
      <c r="AF118" s="19" t="s">
        <v>100</v>
      </c>
      <c r="AG118" s="28" t="s">
        <v>98</v>
      </c>
      <c r="AH118" s="19" t="s">
        <v>101</v>
      </c>
      <c r="AI118" s="29">
        <f t="shared" si="4"/>
        <v>100</v>
      </c>
      <c r="AJ118" s="29" t="str">
        <f t="shared" si="3"/>
        <v>Fuerte</v>
      </c>
      <c r="AK118" s="19" t="s">
        <v>102</v>
      </c>
      <c r="AL118" s="29" t="str">
        <f>IFERROR(VLOOKUP(AJ118&amp;AK118,[2]Tabla_Controles!$B$56:$G$65,5,FALSE),"")</f>
        <v>Fuerte</v>
      </c>
      <c r="AM118" s="30">
        <f t="shared" si="5"/>
        <v>100</v>
      </c>
      <c r="AN118" s="177"/>
      <c r="AO118" s="196"/>
      <c r="AP118" s="199"/>
      <c r="AQ118" s="202"/>
      <c r="AR118" s="204"/>
      <c r="AS118" s="204"/>
      <c r="AT118" s="205"/>
      <c r="AU118" s="167"/>
      <c r="AV118" s="41" t="s">
        <v>139</v>
      </c>
      <c r="AW118" s="56" t="s">
        <v>94</v>
      </c>
      <c r="AX118" s="56" t="s">
        <v>94</v>
      </c>
      <c r="AY118" s="56" t="s">
        <v>94</v>
      </c>
      <c r="AZ118" s="56" t="s">
        <v>94</v>
      </c>
      <c r="BA118" s="56" t="s">
        <v>94</v>
      </c>
      <c r="BB118" s="188"/>
      <c r="BC118" s="21" t="s">
        <v>135</v>
      </c>
      <c r="BD118" s="48" t="s">
        <v>130</v>
      </c>
      <c r="BE118" s="46" t="s">
        <v>606</v>
      </c>
      <c r="BF118" s="61"/>
      <c r="BG118" s="41" t="s">
        <v>105</v>
      </c>
      <c r="BH118" s="49"/>
      <c r="BI118" s="50"/>
      <c r="BJ118" s="50"/>
      <c r="BK118" s="191"/>
      <c r="BL118" s="191"/>
      <c r="BM118" s="193"/>
    </row>
    <row r="119" spans="1:65" ht="313.5" x14ac:dyDescent="0.3">
      <c r="A119" s="159"/>
      <c r="B119" s="214">
        <v>186</v>
      </c>
      <c r="C119" s="163"/>
      <c r="D119" s="165"/>
      <c r="E119" s="165"/>
      <c r="F119" s="165"/>
      <c r="G119" s="207"/>
      <c r="H119" s="210"/>
      <c r="I119" s="168"/>
      <c r="J119" s="179"/>
      <c r="K119" s="21" t="s">
        <v>142</v>
      </c>
      <c r="L119" s="22" t="s">
        <v>607</v>
      </c>
      <c r="M119" s="181"/>
      <c r="N119" s="179"/>
      <c r="O119" s="173"/>
      <c r="P119" s="183"/>
      <c r="Q119" s="185"/>
      <c r="R119" s="170"/>
      <c r="S119" s="172"/>
      <c r="T119" s="173"/>
      <c r="U119" s="174"/>
      <c r="V119" s="175"/>
      <c r="W119" s="21" t="s">
        <v>144</v>
      </c>
      <c r="X119" s="20" t="s">
        <v>170</v>
      </c>
      <c r="Y119" s="25" t="s">
        <v>171</v>
      </c>
      <c r="Z119" s="25" t="s">
        <v>172</v>
      </c>
      <c r="AA119" s="26" t="s">
        <v>173</v>
      </c>
      <c r="AB119" s="27" t="s">
        <v>96</v>
      </c>
      <c r="AC119" s="27" t="s">
        <v>97</v>
      </c>
      <c r="AD119" s="19" t="s">
        <v>98</v>
      </c>
      <c r="AE119" s="19" t="s">
        <v>159</v>
      </c>
      <c r="AF119" s="19" t="s">
        <v>100</v>
      </c>
      <c r="AG119" s="28" t="s">
        <v>98</v>
      </c>
      <c r="AH119" s="19" t="s">
        <v>101</v>
      </c>
      <c r="AI119" s="29">
        <f t="shared" si="4"/>
        <v>95</v>
      </c>
      <c r="AJ119" s="29" t="str">
        <f t="shared" si="3"/>
        <v>Moderado</v>
      </c>
      <c r="AK119" s="19" t="s">
        <v>102</v>
      </c>
      <c r="AL119" s="29" t="str">
        <f>IFERROR(VLOOKUP(AJ119&amp;AK119,[2]Tabla_Controles!$B$56:$G$65,5,FALSE),"")</f>
        <v>Moderado</v>
      </c>
      <c r="AM119" s="30">
        <f t="shared" si="5"/>
        <v>50</v>
      </c>
      <c r="AN119" s="177"/>
      <c r="AO119" s="196"/>
      <c r="AP119" s="199"/>
      <c r="AQ119" s="202"/>
      <c r="AR119" s="204"/>
      <c r="AS119" s="204"/>
      <c r="AT119" s="205"/>
      <c r="AU119" s="167"/>
      <c r="AV119" s="41" t="s">
        <v>149</v>
      </c>
      <c r="AW119" s="56" t="s">
        <v>175</v>
      </c>
      <c r="AX119" s="57" t="s">
        <v>176</v>
      </c>
      <c r="AY119" s="57" t="s">
        <v>173</v>
      </c>
      <c r="AZ119" s="58" t="s">
        <v>177</v>
      </c>
      <c r="BA119" s="58" t="s">
        <v>178</v>
      </c>
      <c r="BB119" s="188"/>
      <c r="BC119" s="21" t="s">
        <v>144</v>
      </c>
      <c r="BD119" s="45" t="s">
        <v>130</v>
      </c>
      <c r="BE119" s="59" t="s">
        <v>179</v>
      </c>
      <c r="BF119" s="47" t="s">
        <v>180</v>
      </c>
      <c r="BG119" s="41" t="s">
        <v>126</v>
      </c>
      <c r="BH119" s="45" t="s">
        <v>130</v>
      </c>
      <c r="BI119" s="60" t="s">
        <v>181</v>
      </c>
      <c r="BJ119" s="60" t="s">
        <v>182</v>
      </c>
      <c r="BK119" s="191"/>
      <c r="BL119" s="191"/>
      <c r="BM119" s="193"/>
    </row>
    <row r="120" spans="1:65" ht="33" hidden="1" customHeight="1" x14ac:dyDescent="0.3">
      <c r="A120" s="159"/>
      <c r="B120" s="214">
        <v>186</v>
      </c>
      <c r="C120" s="163"/>
      <c r="D120" s="165"/>
      <c r="E120" s="165"/>
      <c r="F120" s="165"/>
      <c r="G120" s="207"/>
      <c r="H120" s="210"/>
      <c r="I120" s="168"/>
      <c r="J120" s="179"/>
      <c r="K120" s="21" t="s">
        <v>152</v>
      </c>
      <c r="L120" s="22"/>
      <c r="M120" s="181"/>
      <c r="N120" s="179"/>
      <c r="O120" s="173"/>
      <c r="P120" s="183"/>
      <c r="Q120" s="185"/>
      <c r="R120" s="170"/>
      <c r="S120" s="172"/>
      <c r="T120" s="173"/>
      <c r="U120" s="174"/>
      <c r="V120" s="175"/>
      <c r="W120" s="21" t="s">
        <v>154</v>
      </c>
      <c r="X120" s="20"/>
      <c r="Y120" s="25"/>
      <c r="Z120" s="25"/>
      <c r="AA120" s="26"/>
      <c r="AB120" s="27"/>
      <c r="AC120" s="27"/>
      <c r="AD120" s="19"/>
      <c r="AE120" s="19"/>
      <c r="AF120" s="19"/>
      <c r="AG120" s="28"/>
      <c r="AH120" s="19"/>
      <c r="AI120" s="29" t="str">
        <f t="shared" si="4"/>
        <v/>
      </c>
      <c r="AJ120" s="29" t="str">
        <f t="shared" si="3"/>
        <v/>
      </c>
      <c r="AK120" s="19"/>
      <c r="AL120" s="29" t="str">
        <f>IFERROR(VLOOKUP(AJ120&amp;AK120,[2]Tabla_Controles!$B$56:$G$65,5,FALSE),"")</f>
        <v/>
      </c>
      <c r="AM120" s="30" t="str">
        <f t="shared" si="5"/>
        <v/>
      </c>
      <c r="AN120" s="177"/>
      <c r="AO120" s="196"/>
      <c r="AP120" s="199"/>
      <c r="AQ120" s="202"/>
      <c r="AR120" s="204"/>
      <c r="AS120" s="204"/>
      <c r="AT120" s="205"/>
      <c r="AU120" s="167"/>
      <c r="AV120" s="41" t="s">
        <v>160</v>
      </c>
      <c r="AW120" s="56"/>
      <c r="AX120" s="56"/>
      <c r="AY120" s="58"/>
      <c r="AZ120" s="58"/>
      <c r="BA120" s="58"/>
      <c r="BB120" s="188"/>
      <c r="BC120" s="21" t="s">
        <v>154</v>
      </c>
      <c r="BD120" s="20"/>
      <c r="BE120" s="61"/>
      <c r="BF120" s="61"/>
      <c r="BG120" s="41" t="s">
        <v>139</v>
      </c>
      <c r="BH120" s="20"/>
      <c r="BI120" s="62"/>
      <c r="BJ120" s="62"/>
      <c r="BK120" s="191"/>
      <c r="BL120" s="191"/>
      <c r="BM120" s="193"/>
    </row>
    <row r="121" spans="1:65" ht="30" hidden="1" customHeight="1" x14ac:dyDescent="0.3">
      <c r="A121" s="159"/>
      <c r="B121" s="214">
        <v>186</v>
      </c>
      <c r="C121" s="163"/>
      <c r="D121" s="165"/>
      <c r="E121" s="165"/>
      <c r="F121" s="165"/>
      <c r="G121" s="207"/>
      <c r="H121" s="210"/>
      <c r="I121" s="168"/>
      <c r="J121" s="179"/>
      <c r="K121" s="21" t="s">
        <v>167</v>
      </c>
      <c r="L121" s="22"/>
      <c r="M121" s="181"/>
      <c r="N121" s="179"/>
      <c r="O121" s="173"/>
      <c r="P121" s="183"/>
      <c r="Q121" s="185"/>
      <c r="R121" s="170"/>
      <c r="S121" s="172"/>
      <c r="T121" s="173"/>
      <c r="U121" s="174"/>
      <c r="V121" s="175"/>
      <c r="W121" s="21" t="s">
        <v>169</v>
      </c>
      <c r="X121" s="20"/>
      <c r="Y121" s="25"/>
      <c r="Z121" s="25"/>
      <c r="AA121" s="26"/>
      <c r="AB121" s="27"/>
      <c r="AC121" s="27"/>
      <c r="AD121" s="19"/>
      <c r="AE121" s="19"/>
      <c r="AF121" s="19"/>
      <c r="AG121" s="28"/>
      <c r="AH121" s="19"/>
      <c r="AI121" s="29" t="str">
        <f t="shared" si="4"/>
        <v/>
      </c>
      <c r="AJ121" s="29" t="str">
        <f t="shared" si="3"/>
        <v/>
      </c>
      <c r="AK121" s="19"/>
      <c r="AL121" s="29" t="str">
        <f>IFERROR(VLOOKUP(AJ121&amp;AK121,[2]Tabla_Controles!$B$56:$G$65,5,FALSE),"")</f>
        <v/>
      </c>
      <c r="AM121" s="30" t="str">
        <f t="shared" si="5"/>
        <v/>
      </c>
      <c r="AN121" s="177"/>
      <c r="AO121" s="196"/>
      <c r="AP121" s="199"/>
      <c r="AQ121" s="202"/>
      <c r="AR121" s="204"/>
      <c r="AS121" s="204"/>
      <c r="AT121" s="205"/>
      <c r="AU121" s="167"/>
      <c r="AV121" s="41" t="s">
        <v>174</v>
      </c>
      <c r="AW121" s="56"/>
      <c r="AX121" s="56"/>
      <c r="AY121" s="58"/>
      <c r="AZ121" s="58"/>
      <c r="BA121" s="58"/>
      <c r="BB121" s="188"/>
      <c r="BC121" s="21" t="s">
        <v>169</v>
      </c>
      <c r="BD121" s="20"/>
      <c r="BE121" s="61"/>
      <c r="BF121" s="61"/>
      <c r="BG121" s="41" t="s">
        <v>149</v>
      </c>
      <c r="BH121" s="20"/>
      <c r="BI121" s="62"/>
      <c r="BJ121" s="62"/>
      <c r="BK121" s="191"/>
      <c r="BL121" s="191"/>
      <c r="BM121" s="193"/>
    </row>
    <row r="122" spans="1:65" ht="30" hidden="1" customHeight="1" x14ac:dyDescent="0.3">
      <c r="A122" s="159"/>
      <c r="B122" s="214">
        <v>186</v>
      </c>
      <c r="C122" s="164"/>
      <c r="D122" s="165"/>
      <c r="E122" s="165"/>
      <c r="F122" s="165"/>
      <c r="G122" s="208"/>
      <c r="H122" s="211"/>
      <c r="I122" s="168"/>
      <c r="J122" s="179"/>
      <c r="K122" s="21" t="s">
        <v>183</v>
      </c>
      <c r="L122" s="22"/>
      <c r="M122" s="182"/>
      <c r="N122" s="179"/>
      <c r="O122" s="173"/>
      <c r="P122" s="183"/>
      <c r="Q122" s="186"/>
      <c r="R122" s="171"/>
      <c r="S122" s="172"/>
      <c r="T122" s="173"/>
      <c r="U122" s="174"/>
      <c r="V122" s="175"/>
      <c r="W122" s="21" t="s">
        <v>184</v>
      </c>
      <c r="X122" s="20"/>
      <c r="Y122" s="25"/>
      <c r="Z122" s="25"/>
      <c r="AA122" s="26"/>
      <c r="AB122" s="27"/>
      <c r="AC122" s="27"/>
      <c r="AD122" s="19"/>
      <c r="AE122" s="19"/>
      <c r="AF122" s="19"/>
      <c r="AG122" s="28"/>
      <c r="AH122" s="19"/>
      <c r="AI122" s="29" t="str">
        <f t="shared" si="4"/>
        <v/>
      </c>
      <c r="AJ122" s="29" t="str">
        <f t="shared" si="3"/>
        <v/>
      </c>
      <c r="AK122" s="19"/>
      <c r="AL122" s="29" t="str">
        <f>IFERROR(VLOOKUP(AJ122&amp;AK122,[2]Tabla_Controles!$B$56:$G$65,5,FALSE),"")</f>
        <v/>
      </c>
      <c r="AM122" s="30" t="str">
        <f t="shared" si="5"/>
        <v/>
      </c>
      <c r="AN122" s="178"/>
      <c r="AO122" s="197"/>
      <c r="AP122" s="200"/>
      <c r="AQ122" s="203"/>
      <c r="AR122" s="204"/>
      <c r="AS122" s="204"/>
      <c r="AT122" s="205"/>
      <c r="AU122" s="167"/>
      <c r="AV122" s="41" t="s">
        <v>185</v>
      </c>
      <c r="AW122" s="56"/>
      <c r="AX122" s="56"/>
      <c r="AY122" s="58"/>
      <c r="AZ122" s="58"/>
      <c r="BA122" s="58"/>
      <c r="BB122" s="189"/>
      <c r="BC122" s="21" t="s">
        <v>184</v>
      </c>
      <c r="BD122" s="20"/>
      <c r="BE122" s="61"/>
      <c r="BF122" s="61"/>
      <c r="BG122" s="41" t="s">
        <v>160</v>
      </c>
      <c r="BH122" s="20"/>
      <c r="BI122" s="62"/>
      <c r="BJ122" s="62"/>
      <c r="BK122" s="192"/>
      <c r="BL122" s="192"/>
      <c r="BM122" s="194"/>
    </row>
    <row r="123" spans="1:65" ht="297" x14ac:dyDescent="0.3">
      <c r="A123" s="159" t="str">
        <f>C123&amp;COUNTIF($C$10:C123,C123)</f>
        <v>Corrupción17</v>
      </c>
      <c r="B123" s="214">
        <v>187</v>
      </c>
      <c r="C123" s="162" t="s">
        <v>79</v>
      </c>
      <c r="D123" s="165" t="s">
        <v>80</v>
      </c>
      <c r="E123" s="165" t="s">
        <v>514</v>
      </c>
      <c r="F123" s="165" t="s">
        <v>588</v>
      </c>
      <c r="G123" s="206" t="s">
        <v>589</v>
      </c>
      <c r="H123" s="209" t="s">
        <v>608</v>
      </c>
      <c r="I123" s="168" t="str">
        <f>"Posibilidad de recibir o solicitar cualquier dádiva o beneficio a nombre propio o de terceros, con el fin de "&amp;J123</f>
        <v>Posibilidad de recibir o solicitar cualquier dádiva o beneficio a nombre propio o de terceros, con el fin de realizar entregas físicas de bienes sin el cumplimiento de los requisitos en los procesos de disposición final</v>
      </c>
      <c r="J123" s="179" t="s">
        <v>609</v>
      </c>
      <c r="K123" s="21" t="s">
        <v>86</v>
      </c>
      <c r="L123" s="22" t="s">
        <v>610</v>
      </c>
      <c r="M123" s="180" t="s">
        <v>88</v>
      </c>
      <c r="N123" s="179" t="s">
        <v>89</v>
      </c>
      <c r="O123" s="173" t="str">
        <f>IF(N123="","",IF(OR($N123=[2]Tabla_Probabilidad!$D$20,$N123=[2]Tabla_Probabilidad!$J$20),"Muy Baja",IF(OR($N123=[2]Tabla_Probabilidad!$E$20,$N123=[2]Tabla_Probabilidad!$K$20),"Baja",IF(OR($N123=[2]Tabla_Probabilidad!$F$20,$N123=[2]Tabla_Probabilidad!$L$20),"Media",IF(OR($N123=[2]Tabla_Probabilidad!$G$20,$N123=[2]Tabla_Probabilidad!$M$20),"Alta",IF(OR($N123=[2]Tabla_Probabilidad!$H$20,$N123=[2]Tabla_Probabilidad!$N$20),"Muy Alta"))))))</f>
        <v>Media</v>
      </c>
      <c r="P123" s="183">
        <f>IF(O123="Muy Baja",1,IF(O123="Baja",2,IF(O123="Media",3,IF(O123="Alta",4,IF(O123="Muy Alta",5,"")))))</f>
        <v>3</v>
      </c>
      <c r="Q123" s="184" t="str">
        <f>IFERROR(IF($C123="Corrupción",HYPERLINK("#"&amp;"Impacto_Riesgos!C"&amp;MATCH($B123,[2]Impacto_Riesgos!$B$10:$B$138,0)+9,"Calcula el impacto aquí"),"")," ")</f>
        <v>Calcula el impacto aquí</v>
      </c>
      <c r="R123" s="169">
        <f>IFERROR(VLOOKUP(A123,[2]Impacto_Riesgos!$A$8:$W$138,23,),"NA")</f>
        <v>16</v>
      </c>
      <c r="S123" s="172" t="s">
        <v>90</v>
      </c>
      <c r="T123" s="173" t="str">
        <f>IF($S123='[2]Tabla Impacto'!$F$10,"Moderado",IF($S123='[2]Tabla Impacto'!$G$10,"Mayor",IF($S123='[2]Tabla Impacto'!$H$10,"Catastrófico","")))</f>
        <v>Catastrófico</v>
      </c>
      <c r="U123" s="174">
        <f>IF(T123="Leve",1,IF(T123="Menor",2,IF(T123="Moderado",3,IF(T123="Mayor",4,IF(T123="Catastrófico",5,"")))))</f>
        <v>5</v>
      </c>
      <c r="V123" s="175" t="str">
        <f>IF(OR(AND($O123="Muy Baja",T123="Leve"),AND($O123="Muy Baja",T123="Menor"),AND($O123="Baja",T123="Leve"),AND($O123="Baja",T123="Menor"),AND($O123="Media",T123="Leve")),"Bajo",IF(OR(AND($O123="Muy baja",T123="Moderado"),AND($O123="Baja",T123="Moderado"),AND($O123="Media",T123="Menor"),AND($O123="Alta",T123="Leve")),"Moderado",IF(OR(AND($O123="Muy Baja",T123="Mayor"),AND($O123="Baja",T123="Mayor"),AND($O123="Media",T123="Moderado"),AND($O123="Alta",T123="Menor"),AND($O123="Alta",T123="Moderado"),AND($O123="Muy Alta",T123="Leve"),AND($O123="Muy Alta",T123="Menor")),"Alto",IF(OR(AND($O123="Muy Baja",T123="Catastrófico"),AND($O123="Baja",T123="Catastrófico"),AND($O123="Media",T123="Mayor"),AND($O123="Media",T123="Catastrófico"),AND($O123="Alta",T123="Mayor"),AND($O123="Alta",T123="Catastrófico"),AND($O123="Muy Alta",T123="Moderado"),AND($O123="Muy Alta",T123="Mayor"),AND($O123="Muy Alta",T123="Catastrófico")),"Extremo",""))))</f>
        <v>Extremo</v>
      </c>
      <c r="W123" s="21" t="s">
        <v>91</v>
      </c>
      <c r="X123" s="20" t="s">
        <v>611</v>
      </c>
      <c r="Y123" s="25" t="s">
        <v>612</v>
      </c>
      <c r="Z123" s="25" t="s">
        <v>613</v>
      </c>
      <c r="AA123" s="26" t="s">
        <v>614</v>
      </c>
      <c r="AB123" s="27" t="s">
        <v>96</v>
      </c>
      <c r="AC123" s="27" t="s">
        <v>97</v>
      </c>
      <c r="AD123" s="19" t="s">
        <v>98</v>
      </c>
      <c r="AE123" s="19" t="s">
        <v>159</v>
      </c>
      <c r="AF123" s="19" t="s">
        <v>100</v>
      </c>
      <c r="AG123" s="28" t="s">
        <v>98</v>
      </c>
      <c r="AH123" s="19" t="s">
        <v>101</v>
      </c>
      <c r="AI123" s="29">
        <f t="shared" si="4"/>
        <v>95</v>
      </c>
      <c r="AJ123" s="29" t="str">
        <f t="shared" si="3"/>
        <v>Moderado</v>
      </c>
      <c r="AK123" s="19" t="s">
        <v>102</v>
      </c>
      <c r="AL123" s="29" t="str">
        <f>IFERROR(VLOOKUP(AJ123&amp;AK123,[2]Tabla_Controles!$B$56:$G$65,5,FALSE),"")</f>
        <v>Moderado</v>
      </c>
      <c r="AM123" s="30">
        <f t="shared" si="5"/>
        <v>50</v>
      </c>
      <c r="AN123" s="176">
        <f>IFERROR(AVERAGE(AM123:AM129),"")</f>
        <v>50</v>
      </c>
      <c r="AO123" s="195" t="str">
        <f>IF($AN123=100,"Fuerte",IF($AN123&lt;100,"Moderado",IF($AN123&lt;50,"Débil",IF($AN123=0,"",""))))</f>
        <v>Moderado</v>
      </c>
      <c r="AP123" s="198" t="s">
        <v>103</v>
      </c>
      <c r="AQ123" s="201">
        <f>IFERROR(P123-VLOOKUP(AO123&amp;AP123,[2]Tabla_Controles!$B$77:$E$83,4,0),"")</f>
        <v>2</v>
      </c>
      <c r="AR123" s="204" t="str">
        <f>IF($AQ123="","",IF($AQ123=1,"Muy Baja",IF($AQ123=2,"Baja",IF($AQ123=3,"Media",IF($AQ123=4,"Alta",IF($AQ123=5,"Muy Alta","Muy Baja"))))))</f>
        <v>Baja</v>
      </c>
      <c r="AS123" s="204" t="str">
        <f>T123</f>
        <v>Catastrófico</v>
      </c>
      <c r="AT123" s="205" t="str">
        <f>IF(OR(AND($AR123="Muy Baja",$AS123="Leve"),AND($AR123="Muy Baja",$AS123="Menor"),AND($AR123="Baja",$AS123="Leve"),AND($AR123="Baja",$AS123="Menor"),AND($AR123="Media",$AS123="Leve")),"Bajo",IF(OR(AND($AR123="Muy baja",$AS123="Moderado"),AND($AR123="Baja",$AS123="Moderado"),AND($AR123="Media",$AS123="Menor"),AND($AR123="Alta",$AS123="Leve")),"Moderado",IF(OR(AND($AR123="Muy Baja",$AS123="Mayor"),AND($AR123="Baja",$AS123="Mayor"),AND($AR123="Media",$AS123="Moderado"),AND($AR123="Alta",$AS123="Menor"),AND($AR123="Alta",$AS123="Moderado"),AND($AR123="Muy Alta",$AS123="Leve"),AND($AR123="Muy Alta",$AS123="Menor")),"Alto",IF(OR(AND($AR123="Muy Baja",$AS123="Catastrófico"),AND($AR123="Baja",$AS123="Catastrófico"),AND($AR123="Media",$AS123="Mayor"),AND($AR123="Media",$AS123="Catastrófico"),AND($AR123="Alta",$AS123="Mayor"),AND($AR123="Alta",$AS123="Catastrófico"),AND($AR123="Muy Alta",$AS123="Moderado"),AND($AR123="Muy Alta",$AS123="Mayor"),AND($AR123="Muy Alta",$AS123="Catastrófico")),"Extremo",""))))</f>
        <v>Extremo</v>
      </c>
      <c r="AU123" s="167" t="s">
        <v>104</v>
      </c>
      <c r="AV123" s="41" t="s">
        <v>105</v>
      </c>
      <c r="AW123" s="56" t="s">
        <v>387</v>
      </c>
      <c r="AX123" s="56" t="s">
        <v>388</v>
      </c>
      <c r="AY123" s="56" t="s">
        <v>389</v>
      </c>
      <c r="AZ123" s="72">
        <v>44711</v>
      </c>
      <c r="BA123" s="58" t="s">
        <v>178</v>
      </c>
      <c r="BB123" s="187" t="s">
        <v>109</v>
      </c>
      <c r="BC123" s="21" t="s">
        <v>91</v>
      </c>
      <c r="BD123" s="45" t="s">
        <v>130</v>
      </c>
      <c r="BE123" s="47" t="s">
        <v>615</v>
      </c>
      <c r="BF123" s="47" t="s">
        <v>616</v>
      </c>
      <c r="BG123" s="41" t="s">
        <v>174</v>
      </c>
      <c r="BH123" s="45" t="s">
        <v>130</v>
      </c>
      <c r="BI123" s="22" t="s">
        <v>617</v>
      </c>
      <c r="BJ123" s="22"/>
      <c r="BK123" s="190" t="s">
        <v>115</v>
      </c>
      <c r="BL123" s="190" t="s">
        <v>203</v>
      </c>
      <c r="BM123" s="212" t="s">
        <v>94</v>
      </c>
    </row>
    <row r="124" spans="1:65" ht="30" hidden="1" customHeight="1" x14ac:dyDescent="0.3">
      <c r="A124" s="159"/>
      <c r="B124" s="214">
        <v>187</v>
      </c>
      <c r="C124" s="163"/>
      <c r="D124" s="165"/>
      <c r="E124" s="165"/>
      <c r="F124" s="165"/>
      <c r="G124" s="207"/>
      <c r="H124" s="210"/>
      <c r="I124" s="168"/>
      <c r="J124" s="179"/>
      <c r="K124" s="21" t="s">
        <v>118</v>
      </c>
      <c r="L124" s="22"/>
      <c r="M124" s="181"/>
      <c r="N124" s="179"/>
      <c r="O124" s="173"/>
      <c r="P124" s="183"/>
      <c r="Q124" s="185"/>
      <c r="R124" s="170"/>
      <c r="S124" s="172"/>
      <c r="T124" s="173"/>
      <c r="U124" s="174"/>
      <c r="V124" s="175"/>
      <c r="W124" s="21" t="s">
        <v>120</v>
      </c>
      <c r="X124" s="20"/>
      <c r="Y124" s="25"/>
      <c r="Z124" s="25"/>
      <c r="AA124" s="26"/>
      <c r="AB124" s="27"/>
      <c r="AC124" s="27"/>
      <c r="AD124" s="19"/>
      <c r="AE124" s="19"/>
      <c r="AF124" s="19"/>
      <c r="AG124" s="28"/>
      <c r="AH124" s="19"/>
      <c r="AI124" s="29" t="str">
        <f t="shared" si="4"/>
        <v/>
      </c>
      <c r="AJ124" s="29" t="str">
        <f t="shared" si="3"/>
        <v/>
      </c>
      <c r="AK124" s="19"/>
      <c r="AL124" s="29" t="str">
        <f>IFERROR(VLOOKUP(AJ124&amp;AK124,[2]Tabla_Controles!$B$56:$G$65,5,FALSE),"")</f>
        <v/>
      </c>
      <c r="AM124" s="30" t="str">
        <f t="shared" si="5"/>
        <v/>
      </c>
      <c r="AN124" s="177"/>
      <c r="AO124" s="196"/>
      <c r="AP124" s="199"/>
      <c r="AQ124" s="202"/>
      <c r="AR124" s="204"/>
      <c r="AS124" s="204"/>
      <c r="AT124" s="205"/>
      <c r="AU124" s="167"/>
      <c r="AV124" s="41" t="s">
        <v>126</v>
      </c>
      <c r="AW124" s="56"/>
      <c r="AX124" s="56"/>
      <c r="AY124" s="58"/>
      <c r="AZ124" s="58"/>
      <c r="BA124" s="58"/>
      <c r="BB124" s="188"/>
      <c r="BC124" s="21" t="s">
        <v>120</v>
      </c>
      <c r="BD124" s="20"/>
      <c r="BE124" s="61"/>
      <c r="BF124" s="61"/>
      <c r="BG124" s="41" t="s">
        <v>185</v>
      </c>
      <c r="BH124" s="20"/>
      <c r="BI124" s="62"/>
      <c r="BJ124" s="62"/>
      <c r="BK124" s="191"/>
      <c r="BL124" s="191"/>
      <c r="BM124" s="193"/>
    </row>
    <row r="125" spans="1:65" ht="30" hidden="1" customHeight="1" x14ac:dyDescent="0.3">
      <c r="A125" s="159"/>
      <c r="B125" s="214">
        <v>187</v>
      </c>
      <c r="C125" s="163"/>
      <c r="D125" s="165"/>
      <c r="E125" s="165"/>
      <c r="F125" s="165"/>
      <c r="G125" s="207"/>
      <c r="H125" s="210"/>
      <c r="I125" s="168"/>
      <c r="J125" s="179"/>
      <c r="K125" s="21" t="s">
        <v>133</v>
      </c>
      <c r="L125" s="22"/>
      <c r="M125" s="181"/>
      <c r="N125" s="179"/>
      <c r="O125" s="173"/>
      <c r="P125" s="183"/>
      <c r="Q125" s="185"/>
      <c r="R125" s="170"/>
      <c r="S125" s="172"/>
      <c r="T125" s="173"/>
      <c r="U125" s="174"/>
      <c r="V125" s="175"/>
      <c r="W125" s="21" t="s">
        <v>135</v>
      </c>
      <c r="X125" s="20"/>
      <c r="Y125" s="25"/>
      <c r="Z125" s="25"/>
      <c r="AA125" s="26"/>
      <c r="AB125" s="27"/>
      <c r="AC125" s="27"/>
      <c r="AD125" s="19"/>
      <c r="AE125" s="19"/>
      <c r="AF125" s="19"/>
      <c r="AG125" s="28"/>
      <c r="AH125" s="19"/>
      <c r="AI125" s="29" t="str">
        <f t="shared" si="4"/>
        <v/>
      </c>
      <c r="AJ125" s="29" t="str">
        <f t="shared" si="3"/>
        <v/>
      </c>
      <c r="AK125" s="19"/>
      <c r="AL125" s="29" t="str">
        <f>IFERROR(VLOOKUP(AJ125&amp;AK125,[2]Tabla_Controles!$B$56:$G$65,5,FALSE),"")</f>
        <v/>
      </c>
      <c r="AM125" s="30" t="str">
        <f t="shared" si="5"/>
        <v/>
      </c>
      <c r="AN125" s="177"/>
      <c r="AO125" s="196"/>
      <c r="AP125" s="199"/>
      <c r="AQ125" s="202"/>
      <c r="AR125" s="204"/>
      <c r="AS125" s="204"/>
      <c r="AT125" s="205"/>
      <c r="AU125" s="167"/>
      <c r="AV125" s="41" t="s">
        <v>139</v>
      </c>
      <c r="AW125" s="56"/>
      <c r="AX125" s="56"/>
      <c r="AY125" s="58"/>
      <c r="AZ125" s="58"/>
      <c r="BA125" s="58"/>
      <c r="BB125" s="188"/>
      <c r="BC125" s="21" t="s">
        <v>135</v>
      </c>
      <c r="BD125" s="20"/>
      <c r="BE125" s="61"/>
      <c r="BF125" s="61"/>
      <c r="BG125" s="41" t="s">
        <v>105</v>
      </c>
      <c r="BH125" s="20"/>
      <c r="BI125" s="62"/>
      <c r="BJ125" s="62"/>
      <c r="BK125" s="191"/>
      <c r="BL125" s="191"/>
      <c r="BM125" s="193"/>
    </row>
    <row r="126" spans="1:65" ht="30" hidden="1" customHeight="1" x14ac:dyDescent="0.3">
      <c r="A126" s="159"/>
      <c r="B126" s="214">
        <v>187</v>
      </c>
      <c r="C126" s="163"/>
      <c r="D126" s="165"/>
      <c r="E126" s="165"/>
      <c r="F126" s="165"/>
      <c r="G126" s="207"/>
      <c r="H126" s="210"/>
      <c r="I126" s="168"/>
      <c r="J126" s="179"/>
      <c r="K126" s="21" t="s">
        <v>142</v>
      </c>
      <c r="L126" s="22"/>
      <c r="M126" s="181"/>
      <c r="N126" s="179"/>
      <c r="O126" s="173"/>
      <c r="P126" s="183"/>
      <c r="Q126" s="185"/>
      <c r="R126" s="170"/>
      <c r="S126" s="172"/>
      <c r="T126" s="173"/>
      <c r="U126" s="174"/>
      <c r="V126" s="175"/>
      <c r="W126" s="21" t="s">
        <v>144</v>
      </c>
      <c r="X126" s="20"/>
      <c r="Y126" s="25"/>
      <c r="Z126" s="25"/>
      <c r="AA126" s="26"/>
      <c r="AB126" s="27"/>
      <c r="AC126" s="27"/>
      <c r="AD126" s="19"/>
      <c r="AE126" s="19"/>
      <c r="AF126" s="19"/>
      <c r="AG126" s="28"/>
      <c r="AH126" s="19"/>
      <c r="AI126" s="29" t="str">
        <f t="shared" si="4"/>
        <v/>
      </c>
      <c r="AJ126" s="29" t="str">
        <f t="shared" si="3"/>
        <v/>
      </c>
      <c r="AK126" s="19"/>
      <c r="AL126" s="29" t="str">
        <f>IFERROR(VLOOKUP(AJ126&amp;AK126,[2]Tabla_Controles!$B$56:$G$65,5,FALSE),"")</f>
        <v/>
      </c>
      <c r="AM126" s="30" t="str">
        <f t="shared" si="5"/>
        <v/>
      </c>
      <c r="AN126" s="177"/>
      <c r="AO126" s="196"/>
      <c r="AP126" s="199"/>
      <c r="AQ126" s="202"/>
      <c r="AR126" s="204"/>
      <c r="AS126" s="204"/>
      <c r="AT126" s="205"/>
      <c r="AU126" s="167"/>
      <c r="AV126" s="41" t="s">
        <v>149</v>
      </c>
      <c r="AW126" s="56"/>
      <c r="AX126" s="56"/>
      <c r="AY126" s="58"/>
      <c r="AZ126" s="58"/>
      <c r="BA126" s="58"/>
      <c r="BB126" s="188"/>
      <c r="BC126" s="21" t="s">
        <v>144</v>
      </c>
      <c r="BD126" s="20"/>
      <c r="BE126" s="61"/>
      <c r="BF126" s="61"/>
      <c r="BG126" s="41" t="s">
        <v>126</v>
      </c>
      <c r="BH126" s="20"/>
      <c r="BI126" s="62"/>
      <c r="BJ126" s="62"/>
      <c r="BK126" s="191"/>
      <c r="BL126" s="191"/>
      <c r="BM126" s="193"/>
    </row>
    <row r="127" spans="1:65" ht="30" hidden="1" customHeight="1" x14ac:dyDescent="0.3">
      <c r="A127" s="159"/>
      <c r="B127" s="214">
        <v>187</v>
      </c>
      <c r="C127" s="163"/>
      <c r="D127" s="165"/>
      <c r="E127" s="165"/>
      <c r="F127" s="165"/>
      <c r="G127" s="207"/>
      <c r="H127" s="210"/>
      <c r="I127" s="168"/>
      <c r="J127" s="179"/>
      <c r="K127" s="21" t="s">
        <v>152</v>
      </c>
      <c r="L127" s="22"/>
      <c r="M127" s="181"/>
      <c r="N127" s="179"/>
      <c r="O127" s="173"/>
      <c r="P127" s="183"/>
      <c r="Q127" s="185"/>
      <c r="R127" s="170"/>
      <c r="S127" s="172"/>
      <c r="T127" s="173"/>
      <c r="U127" s="174"/>
      <c r="V127" s="175"/>
      <c r="W127" s="21" t="s">
        <v>154</v>
      </c>
      <c r="X127" s="20"/>
      <c r="Y127" s="25"/>
      <c r="Z127" s="25"/>
      <c r="AA127" s="26"/>
      <c r="AB127" s="27"/>
      <c r="AC127" s="27"/>
      <c r="AD127" s="19"/>
      <c r="AE127" s="19"/>
      <c r="AF127" s="19"/>
      <c r="AG127" s="28"/>
      <c r="AH127" s="19"/>
      <c r="AI127" s="29" t="str">
        <f t="shared" si="4"/>
        <v/>
      </c>
      <c r="AJ127" s="29" t="str">
        <f t="shared" si="3"/>
        <v/>
      </c>
      <c r="AK127" s="19"/>
      <c r="AL127" s="29" t="str">
        <f>IFERROR(VLOOKUP(AJ127&amp;AK127,[2]Tabla_Controles!$B$56:$G$65,5,FALSE),"")</f>
        <v/>
      </c>
      <c r="AM127" s="30" t="str">
        <f t="shared" si="5"/>
        <v/>
      </c>
      <c r="AN127" s="177"/>
      <c r="AO127" s="196"/>
      <c r="AP127" s="199"/>
      <c r="AQ127" s="202"/>
      <c r="AR127" s="204"/>
      <c r="AS127" s="204"/>
      <c r="AT127" s="205"/>
      <c r="AU127" s="167"/>
      <c r="AV127" s="41" t="s">
        <v>160</v>
      </c>
      <c r="AW127" s="56"/>
      <c r="AX127" s="56"/>
      <c r="AY127" s="58"/>
      <c r="AZ127" s="58"/>
      <c r="BA127" s="58"/>
      <c r="BB127" s="188"/>
      <c r="BC127" s="21" t="s">
        <v>154</v>
      </c>
      <c r="BD127" s="20"/>
      <c r="BE127" s="61"/>
      <c r="BF127" s="61"/>
      <c r="BG127" s="41" t="s">
        <v>139</v>
      </c>
      <c r="BH127" s="20"/>
      <c r="BI127" s="62"/>
      <c r="BJ127" s="62"/>
      <c r="BK127" s="191"/>
      <c r="BL127" s="191"/>
      <c r="BM127" s="193"/>
    </row>
    <row r="128" spans="1:65" ht="30" hidden="1" customHeight="1" x14ac:dyDescent="0.3">
      <c r="A128" s="159"/>
      <c r="B128" s="214">
        <v>187</v>
      </c>
      <c r="C128" s="163"/>
      <c r="D128" s="165"/>
      <c r="E128" s="165"/>
      <c r="F128" s="165"/>
      <c r="G128" s="207"/>
      <c r="H128" s="210"/>
      <c r="I128" s="168"/>
      <c r="J128" s="179"/>
      <c r="K128" s="21" t="s">
        <v>167</v>
      </c>
      <c r="L128" s="22"/>
      <c r="M128" s="181"/>
      <c r="N128" s="179"/>
      <c r="O128" s="173"/>
      <c r="P128" s="183"/>
      <c r="Q128" s="185"/>
      <c r="R128" s="170"/>
      <c r="S128" s="172"/>
      <c r="T128" s="173"/>
      <c r="U128" s="174"/>
      <c r="V128" s="175"/>
      <c r="W128" s="21" t="s">
        <v>169</v>
      </c>
      <c r="X128" s="20"/>
      <c r="Y128" s="25"/>
      <c r="Z128" s="25"/>
      <c r="AA128" s="26"/>
      <c r="AB128" s="27"/>
      <c r="AC128" s="27"/>
      <c r="AD128" s="19"/>
      <c r="AE128" s="19"/>
      <c r="AF128" s="19"/>
      <c r="AG128" s="28"/>
      <c r="AH128" s="19"/>
      <c r="AI128" s="29" t="str">
        <f t="shared" si="4"/>
        <v/>
      </c>
      <c r="AJ128" s="29" t="str">
        <f t="shared" si="3"/>
        <v/>
      </c>
      <c r="AK128" s="19"/>
      <c r="AL128" s="29" t="str">
        <f>IFERROR(VLOOKUP(AJ128&amp;AK128,[2]Tabla_Controles!$B$56:$G$65,5,FALSE),"")</f>
        <v/>
      </c>
      <c r="AM128" s="30" t="str">
        <f t="shared" si="5"/>
        <v/>
      </c>
      <c r="AN128" s="177"/>
      <c r="AO128" s="196"/>
      <c r="AP128" s="199"/>
      <c r="AQ128" s="202"/>
      <c r="AR128" s="204"/>
      <c r="AS128" s="204"/>
      <c r="AT128" s="205"/>
      <c r="AU128" s="167"/>
      <c r="AV128" s="41" t="s">
        <v>174</v>
      </c>
      <c r="AW128" s="56"/>
      <c r="AX128" s="56"/>
      <c r="AY128" s="58"/>
      <c r="AZ128" s="58"/>
      <c r="BA128" s="58"/>
      <c r="BB128" s="188"/>
      <c r="BC128" s="21" t="s">
        <v>169</v>
      </c>
      <c r="BD128" s="20"/>
      <c r="BE128" s="61"/>
      <c r="BF128" s="61"/>
      <c r="BG128" s="41" t="s">
        <v>149</v>
      </c>
      <c r="BH128" s="20"/>
      <c r="BI128" s="62"/>
      <c r="BJ128" s="62"/>
      <c r="BK128" s="191"/>
      <c r="BL128" s="191"/>
      <c r="BM128" s="193"/>
    </row>
    <row r="129" spans="1:65" ht="30" hidden="1" customHeight="1" x14ac:dyDescent="0.3">
      <c r="A129" s="159"/>
      <c r="B129" s="214">
        <v>187</v>
      </c>
      <c r="C129" s="164"/>
      <c r="D129" s="165"/>
      <c r="E129" s="165"/>
      <c r="F129" s="165"/>
      <c r="G129" s="208"/>
      <c r="H129" s="211"/>
      <c r="I129" s="168"/>
      <c r="J129" s="179"/>
      <c r="K129" s="21" t="s">
        <v>183</v>
      </c>
      <c r="L129" s="22"/>
      <c r="M129" s="182"/>
      <c r="N129" s="179"/>
      <c r="O129" s="173"/>
      <c r="P129" s="183"/>
      <c r="Q129" s="186"/>
      <c r="R129" s="171"/>
      <c r="S129" s="172"/>
      <c r="T129" s="173"/>
      <c r="U129" s="174"/>
      <c r="V129" s="175"/>
      <c r="W129" s="21" t="s">
        <v>184</v>
      </c>
      <c r="X129" s="20"/>
      <c r="Y129" s="25"/>
      <c r="Z129" s="25"/>
      <c r="AA129" s="26"/>
      <c r="AB129" s="27"/>
      <c r="AC129" s="27"/>
      <c r="AD129" s="19"/>
      <c r="AE129" s="19"/>
      <c r="AF129" s="19"/>
      <c r="AG129" s="28"/>
      <c r="AH129" s="19"/>
      <c r="AI129" s="29" t="str">
        <f t="shared" si="4"/>
        <v/>
      </c>
      <c r="AJ129" s="29" t="str">
        <f t="shared" si="3"/>
        <v/>
      </c>
      <c r="AK129" s="19"/>
      <c r="AL129" s="29" t="str">
        <f>IFERROR(VLOOKUP(AJ129&amp;AK129,[2]Tabla_Controles!$B$56:$G$65,5,FALSE),"")</f>
        <v/>
      </c>
      <c r="AM129" s="30" t="str">
        <f t="shared" si="5"/>
        <v/>
      </c>
      <c r="AN129" s="178"/>
      <c r="AO129" s="197"/>
      <c r="AP129" s="200"/>
      <c r="AQ129" s="203"/>
      <c r="AR129" s="204"/>
      <c r="AS129" s="204"/>
      <c r="AT129" s="205"/>
      <c r="AU129" s="167"/>
      <c r="AV129" s="41" t="s">
        <v>185</v>
      </c>
      <c r="AW129" s="56"/>
      <c r="AX129" s="56"/>
      <c r="AY129" s="58"/>
      <c r="AZ129" s="58"/>
      <c r="BA129" s="58"/>
      <c r="BB129" s="189"/>
      <c r="BC129" s="21" t="s">
        <v>184</v>
      </c>
      <c r="BD129" s="20"/>
      <c r="BE129" s="61"/>
      <c r="BF129" s="61"/>
      <c r="BG129" s="41" t="s">
        <v>160</v>
      </c>
      <c r="BH129" s="20"/>
      <c r="BI129" s="62"/>
      <c r="BJ129" s="62"/>
      <c r="BK129" s="192"/>
      <c r="BL129" s="192"/>
      <c r="BM129" s="194"/>
    </row>
    <row r="130" spans="1:65" ht="84" customHeight="1" x14ac:dyDescent="0.3">
      <c r="A130" s="159" t="str">
        <f>C130&amp;COUNTIF($C$10:C130,C130)</f>
        <v>Corrupción18</v>
      </c>
      <c r="B130" s="214">
        <v>188</v>
      </c>
      <c r="C130" s="162" t="s">
        <v>79</v>
      </c>
      <c r="D130" s="165" t="s">
        <v>80</v>
      </c>
      <c r="E130" s="165" t="s">
        <v>514</v>
      </c>
      <c r="F130" s="165" t="s">
        <v>618</v>
      </c>
      <c r="G130" s="206" t="s">
        <v>619</v>
      </c>
      <c r="H130" s="209" t="s">
        <v>620</v>
      </c>
      <c r="I130" s="168" t="str">
        <f>"Posibilidad de recibir o solicitar cualquier dádiva o beneficio a nombre propio o de terceros, con el fin de "&amp;J130</f>
        <v>Posibilidad de recibir o solicitar cualquier dádiva o beneficio a nombre propio o de terceros, con el fin de transferir el dominio de bienes a entidades públicas a titulo de donación sin el cumplimiento de los requisitos exigidos.</v>
      </c>
      <c r="J130" s="179" t="s">
        <v>621</v>
      </c>
      <c r="K130" s="21" t="s">
        <v>86</v>
      </c>
      <c r="L130" s="22" t="s">
        <v>622</v>
      </c>
      <c r="M130" s="180" t="s">
        <v>623</v>
      </c>
      <c r="N130" s="179" t="s">
        <v>89</v>
      </c>
      <c r="O130" s="173" t="str">
        <f>IF(N130="","",IF(OR($N130=[2]Tabla_Probabilidad!$D$20,$N130=[2]Tabla_Probabilidad!$J$20),"Muy Baja",IF(OR($N130=[2]Tabla_Probabilidad!$E$20,$N130=[2]Tabla_Probabilidad!$K$20),"Baja",IF(OR($N130=[2]Tabla_Probabilidad!$F$20,$N130=[2]Tabla_Probabilidad!$L$20),"Media",IF(OR($N130=[2]Tabla_Probabilidad!$G$20,$N130=[2]Tabla_Probabilidad!$M$20),"Alta",IF(OR($N130=[2]Tabla_Probabilidad!$H$20,$N130=[2]Tabla_Probabilidad!$N$20),"Muy Alta"))))))</f>
        <v>Media</v>
      </c>
      <c r="P130" s="183">
        <f>IF(O130="Muy Baja",1,IF(O130="Baja",2,IF(O130="Media",3,IF(O130="Alta",4,IF(O130="Muy Alta",5,"")))))</f>
        <v>3</v>
      </c>
      <c r="Q130" s="184" t="str">
        <f>IFERROR(IF($C130="Corrupción",HYPERLINK("#"&amp;"Impacto_Riesgos!C"&amp;MATCH($B130,[2]Impacto_Riesgos!$B$10:$B$138,0)+9,"Calcula el impacto aquí"),"")," ")</f>
        <v>Calcula el impacto aquí</v>
      </c>
      <c r="R130" s="169">
        <f>IFERROR(VLOOKUP(A130,[2]Impacto_Riesgos!$A$8:$W$138,23,),"NA")</f>
        <v>16</v>
      </c>
      <c r="S130" s="172" t="s">
        <v>90</v>
      </c>
      <c r="T130" s="173" t="str">
        <f>IF($S130='[2]Tabla Impacto'!$F$10,"Moderado",IF($S130='[2]Tabla Impacto'!$G$10,"Mayor",IF($S130='[2]Tabla Impacto'!$H$10,"Catastrófico","")))</f>
        <v>Catastrófico</v>
      </c>
      <c r="U130" s="174">
        <f>IF(T130="Leve",1,IF(T130="Menor",2,IF(T130="Moderado",3,IF(T130="Mayor",4,IF(T130="Catastrófico",5,"")))))</f>
        <v>5</v>
      </c>
      <c r="V130" s="175" t="str">
        <f>IF(OR(AND($O130="Muy Baja",T130="Leve"),AND($O130="Muy Baja",T130="Menor"),AND($O130="Baja",T130="Leve"),AND($O130="Baja",T130="Menor"),AND($O130="Media",T130="Leve")),"Bajo",IF(OR(AND($O130="Muy baja",T130="Moderado"),AND($O130="Baja",T130="Moderado"),AND($O130="Media",T130="Menor"),AND($O130="Alta",T130="Leve")),"Moderado",IF(OR(AND($O130="Muy Baja",T130="Mayor"),AND($O130="Baja",T130="Mayor"),AND($O130="Media",T130="Moderado"),AND($O130="Alta",T130="Menor"),AND($O130="Alta",T130="Moderado"),AND($O130="Muy Alta",T130="Leve"),AND($O130="Muy Alta",T130="Menor")),"Alto",IF(OR(AND($O130="Muy Baja",T130="Catastrófico"),AND($O130="Baja",T130="Catastrófico"),AND($O130="Media",T130="Mayor"),AND($O130="Media",T130="Catastrófico"),AND($O130="Alta",T130="Mayor"),AND($O130="Alta",T130="Catastrófico"),AND($O130="Muy Alta",T130="Moderado"),AND($O130="Muy Alta",T130="Mayor"),AND($O130="Muy Alta",T130="Catastrófico")),"Extremo",""))))</f>
        <v>Extremo</v>
      </c>
      <c r="W130" s="21" t="s">
        <v>91</v>
      </c>
      <c r="X130" s="20" t="s">
        <v>624</v>
      </c>
      <c r="Y130" s="25" t="s">
        <v>625</v>
      </c>
      <c r="Z130" s="25" t="s">
        <v>626</v>
      </c>
      <c r="AA130" s="26" t="s">
        <v>229</v>
      </c>
      <c r="AB130" s="27" t="s">
        <v>96</v>
      </c>
      <c r="AC130" s="27" t="s">
        <v>97</v>
      </c>
      <c r="AD130" s="19" t="s">
        <v>98</v>
      </c>
      <c r="AE130" s="19" t="s">
        <v>99</v>
      </c>
      <c r="AF130" s="19" t="s">
        <v>100</v>
      </c>
      <c r="AG130" s="28" t="s">
        <v>98</v>
      </c>
      <c r="AH130" s="19" t="s">
        <v>101</v>
      </c>
      <c r="AI130" s="29">
        <f t="shared" si="4"/>
        <v>100</v>
      </c>
      <c r="AJ130" s="29" t="str">
        <f t="shared" si="3"/>
        <v>Fuerte</v>
      </c>
      <c r="AK130" s="19" t="s">
        <v>102</v>
      </c>
      <c r="AL130" s="29" t="str">
        <f>IFERROR(VLOOKUP(AJ130&amp;AK130,[2]Tabla_Controles!$B$56:$G$65,5,FALSE),"")</f>
        <v>Fuerte</v>
      </c>
      <c r="AM130" s="30">
        <f t="shared" si="5"/>
        <v>100</v>
      </c>
      <c r="AN130" s="176">
        <f>IFERROR(AVERAGE(AM130:AM136),"")</f>
        <v>83.333333333333329</v>
      </c>
      <c r="AO130" s="195" t="str">
        <f>IF($AN130=100,"Fuerte",IF($AN130&lt;100,"Moderado",IF($AN130&lt;50,"Débil",IF($AN130=0,"",""))))</f>
        <v>Moderado</v>
      </c>
      <c r="AP130" s="198" t="s">
        <v>103</v>
      </c>
      <c r="AQ130" s="201">
        <f>IFERROR(P130-VLOOKUP(AO130&amp;AP130,[2]Tabla_Controles!$B$77:$E$83,4,0),"")</f>
        <v>2</v>
      </c>
      <c r="AR130" s="204" t="str">
        <f>IF($AQ130="","",IF($AQ130=1,"Muy Baja",IF($AQ130=2,"Baja",IF($AQ130=3,"Media",IF($AQ130=4,"Alta",IF($AQ130=5,"Muy Alta","Muy Baja"))))))</f>
        <v>Baja</v>
      </c>
      <c r="AS130" s="204" t="str">
        <f>T130</f>
        <v>Catastrófico</v>
      </c>
      <c r="AT130" s="205" t="str">
        <f>IF(OR(AND($AR130="Muy Baja",$AS130="Leve"),AND($AR130="Muy Baja",$AS130="Menor"),AND($AR130="Baja",$AS130="Leve"),AND($AR130="Baja",$AS130="Menor"),AND($AR130="Media",$AS130="Leve")),"Bajo",IF(OR(AND($AR130="Muy baja",$AS130="Moderado"),AND($AR130="Baja",$AS130="Moderado"),AND($AR130="Media",$AS130="Menor"),AND($AR130="Alta",$AS130="Leve")),"Moderado",IF(OR(AND($AR130="Muy Baja",$AS130="Mayor"),AND($AR130="Baja",$AS130="Mayor"),AND($AR130="Media",$AS130="Moderado"),AND($AR130="Alta",$AS130="Menor"),AND($AR130="Alta",$AS130="Moderado"),AND($AR130="Muy Alta",$AS130="Leve"),AND($AR130="Muy Alta",$AS130="Menor")),"Alto",IF(OR(AND($AR130="Muy Baja",$AS130="Catastrófico"),AND($AR130="Baja",$AS130="Catastrófico"),AND($AR130="Media",$AS130="Mayor"),AND($AR130="Media",$AS130="Catastrófico"),AND($AR130="Alta",$AS130="Mayor"),AND($AR130="Alta",$AS130="Catastrófico"),AND($AR130="Muy Alta",$AS130="Moderado"),AND($AR130="Muy Alta",$AS130="Mayor"),AND($AR130="Muy Alta",$AS130="Catastrófico")),"Extremo",""))))</f>
        <v>Extremo</v>
      </c>
      <c r="AU130" s="167" t="s">
        <v>104</v>
      </c>
      <c r="AV130" s="41" t="s">
        <v>105</v>
      </c>
      <c r="AW130" s="33" t="s">
        <v>247</v>
      </c>
      <c r="AX130" s="34" t="s">
        <v>198</v>
      </c>
      <c r="AY130" s="35" t="s">
        <v>229</v>
      </c>
      <c r="AZ130" s="36">
        <v>44895</v>
      </c>
      <c r="BA130" s="36">
        <v>44926</v>
      </c>
      <c r="BB130" s="187" t="s">
        <v>109</v>
      </c>
      <c r="BC130" s="21" t="s">
        <v>91</v>
      </c>
      <c r="BD130" s="45" t="s">
        <v>130</v>
      </c>
      <c r="BE130" s="67" t="s">
        <v>522</v>
      </c>
      <c r="BF130" s="67" t="s">
        <v>523</v>
      </c>
      <c r="BG130" s="41" t="s">
        <v>174</v>
      </c>
      <c r="BH130" s="50" t="s">
        <v>233</v>
      </c>
      <c r="BI130" s="62" t="s">
        <v>234</v>
      </c>
      <c r="BJ130" s="62" t="s">
        <v>234</v>
      </c>
      <c r="BK130" s="190" t="s">
        <v>115</v>
      </c>
      <c r="BL130" s="190" t="s">
        <v>203</v>
      </c>
      <c r="BM130" s="212" t="s">
        <v>94</v>
      </c>
    </row>
    <row r="131" spans="1:65" ht="76.5" customHeight="1" x14ac:dyDescent="0.3">
      <c r="A131" s="159"/>
      <c r="B131" s="214">
        <v>188</v>
      </c>
      <c r="C131" s="163"/>
      <c r="D131" s="165"/>
      <c r="E131" s="165"/>
      <c r="F131" s="165"/>
      <c r="G131" s="207"/>
      <c r="H131" s="210"/>
      <c r="I131" s="168"/>
      <c r="J131" s="179"/>
      <c r="K131" s="21" t="s">
        <v>118</v>
      </c>
      <c r="L131" s="22" t="s">
        <v>627</v>
      </c>
      <c r="M131" s="181"/>
      <c r="N131" s="179"/>
      <c r="O131" s="173"/>
      <c r="P131" s="183"/>
      <c r="Q131" s="185"/>
      <c r="R131" s="170"/>
      <c r="S131" s="172"/>
      <c r="T131" s="173"/>
      <c r="U131" s="174"/>
      <c r="V131" s="175"/>
      <c r="W131" s="21" t="s">
        <v>120</v>
      </c>
      <c r="X131" s="20" t="s">
        <v>628</v>
      </c>
      <c r="Y131" s="25" t="s">
        <v>629</v>
      </c>
      <c r="Z131" s="25" t="s">
        <v>626</v>
      </c>
      <c r="AA131" s="26" t="s">
        <v>451</v>
      </c>
      <c r="AB131" s="27" t="s">
        <v>96</v>
      </c>
      <c r="AC131" s="27" t="s">
        <v>97</v>
      </c>
      <c r="AD131" s="19" t="s">
        <v>98</v>
      </c>
      <c r="AE131" s="19" t="s">
        <v>99</v>
      </c>
      <c r="AF131" s="19" t="s">
        <v>100</v>
      </c>
      <c r="AG131" s="28" t="s">
        <v>98</v>
      </c>
      <c r="AH131" s="19" t="s">
        <v>101</v>
      </c>
      <c r="AI131" s="29">
        <f t="shared" si="4"/>
        <v>100</v>
      </c>
      <c r="AJ131" s="29" t="str">
        <f t="shared" si="3"/>
        <v>Fuerte</v>
      </c>
      <c r="AK131" s="19" t="s">
        <v>102</v>
      </c>
      <c r="AL131" s="29" t="str">
        <f>IFERROR(VLOOKUP(AJ131&amp;AK131,[2]Tabla_Controles!$B$56:$G$65,5,FALSE),"")</f>
        <v>Fuerte</v>
      </c>
      <c r="AM131" s="30">
        <f t="shared" si="5"/>
        <v>100</v>
      </c>
      <c r="AN131" s="177"/>
      <c r="AO131" s="196"/>
      <c r="AP131" s="199"/>
      <c r="AQ131" s="202"/>
      <c r="AR131" s="204"/>
      <c r="AS131" s="204"/>
      <c r="AT131" s="205"/>
      <c r="AU131" s="167"/>
      <c r="AV131" s="41" t="s">
        <v>126</v>
      </c>
      <c r="AW131" s="56" t="s">
        <v>298</v>
      </c>
      <c r="AX131" s="34" t="s">
        <v>198</v>
      </c>
      <c r="AY131" s="35" t="s">
        <v>95</v>
      </c>
      <c r="AZ131" s="72">
        <v>44742</v>
      </c>
      <c r="BA131" s="72">
        <v>44757</v>
      </c>
      <c r="BB131" s="188"/>
      <c r="BC131" s="21" t="s">
        <v>120</v>
      </c>
      <c r="BD131" s="45" t="s">
        <v>130</v>
      </c>
      <c r="BE131" s="47" t="s">
        <v>630</v>
      </c>
      <c r="BF131" s="47" t="s">
        <v>631</v>
      </c>
      <c r="BG131" s="41" t="s">
        <v>185</v>
      </c>
      <c r="BH131" s="48" t="s">
        <v>130</v>
      </c>
      <c r="BI131" s="74" t="s">
        <v>383</v>
      </c>
      <c r="BJ131" s="74" t="s">
        <v>300</v>
      </c>
      <c r="BK131" s="191"/>
      <c r="BL131" s="191"/>
      <c r="BM131" s="193"/>
    </row>
    <row r="132" spans="1:65" ht="409.5" x14ac:dyDescent="0.3">
      <c r="A132" s="159"/>
      <c r="B132" s="214">
        <v>188</v>
      </c>
      <c r="C132" s="163"/>
      <c r="D132" s="165"/>
      <c r="E132" s="165"/>
      <c r="F132" s="165"/>
      <c r="G132" s="207"/>
      <c r="H132" s="210"/>
      <c r="I132" s="168"/>
      <c r="J132" s="179"/>
      <c r="K132" s="21" t="s">
        <v>133</v>
      </c>
      <c r="L132" s="22" t="s">
        <v>632</v>
      </c>
      <c r="M132" s="181"/>
      <c r="N132" s="179"/>
      <c r="O132" s="173"/>
      <c r="P132" s="183"/>
      <c r="Q132" s="185"/>
      <c r="R132" s="170"/>
      <c r="S132" s="172"/>
      <c r="T132" s="173"/>
      <c r="U132" s="174"/>
      <c r="V132" s="175"/>
      <c r="W132" s="21" t="s">
        <v>135</v>
      </c>
      <c r="X132" s="20" t="s">
        <v>633</v>
      </c>
      <c r="Y132" s="25" t="s">
        <v>634</v>
      </c>
      <c r="Z132" s="25" t="s">
        <v>626</v>
      </c>
      <c r="AA132" s="85" t="s">
        <v>635</v>
      </c>
      <c r="AB132" s="27" t="s">
        <v>96</v>
      </c>
      <c r="AC132" s="27" t="s">
        <v>97</v>
      </c>
      <c r="AD132" s="19" t="s">
        <v>98</v>
      </c>
      <c r="AE132" s="19" t="s">
        <v>159</v>
      </c>
      <c r="AF132" s="19" t="s">
        <v>100</v>
      </c>
      <c r="AG132" s="28" t="s">
        <v>98</v>
      </c>
      <c r="AH132" s="19" t="s">
        <v>101</v>
      </c>
      <c r="AI132" s="29">
        <f t="shared" si="4"/>
        <v>95</v>
      </c>
      <c r="AJ132" s="29" t="str">
        <f t="shared" si="3"/>
        <v>Moderado</v>
      </c>
      <c r="AK132" s="19" t="s">
        <v>102</v>
      </c>
      <c r="AL132" s="29" t="str">
        <f>IFERROR(VLOOKUP(AJ132&amp;AK132,[2]Tabla_Controles!$B$56:$G$65,5,FALSE),"")</f>
        <v>Moderado</v>
      </c>
      <c r="AM132" s="30">
        <f t="shared" si="5"/>
        <v>50</v>
      </c>
      <c r="AN132" s="177"/>
      <c r="AO132" s="196"/>
      <c r="AP132" s="199"/>
      <c r="AQ132" s="202"/>
      <c r="AR132" s="204"/>
      <c r="AS132" s="204"/>
      <c r="AT132" s="205"/>
      <c r="AU132" s="167"/>
      <c r="AV132" s="41" t="s">
        <v>139</v>
      </c>
      <c r="AW132" s="56" t="s">
        <v>94</v>
      </c>
      <c r="AX132" s="56" t="s">
        <v>94</v>
      </c>
      <c r="AY132" s="56" t="s">
        <v>94</v>
      </c>
      <c r="AZ132" s="56" t="s">
        <v>94</v>
      </c>
      <c r="BA132" s="56" t="s">
        <v>94</v>
      </c>
      <c r="BB132" s="188"/>
      <c r="BC132" s="21" t="s">
        <v>135</v>
      </c>
      <c r="BD132" s="45" t="s">
        <v>130</v>
      </c>
      <c r="BE132" s="47" t="s">
        <v>636</v>
      </c>
      <c r="BF132" s="47" t="s">
        <v>637</v>
      </c>
      <c r="BG132" s="41" t="s">
        <v>105</v>
      </c>
      <c r="BH132" s="49"/>
      <c r="BI132" s="50"/>
      <c r="BJ132" s="50"/>
      <c r="BK132" s="191"/>
      <c r="BL132" s="191"/>
      <c r="BM132" s="193"/>
    </row>
    <row r="133" spans="1:65" ht="30" hidden="1" customHeight="1" x14ac:dyDescent="0.3">
      <c r="A133" s="159"/>
      <c r="B133" s="214">
        <v>188</v>
      </c>
      <c r="C133" s="163"/>
      <c r="D133" s="165"/>
      <c r="E133" s="165"/>
      <c r="F133" s="165"/>
      <c r="G133" s="207"/>
      <c r="H133" s="210"/>
      <c r="I133" s="168"/>
      <c r="J133" s="179"/>
      <c r="K133" s="21" t="s">
        <v>142</v>
      </c>
      <c r="L133" s="22"/>
      <c r="M133" s="181"/>
      <c r="N133" s="179"/>
      <c r="O133" s="173"/>
      <c r="P133" s="183"/>
      <c r="Q133" s="185"/>
      <c r="R133" s="170"/>
      <c r="S133" s="172"/>
      <c r="T133" s="173"/>
      <c r="U133" s="174"/>
      <c r="V133" s="175"/>
      <c r="W133" s="21" t="s">
        <v>144</v>
      </c>
      <c r="X133" s="20"/>
      <c r="Y133" s="25"/>
      <c r="Z133" s="25"/>
      <c r="AA133" s="26"/>
      <c r="AB133" s="27"/>
      <c r="AC133" s="27"/>
      <c r="AD133" s="19"/>
      <c r="AE133" s="19"/>
      <c r="AF133" s="19"/>
      <c r="AG133" s="28"/>
      <c r="AH133" s="19"/>
      <c r="AI133" s="29" t="str">
        <f t="shared" si="4"/>
        <v/>
      </c>
      <c r="AJ133" s="29" t="str">
        <f t="shared" si="3"/>
        <v/>
      </c>
      <c r="AK133" s="19"/>
      <c r="AL133" s="29" t="str">
        <f>IFERROR(VLOOKUP(AJ133&amp;AK133,[2]Tabla_Controles!$B$56:$G$65,5,FALSE),"")</f>
        <v/>
      </c>
      <c r="AM133" s="30" t="str">
        <f t="shared" si="5"/>
        <v/>
      </c>
      <c r="AN133" s="177"/>
      <c r="AO133" s="196"/>
      <c r="AP133" s="199"/>
      <c r="AQ133" s="202"/>
      <c r="AR133" s="204"/>
      <c r="AS133" s="204"/>
      <c r="AT133" s="205"/>
      <c r="AU133" s="167"/>
      <c r="AV133" s="41" t="s">
        <v>149</v>
      </c>
      <c r="AW133" s="56"/>
      <c r="AX133" s="56"/>
      <c r="AY133" s="58"/>
      <c r="AZ133" s="58"/>
      <c r="BA133" s="58"/>
      <c r="BB133" s="188"/>
      <c r="BC133" s="21" t="s">
        <v>144</v>
      </c>
      <c r="BD133" s="20"/>
      <c r="BE133" s="61"/>
      <c r="BF133" s="61"/>
      <c r="BG133" s="41" t="s">
        <v>126</v>
      </c>
      <c r="BH133" s="20"/>
      <c r="BI133" s="62"/>
      <c r="BJ133" s="62"/>
      <c r="BK133" s="191"/>
      <c r="BL133" s="191"/>
      <c r="BM133" s="193"/>
    </row>
    <row r="134" spans="1:65" ht="30" hidden="1" customHeight="1" x14ac:dyDescent="0.3">
      <c r="A134" s="159"/>
      <c r="B134" s="214">
        <v>188</v>
      </c>
      <c r="C134" s="163"/>
      <c r="D134" s="165"/>
      <c r="E134" s="165"/>
      <c r="F134" s="165"/>
      <c r="G134" s="207"/>
      <c r="H134" s="210"/>
      <c r="I134" s="168"/>
      <c r="J134" s="179"/>
      <c r="K134" s="21" t="s">
        <v>152</v>
      </c>
      <c r="L134" s="22"/>
      <c r="M134" s="181"/>
      <c r="N134" s="179"/>
      <c r="O134" s="173"/>
      <c r="P134" s="183"/>
      <c r="Q134" s="185"/>
      <c r="R134" s="170"/>
      <c r="S134" s="172"/>
      <c r="T134" s="173"/>
      <c r="U134" s="174"/>
      <c r="V134" s="175"/>
      <c r="W134" s="21" t="s">
        <v>154</v>
      </c>
      <c r="X134" s="20"/>
      <c r="Y134" s="25"/>
      <c r="Z134" s="25"/>
      <c r="AA134" s="26"/>
      <c r="AB134" s="27"/>
      <c r="AC134" s="27"/>
      <c r="AD134" s="19"/>
      <c r="AE134" s="19"/>
      <c r="AF134" s="19"/>
      <c r="AG134" s="28"/>
      <c r="AH134" s="19"/>
      <c r="AI134" s="29" t="str">
        <f t="shared" si="4"/>
        <v/>
      </c>
      <c r="AJ134" s="29" t="str">
        <f t="shared" si="3"/>
        <v/>
      </c>
      <c r="AK134" s="19"/>
      <c r="AL134" s="29" t="str">
        <f>IFERROR(VLOOKUP(AJ134&amp;AK134,[2]Tabla_Controles!$B$56:$G$65,5,FALSE),"")</f>
        <v/>
      </c>
      <c r="AM134" s="30" t="str">
        <f t="shared" si="5"/>
        <v/>
      </c>
      <c r="AN134" s="177"/>
      <c r="AO134" s="196"/>
      <c r="AP134" s="199"/>
      <c r="AQ134" s="202"/>
      <c r="AR134" s="204"/>
      <c r="AS134" s="204"/>
      <c r="AT134" s="205"/>
      <c r="AU134" s="167"/>
      <c r="AV134" s="41" t="s">
        <v>160</v>
      </c>
      <c r="AW134" s="56"/>
      <c r="AX134" s="56"/>
      <c r="AY134" s="58"/>
      <c r="AZ134" s="58"/>
      <c r="BA134" s="58"/>
      <c r="BB134" s="188"/>
      <c r="BC134" s="21" t="s">
        <v>154</v>
      </c>
      <c r="BD134" s="20"/>
      <c r="BE134" s="61"/>
      <c r="BF134" s="61"/>
      <c r="BG134" s="41" t="s">
        <v>139</v>
      </c>
      <c r="BH134" s="20"/>
      <c r="BI134" s="62"/>
      <c r="BJ134" s="62"/>
      <c r="BK134" s="191"/>
      <c r="BL134" s="191"/>
      <c r="BM134" s="193"/>
    </row>
    <row r="135" spans="1:65" ht="30" hidden="1" customHeight="1" x14ac:dyDescent="0.3">
      <c r="A135" s="159"/>
      <c r="B135" s="214">
        <v>188</v>
      </c>
      <c r="C135" s="163"/>
      <c r="D135" s="165"/>
      <c r="E135" s="165"/>
      <c r="F135" s="165"/>
      <c r="G135" s="207"/>
      <c r="H135" s="210"/>
      <c r="I135" s="168"/>
      <c r="J135" s="179"/>
      <c r="K135" s="21" t="s">
        <v>167</v>
      </c>
      <c r="L135" s="22"/>
      <c r="M135" s="181"/>
      <c r="N135" s="179"/>
      <c r="O135" s="173"/>
      <c r="P135" s="183"/>
      <c r="Q135" s="185"/>
      <c r="R135" s="170"/>
      <c r="S135" s="172"/>
      <c r="T135" s="173"/>
      <c r="U135" s="174"/>
      <c r="V135" s="175"/>
      <c r="W135" s="21" t="s">
        <v>169</v>
      </c>
      <c r="X135" s="20"/>
      <c r="Y135" s="25"/>
      <c r="Z135" s="25"/>
      <c r="AA135" s="26"/>
      <c r="AB135" s="27"/>
      <c r="AC135" s="27"/>
      <c r="AD135" s="19"/>
      <c r="AE135" s="19"/>
      <c r="AF135" s="19"/>
      <c r="AG135" s="28"/>
      <c r="AH135" s="19"/>
      <c r="AI135" s="29" t="str">
        <f t="shared" si="4"/>
        <v/>
      </c>
      <c r="AJ135" s="29" t="str">
        <f t="shared" si="3"/>
        <v/>
      </c>
      <c r="AK135" s="19"/>
      <c r="AL135" s="29" t="str">
        <f>IFERROR(VLOOKUP(AJ135&amp;AK135,[2]Tabla_Controles!$B$56:$G$65,5,FALSE),"")</f>
        <v/>
      </c>
      <c r="AM135" s="30" t="str">
        <f t="shared" si="5"/>
        <v/>
      </c>
      <c r="AN135" s="177"/>
      <c r="AO135" s="196"/>
      <c r="AP135" s="199"/>
      <c r="AQ135" s="202"/>
      <c r="AR135" s="204"/>
      <c r="AS135" s="204"/>
      <c r="AT135" s="205"/>
      <c r="AU135" s="167"/>
      <c r="AV135" s="41" t="s">
        <v>174</v>
      </c>
      <c r="AW135" s="56"/>
      <c r="AX135" s="56"/>
      <c r="AY135" s="58"/>
      <c r="AZ135" s="58"/>
      <c r="BA135" s="58"/>
      <c r="BB135" s="188"/>
      <c r="BC135" s="21" t="s">
        <v>169</v>
      </c>
      <c r="BD135" s="20"/>
      <c r="BE135" s="61"/>
      <c r="BF135" s="61"/>
      <c r="BG135" s="41" t="s">
        <v>149</v>
      </c>
      <c r="BH135" s="20"/>
      <c r="BI135" s="62"/>
      <c r="BJ135" s="62"/>
      <c r="BK135" s="191"/>
      <c r="BL135" s="191"/>
      <c r="BM135" s="193"/>
    </row>
    <row r="136" spans="1:65" ht="30" hidden="1" customHeight="1" x14ac:dyDescent="0.3">
      <c r="A136" s="159"/>
      <c r="B136" s="214">
        <v>188</v>
      </c>
      <c r="C136" s="164"/>
      <c r="D136" s="165"/>
      <c r="E136" s="165"/>
      <c r="F136" s="165"/>
      <c r="G136" s="208"/>
      <c r="H136" s="211"/>
      <c r="I136" s="168"/>
      <c r="J136" s="179"/>
      <c r="K136" s="21" t="s">
        <v>183</v>
      </c>
      <c r="L136" s="22"/>
      <c r="M136" s="182"/>
      <c r="N136" s="179"/>
      <c r="O136" s="173"/>
      <c r="P136" s="183"/>
      <c r="Q136" s="186"/>
      <c r="R136" s="171"/>
      <c r="S136" s="172"/>
      <c r="T136" s="173"/>
      <c r="U136" s="174"/>
      <c r="V136" s="175"/>
      <c r="W136" s="21" t="s">
        <v>184</v>
      </c>
      <c r="X136" s="20"/>
      <c r="Y136" s="25"/>
      <c r="Z136" s="25"/>
      <c r="AA136" s="26"/>
      <c r="AB136" s="27"/>
      <c r="AC136" s="27"/>
      <c r="AD136" s="19"/>
      <c r="AE136" s="19"/>
      <c r="AF136" s="19"/>
      <c r="AG136" s="28"/>
      <c r="AH136" s="19"/>
      <c r="AI136" s="29" t="str">
        <f t="shared" si="4"/>
        <v/>
      </c>
      <c r="AJ136" s="29" t="str">
        <f t="shared" si="3"/>
        <v/>
      </c>
      <c r="AK136" s="19"/>
      <c r="AL136" s="29" t="str">
        <f>IFERROR(VLOOKUP(AJ136&amp;AK136,[2]Tabla_Controles!$B$56:$G$65,5,FALSE),"")</f>
        <v/>
      </c>
      <c r="AM136" s="30" t="str">
        <f t="shared" si="5"/>
        <v/>
      </c>
      <c r="AN136" s="178"/>
      <c r="AO136" s="197"/>
      <c r="AP136" s="200"/>
      <c r="AQ136" s="203"/>
      <c r="AR136" s="204"/>
      <c r="AS136" s="204"/>
      <c r="AT136" s="205"/>
      <c r="AU136" s="167"/>
      <c r="AV136" s="41" t="s">
        <v>185</v>
      </c>
      <c r="AW136" s="56"/>
      <c r="AX136" s="56"/>
      <c r="AY136" s="58"/>
      <c r="AZ136" s="58"/>
      <c r="BA136" s="58"/>
      <c r="BB136" s="189"/>
      <c r="BC136" s="21" t="s">
        <v>184</v>
      </c>
      <c r="BD136" s="20"/>
      <c r="BE136" s="61"/>
      <c r="BF136" s="61"/>
      <c r="BG136" s="41" t="s">
        <v>160</v>
      </c>
      <c r="BH136" s="20"/>
      <c r="BI136" s="62"/>
      <c r="BJ136" s="62"/>
      <c r="BK136" s="192"/>
      <c r="BL136" s="192"/>
      <c r="BM136" s="194"/>
    </row>
    <row r="137" spans="1:65" ht="51" hidden="1" customHeight="1" x14ac:dyDescent="0.3">
      <c r="A137" s="159" t="str">
        <f>C137&amp;COUNTIF($C$10:C137,C137)</f>
        <v>0</v>
      </c>
      <c r="B137" s="218"/>
      <c r="C137" s="162"/>
      <c r="D137" s="165"/>
      <c r="E137" s="165"/>
      <c r="F137" s="165"/>
      <c r="G137" s="206"/>
      <c r="H137" s="209"/>
      <c r="I137" s="168" t="str">
        <f>"Posibilidad de recibir o solicitar cualquier dádiva o beneficio a nombre propio o de terceros, con el fin de "&amp;J137</f>
        <v xml:space="preserve">Posibilidad de recibir o solicitar cualquier dádiva o beneficio a nombre propio o de terceros, con el fin de </v>
      </c>
      <c r="J137" s="179"/>
      <c r="K137" s="21" t="s">
        <v>86</v>
      </c>
      <c r="L137" s="22"/>
      <c r="M137" s="222"/>
      <c r="N137" s="179"/>
      <c r="O137" s="173"/>
      <c r="P137" s="183"/>
      <c r="Q137" s="184"/>
      <c r="R137" s="169"/>
      <c r="S137" s="172"/>
      <c r="T137" s="173"/>
      <c r="U137" s="174"/>
      <c r="V137" s="175"/>
      <c r="W137" s="21" t="s">
        <v>91</v>
      </c>
      <c r="X137" s="20"/>
      <c r="Y137" s="25"/>
      <c r="Z137" s="25"/>
      <c r="AA137" s="26"/>
      <c r="AB137" s="27"/>
      <c r="AC137" s="27"/>
      <c r="AD137" s="19"/>
      <c r="AE137" s="19"/>
      <c r="AF137" s="19"/>
      <c r="AG137" s="28"/>
      <c r="AH137" s="19"/>
      <c r="AI137" s="29" t="str">
        <f t="shared" si="4"/>
        <v/>
      </c>
      <c r="AJ137" s="29" t="str">
        <f t="shared" si="3"/>
        <v/>
      </c>
      <c r="AK137" s="19"/>
      <c r="AL137" s="29" t="str">
        <f>IFERROR(VLOOKUP(AJ137&amp;AK137,[2]Tabla_Controles!$B$56:$G$65,5,FALSE),"")</f>
        <v/>
      </c>
      <c r="AM137" s="30" t="str">
        <f t="shared" si="5"/>
        <v/>
      </c>
      <c r="AN137" s="176" t="str">
        <f>IFERROR(AVERAGE(AM137:AM143),"")</f>
        <v/>
      </c>
      <c r="AO137" s="195" t="str">
        <f>IF($AN137=100,"Fuerte",IF($AN137&lt;100,"Moderado",IF($AN137&lt;50,"Débil",IF($AN137=0,"",""))))</f>
        <v/>
      </c>
      <c r="AP137" s="198"/>
      <c r="AQ137" s="201" t="str">
        <f>IFERROR(P137-VLOOKUP(AO137&amp;AP137,[2]Tabla_Controles!$B$77:$E$83,4,0),"")</f>
        <v/>
      </c>
      <c r="AR137" s="204" t="str">
        <f>IF($AQ137="","",IF($AQ137=1,"Muy Baja",IF($AQ137=2,"Baja",IF($AQ137=3,"Media",IF($AQ137=4,"Alta",IF($AQ137=5,"Muy Alta","Muy Baja"))))))</f>
        <v/>
      </c>
      <c r="AS137" s="204">
        <f>T137</f>
        <v>0</v>
      </c>
      <c r="AT137" s="205" t="str">
        <f>IF(OR(AND($AR137="Muy Baja",$AS137="Leve"),AND($AR137="Muy Baja",$AS137="Menor"),AND($AR137="Baja",$AS137="Leve"),AND($AR137="Baja",$AS137="Menor"),AND($AR137="Media",$AS137="Leve")),"Bajo",IF(OR(AND($AR137="Muy baja",$AS137="Moderado"),AND($AR137="Baja",$AS137="Moderado"),AND($AR137="Media",$AS137="Menor"),AND($AR137="Alta",$AS137="Leve")),"Moderado",IF(OR(AND($AR137="Muy Baja",$AS137="Mayor"),AND($AR137="Baja",$AS137="Mayor"),AND($AR137="Media",$AS137="Moderado"),AND($AR137="Alta",$AS137="Menor"),AND($AR137="Alta",$AS137="Moderado"),AND($AR137="Muy Alta",$AS137="Leve"),AND($AR137="Muy Alta",$AS137="Menor")),"Alto",IF(OR(AND($AR137="Muy Baja",$AS137="Catastrófico"),AND($AR137="Baja",$AS137="Catastrófico"),AND($AR137="Media",$AS137="Mayor"),AND($AR137="Media",$AS137="Catastrófico"),AND($AR137="Alta",$AS137="Mayor"),AND($AR137="Alta",$AS137="Catastrófico"),AND($AR137="Muy Alta",$AS137="Moderado"),AND($AR137="Muy Alta",$AS137="Mayor"),AND($AR137="Muy Alta",$AS137="Catastrófico")),"Extremo",""))))</f>
        <v/>
      </c>
      <c r="AU137" s="167"/>
      <c r="AV137" s="41" t="s">
        <v>105</v>
      </c>
      <c r="AW137" s="22"/>
      <c r="AX137" s="22"/>
      <c r="AY137" s="20"/>
      <c r="AZ137" s="20"/>
      <c r="BA137" s="20"/>
      <c r="BB137" s="219"/>
      <c r="BC137" s="21" t="s">
        <v>91</v>
      </c>
      <c r="BD137" s="20"/>
      <c r="BE137" s="61"/>
      <c r="BF137" s="61"/>
      <c r="BG137" s="41" t="s">
        <v>174</v>
      </c>
      <c r="BH137" s="20"/>
      <c r="BI137" s="62"/>
      <c r="BJ137" s="62"/>
      <c r="BK137" s="190"/>
      <c r="BL137" s="212"/>
      <c r="BM137" s="212"/>
    </row>
    <row r="138" spans="1:65" ht="30" hidden="1" customHeight="1" x14ac:dyDescent="0.3">
      <c r="A138" s="159"/>
      <c r="B138" s="218"/>
      <c r="C138" s="163"/>
      <c r="D138" s="165"/>
      <c r="E138" s="165"/>
      <c r="F138" s="165"/>
      <c r="G138" s="207"/>
      <c r="H138" s="210"/>
      <c r="I138" s="168"/>
      <c r="J138" s="179"/>
      <c r="K138" s="21" t="s">
        <v>118</v>
      </c>
      <c r="L138" s="22"/>
      <c r="M138" s="223"/>
      <c r="N138" s="179"/>
      <c r="O138" s="173"/>
      <c r="P138" s="183"/>
      <c r="Q138" s="185"/>
      <c r="R138" s="170"/>
      <c r="S138" s="172"/>
      <c r="T138" s="173"/>
      <c r="U138" s="174"/>
      <c r="V138" s="175"/>
      <c r="W138" s="21" t="s">
        <v>120</v>
      </c>
      <c r="X138" s="20"/>
      <c r="Y138" s="25"/>
      <c r="Z138" s="25"/>
      <c r="AA138" s="26"/>
      <c r="AB138" s="27"/>
      <c r="AC138" s="27"/>
      <c r="AD138" s="19"/>
      <c r="AE138" s="19"/>
      <c r="AF138" s="19"/>
      <c r="AG138" s="28"/>
      <c r="AH138" s="19"/>
      <c r="AI138" s="29" t="str">
        <f t="shared" si="4"/>
        <v/>
      </c>
      <c r="AJ138" s="29" t="str">
        <f t="shared" si="3"/>
        <v/>
      </c>
      <c r="AK138" s="19"/>
      <c r="AL138" s="29" t="str">
        <f>IFERROR(VLOOKUP(AJ138&amp;AK138,[2]Tabla_Controles!$B$56:$G$65,5,FALSE),"")</f>
        <v/>
      </c>
      <c r="AM138" s="30" t="str">
        <f t="shared" si="5"/>
        <v/>
      </c>
      <c r="AN138" s="177"/>
      <c r="AO138" s="196"/>
      <c r="AP138" s="199"/>
      <c r="AQ138" s="202"/>
      <c r="AR138" s="204"/>
      <c r="AS138" s="204"/>
      <c r="AT138" s="205"/>
      <c r="AU138" s="167"/>
      <c r="AV138" s="41" t="s">
        <v>126</v>
      </c>
      <c r="AW138" s="22"/>
      <c r="AX138" s="22"/>
      <c r="AY138" s="20"/>
      <c r="AZ138" s="20"/>
      <c r="BA138" s="20"/>
      <c r="BB138" s="220"/>
      <c r="BC138" s="21" t="s">
        <v>120</v>
      </c>
      <c r="BD138" s="20"/>
      <c r="BE138" s="61"/>
      <c r="BF138" s="61"/>
      <c r="BG138" s="41" t="s">
        <v>185</v>
      </c>
      <c r="BH138" s="20"/>
      <c r="BI138" s="62"/>
      <c r="BJ138" s="62"/>
      <c r="BK138" s="191"/>
      <c r="BL138" s="193"/>
      <c r="BM138" s="193"/>
    </row>
    <row r="139" spans="1:65" ht="30" hidden="1" customHeight="1" x14ac:dyDescent="0.3">
      <c r="A139" s="159"/>
      <c r="B139" s="218"/>
      <c r="C139" s="163"/>
      <c r="D139" s="165"/>
      <c r="E139" s="165"/>
      <c r="F139" s="165"/>
      <c r="G139" s="207"/>
      <c r="H139" s="210"/>
      <c r="I139" s="168"/>
      <c r="J139" s="179"/>
      <c r="K139" s="21" t="s">
        <v>133</v>
      </c>
      <c r="L139" s="22"/>
      <c r="M139" s="223"/>
      <c r="N139" s="179"/>
      <c r="O139" s="173"/>
      <c r="P139" s="183"/>
      <c r="Q139" s="185"/>
      <c r="R139" s="170"/>
      <c r="S139" s="172"/>
      <c r="T139" s="173"/>
      <c r="U139" s="174"/>
      <c r="V139" s="175"/>
      <c r="W139" s="21" t="s">
        <v>135</v>
      </c>
      <c r="X139" s="20"/>
      <c r="Y139" s="25"/>
      <c r="Z139" s="25"/>
      <c r="AA139" s="26"/>
      <c r="AB139" s="27"/>
      <c r="AC139" s="27"/>
      <c r="AD139" s="19"/>
      <c r="AE139" s="19"/>
      <c r="AF139" s="19"/>
      <c r="AG139" s="28"/>
      <c r="AH139" s="19"/>
      <c r="AI139" s="29" t="str">
        <f t="shared" si="4"/>
        <v/>
      </c>
      <c r="AJ139" s="29" t="str">
        <f t="shared" ref="AJ139:AJ185" si="6">IF(COUNTBLANK(AB139:AH139)=7,"",IF($AI139&lt;86,"Débil",IF($AI139&lt;96,"Moderado","Fuerte")))</f>
        <v/>
      </c>
      <c r="AK139" s="19"/>
      <c r="AL139" s="29" t="str">
        <f>IFERROR(VLOOKUP(AJ139&amp;AK139,[2]Tabla_Controles!$B$56:$G$65,5,FALSE),"")</f>
        <v/>
      </c>
      <c r="AM139" s="30" t="str">
        <f t="shared" si="5"/>
        <v/>
      </c>
      <c r="AN139" s="177"/>
      <c r="AO139" s="196"/>
      <c r="AP139" s="199"/>
      <c r="AQ139" s="202"/>
      <c r="AR139" s="204"/>
      <c r="AS139" s="204"/>
      <c r="AT139" s="205"/>
      <c r="AU139" s="167"/>
      <c r="AV139" s="41" t="s">
        <v>139</v>
      </c>
      <c r="AW139" s="22"/>
      <c r="AX139" s="22"/>
      <c r="AY139" s="20"/>
      <c r="AZ139" s="20"/>
      <c r="BA139" s="20"/>
      <c r="BB139" s="220"/>
      <c r="BC139" s="21" t="s">
        <v>135</v>
      </c>
      <c r="BD139" s="20"/>
      <c r="BE139" s="61"/>
      <c r="BF139" s="61"/>
      <c r="BG139" s="41" t="s">
        <v>105</v>
      </c>
      <c r="BH139" s="20"/>
      <c r="BI139" s="62"/>
      <c r="BJ139" s="62"/>
      <c r="BK139" s="191"/>
      <c r="BL139" s="193"/>
      <c r="BM139" s="193"/>
    </row>
    <row r="140" spans="1:65" ht="30" hidden="1" customHeight="1" x14ac:dyDescent="0.3">
      <c r="A140" s="159"/>
      <c r="B140" s="218"/>
      <c r="C140" s="163"/>
      <c r="D140" s="165"/>
      <c r="E140" s="165"/>
      <c r="F140" s="165"/>
      <c r="G140" s="207"/>
      <c r="H140" s="210"/>
      <c r="I140" s="168"/>
      <c r="J140" s="179"/>
      <c r="K140" s="21" t="s">
        <v>142</v>
      </c>
      <c r="L140" s="22"/>
      <c r="M140" s="223"/>
      <c r="N140" s="179"/>
      <c r="O140" s="173"/>
      <c r="P140" s="183"/>
      <c r="Q140" s="185"/>
      <c r="R140" s="170"/>
      <c r="S140" s="172"/>
      <c r="T140" s="173"/>
      <c r="U140" s="174"/>
      <c r="V140" s="175"/>
      <c r="W140" s="21" t="s">
        <v>144</v>
      </c>
      <c r="X140" s="20"/>
      <c r="Y140" s="25"/>
      <c r="Z140" s="25"/>
      <c r="AA140" s="26"/>
      <c r="AB140" s="27"/>
      <c r="AC140" s="27"/>
      <c r="AD140" s="19"/>
      <c r="AE140" s="19"/>
      <c r="AF140" s="19"/>
      <c r="AG140" s="28"/>
      <c r="AH140" s="19"/>
      <c r="AI140" s="29" t="str">
        <f t="shared" ref="AI140:AI185" si="7">IF(COUNTBLANK(AB140:AH140)=7,"",IF($AB140="Asignado",15,0)+IF($AC140="Adecuado",15,0)+IF($AD140="Oportuna",15,0)+IF($AE140="Prevenir",15,0)+IF($AE140="Detectar",10,0)+IF($AF140="Confiable",15,0)+IF($AG140="Oportuna",15,0)+IF($AH140="Completa",10,0)+IF($AH140="Incompleta",5,0))</f>
        <v/>
      </c>
      <c r="AJ140" s="29" t="str">
        <f t="shared" si="6"/>
        <v/>
      </c>
      <c r="AK140" s="19"/>
      <c r="AL140" s="29" t="str">
        <f>IFERROR(VLOOKUP(AJ140&amp;AK140,[2]Tabla_Controles!$B$56:$G$65,5,FALSE),"")</f>
        <v/>
      </c>
      <c r="AM140" s="30" t="str">
        <f t="shared" ref="AM140:AM185" si="8">IF($AL140="","",IF($AL140="Fuerte",100,IF($AL140="Moderado",50,0)))</f>
        <v/>
      </c>
      <c r="AN140" s="177"/>
      <c r="AO140" s="196"/>
      <c r="AP140" s="199"/>
      <c r="AQ140" s="202"/>
      <c r="AR140" s="204"/>
      <c r="AS140" s="204"/>
      <c r="AT140" s="205"/>
      <c r="AU140" s="167"/>
      <c r="AV140" s="41" t="s">
        <v>149</v>
      </c>
      <c r="AW140" s="22"/>
      <c r="AX140" s="22"/>
      <c r="AY140" s="20"/>
      <c r="AZ140" s="20"/>
      <c r="BA140" s="20"/>
      <c r="BB140" s="220"/>
      <c r="BC140" s="21" t="s">
        <v>144</v>
      </c>
      <c r="BD140" s="20"/>
      <c r="BE140" s="61"/>
      <c r="BF140" s="61"/>
      <c r="BG140" s="41" t="s">
        <v>126</v>
      </c>
      <c r="BH140" s="20"/>
      <c r="BI140" s="62"/>
      <c r="BJ140" s="62"/>
      <c r="BK140" s="191"/>
      <c r="BL140" s="193"/>
      <c r="BM140" s="193"/>
    </row>
    <row r="141" spans="1:65" ht="30" hidden="1" customHeight="1" x14ac:dyDescent="0.3">
      <c r="A141" s="159"/>
      <c r="B141" s="218"/>
      <c r="C141" s="163"/>
      <c r="D141" s="165"/>
      <c r="E141" s="165"/>
      <c r="F141" s="165"/>
      <c r="G141" s="207"/>
      <c r="H141" s="210"/>
      <c r="I141" s="168"/>
      <c r="J141" s="179"/>
      <c r="K141" s="21" t="s">
        <v>152</v>
      </c>
      <c r="L141" s="22"/>
      <c r="M141" s="223"/>
      <c r="N141" s="179"/>
      <c r="O141" s="173"/>
      <c r="P141" s="183"/>
      <c r="Q141" s="185"/>
      <c r="R141" s="170"/>
      <c r="S141" s="172"/>
      <c r="T141" s="173"/>
      <c r="U141" s="174"/>
      <c r="V141" s="175"/>
      <c r="W141" s="21" t="s">
        <v>154</v>
      </c>
      <c r="X141" s="20"/>
      <c r="Y141" s="25"/>
      <c r="Z141" s="25"/>
      <c r="AA141" s="26"/>
      <c r="AB141" s="27"/>
      <c r="AC141" s="27"/>
      <c r="AD141" s="19"/>
      <c r="AE141" s="19"/>
      <c r="AF141" s="19"/>
      <c r="AG141" s="28"/>
      <c r="AH141" s="19"/>
      <c r="AI141" s="29" t="str">
        <f t="shared" si="7"/>
        <v/>
      </c>
      <c r="AJ141" s="29" t="str">
        <f t="shared" si="6"/>
        <v/>
      </c>
      <c r="AK141" s="19"/>
      <c r="AL141" s="29" t="str">
        <f>IFERROR(VLOOKUP(AJ141&amp;AK141,[2]Tabla_Controles!$B$56:$G$65,5,FALSE),"")</f>
        <v/>
      </c>
      <c r="AM141" s="30" t="str">
        <f t="shared" si="8"/>
        <v/>
      </c>
      <c r="AN141" s="177"/>
      <c r="AO141" s="196"/>
      <c r="AP141" s="199"/>
      <c r="AQ141" s="202"/>
      <c r="AR141" s="204"/>
      <c r="AS141" s="204"/>
      <c r="AT141" s="205"/>
      <c r="AU141" s="167"/>
      <c r="AV141" s="41" t="s">
        <v>160</v>
      </c>
      <c r="AW141" s="22"/>
      <c r="AX141" s="22"/>
      <c r="AY141" s="20"/>
      <c r="AZ141" s="20"/>
      <c r="BA141" s="20"/>
      <c r="BB141" s="220"/>
      <c r="BC141" s="21" t="s">
        <v>154</v>
      </c>
      <c r="BD141" s="20"/>
      <c r="BE141" s="61"/>
      <c r="BF141" s="61"/>
      <c r="BG141" s="41" t="s">
        <v>139</v>
      </c>
      <c r="BH141" s="20"/>
      <c r="BI141" s="62"/>
      <c r="BJ141" s="62"/>
      <c r="BK141" s="191"/>
      <c r="BL141" s="193"/>
      <c r="BM141" s="193"/>
    </row>
    <row r="142" spans="1:65" ht="30" hidden="1" customHeight="1" x14ac:dyDescent="0.3">
      <c r="A142" s="159"/>
      <c r="B142" s="218"/>
      <c r="C142" s="163"/>
      <c r="D142" s="165"/>
      <c r="E142" s="165"/>
      <c r="F142" s="165"/>
      <c r="G142" s="207"/>
      <c r="H142" s="210"/>
      <c r="I142" s="168"/>
      <c r="J142" s="179"/>
      <c r="K142" s="21" t="s">
        <v>167</v>
      </c>
      <c r="L142" s="22"/>
      <c r="M142" s="223"/>
      <c r="N142" s="179"/>
      <c r="O142" s="173"/>
      <c r="P142" s="183"/>
      <c r="Q142" s="185"/>
      <c r="R142" s="170"/>
      <c r="S142" s="172"/>
      <c r="T142" s="173"/>
      <c r="U142" s="174"/>
      <c r="V142" s="175"/>
      <c r="W142" s="21" t="s">
        <v>169</v>
      </c>
      <c r="X142" s="20"/>
      <c r="Y142" s="25"/>
      <c r="Z142" s="25"/>
      <c r="AA142" s="26"/>
      <c r="AB142" s="27"/>
      <c r="AC142" s="27"/>
      <c r="AD142" s="19"/>
      <c r="AE142" s="19"/>
      <c r="AF142" s="19"/>
      <c r="AG142" s="28"/>
      <c r="AH142" s="19"/>
      <c r="AI142" s="29" t="str">
        <f t="shared" si="7"/>
        <v/>
      </c>
      <c r="AJ142" s="29" t="str">
        <f t="shared" si="6"/>
        <v/>
      </c>
      <c r="AK142" s="19"/>
      <c r="AL142" s="29" t="str">
        <f>IFERROR(VLOOKUP(AJ142&amp;AK142,[2]Tabla_Controles!$B$56:$G$65,5,FALSE),"")</f>
        <v/>
      </c>
      <c r="AM142" s="30" t="str">
        <f t="shared" si="8"/>
        <v/>
      </c>
      <c r="AN142" s="177"/>
      <c r="AO142" s="196"/>
      <c r="AP142" s="199"/>
      <c r="AQ142" s="202"/>
      <c r="AR142" s="204"/>
      <c r="AS142" s="204"/>
      <c r="AT142" s="205"/>
      <c r="AU142" s="167"/>
      <c r="AV142" s="41" t="s">
        <v>174</v>
      </c>
      <c r="AW142" s="22"/>
      <c r="AX142" s="22"/>
      <c r="AY142" s="20"/>
      <c r="AZ142" s="20"/>
      <c r="BA142" s="20"/>
      <c r="BB142" s="220"/>
      <c r="BC142" s="21" t="s">
        <v>169</v>
      </c>
      <c r="BD142" s="20"/>
      <c r="BE142" s="61"/>
      <c r="BF142" s="61"/>
      <c r="BG142" s="41" t="s">
        <v>149</v>
      </c>
      <c r="BH142" s="20"/>
      <c r="BI142" s="62"/>
      <c r="BJ142" s="62"/>
      <c r="BK142" s="191"/>
      <c r="BL142" s="193"/>
      <c r="BM142" s="193"/>
    </row>
    <row r="143" spans="1:65" ht="30" hidden="1" customHeight="1" x14ac:dyDescent="0.3">
      <c r="A143" s="159"/>
      <c r="B143" s="218"/>
      <c r="C143" s="164"/>
      <c r="D143" s="165"/>
      <c r="E143" s="165"/>
      <c r="F143" s="165"/>
      <c r="G143" s="208"/>
      <c r="H143" s="211"/>
      <c r="I143" s="168"/>
      <c r="J143" s="179"/>
      <c r="K143" s="21" t="s">
        <v>183</v>
      </c>
      <c r="L143" s="22"/>
      <c r="M143" s="224"/>
      <c r="N143" s="179"/>
      <c r="O143" s="173"/>
      <c r="P143" s="183"/>
      <c r="Q143" s="186"/>
      <c r="R143" s="171"/>
      <c r="S143" s="172"/>
      <c r="T143" s="173"/>
      <c r="U143" s="174"/>
      <c r="V143" s="175"/>
      <c r="W143" s="21" t="s">
        <v>184</v>
      </c>
      <c r="X143" s="20"/>
      <c r="Y143" s="25"/>
      <c r="Z143" s="25"/>
      <c r="AA143" s="26"/>
      <c r="AB143" s="27"/>
      <c r="AC143" s="27"/>
      <c r="AD143" s="19"/>
      <c r="AE143" s="19"/>
      <c r="AF143" s="19"/>
      <c r="AG143" s="28"/>
      <c r="AH143" s="19"/>
      <c r="AI143" s="29" t="str">
        <f t="shared" si="7"/>
        <v/>
      </c>
      <c r="AJ143" s="29" t="str">
        <f t="shared" si="6"/>
        <v/>
      </c>
      <c r="AK143" s="19"/>
      <c r="AL143" s="29" t="str">
        <f>IFERROR(VLOOKUP(AJ143&amp;AK143,[2]Tabla_Controles!$B$56:$G$65,5,FALSE),"")</f>
        <v/>
      </c>
      <c r="AM143" s="30" t="str">
        <f t="shared" si="8"/>
        <v/>
      </c>
      <c r="AN143" s="178"/>
      <c r="AO143" s="197"/>
      <c r="AP143" s="200"/>
      <c r="AQ143" s="203"/>
      <c r="AR143" s="204"/>
      <c r="AS143" s="204"/>
      <c r="AT143" s="205"/>
      <c r="AU143" s="167"/>
      <c r="AV143" s="41" t="s">
        <v>185</v>
      </c>
      <c r="AW143" s="22"/>
      <c r="AX143" s="22"/>
      <c r="AY143" s="20"/>
      <c r="AZ143" s="20"/>
      <c r="BA143" s="20"/>
      <c r="BB143" s="221"/>
      <c r="BC143" s="21" t="s">
        <v>184</v>
      </c>
      <c r="BD143" s="20"/>
      <c r="BE143" s="61"/>
      <c r="BF143" s="61"/>
      <c r="BG143" s="41" t="s">
        <v>160</v>
      </c>
      <c r="BH143" s="20"/>
      <c r="BI143" s="62"/>
      <c r="BJ143" s="62"/>
      <c r="BK143" s="192"/>
      <c r="BL143" s="194"/>
      <c r="BM143" s="194"/>
    </row>
    <row r="144" spans="1:65" ht="51" hidden="1" customHeight="1" x14ac:dyDescent="0.3">
      <c r="A144" s="159" t="str">
        <f>C144&amp;COUNTIF($C$10:C144,C144)</f>
        <v>0</v>
      </c>
      <c r="B144" s="218"/>
      <c r="C144" s="162"/>
      <c r="D144" s="165"/>
      <c r="E144" s="165"/>
      <c r="F144" s="165"/>
      <c r="G144" s="206"/>
      <c r="H144" s="209"/>
      <c r="I144" s="168" t="str">
        <f>"Posibilidad de recibir o solicitar cualquier dádiva o beneficio a nombre propio o de terceros, con el fin de "&amp;J144</f>
        <v xml:space="preserve">Posibilidad de recibir o solicitar cualquier dádiva o beneficio a nombre propio o de terceros, con el fin de </v>
      </c>
      <c r="J144" s="179"/>
      <c r="K144" s="21" t="s">
        <v>86</v>
      </c>
      <c r="L144" s="22"/>
      <c r="M144" s="222"/>
      <c r="N144" s="179"/>
      <c r="O144" s="173"/>
      <c r="P144" s="183"/>
      <c r="Q144" s="184"/>
      <c r="R144" s="169"/>
      <c r="S144" s="172"/>
      <c r="T144" s="173"/>
      <c r="U144" s="174"/>
      <c r="V144" s="175"/>
      <c r="W144" s="21" t="s">
        <v>91</v>
      </c>
      <c r="X144" s="20"/>
      <c r="Y144" s="25"/>
      <c r="Z144" s="25"/>
      <c r="AA144" s="26"/>
      <c r="AB144" s="27"/>
      <c r="AC144" s="27"/>
      <c r="AD144" s="19"/>
      <c r="AE144" s="19"/>
      <c r="AF144" s="19"/>
      <c r="AG144" s="28"/>
      <c r="AH144" s="19"/>
      <c r="AI144" s="29" t="str">
        <f t="shared" si="7"/>
        <v/>
      </c>
      <c r="AJ144" s="29" t="str">
        <f t="shared" si="6"/>
        <v/>
      </c>
      <c r="AK144" s="19"/>
      <c r="AL144" s="29" t="str">
        <f>IFERROR(VLOOKUP(AJ144&amp;AK144,[2]Tabla_Controles!$B$56:$G$65,5,FALSE),"")</f>
        <v/>
      </c>
      <c r="AM144" s="30" t="str">
        <f t="shared" si="8"/>
        <v/>
      </c>
      <c r="AN144" s="176" t="str">
        <f>IFERROR(AVERAGE(AM144:AM150),"")</f>
        <v/>
      </c>
      <c r="AO144" s="195" t="str">
        <f>IF($AN144=100,"Fuerte",IF($AN144&lt;100,"Moderado",IF($AN144&lt;50,"Débil",IF($AN144=0,"",""))))</f>
        <v/>
      </c>
      <c r="AP144" s="198"/>
      <c r="AQ144" s="201" t="str">
        <f>IFERROR(P144-VLOOKUP(AO144&amp;AP144,[2]Tabla_Controles!$B$77:$E$83,4,0),"")</f>
        <v/>
      </c>
      <c r="AR144" s="204" t="str">
        <f>IF($AQ144="","",IF($AQ144=1,"Muy Baja",IF($AQ144=2,"Baja",IF($AQ144=3,"Media",IF($AQ144=4,"Alta",IF($AQ144=5,"Muy Alta","Muy Baja"))))))</f>
        <v/>
      </c>
      <c r="AS144" s="204">
        <f>T144</f>
        <v>0</v>
      </c>
      <c r="AT144" s="205" t="str">
        <f>IF(OR(AND($AR144="Muy Baja",$AS144="Leve"),AND($AR144="Muy Baja",$AS144="Menor"),AND($AR144="Baja",$AS144="Leve"),AND($AR144="Baja",$AS144="Menor"),AND($AR144="Media",$AS144="Leve")),"Bajo",IF(OR(AND($AR144="Muy baja",$AS144="Moderado"),AND($AR144="Baja",$AS144="Moderado"),AND($AR144="Media",$AS144="Menor"),AND($AR144="Alta",$AS144="Leve")),"Moderado",IF(OR(AND($AR144="Muy Baja",$AS144="Mayor"),AND($AR144="Baja",$AS144="Mayor"),AND($AR144="Media",$AS144="Moderado"),AND($AR144="Alta",$AS144="Menor"),AND($AR144="Alta",$AS144="Moderado"),AND($AR144="Muy Alta",$AS144="Leve"),AND($AR144="Muy Alta",$AS144="Menor")),"Alto",IF(OR(AND($AR144="Muy Baja",$AS144="Catastrófico"),AND($AR144="Baja",$AS144="Catastrófico"),AND($AR144="Media",$AS144="Mayor"),AND($AR144="Media",$AS144="Catastrófico"),AND($AR144="Alta",$AS144="Mayor"),AND($AR144="Alta",$AS144="Catastrófico"),AND($AR144="Muy Alta",$AS144="Moderado"),AND($AR144="Muy Alta",$AS144="Mayor"),AND($AR144="Muy Alta",$AS144="Catastrófico")),"Extremo",""))))</f>
        <v/>
      </c>
      <c r="AU144" s="167"/>
      <c r="AV144" s="41" t="s">
        <v>105</v>
      </c>
      <c r="AW144" s="22"/>
      <c r="AX144" s="22"/>
      <c r="AY144" s="20"/>
      <c r="AZ144" s="20"/>
      <c r="BA144" s="20"/>
      <c r="BB144" s="219"/>
      <c r="BC144" s="21" t="s">
        <v>91</v>
      </c>
      <c r="BD144" s="20"/>
      <c r="BE144" s="61"/>
      <c r="BF144" s="61"/>
      <c r="BG144" s="41" t="s">
        <v>174</v>
      </c>
      <c r="BH144" s="20"/>
      <c r="BI144" s="62"/>
      <c r="BJ144" s="62"/>
      <c r="BK144" s="190"/>
      <c r="BL144" s="212"/>
      <c r="BM144" s="212"/>
    </row>
    <row r="145" spans="1:65" ht="30" hidden="1" customHeight="1" x14ac:dyDescent="0.3">
      <c r="A145" s="159"/>
      <c r="B145" s="218"/>
      <c r="C145" s="163"/>
      <c r="D145" s="165"/>
      <c r="E145" s="165"/>
      <c r="F145" s="165"/>
      <c r="G145" s="207"/>
      <c r="H145" s="210"/>
      <c r="I145" s="168"/>
      <c r="J145" s="179"/>
      <c r="K145" s="21" t="s">
        <v>118</v>
      </c>
      <c r="L145" s="22"/>
      <c r="M145" s="223"/>
      <c r="N145" s="179"/>
      <c r="O145" s="173"/>
      <c r="P145" s="183"/>
      <c r="Q145" s="185"/>
      <c r="R145" s="170"/>
      <c r="S145" s="172"/>
      <c r="T145" s="173"/>
      <c r="U145" s="174"/>
      <c r="V145" s="175"/>
      <c r="W145" s="21" t="s">
        <v>120</v>
      </c>
      <c r="X145" s="20"/>
      <c r="Y145" s="25"/>
      <c r="Z145" s="25"/>
      <c r="AA145" s="26"/>
      <c r="AB145" s="27"/>
      <c r="AC145" s="27"/>
      <c r="AD145" s="19"/>
      <c r="AE145" s="19"/>
      <c r="AF145" s="19"/>
      <c r="AG145" s="28"/>
      <c r="AH145" s="19"/>
      <c r="AI145" s="29" t="str">
        <f t="shared" si="7"/>
        <v/>
      </c>
      <c r="AJ145" s="29" t="str">
        <f t="shared" si="6"/>
        <v/>
      </c>
      <c r="AK145" s="19"/>
      <c r="AL145" s="29" t="str">
        <f>IFERROR(VLOOKUP(AJ145&amp;AK145,[2]Tabla_Controles!$B$56:$G$65,5,FALSE),"")</f>
        <v/>
      </c>
      <c r="AM145" s="30" t="str">
        <f t="shared" si="8"/>
        <v/>
      </c>
      <c r="AN145" s="177"/>
      <c r="AO145" s="196"/>
      <c r="AP145" s="199"/>
      <c r="AQ145" s="202"/>
      <c r="AR145" s="204"/>
      <c r="AS145" s="204"/>
      <c r="AT145" s="205"/>
      <c r="AU145" s="167"/>
      <c r="AV145" s="41" t="s">
        <v>126</v>
      </c>
      <c r="AW145" s="22"/>
      <c r="AX145" s="22"/>
      <c r="AY145" s="20"/>
      <c r="AZ145" s="20"/>
      <c r="BA145" s="20"/>
      <c r="BB145" s="220"/>
      <c r="BC145" s="21" t="s">
        <v>120</v>
      </c>
      <c r="BD145" s="20"/>
      <c r="BE145" s="61"/>
      <c r="BF145" s="61"/>
      <c r="BG145" s="41" t="s">
        <v>185</v>
      </c>
      <c r="BH145" s="20"/>
      <c r="BI145" s="62"/>
      <c r="BJ145" s="62"/>
      <c r="BK145" s="191"/>
      <c r="BL145" s="193"/>
      <c r="BM145" s="193"/>
    </row>
    <row r="146" spans="1:65" ht="30" hidden="1" customHeight="1" x14ac:dyDescent="0.3">
      <c r="A146" s="159"/>
      <c r="B146" s="218"/>
      <c r="C146" s="163"/>
      <c r="D146" s="165"/>
      <c r="E146" s="165"/>
      <c r="F146" s="165"/>
      <c r="G146" s="207"/>
      <c r="H146" s="210"/>
      <c r="I146" s="168"/>
      <c r="J146" s="179"/>
      <c r="K146" s="21" t="s">
        <v>133</v>
      </c>
      <c r="L146" s="22"/>
      <c r="M146" s="223"/>
      <c r="N146" s="179"/>
      <c r="O146" s="173"/>
      <c r="P146" s="183"/>
      <c r="Q146" s="185"/>
      <c r="R146" s="170"/>
      <c r="S146" s="172"/>
      <c r="T146" s="173"/>
      <c r="U146" s="174"/>
      <c r="V146" s="175"/>
      <c r="W146" s="21" t="s">
        <v>135</v>
      </c>
      <c r="X146" s="20"/>
      <c r="Y146" s="25"/>
      <c r="Z146" s="25"/>
      <c r="AA146" s="26"/>
      <c r="AB146" s="27"/>
      <c r="AC146" s="27"/>
      <c r="AD146" s="19"/>
      <c r="AE146" s="19"/>
      <c r="AF146" s="19"/>
      <c r="AG146" s="28"/>
      <c r="AH146" s="19"/>
      <c r="AI146" s="29" t="str">
        <f t="shared" si="7"/>
        <v/>
      </c>
      <c r="AJ146" s="29" t="str">
        <f t="shared" si="6"/>
        <v/>
      </c>
      <c r="AK146" s="19"/>
      <c r="AL146" s="29" t="str">
        <f>IFERROR(VLOOKUP(AJ146&amp;AK146,[2]Tabla_Controles!$B$56:$G$65,5,FALSE),"")</f>
        <v/>
      </c>
      <c r="AM146" s="30" t="str">
        <f t="shared" si="8"/>
        <v/>
      </c>
      <c r="AN146" s="177"/>
      <c r="AO146" s="196"/>
      <c r="AP146" s="199"/>
      <c r="AQ146" s="202"/>
      <c r="AR146" s="204"/>
      <c r="AS146" s="204"/>
      <c r="AT146" s="205"/>
      <c r="AU146" s="167"/>
      <c r="AV146" s="41" t="s">
        <v>139</v>
      </c>
      <c r="AW146" s="22"/>
      <c r="AX146" s="22"/>
      <c r="AY146" s="20"/>
      <c r="AZ146" s="20"/>
      <c r="BA146" s="20"/>
      <c r="BB146" s="220"/>
      <c r="BC146" s="21" t="s">
        <v>135</v>
      </c>
      <c r="BD146" s="20"/>
      <c r="BE146" s="61"/>
      <c r="BF146" s="61"/>
      <c r="BG146" s="41" t="s">
        <v>105</v>
      </c>
      <c r="BH146" s="20"/>
      <c r="BI146" s="62"/>
      <c r="BJ146" s="62"/>
      <c r="BK146" s="191"/>
      <c r="BL146" s="193"/>
      <c r="BM146" s="193"/>
    </row>
    <row r="147" spans="1:65" ht="30" hidden="1" customHeight="1" x14ac:dyDescent="0.3">
      <c r="A147" s="159"/>
      <c r="B147" s="218"/>
      <c r="C147" s="163"/>
      <c r="D147" s="165"/>
      <c r="E147" s="165"/>
      <c r="F147" s="165"/>
      <c r="G147" s="207"/>
      <c r="H147" s="210"/>
      <c r="I147" s="168"/>
      <c r="J147" s="179"/>
      <c r="K147" s="21" t="s">
        <v>142</v>
      </c>
      <c r="L147" s="22"/>
      <c r="M147" s="223"/>
      <c r="N147" s="179"/>
      <c r="O147" s="173"/>
      <c r="P147" s="183"/>
      <c r="Q147" s="185"/>
      <c r="R147" s="170"/>
      <c r="S147" s="172"/>
      <c r="T147" s="173"/>
      <c r="U147" s="174"/>
      <c r="V147" s="175"/>
      <c r="W147" s="21" t="s">
        <v>144</v>
      </c>
      <c r="X147" s="20"/>
      <c r="Y147" s="25"/>
      <c r="Z147" s="25"/>
      <c r="AA147" s="26"/>
      <c r="AB147" s="27"/>
      <c r="AC147" s="27"/>
      <c r="AD147" s="19"/>
      <c r="AE147" s="19"/>
      <c r="AF147" s="19"/>
      <c r="AG147" s="28"/>
      <c r="AH147" s="19"/>
      <c r="AI147" s="29" t="str">
        <f t="shared" si="7"/>
        <v/>
      </c>
      <c r="AJ147" s="29" t="str">
        <f t="shared" si="6"/>
        <v/>
      </c>
      <c r="AK147" s="19"/>
      <c r="AL147" s="29" t="str">
        <f>IFERROR(VLOOKUP(AJ147&amp;AK147,[2]Tabla_Controles!$B$56:$G$65,5,FALSE),"")</f>
        <v/>
      </c>
      <c r="AM147" s="30" t="str">
        <f t="shared" si="8"/>
        <v/>
      </c>
      <c r="AN147" s="177"/>
      <c r="AO147" s="196"/>
      <c r="AP147" s="199"/>
      <c r="AQ147" s="202"/>
      <c r="AR147" s="204"/>
      <c r="AS147" s="204"/>
      <c r="AT147" s="205"/>
      <c r="AU147" s="167"/>
      <c r="AV147" s="41" t="s">
        <v>149</v>
      </c>
      <c r="AW147" s="22"/>
      <c r="AX147" s="22"/>
      <c r="AY147" s="20"/>
      <c r="AZ147" s="20"/>
      <c r="BA147" s="20"/>
      <c r="BB147" s="220"/>
      <c r="BC147" s="21" t="s">
        <v>144</v>
      </c>
      <c r="BD147" s="20"/>
      <c r="BE147" s="61"/>
      <c r="BF147" s="61"/>
      <c r="BG147" s="41" t="s">
        <v>126</v>
      </c>
      <c r="BH147" s="20"/>
      <c r="BI147" s="62"/>
      <c r="BJ147" s="62"/>
      <c r="BK147" s="191"/>
      <c r="BL147" s="193"/>
      <c r="BM147" s="193"/>
    </row>
    <row r="148" spans="1:65" ht="30" hidden="1" customHeight="1" x14ac:dyDescent="0.3">
      <c r="A148" s="159"/>
      <c r="B148" s="218"/>
      <c r="C148" s="163"/>
      <c r="D148" s="165"/>
      <c r="E148" s="165"/>
      <c r="F148" s="165"/>
      <c r="G148" s="207"/>
      <c r="H148" s="210"/>
      <c r="I148" s="168"/>
      <c r="J148" s="179"/>
      <c r="K148" s="21" t="s">
        <v>152</v>
      </c>
      <c r="L148" s="22"/>
      <c r="M148" s="223"/>
      <c r="N148" s="179"/>
      <c r="O148" s="173"/>
      <c r="P148" s="183"/>
      <c r="Q148" s="185"/>
      <c r="R148" s="170"/>
      <c r="S148" s="172"/>
      <c r="T148" s="173"/>
      <c r="U148" s="174"/>
      <c r="V148" s="175"/>
      <c r="W148" s="21" t="s">
        <v>154</v>
      </c>
      <c r="X148" s="20"/>
      <c r="Y148" s="25"/>
      <c r="Z148" s="25"/>
      <c r="AA148" s="26"/>
      <c r="AB148" s="27"/>
      <c r="AC148" s="27"/>
      <c r="AD148" s="19"/>
      <c r="AE148" s="19"/>
      <c r="AF148" s="19"/>
      <c r="AG148" s="28"/>
      <c r="AH148" s="19"/>
      <c r="AI148" s="29" t="str">
        <f t="shared" si="7"/>
        <v/>
      </c>
      <c r="AJ148" s="29" t="str">
        <f t="shared" si="6"/>
        <v/>
      </c>
      <c r="AK148" s="19"/>
      <c r="AL148" s="29" t="str">
        <f>IFERROR(VLOOKUP(AJ148&amp;AK148,[2]Tabla_Controles!$B$56:$G$65,5,FALSE),"")</f>
        <v/>
      </c>
      <c r="AM148" s="30" t="str">
        <f t="shared" si="8"/>
        <v/>
      </c>
      <c r="AN148" s="177"/>
      <c r="AO148" s="196"/>
      <c r="AP148" s="199"/>
      <c r="AQ148" s="202"/>
      <c r="AR148" s="204"/>
      <c r="AS148" s="204"/>
      <c r="AT148" s="205"/>
      <c r="AU148" s="167"/>
      <c r="AV148" s="41" t="s">
        <v>160</v>
      </c>
      <c r="AW148" s="22"/>
      <c r="AX148" s="22"/>
      <c r="AY148" s="20"/>
      <c r="AZ148" s="20"/>
      <c r="BA148" s="20"/>
      <c r="BB148" s="220"/>
      <c r="BC148" s="21" t="s">
        <v>154</v>
      </c>
      <c r="BD148" s="20"/>
      <c r="BE148" s="61"/>
      <c r="BF148" s="61"/>
      <c r="BG148" s="41" t="s">
        <v>139</v>
      </c>
      <c r="BH148" s="20"/>
      <c r="BI148" s="62"/>
      <c r="BJ148" s="62"/>
      <c r="BK148" s="191"/>
      <c r="BL148" s="193"/>
      <c r="BM148" s="193"/>
    </row>
    <row r="149" spans="1:65" ht="30" hidden="1" customHeight="1" x14ac:dyDescent="0.3">
      <c r="A149" s="159"/>
      <c r="B149" s="218"/>
      <c r="C149" s="163"/>
      <c r="D149" s="165"/>
      <c r="E149" s="165"/>
      <c r="F149" s="165"/>
      <c r="G149" s="207"/>
      <c r="H149" s="210"/>
      <c r="I149" s="168"/>
      <c r="J149" s="179"/>
      <c r="K149" s="21" t="s">
        <v>167</v>
      </c>
      <c r="L149" s="22"/>
      <c r="M149" s="223"/>
      <c r="N149" s="179"/>
      <c r="O149" s="173"/>
      <c r="P149" s="183"/>
      <c r="Q149" s="185"/>
      <c r="R149" s="170"/>
      <c r="S149" s="172"/>
      <c r="T149" s="173"/>
      <c r="U149" s="174"/>
      <c r="V149" s="175"/>
      <c r="W149" s="21" t="s">
        <v>169</v>
      </c>
      <c r="X149" s="20"/>
      <c r="Y149" s="25"/>
      <c r="Z149" s="25"/>
      <c r="AA149" s="26"/>
      <c r="AB149" s="27"/>
      <c r="AC149" s="27"/>
      <c r="AD149" s="19"/>
      <c r="AE149" s="19"/>
      <c r="AF149" s="19"/>
      <c r="AG149" s="28"/>
      <c r="AH149" s="19"/>
      <c r="AI149" s="29" t="str">
        <f t="shared" si="7"/>
        <v/>
      </c>
      <c r="AJ149" s="29" t="str">
        <f t="shared" si="6"/>
        <v/>
      </c>
      <c r="AK149" s="19"/>
      <c r="AL149" s="29" t="str">
        <f>IFERROR(VLOOKUP(AJ149&amp;AK149,[2]Tabla_Controles!$B$56:$G$65,5,FALSE),"")</f>
        <v/>
      </c>
      <c r="AM149" s="30" t="str">
        <f t="shared" si="8"/>
        <v/>
      </c>
      <c r="AN149" s="177"/>
      <c r="AO149" s="196"/>
      <c r="AP149" s="199"/>
      <c r="AQ149" s="202"/>
      <c r="AR149" s="204"/>
      <c r="AS149" s="204"/>
      <c r="AT149" s="205"/>
      <c r="AU149" s="167"/>
      <c r="AV149" s="41" t="s">
        <v>174</v>
      </c>
      <c r="AW149" s="22"/>
      <c r="AX149" s="22"/>
      <c r="AY149" s="20"/>
      <c r="AZ149" s="20"/>
      <c r="BA149" s="20"/>
      <c r="BB149" s="220"/>
      <c r="BC149" s="21" t="s">
        <v>169</v>
      </c>
      <c r="BD149" s="20"/>
      <c r="BE149" s="61"/>
      <c r="BF149" s="61"/>
      <c r="BG149" s="41" t="s">
        <v>149</v>
      </c>
      <c r="BH149" s="20"/>
      <c r="BI149" s="62"/>
      <c r="BJ149" s="62"/>
      <c r="BK149" s="191"/>
      <c r="BL149" s="193"/>
      <c r="BM149" s="193"/>
    </row>
    <row r="150" spans="1:65" ht="30" hidden="1" customHeight="1" x14ac:dyDescent="0.3">
      <c r="A150" s="159"/>
      <c r="B150" s="218"/>
      <c r="C150" s="164"/>
      <c r="D150" s="165"/>
      <c r="E150" s="165"/>
      <c r="F150" s="165"/>
      <c r="G150" s="208"/>
      <c r="H150" s="211"/>
      <c r="I150" s="168"/>
      <c r="J150" s="179"/>
      <c r="K150" s="21" t="s">
        <v>183</v>
      </c>
      <c r="L150" s="22"/>
      <c r="M150" s="224"/>
      <c r="N150" s="179"/>
      <c r="O150" s="173"/>
      <c r="P150" s="183"/>
      <c r="Q150" s="186"/>
      <c r="R150" s="171"/>
      <c r="S150" s="172"/>
      <c r="T150" s="173"/>
      <c r="U150" s="174"/>
      <c r="V150" s="175"/>
      <c r="W150" s="21" t="s">
        <v>184</v>
      </c>
      <c r="X150" s="20"/>
      <c r="Y150" s="25"/>
      <c r="Z150" s="25"/>
      <c r="AA150" s="26"/>
      <c r="AB150" s="27"/>
      <c r="AC150" s="27"/>
      <c r="AD150" s="19"/>
      <c r="AE150" s="19"/>
      <c r="AF150" s="19"/>
      <c r="AG150" s="28"/>
      <c r="AH150" s="19"/>
      <c r="AI150" s="29" t="str">
        <f t="shared" si="7"/>
        <v/>
      </c>
      <c r="AJ150" s="29" t="str">
        <f t="shared" si="6"/>
        <v/>
      </c>
      <c r="AK150" s="19"/>
      <c r="AL150" s="29" t="str">
        <f>IFERROR(VLOOKUP(AJ150&amp;AK150,[2]Tabla_Controles!$B$56:$G$65,5,FALSE),"")</f>
        <v/>
      </c>
      <c r="AM150" s="30" t="str">
        <f t="shared" si="8"/>
        <v/>
      </c>
      <c r="AN150" s="178"/>
      <c r="AO150" s="197"/>
      <c r="AP150" s="200"/>
      <c r="AQ150" s="203"/>
      <c r="AR150" s="204"/>
      <c r="AS150" s="204"/>
      <c r="AT150" s="205"/>
      <c r="AU150" s="167"/>
      <c r="AV150" s="41" t="s">
        <v>185</v>
      </c>
      <c r="AW150" s="22"/>
      <c r="AX150" s="22"/>
      <c r="AY150" s="20"/>
      <c r="AZ150" s="20"/>
      <c r="BA150" s="20"/>
      <c r="BB150" s="221"/>
      <c r="BC150" s="21" t="s">
        <v>184</v>
      </c>
      <c r="BD150" s="20"/>
      <c r="BE150" s="61"/>
      <c r="BF150" s="61"/>
      <c r="BG150" s="41" t="s">
        <v>160</v>
      </c>
      <c r="BH150" s="20"/>
      <c r="BI150" s="62"/>
      <c r="BJ150" s="62"/>
      <c r="BK150" s="192"/>
      <c r="BL150" s="194"/>
      <c r="BM150" s="194"/>
    </row>
    <row r="151" spans="1:65" ht="51" hidden="1" customHeight="1" x14ac:dyDescent="0.3">
      <c r="A151" s="159" t="str">
        <f>C151&amp;COUNTIF($C$10:C151,C151)</f>
        <v>0</v>
      </c>
      <c r="B151" s="218"/>
      <c r="C151" s="162"/>
      <c r="D151" s="165"/>
      <c r="E151" s="165"/>
      <c r="F151" s="165"/>
      <c r="G151" s="206"/>
      <c r="H151" s="209"/>
      <c r="I151" s="168" t="str">
        <f>"Posibilidad de recibir o solicitar cualquier dádiva o beneficio a nombre propio o de terceros, con el fin de "&amp;J151</f>
        <v xml:space="preserve">Posibilidad de recibir o solicitar cualquier dádiva o beneficio a nombre propio o de terceros, con el fin de </v>
      </c>
      <c r="J151" s="179"/>
      <c r="K151" s="21" t="s">
        <v>86</v>
      </c>
      <c r="L151" s="22"/>
      <c r="M151" s="222"/>
      <c r="N151" s="179"/>
      <c r="O151" s="173"/>
      <c r="P151" s="183"/>
      <c r="Q151" s="184"/>
      <c r="R151" s="169"/>
      <c r="S151" s="172"/>
      <c r="T151" s="173"/>
      <c r="U151" s="174"/>
      <c r="V151" s="175"/>
      <c r="W151" s="21" t="s">
        <v>91</v>
      </c>
      <c r="X151" s="20"/>
      <c r="Y151" s="25"/>
      <c r="Z151" s="25"/>
      <c r="AA151" s="26"/>
      <c r="AB151" s="27"/>
      <c r="AC151" s="27"/>
      <c r="AD151" s="19"/>
      <c r="AE151" s="19"/>
      <c r="AF151" s="19"/>
      <c r="AG151" s="28"/>
      <c r="AH151" s="19"/>
      <c r="AI151" s="29" t="str">
        <f t="shared" si="7"/>
        <v/>
      </c>
      <c r="AJ151" s="29" t="str">
        <f t="shared" si="6"/>
        <v/>
      </c>
      <c r="AK151" s="19"/>
      <c r="AL151" s="29" t="str">
        <f>IFERROR(VLOOKUP(AJ151&amp;AK151,[2]Tabla_Controles!$B$56:$G$65,5,FALSE),"")</f>
        <v/>
      </c>
      <c r="AM151" s="30" t="str">
        <f t="shared" si="8"/>
        <v/>
      </c>
      <c r="AN151" s="176" t="str">
        <f>IFERROR(AVERAGE(AM151:AM157),"")</f>
        <v/>
      </c>
      <c r="AO151" s="195" t="str">
        <f>IF($AN151=100,"Fuerte",IF($AN151&lt;100,"Moderado",IF($AN151&lt;50,"Débil",IF($AN151=0,"",""))))</f>
        <v/>
      </c>
      <c r="AP151" s="198"/>
      <c r="AQ151" s="201" t="str">
        <f>IFERROR(P151-VLOOKUP(AO151&amp;AP151,[2]Tabla_Controles!$B$77:$E$83,4,0),"")</f>
        <v/>
      </c>
      <c r="AR151" s="204" t="str">
        <f>IF($AQ151="","",IF($AQ151=1,"Muy Baja",IF($AQ151=2,"Baja",IF($AQ151=3,"Media",IF($AQ151=4,"Alta",IF($AQ151=5,"Muy Alta","Muy Baja"))))))</f>
        <v/>
      </c>
      <c r="AS151" s="204">
        <f>T151</f>
        <v>0</v>
      </c>
      <c r="AT151" s="205" t="str">
        <f>IF(OR(AND($AR151="Muy Baja",$AS151="Leve"),AND($AR151="Muy Baja",$AS151="Menor"),AND($AR151="Baja",$AS151="Leve"),AND($AR151="Baja",$AS151="Menor"),AND($AR151="Media",$AS151="Leve")),"Bajo",IF(OR(AND($AR151="Muy baja",$AS151="Moderado"),AND($AR151="Baja",$AS151="Moderado"),AND($AR151="Media",$AS151="Menor"),AND($AR151="Alta",$AS151="Leve")),"Moderado",IF(OR(AND($AR151="Muy Baja",$AS151="Mayor"),AND($AR151="Baja",$AS151="Mayor"),AND($AR151="Media",$AS151="Moderado"),AND($AR151="Alta",$AS151="Menor"),AND($AR151="Alta",$AS151="Moderado"),AND($AR151="Muy Alta",$AS151="Leve"),AND($AR151="Muy Alta",$AS151="Menor")),"Alto",IF(OR(AND($AR151="Muy Baja",$AS151="Catastrófico"),AND($AR151="Baja",$AS151="Catastrófico"),AND($AR151="Media",$AS151="Mayor"),AND($AR151="Media",$AS151="Catastrófico"),AND($AR151="Alta",$AS151="Mayor"),AND($AR151="Alta",$AS151="Catastrófico"),AND($AR151="Muy Alta",$AS151="Moderado"),AND($AR151="Muy Alta",$AS151="Mayor"),AND($AR151="Muy Alta",$AS151="Catastrófico")),"Extremo",""))))</f>
        <v/>
      </c>
      <c r="AU151" s="167"/>
      <c r="AV151" s="41" t="s">
        <v>105</v>
      </c>
      <c r="AW151" s="22"/>
      <c r="AX151" s="22"/>
      <c r="AY151" s="20"/>
      <c r="AZ151" s="20"/>
      <c r="BA151" s="20"/>
      <c r="BB151" s="219"/>
      <c r="BC151" s="21" t="s">
        <v>91</v>
      </c>
      <c r="BD151" s="20"/>
      <c r="BE151" s="61"/>
      <c r="BF151" s="61"/>
      <c r="BG151" s="41" t="s">
        <v>174</v>
      </c>
      <c r="BH151" s="20"/>
      <c r="BI151" s="62"/>
      <c r="BJ151" s="62"/>
      <c r="BK151" s="190"/>
      <c r="BL151" s="212"/>
      <c r="BM151" s="212"/>
    </row>
    <row r="152" spans="1:65" ht="30" hidden="1" customHeight="1" x14ac:dyDescent="0.3">
      <c r="A152" s="159"/>
      <c r="B152" s="218"/>
      <c r="C152" s="163"/>
      <c r="D152" s="165"/>
      <c r="E152" s="165"/>
      <c r="F152" s="165"/>
      <c r="G152" s="207"/>
      <c r="H152" s="210"/>
      <c r="I152" s="168"/>
      <c r="J152" s="179"/>
      <c r="K152" s="21" t="s">
        <v>118</v>
      </c>
      <c r="L152" s="22"/>
      <c r="M152" s="223"/>
      <c r="N152" s="179"/>
      <c r="O152" s="173"/>
      <c r="P152" s="183"/>
      <c r="Q152" s="185"/>
      <c r="R152" s="170"/>
      <c r="S152" s="172"/>
      <c r="T152" s="173"/>
      <c r="U152" s="174"/>
      <c r="V152" s="175"/>
      <c r="W152" s="21" t="s">
        <v>120</v>
      </c>
      <c r="X152" s="20"/>
      <c r="Y152" s="25"/>
      <c r="Z152" s="25"/>
      <c r="AA152" s="26"/>
      <c r="AB152" s="27"/>
      <c r="AC152" s="27"/>
      <c r="AD152" s="19"/>
      <c r="AE152" s="19"/>
      <c r="AF152" s="19"/>
      <c r="AG152" s="28"/>
      <c r="AH152" s="19"/>
      <c r="AI152" s="29" t="str">
        <f t="shared" si="7"/>
        <v/>
      </c>
      <c r="AJ152" s="29" t="str">
        <f t="shared" si="6"/>
        <v/>
      </c>
      <c r="AK152" s="19"/>
      <c r="AL152" s="29" t="str">
        <f>IFERROR(VLOOKUP(AJ152&amp;AK152,[2]Tabla_Controles!$B$56:$G$65,5,FALSE),"")</f>
        <v/>
      </c>
      <c r="AM152" s="30" t="str">
        <f t="shared" si="8"/>
        <v/>
      </c>
      <c r="AN152" s="177"/>
      <c r="AO152" s="196"/>
      <c r="AP152" s="199"/>
      <c r="AQ152" s="202"/>
      <c r="AR152" s="204"/>
      <c r="AS152" s="204"/>
      <c r="AT152" s="205"/>
      <c r="AU152" s="167"/>
      <c r="AV152" s="41" t="s">
        <v>126</v>
      </c>
      <c r="AW152" s="22"/>
      <c r="AX152" s="22"/>
      <c r="AY152" s="20"/>
      <c r="AZ152" s="20"/>
      <c r="BA152" s="20"/>
      <c r="BB152" s="220"/>
      <c r="BC152" s="21" t="s">
        <v>120</v>
      </c>
      <c r="BD152" s="20"/>
      <c r="BE152" s="61"/>
      <c r="BF152" s="61"/>
      <c r="BG152" s="41" t="s">
        <v>185</v>
      </c>
      <c r="BH152" s="20"/>
      <c r="BI152" s="62"/>
      <c r="BJ152" s="62"/>
      <c r="BK152" s="191"/>
      <c r="BL152" s="193"/>
      <c r="BM152" s="193"/>
    </row>
    <row r="153" spans="1:65" ht="30" hidden="1" customHeight="1" x14ac:dyDescent="0.3">
      <c r="A153" s="159"/>
      <c r="B153" s="218"/>
      <c r="C153" s="163"/>
      <c r="D153" s="165"/>
      <c r="E153" s="165"/>
      <c r="F153" s="165"/>
      <c r="G153" s="207"/>
      <c r="H153" s="210"/>
      <c r="I153" s="168"/>
      <c r="J153" s="179"/>
      <c r="K153" s="21" t="s">
        <v>133</v>
      </c>
      <c r="L153" s="22"/>
      <c r="M153" s="223"/>
      <c r="N153" s="179"/>
      <c r="O153" s="173"/>
      <c r="P153" s="183"/>
      <c r="Q153" s="185"/>
      <c r="R153" s="170"/>
      <c r="S153" s="172"/>
      <c r="T153" s="173"/>
      <c r="U153" s="174"/>
      <c r="V153" s="175"/>
      <c r="W153" s="21" t="s">
        <v>135</v>
      </c>
      <c r="X153" s="20"/>
      <c r="Y153" s="25"/>
      <c r="Z153" s="25"/>
      <c r="AA153" s="26"/>
      <c r="AB153" s="27"/>
      <c r="AC153" s="27"/>
      <c r="AD153" s="19"/>
      <c r="AE153" s="19"/>
      <c r="AF153" s="19"/>
      <c r="AG153" s="28"/>
      <c r="AH153" s="19"/>
      <c r="AI153" s="29" t="str">
        <f t="shared" si="7"/>
        <v/>
      </c>
      <c r="AJ153" s="29" t="str">
        <f t="shared" si="6"/>
        <v/>
      </c>
      <c r="AK153" s="19"/>
      <c r="AL153" s="29" t="str">
        <f>IFERROR(VLOOKUP(AJ153&amp;AK153,[2]Tabla_Controles!$B$56:$G$65,5,FALSE),"")</f>
        <v/>
      </c>
      <c r="AM153" s="30" t="str">
        <f t="shared" si="8"/>
        <v/>
      </c>
      <c r="AN153" s="177"/>
      <c r="AO153" s="196"/>
      <c r="AP153" s="199"/>
      <c r="AQ153" s="202"/>
      <c r="AR153" s="204"/>
      <c r="AS153" s="204"/>
      <c r="AT153" s="205"/>
      <c r="AU153" s="167"/>
      <c r="AV153" s="41" t="s">
        <v>139</v>
      </c>
      <c r="AW153" s="22"/>
      <c r="AX153" s="22"/>
      <c r="AY153" s="20"/>
      <c r="AZ153" s="20"/>
      <c r="BA153" s="20"/>
      <c r="BB153" s="220"/>
      <c r="BC153" s="21" t="s">
        <v>135</v>
      </c>
      <c r="BD153" s="20"/>
      <c r="BE153" s="61"/>
      <c r="BF153" s="61"/>
      <c r="BG153" s="41" t="s">
        <v>105</v>
      </c>
      <c r="BH153" s="20"/>
      <c r="BI153" s="62"/>
      <c r="BJ153" s="62"/>
      <c r="BK153" s="191"/>
      <c r="BL153" s="193"/>
      <c r="BM153" s="193"/>
    </row>
    <row r="154" spans="1:65" ht="30" hidden="1" customHeight="1" x14ac:dyDescent="0.3">
      <c r="A154" s="159"/>
      <c r="B154" s="218"/>
      <c r="C154" s="163"/>
      <c r="D154" s="165"/>
      <c r="E154" s="165"/>
      <c r="F154" s="165"/>
      <c r="G154" s="207"/>
      <c r="H154" s="210"/>
      <c r="I154" s="168"/>
      <c r="J154" s="179"/>
      <c r="K154" s="21" t="s">
        <v>142</v>
      </c>
      <c r="L154" s="22"/>
      <c r="M154" s="223"/>
      <c r="N154" s="179"/>
      <c r="O154" s="173"/>
      <c r="P154" s="183"/>
      <c r="Q154" s="185"/>
      <c r="R154" s="170"/>
      <c r="S154" s="172"/>
      <c r="T154" s="173"/>
      <c r="U154" s="174"/>
      <c r="V154" s="175"/>
      <c r="W154" s="21" t="s">
        <v>144</v>
      </c>
      <c r="X154" s="20"/>
      <c r="Y154" s="25"/>
      <c r="Z154" s="25"/>
      <c r="AA154" s="26"/>
      <c r="AB154" s="27"/>
      <c r="AC154" s="27"/>
      <c r="AD154" s="19"/>
      <c r="AE154" s="19"/>
      <c r="AF154" s="19"/>
      <c r="AG154" s="28"/>
      <c r="AH154" s="19"/>
      <c r="AI154" s="29" t="str">
        <f t="shared" si="7"/>
        <v/>
      </c>
      <c r="AJ154" s="29" t="str">
        <f t="shared" si="6"/>
        <v/>
      </c>
      <c r="AK154" s="19"/>
      <c r="AL154" s="29" t="str">
        <f>IFERROR(VLOOKUP(AJ154&amp;AK154,[2]Tabla_Controles!$B$56:$G$65,5,FALSE),"")</f>
        <v/>
      </c>
      <c r="AM154" s="30" t="str">
        <f t="shared" si="8"/>
        <v/>
      </c>
      <c r="AN154" s="177"/>
      <c r="AO154" s="196"/>
      <c r="AP154" s="199"/>
      <c r="AQ154" s="202"/>
      <c r="AR154" s="204"/>
      <c r="AS154" s="204"/>
      <c r="AT154" s="205"/>
      <c r="AU154" s="167"/>
      <c r="AV154" s="41" t="s">
        <v>149</v>
      </c>
      <c r="AW154" s="22"/>
      <c r="AX154" s="22"/>
      <c r="AY154" s="20"/>
      <c r="AZ154" s="20"/>
      <c r="BA154" s="20"/>
      <c r="BB154" s="220"/>
      <c r="BC154" s="21" t="s">
        <v>144</v>
      </c>
      <c r="BD154" s="20"/>
      <c r="BE154" s="61"/>
      <c r="BF154" s="61"/>
      <c r="BG154" s="41" t="s">
        <v>126</v>
      </c>
      <c r="BH154" s="20"/>
      <c r="BI154" s="62"/>
      <c r="BJ154" s="62"/>
      <c r="BK154" s="191"/>
      <c r="BL154" s="193"/>
      <c r="BM154" s="193"/>
    </row>
    <row r="155" spans="1:65" ht="30" hidden="1" customHeight="1" x14ac:dyDescent="0.3">
      <c r="A155" s="159"/>
      <c r="B155" s="218"/>
      <c r="C155" s="163"/>
      <c r="D155" s="165"/>
      <c r="E155" s="165"/>
      <c r="F155" s="165"/>
      <c r="G155" s="207"/>
      <c r="H155" s="210"/>
      <c r="I155" s="168"/>
      <c r="J155" s="179"/>
      <c r="K155" s="21" t="s">
        <v>152</v>
      </c>
      <c r="L155" s="22"/>
      <c r="M155" s="223"/>
      <c r="N155" s="179"/>
      <c r="O155" s="173"/>
      <c r="P155" s="183"/>
      <c r="Q155" s="185"/>
      <c r="R155" s="170"/>
      <c r="S155" s="172"/>
      <c r="T155" s="173"/>
      <c r="U155" s="174"/>
      <c r="V155" s="175"/>
      <c r="W155" s="21" t="s">
        <v>154</v>
      </c>
      <c r="X155" s="20"/>
      <c r="Y155" s="25"/>
      <c r="Z155" s="25"/>
      <c r="AA155" s="26"/>
      <c r="AB155" s="27"/>
      <c r="AC155" s="27"/>
      <c r="AD155" s="19"/>
      <c r="AE155" s="19"/>
      <c r="AF155" s="19"/>
      <c r="AG155" s="28"/>
      <c r="AH155" s="19"/>
      <c r="AI155" s="29" t="str">
        <f t="shared" si="7"/>
        <v/>
      </c>
      <c r="AJ155" s="29" t="str">
        <f t="shared" si="6"/>
        <v/>
      </c>
      <c r="AK155" s="19"/>
      <c r="AL155" s="29" t="str">
        <f>IFERROR(VLOOKUP(AJ155&amp;AK155,[2]Tabla_Controles!$B$56:$G$65,5,FALSE),"")</f>
        <v/>
      </c>
      <c r="AM155" s="30" t="str">
        <f t="shared" si="8"/>
        <v/>
      </c>
      <c r="AN155" s="177"/>
      <c r="AO155" s="196"/>
      <c r="AP155" s="199"/>
      <c r="AQ155" s="202"/>
      <c r="AR155" s="204"/>
      <c r="AS155" s="204"/>
      <c r="AT155" s="205"/>
      <c r="AU155" s="167"/>
      <c r="AV155" s="41" t="s">
        <v>160</v>
      </c>
      <c r="AW155" s="22"/>
      <c r="AX155" s="22"/>
      <c r="AY155" s="20"/>
      <c r="AZ155" s="20"/>
      <c r="BA155" s="20"/>
      <c r="BB155" s="220"/>
      <c r="BC155" s="21" t="s">
        <v>154</v>
      </c>
      <c r="BD155" s="20"/>
      <c r="BE155" s="61"/>
      <c r="BF155" s="61"/>
      <c r="BG155" s="41" t="s">
        <v>139</v>
      </c>
      <c r="BH155" s="20"/>
      <c r="BI155" s="62"/>
      <c r="BJ155" s="62"/>
      <c r="BK155" s="191"/>
      <c r="BL155" s="193"/>
      <c r="BM155" s="193"/>
    </row>
    <row r="156" spans="1:65" ht="30" hidden="1" customHeight="1" x14ac:dyDescent="0.3">
      <c r="A156" s="159"/>
      <c r="B156" s="218"/>
      <c r="C156" s="163"/>
      <c r="D156" s="165"/>
      <c r="E156" s="165"/>
      <c r="F156" s="165"/>
      <c r="G156" s="207"/>
      <c r="H156" s="210"/>
      <c r="I156" s="168"/>
      <c r="J156" s="179"/>
      <c r="K156" s="21" t="s">
        <v>167</v>
      </c>
      <c r="L156" s="22"/>
      <c r="M156" s="223"/>
      <c r="N156" s="179"/>
      <c r="O156" s="173"/>
      <c r="P156" s="183"/>
      <c r="Q156" s="185"/>
      <c r="R156" s="170"/>
      <c r="S156" s="172"/>
      <c r="T156" s="173"/>
      <c r="U156" s="174"/>
      <c r="V156" s="175"/>
      <c r="W156" s="21" t="s">
        <v>169</v>
      </c>
      <c r="X156" s="20"/>
      <c r="Y156" s="25"/>
      <c r="Z156" s="25"/>
      <c r="AA156" s="26"/>
      <c r="AB156" s="27"/>
      <c r="AC156" s="27"/>
      <c r="AD156" s="19"/>
      <c r="AE156" s="19"/>
      <c r="AF156" s="19"/>
      <c r="AG156" s="28"/>
      <c r="AH156" s="19"/>
      <c r="AI156" s="29" t="str">
        <f t="shared" si="7"/>
        <v/>
      </c>
      <c r="AJ156" s="29" t="str">
        <f t="shared" si="6"/>
        <v/>
      </c>
      <c r="AK156" s="19"/>
      <c r="AL156" s="29" t="str">
        <f>IFERROR(VLOOKUP(AJ156&amp;AK156,[2]Tabla_Controles!$B$56:$G$65,5,FALSE),"")</f>
        <v/>
      </c>
      <c r="AM156" s="30" t="str">
        <f t="shared" si="8"/>
        <v/>
      </c>
      <c r="AN156" s="177"/>
      <c r="AO156" s="196"/>
      <c r="AP156" s="199"/>
      <c r="AQ156" s="202"/>
      <c r="AR156" s="204"/>
      <c r="AS156" s="204"/>
      <c r="AT156" s="205"/>
      <c r="AU156" s="167"/>
      <c r="AV156" s="41" t="s">
        <v>174</v>
      </c>
      <c r="AW156" s="22"/>
      <c r="AX156" s="22"/>
      <c r="AY156" s="20"/>
      <c r="AZ156" s="20"/>
      <c r="BA156" s="20"/>
      <c r="BB156" s="220"/>
      <c r="BC156" s="21" t="s">
        <v>169</v>
      </c>
      <c r="BD156" s="20"/>
      <c r="BE156" s="61"/>
      <c r="BF156" s="61"/>
      <c r="BG156" s="41" t="s">
        <v>149</v>
      </c>
      <c r="BH156" s="20"/>
      <c r="BI156" s="62"/>
      <c r="BJ156" s="62"/>
      <c r="BK156" s="191"/>
      <c r="BL156" s="193"/>
      <c r="BM156" s="193"/>
    </row>
    <row r="157" spans="1:65" ht="30" hidden="1" customHeight="1" x14ac:dyDescent="0.3">
      <c r="A157" s="159"/>
      <c r="B157" s="218"/>
      <c r="C157" s="164"/>
      <c r="D157" s="165"/>
      <c r="E157" s="165"/>
      <c r="F157" s="165"/>
      <c r="G157" s="208"/>
      <c r="H157" s="211"/>
      <c r="I157" s="168"/>
      <c r="J157" s="179"/>
      <c r="K157" s="21" t="s">
        <v>183</v>
      </c>
      <c r="L157" s="22"/>
      <c r="M157" s="224"/>
      <c r="N157" s="179"/>
      <c r="O157" s="173"/>
      <c r="P157" s="183"/>
      <c r="Q157" s="186"/>
      <c r="R157" s="171"/>
      <c r="S157" s="172"/>
      <c r="T157" s="173"/>
      <c r="U157" s="174"/>
      <c r="V157" s="175"/>
      <c r="W157" s="21" t="s">
        <v>184</v>
      </c>
      <c r="X157" s="20"/>
      <c r="Y157" s="25"/>
      <c r="Z157" s="25"/>
      <c r="AA157" s="26"/>
      <c r="AB157" s="27"/>
      <c r="AC157" s="27"/>
      <c r="AD157" s="19"/>
      <c r="AE157" s="19"/>
      <c r="AF157" s="19"/>
      <c r="AG157" s="28"/>
      <c r="AH157" s="19"/>
      <c r="AI157" s="29" t="str">
        <f t="shared" si="7"/>
        <v/>
      </c>
      <c r="AJ157" s="29" t="str">
        <f t="shared" si="6"/>
        <v/>
      </c>
      <c r="AK157" s="19"/>
      <c r="AL157" s="29" t="str">
        <f>IFERROR(VLOOKUP(AJ157&amp;AK157,[2]Tabla_Controles!$B$56:$G$65,5,FALSE),"")</f>
        <v/>
      </c>
      <c r="AM157" s="30" t="str">
        <f t="shared" si="8"/>
        <v/>
      </c>
      <c r="AN157" s="178"/>
      <c r="AO157" s="197"/>
      <c r="AP157" s="200"/>
      <c r="AQ157" s="203"/>
      <c r="AR157" s="204"/>
      <c r="AS157" s="204"/>
      <c r="AT157" s="205"/>
      <c r="AU157" s="167"/>
      <c r="AV157" s="41" t="s">
        <v>185</v>
      </c>
      <c r="AW157" s="22"/>
      <c r="AX157" s="22"/>
      <c r="AY157" s="20"/>
      <c r="AZ157" s="20"/>
      <c r="BA157" s="20"/>
      <c r="BB157" s="221"/>
      <c r="BC157" s="21" t="s">
        <v>184</v>
      </c>
      <c r="BD157" s="20"/>
      <c r="BE157" s="61"/>
      <c r="BF157" s="61"/>
      <c r="BG157" s="41" t="s">
        <v>160</v>
      </c>
      <c r="BH157" s="20"/>
      <c r="BI157" s="62"/>
      <c r="BJ157" s="62"/>
      <c r="BK157" s="192"/>
      <c r="BL157" s="194"/>
      <c r="BM157" s="194"/>
    </row>
    <row r="158" spans="1:65" ht="51" hidden="1" customHeight="1" x14ac:dyDescent="0.3">
      <c r="A158" s="159" t="str">
        <f>C158&amp;COUNTIF($C$10:C158,C158)</f>
        <v>0</v>
      </c>
      <c r="B158" s="218"/>
      <c r="C158" s="162"/>
      <c r="D158" s="165"/>
      <c r="E158" s="165"/>
      <c r="F158" s="165"/>
      <c r="G158" s="206"/>
      <c r="H158" s="209"/>
      <c r="I158" s="168" t="str">
        <f>"Posibilidad de recibir o solicitar cualquier dádiva o beneficio a nombre propio o de terceros, con el fin de "&amp;J158</f>
        <v xml:space="preserve">Posibilidad de recibir o solicitar cualquier dádiva o beneficio a nombre propio o de terceros, con el fin de </v>
      </c>
      <c r="J158" s="179"/>
      <c r="K158" s="21" t="s">
        <v>86</v>
      </c>
      <c r="L158" s="22"/>
      <c r="M158" s="222"/>
      <c r="N158" s="179"/>
      <c r="O158" s="173"/>
      <c r="P158" s="183"/>
      <c r="Q158" s="184"/>
      <c r="R158" s="169"/>
      <c r="S158" s="172"/>
      <c r="T158" s="173"/>
      <c r="U158" s="174"/>
      <c r="V158" s="175"/>
      <c r="W158" s="21" t="s">
        <v>91</v>
      </c>
      <c r="X158" s="20"/>
      <c r="Y158" s="25"/>
      <c r="Z158" s="25"/>
      <c r="AA158" s="26"/>
      <c r="AB158" s="27"/>
      <c r="AC158" s="27"/>
      <c r="AD158" s="19"/>
      <c r="AE158" s="19"/>
      <c r="AF158" s="19"/>
      <c r="AG158" s="28"/>
      <c r="AH158" s="19"/>
      <c r="AI158" s="29" t="str">
        <f t="shared" si="7"/>
        <v/>
      </c>
      <c r="AJ158" s="29" t="str">
        <f t="shared" si="6"/>
        <v/>
      </c>
      <c r="AK158" s="19"/>
      <c r="AL158" s="29" t="str">
        <f>IFERROR(VLOOKUP(AJ158&amp;AK158,[2]Tabla_Controles!$B$56:$G$65,5,FALSE),"")</f>
        <v/>
      </c>
      <c r="AM158" s="30" t="str">
        <f t="shared" si="8"/>
        <v/>
      </c>
      <c r="AN158" s="176" t="str">
        <f>IFERROR(AVERAGE(AM158:AM164),"")</f>
        <v/>
      </c>
      <c r="AO158" s="195" t="str">
        <f>IF($AN158=100,"Fuerte",IF($AN158&lt;100,"Moderado",IF($AN158&lt;50,"Débil",IF($AN158=0,"",""))))</f>
        <v/>
      </c>
      <c r="AP158" s="198"/>
      <c r="AQ158" s="201" t="str">
        <f>IFERROR(P158-VLOOKUP(AO158&amp;AP158,[2]Tabla_Controles!$B$77:$E$83,4,0),"")</f>
        <v/>
      </c>
      <c r="AR158" s="204" t="str">
        <f>IF($AQ158="","",IF($AQ158=1,"Muy Baja",IF($AQ158=2,"Baja",IF($AQ158=3,"Media",IF($AQ158=4,"Alta",IF($AQ158=5,"Muy Alta","Muy Baja"))))))</f>
        <v/>
      </c>
      <c r="AS158" s="204">
        <f>T158</f>
        <v>0</v>
      </c>
      <c r="AT158" s="205" t="str">
        <f>IF(OR(AND($AR158="Muy Baja",$AS158="Leve"),AND($AR158="Muy Baja",$AS158="Menor"),AND($AR158="Baja",$AS158="Leve"),AND($AR158="Baja",$AS158="Menor"),AND($AR158="Media",$AS158="Leve")),"Bajo",IF(OR(AND($AR158="Muy baja",$AS158="Moderado"),AND($AR158="Baja",$AS158="Moderado"),AND($AR158="Media",$AS158="Menor"),AND($AR158="Alta",$AS158="Leve")),"Moderado",IF(OR(AND($AR158="Muy Baja",$AS158="Mayor"),AND($AR158="Baja",$AS158="Mayor"),AND($AR158="Media",$AS158="Moderado"),AND($AR158="Alta",$AS158="Menor"),AND($AR158="Alta",$AS158="Moderado"),AND($AR158="Muy Alta",$AS158="Leve"),AND($AR158="Muy Alta",$AS158="Menor")),"Alto",IF(OR(AND($AR158="Muy Baja",$AS158="Catastrófico"),AND($AR158="Baja",$AS158="Catastrófico"),AND($AR158="Media",$AS158="Mayor"),AND($AR158="Media",$AS158="Catastrófico"),AND($AR158="Alta",$AS158="Mayor"),AND($AR158="Alta",$AS158="Catastrófico"),AND($AR158="Muy Alta",$AS158="Moderado"),AND($AR158="Muy Alta",$AS158="Mayor"),AND($AR158="Muy Alta",$AS158="Catastrófico")),"Extremo",""))))</f>
        <v/>
      </c>
      <c r="AU158" s="167"/>
      <c r="AV158" s="41" t="s">
        <v>105</v>
      </c>
      <c r="AW158" s="22"/>
      <c r="AX158" s="22"/>
      <c r="AY158" s="20"/>
      <c r="AZ158" s="20"/>
      <c r="BA158" s="20"/>
      <c r="BB158" s="219"/>
      <c r="BC158" s="21" t="s">
        <v>91</v>
      </c>
      <c r="BD158" s="20"/>
      <c r="BE158" s="61"/>
      <c r="BF158" s="61"/>
      <c r="BG158" s="41" t="s">
        <v>174</v>
      </c>
      <c r="BH158" s="20"/>
      <c r="BI158" s="62"/>
      <c r="BJ158" s="62"/>
      <c r="BK158" s="190"/>
      <c r="BL158" s="212"/>
      <c r="BM158" s="212"/>
    </row>
    <row r="159" spans="1:65" ht="30" hidden="1" customHeight="1" x14ac:dyDescent="0.3">
      <c r="A159" s="159"/>
      <c r="B159" s="218"/>
      <c r="C159" s="163"/>
      <c r="D159" s="165"/>
      <c r="E159" s="165"/>
      <c r="F159" s="165"/>
      <c r="G159" s="207"/>
      <c r="H159" s="210"/>
      <c r="I159" s="168"/>
      <c r="J159" s="179"/>
      <c r="K159" s="21" t="s">
        <v>118</v>
      </c>
      <c r="L159" s="22"/>
      <c r="M159" s="223"/>
      <c r="N159" s="179"/>
      <c r="O159" s="173"/>
      <c r="P159" s="183"/>
      <c r="Q159" s="185"/>
      <c r="R159" s="170"/>
      <c r="S159" s="172"/>
      <c r="T159" s="173"/>
      <c r="U159" s="174"/>
      <c r="V159" s="175"/>
      <c r="W159" s="21" t="s">
        <v>120</v>
      </c>
      <c r="X159" s="20"/>
      <c r="Y159" s="25"/>
      <c r="Z159" s="25"/>
      <c r="AA159" s="26"/>
      <c r="AB159" s="27"/>
      <c r="AC159" s="27"/>
      <c r="AD159" s="19"/>
      <c r="AE159" s="19"/>
      <c r="AF159" s="19"/>
      <c r="AG159" s="28"/>
      <c r="AH159" s="19"/>
      <c r="AI159" s="29" t="str">
        <f t="shared" si="7"/>
        <v/>
      </c>
      <c r="AJ159" s="29" t="str">
        <f t="shared" si="6"/>
        <v/>
      </c>
      <c r="AK159" s="19"/>
      <c r="AL159" s="29" t="str">
        <f>IFERROR(VLOOKUP(AJ159&amp;AK159,[2]Tabla_Controles!$B$56:$G$65,5,FALSE),"")</f>
        <v/>
      </c>
      <c r="AM159" s="30" t="str">
        <f t="shared" si="8"/>
        <v/>
      </c>
      <c r="AN159" s="177"/>
      <c r="AO159" s="196"/>
      <c r="AP159" s="199"/>
      <c r="AQ159" s="202"/>
      <c r="AR159" s="204"/>
      <c r="AS159" s="204"/>
      <c r="AT159" s="205"/>
      <c r="AU159" s="167"/>
      <c r="AV159" s="41" t="s">
        <v>126</v>
      </c>
      <c r="AW159" s="22"/>
      <c r="AX159" s="22"/>
      <c r="AY159" s="20"/>
      <c r="AZ159" s="20"/>
      <c r="BA159" s="20"/>
      <c r="BB159" s="220"/>
      <c r="BC159" s="21" t="s">
        <v>120</v>
      </c>
      <c r="BD159" s="20"/>
      <c r="BE159" s="61"/>
      <c r="BF159" s="61"/>
      <c r="BG159" s="41" t="s">
        <v>185</v>
      </c>
      <c r="BH159" s="20"/>
      <c r="BI159" s="62"/>
      <c r="BJ159" s="62"/>
      <c r="BK159" s="191"/>
      <c r="BL159" s="193"/>
      <c r="BM159" s="193"/>
    </row>
    <row r="160" spans="1:65" ht="30" hidden="1" customHeight="1" x14ac:dyDescent="0.3">
      <c r="A160" s="159"/>
      <c r="B160" s="218"/>
      <c r="C160" s="163"/>
      <c r="D160" s="165"/>
      <c r="E160" s="165"/>
      <c r="F160" s="165"/>
      <c r="G160" s="207"/>
      <c r="H160" s="210"/>
      <c r="I160" s="168"/>
      <c r="J160" s="179"/>
      <c r="K160" s="21" t="s">
        <v>133</v>
      </c>
      <c r="L160" s="22"/>
      <c r="M160" s="223"/>
      <c r="N160" s="179"/>
      <c r="O160" s="173"/>
      <c r="P160" s="183"/>
      <c r="Q160" s="185"/>
      <c r="R160" s="170"/>
      <c r="S160" s="172"/>
      <c r="T160" s="173"/>
      <c r="U160" s="174"/>
      <c r="V160" s="175"/>
      <c r="W160" s="21" t="s">
        <v>135</v>
      </c>
      <c r="X160" s="20"/>
      <c r="Y160" s="25"/>
      <c r="Z160" s="25"/>
      <c r="AA160" s="26"/>
      <c r="AB160" s="27"/>
      <c r="AC160" s="27"/>
      <c r="AD160" s="19"/>
      <c r="AE160" s="19"/>
      <c r="AF160" s="19"/>
      <c r="AG160" s="28"/>
      <c r="AH160" s="19"/>
      <c r="AI160" s="29" t="str">
        <f t="shared" si="7"/>
        <v/>
      </c>
      <c r="AJ160" s="29" t="str">
        <f t="shared" si="6"/>
        <v/>
      </c>
      <c r="AK160" s="19"/>
      <c r="AL160" s="29" t="str">
        <f>IFERROR(VLOOKUP(AJ160&amp;AK160,[2]Tabla_Controles!$B$56:$G$65,5,FALSE),"")</f>
        <v/>
      </c>
      <c r="AM160" s="30" t="str">
        <f t="shared" si="8"/>
        <v/>
      </c>
      <c r="AN160" s="177"/>
      <c r="AO160" s="196"/>
      <c r="AP160" s="199"/>
      <c r="AQ160" s="202"/>
      <c r="AR160" s="204"/>
      <c r="AS160" s="204"/>
      <c r="AT160" s="205"/>
      <c r="AU160" s="167"/>
      <c r="AV160" s="41" t="s">
        <v>139</v>
      </c>
      <c r="AW160" s="22"/>
      <c r="AX160" s="22"/>
      <c r="AY160" s="20"/>
      <c r="AZ160" s="20"/>
      <c r="BA160" s="20"/>
      <c r="BB160" s="220"/>
      <c r="BC160" s="21" t="s">
        <v>135</v>
      </c>
      <c r="BD160" s="20"/>
      <c r="BE160" s="61"/>
      <c r="BF160" s="61"/>
      <c r="BG160" s="41" t="s">
        <v>105</v>
      </c>
      <c r="BH160" s="20"/>
      <c r="BI160" s="62"/>
      <c r="BJ160" s="62"/>
      <c r="BK160" s="191"/>
      <c r="BL160" s="193"/>
      <c r="BM160" s="193"/>
    </row>
    <row r="161" spans="1:65" ht="30" hidden="1" customHeight="1" x14ac:dyDescent="0.3">
      <c r="A161" s="159"/>
      <c r="B161" s="218"/>
      <c r="C161" s="163"/>
      <c r="D161" s="165"/>
      <c r="E161" s="165"/>
      <c r="F161" s="165"/>
      <c r="G161" s="207"/>
      <c r="H161" s="210"/>
      <c r="I161" s="168"/>
      <c r="J161" s="179"/>
      <c r="K161" s="21" t="s">
        <v>142</v>
      </c>
      <c r="L161" s="22"/>
      <c r="M161" s="223"/>
      <c r="N161" s="179"/>
      <c r="O161" s="173"/>
      <c r="P161" s="183"/>
      <c r="Q161" s="185"/>
      <c r="R161" s="170"/>
      <c r="S161" s="172"/>
      <c r="T161" s="173"/>
      <c r="U161" s="174"/>
      <c r="V161" s="175"/>
      <c r="W161" s="21" t="s">
        <v>144</v>
      </c>
      <c r="X161" s="20"/>
      <c r="Y161" s="25"/>
      <c r="Z161" s="25"/>
      <c r="AA161" s="26"/>
      <c r="AB161" s="27"/>
      <c r="AC161" s="27"/>
      <c r="AD161" s="19"/>
      <c r="AE161" s="19"/>
      <c r="AF161" s="19"/>
      <c r="AG161" s="28"/>
      <c r="AH161" s="19"/>
      <c r="AI161" s="29" t="str">
        <f t="shared" si="7"/>
        <v/>
      </c>
      <c r="AJ161" s="29" t="str">
        <f t="shared" si="6"/>
        <v/>
      </c>
      <c r="AK161" s="19"/>
      <c r="AL161" s="29" t="str">
        <f>IFERROR(VLOOKUP(AJ161&amp;AK161,[2]Tabla_Controles!$B$56:$G$65,5,FALSE),"")</f>
        <v/>
      </c>
      <c r="AM161" s="30" t="str">
        <f t="shared" si="8"/>
        <v/>
      </c>
      <c r="AN161" s="177"/>
      <c r="AO161" s="196"/>
      <c r="AP161" s="199"/>
      <c r="AQ161" s="202"/>
      <c r="AR161" s="204"/>
      <c r="AS161" s="204"/>
      <c r="AT161" s="205"/>
      <c r="AU161" s="167"/>
      <c r="AV161" s="41" t="s">
        <v>149</v>
      </c>
      <c r="AW161" s="22"/>
      <c r="AX161" s="22"/>
      <c r="AY161" s="20"/>
      <c r="AZ161" s="20"/>
      <c r="BA161" s="20"/>
      <c r="BB161" s="220"/>
      <c r="BC161" s="21" t="s">
        <v>144</v>
      </c>
      <c r="BD161" s="20"/>
      <c r="BE161" s="61"/>
      <c r="BF161" s="61"/>
      <c r="BG161" s="41" t="s">
        <v>126</v>
      </c>
      <c r="BH161" s="20"/>
      <c r="BI161" s="62"/>
      <c r="BJ161" s="62"/>
      <c r="BK161" s="191"/>
      <c r="BL161" s="193"/>
      <c r="BM161" s="193"/>
    </row>
    <row r="162" spans="1:65" ht="30" hidden="1" customHeight="1" x14ac:dyDescent="0.3">
      <c r="A162" s="159"/>
      <c r="B162" s="218"/>
      <c r="C162" s="163"/>
      <c r="D162" s="165"/>
      <c r="E162" s="165"/>
      <c r="F162" s="165"/>
      <c r="G162" s="207"/>
      <c r="H162" s="210"/>
      <c r="I162" s="168"/>
      <c r="J162" s="179"/>
      <c r="K162" s="21" t="s">
        <v>152</v>
      </c>
      <c r="L162" s="22"/>
      <c r="M162" s="223"/>
      <c r="N162" s="179"/>
      <c r="O162" s="173"/>
      <c r="P162" s="183"/>
      <c r="Q162" s="185"/>
      <c r="R162" s="170"/>
      <c r="S162" s="172"/>
      <c r="T162" s="173"/>
      <c r="U162" s="174"/>
      <c r="V162" s="175"/>
      <c r="W162" s="21" t="s">
        <v>154</v>
      </c>
      <c r="X162" s="20"/>
      <c r="Y162" s="25"/>
      <c r="Z162" s="25"/>
      <c r="AA162" s="26"/>
      <c r="AB162" s="27"/>
      <c r="AC162" s="27"/>
      <c r="AD162" s="19"/>
      <c r="AE162" s="19"/>
      <c r="AF162" s="19"/>
      <c r="AG162" s="28"/>
      <c r="AH162" s="19"/>
      <c r="AI162" s="29" t="str">
        <f t="shared" si="7"/>
        <v/>
      </c>
      <c r="AJ162" s="29" t="str">
        <f t="shared" si="6"/>
        <v/>
      </c>
      <c r="AK162" s="19"/>
      <c r="AL162" s="29" t="str">
        <f>IFERROR(VLOOKUP(AJ162&amp;AK162,[2]Tabla_Controles!$B$56:$G$65,5,FALSE),"")</f>
        <v/>
      </c>
      <c r="AM162" s="30" t="str">
        <f t="shared" si="8"/>
        <v/>
      </c>
      <c r="AN162" s="177"/>
      <c r="AO162" s="196"/>
      <c r="AP162" s="199"/>
      <c r="AQ162" s="202"/>
      <c r="AR162" s="204"/>
      <c r="AS162" s="204"/>
      <c r="AT162" s="205"/>
      <c r="AU162" s="167"/>
      <c r="AV162" s="41" t="s">
        <v>160</v>
      </c>
      <c r="AW162" s="22"/>
      <c r="AX162" s="22"/>
      <c r="AY162" s="20"/>
      <c r="AZ162" s="20"/>
      <c r="BA162" s="20"/>
      <c r="BB162" s="220"/>
      <c r="BC162" s="21" t="s">
        <v>154</v>
      </c>
      <c r="BD162" s="20"/>
      <c r="BE162" s="61"/>
      <c r="BF162" s="61"/>
      <c r="BG162" s="41" t="s">
        <v>139</v>
      </c>
      <c r="BH162" s="20"/>
      <c r="BI162" s="62"/>
      <c r="BJ162" s="62"/>
      <c r="BK162" s="191"/>
      <c r="BL162" s="193"/>
      <c r="BM162" s="193"/>
    </row>
    <row r="163" spans="1:65" ht="30" hidden="1" customHeight="1" x14ac:dyDescent="0.3">
      <c r="A163" s="159"/>
      <c r="B163" s="218"/>
      <c r="C163" s="163"/>
      <c r="D163" s="165"/>
      <c r="E163" s="165"/>
      <c r="F163" s="165"/>
      <c r="G163" s="207"/>
      <c r="H163" s="210"/>
      <c r="I163" s="168"/>
      <c r="J163" s="179"/>
      <c r="K163" s="21" t="s">
        <v>167</v>
      </c>
      <c r="L163" s="22"/>
      <c r="M163" s="223"/>
      <c r="N163" s="179"/>
      <c r="O163" s="173"/>
      <c r="P163" s="183"/>
      <c r="Q163" s="185"/>
      <c r="R163" s="170"/>
      <c r="S163" s="172"/>
      <c r="T163" s="173"/>
      <c r="U163" s="174"/>
      <c r="V163" s="175"/>
      <c r="W163" s="21" t="s">
        <v>169</v>
      </c>
      <c r="X163" s="20"/>
      <c r="Y163" s="25"/>
      <c r="Z163" s="25"/>
      <c r="AA163" s="26"/>
      <c r="AB163" s="27"/>
      <c r="AC163" s="27"/>
      <c r="AD163" s="19"/>
      <c r="AE163" s="19"/>
      <c r="AF163" s="19"/>
      <c r="AG163" s="28"/>
      <c r="AH163" s="19"/>
      <c r="AI163" s="29" t="str">
        <f t="shared" si="7"/>
        <v/>
      </c>
      <c r="AJ163" s="29" t="str">
        <f t="shared" si="6"/>
        <v/>
      </c>
      <c r="AK163" s="19"/>
      <c r="AL163" s="29" t="str">
        <f>IFERROR(VLOOKUP(AJ163&amp;AK163,[2]Tabla_Controles!$B$56:$G$65,5,FALSE),"")</f>
        <v/>
      </c>
      <c r="AM163" s="30" t="str">
        <f t="shared" si="8"/>
        <v/>
      </c>
      <c r="AN163" s="177"/>
      <c r="AO163" s="196"/>
      <c r="AP163" s="199"/>
      <c r="AQ163" s="202"/>
      <c r="AR163" s="204"/>
      <c r="AS163" s="204"/>
      <c r="AT163" s="205"/>
      <c r="AU163" s="167"/>
      <c r="AV163" s="41" t="s">
        <v>174</v>
      </c>
      <c r="AW163" s="22"/>
      <c r="AX163" s="22"/>
      <c r="AY163" s="20"/>
      <c r="AZ163" s="20"/>
      <c r="BA163" s="20"/>
      <c r="BB163" s="220"/>
      <c r="BC163" s="21" t="s">
        <v>169</v>
      </c>
      <c r="BD163" s="20"/>
      <c r="BE163" s="61"/>
      <c r="BF163" s="61"/>
      <c r="BG163" s="41" t="s">
        <v>149</v>
      </c>
      <c r="BH163" s="20"/>
      <c r="BI163" s="62"/>
      <c r="BJ163" s="62"/>
      <c r="BK163" s="191"/>
      <c r="BL163" s="193"/>
      <c r="BM163" s="193"/>
    </row>
    <row r="164" spans="1:65" ht="30" hidden="1" customHeight="1" x14ac:dyDescent="0.3">
      <c r="A164" s="159"/>
      <c r="B164" s="218"/>
      <c r="C164" s="164"/>
      <c r="D164" s="165"/>
      <c r="E164" s="165"/>
      <c r="F164" s="165"/>
      <c r="G164" s="208"/>
      <c r="H164" s="211"/>
      <c r="I164" s="168"/>
      <c r="J164" s="179"/>
      <c r="K164" s="21" t="s">
        <v>183</v>
      </c>
      <c r="L164" s="22"/>
      <c r="M164" s="224"/>
      <c r="N164" s="179"/>
      <c r="O164" s="173"/>
      <c r="P164" s="183"/>
      <c r="Q164" s="186"/>
      <c r="R164" s="171"/>
      <c r="S164" s="172"/>
      <c r="T164" s="173"/>
      <c r="U164" s="174"/>
      <c r="V164" s="175"/>
      <c r="W164" s="21" t="s">
        <v>184</v>
      </c>
      <c r="X164" s="20"/>
      <c r="Y164" s="25"/>
      <c r="Z164" s="25"/>
      <c r="AA164" s="26"/>
      <c r="AB164" s="27"/>
      <c r="AC164" s="27"/>
      <c r="AD164" s="19"/>
      <c r="AE164" s="19"/>
      <c r="AF164" s="19"/>
      <c r="AG164" s="28"/>
      <c r="AH164" s="19"/>
      <c r="AI164" s="29" t="str">
        <f t="shared" si="7"/>
        <v/>
      </c>
      <c r="AJ164" s="29" t="str">
        <f t="shared" si="6"/>
        <v/>
      </c>
      <c r="AK164" s="19"/>
      <c r="AL164" s="29" t="str">
        <f>IFERROR(VLOOKUP(AJ164&amp;AK164,[2]Tabla_Controles!$B$56:$G$65,5,FALSE),"")</f>
        <v/>
      </c>
      <c r="AM164" s="30" t="str">
        <f t="shared" si="8"/>
        <v/>
      </c>
      <c r="AN164" s="178"/>
      <c r="AO164" s="197"/>
      <c r="AP164" s="200"/>
      <c r="AQ164" s="203"/>
      <c r="AR164" s="204"/>
      <c r="AS164" s="204"/>
      <c r="AT164" s="205"/>
      <c r="AU164" s="167"/>
      <c r="AV164" s="41" t="s">
        <v>185</v>
      </c>
      <c r="AW164" s="22"/>
      <c r="AX164" s="22"/>
      <c r="AY164" s="20"/>
      <c r="AZ164" s="20"/>
      <c r="BA164" s="20"/>
      <c r="BB164" s="221"/>
      <c r="BC164" s="21" t="s">
        <v>184</v>
      </c>
      <c r="BD164" s="20"/>
      <c r="BE164" s="61"/>
      <c r="BF164" s="61"/>
      <c r="BG164" s="41" t="s">
        <v>160</v>
      </c>
      <c r="BH164" s="20"/>
      <c r="BI164" s="62"/>
      <c r="BJ164" s="62"/>
      <c r="BK164" s="192"/>
      <c r="BL164" s="194"/>
      <c r="BM164" s="194"/>
    </row>
    <row r="165" spans="1:65" ht="51" hidden="1" customHeight="1" x14ac:dyDescent="0.3">
      <c r="A165" s="159" t="str">
        <f>C165&amp;COUNTIF($C$10:C165,C165)</f>
        <v>0</v>
      </c>
      <c r="B165" s="218"/>
      <c r="C165" s="162"/>
      <c r="D165" s="165"/>
      <c r="E165" s="165"/>
      <c r="F165" s="165"/>
      <c r="G165" s="206"/>
      <c r="H165" s="209"/>
      <c r="I165" s="168" t="str">
        <f>"Posibilidad de recibir o solicitar cualquier dádiva o beneficio a nombre propio o de terceros, con el fin de "&amp;J165</f>
        <v xml:space="preserve">Posibilidad de recibir o solicitar cualquier dádiva o beneficio a nombre propio o de terceros, con el fin de </v>
      </c>
      <c r="J165" s="179"/>
      <c r="K165" s="21" t="s">
        <v>86</v>
      </c>
      <c r="L165" s="22"/>
      <c r="M165" s="222"/>
      <c r="N165" s="179"/>
      <c r="O165" s="173"/>
      <c r="P165" s="183"/>
      <c r="Q165" s="184"/>
      <c r="R165" s="169"/>
      <c r="S165" s="172"/>
      <c r="T165" s="173"/>
      <c r="U165" s="174"/>
      <c r="V165" s="175"/>
      <c r="W165" s="21" t="s">
        <v>91</v>
      </c>
      <c r="X165" s="20"/>
      <c r="Y165" s="25"/>
      <c r="Z165" s="25"/>
      <c r="AA165" s="26"/>
      <c r="AB165" s="27"/>
      <c r="AC165" s="27"/>
      <c r="AD165" s="19"/>
      <c r="AE165" s="19"/>
      <c r="AF165" s="19"/>
      <c r="AG165" s="28"/>
      <c r="AH165" s="19"/>
      <c r="AI165" s="29" t="str">
        <f t="shared" si="7"/>
        <v/>
      </c>
      <c r="AJ165" s="29" t="str">
        <f t="shared" si="6"/>
        <v/>
      </c>
      <c r="AK165" s="19"/>
      <c r="AL165" s="29" t="str">
        <f>IFERROR(VLOOKUP(AJ165&amp;AK165,[2]Tabla_Controles!$B$56:$G$65,5,FALSE),"")</f>
        <v/>
      </c>
      <c r="AM165" s="30" t="str">
        <f t="shared" si="8"/>
        <v/>
      </c>
      <c r="AN165" s="176" t="str">
        <f>IFERROR(AVERAGE(AM165:AM171),"")</f>
        <v/>
      </c>
      <c r="AO165" s="195" t="str">
        <f>IF($AN165=100,"Fuerte",IF($AN165&lt;100,"Moderado",IF($AN165&lt;50,"Débil",IF($AN165=0,"",""))))</f>
        <v/>
      </c>
      <c r="AP165" s="198"/>
      <c r="AQ165" s="201" t="str">
        <f>IFERROR(P165-VLOOKUP(AO165&amp;AP165,[2]Tabla_Controles!$B$77:$E$83,4,0),"")</f>
        <v/>
      </c>
      <c r="AR165" s="204" t="str">
        <f>IF($AQ165="","",IF($AQ165=1,"Muy Baja",IF($AQ165=2,"Baja",IF($AQ165=3,"Media",IF($AQ165=4,"Alta",IF($AQ165=5,"Muy Alta","Muy Baja"))))))</f>
        <v/>
      </c>
      <c r="AS165" s="204">
        <f>T165</f>
        <v>0</v>
      </c>
      <c r="AT165" s="205" t="str">
        <f>IF(OR(AND($AR165="Muy Baja",$AS165="Leve"),AND($AR165="Muy Baja",$AS165="Menor"),AND($AR165="Baja",$AS165="Leve"),AND($AR165="Baja",$AS165="Menor"),AND($AR165="Media",$AS165="Leve")),"Bajo",IF(OR(AND($AR165="Muy baja",$AS165="Moderado"),AND($AR165="Baja",$AS165="Moderado"),AND($AR165="Media",$AS165="Menor"),AND($AR165="Alta",$AS165="Leve")),"Moderado",IF(OR(AND($AR165="Muy Baja",$AS165="Mayor"),AND($AR165="Baja",$AS165="Mayor"),AND($AR165="Media",$AS165="Moderado"),AND($AR165="Alta",$AS165="Menor"),AND($AR165="Alta",$AS165="Moderado"),AND($AR165="Muy Alta",$AS165="Leve"),AND($AR165="Muy Alta",$AS165="Menor")),"Alto",IF(OR(AND($AR165="Muy Baja",$AS165="Catastrófico"),AND($AR165="Baja",$AS165="Catastrófico"),AND($AR165="Media",$AS165="Mayor"),AND($AR165="Media",$AS165="Catastrófico"),AND($AR165="Alta",$AS165="Mayor"),AND($AR165="Alta",$AS165="Catastrófico"),AND($AR165="Muy Alta",$AS165="Moderado"),AND($AR165="Muy Alta",$AS165="Mayor"),AND($AR165="Muy Alta",$AS165="Catastrófico")),"Extremo",""))))</f>
        <v/>
      </c>
      <c r="AU165" s="167"/>
      <c r="AV165" s="41" t="s">
        <v>105</v>
      </c>
      <c r="AW165" s="22"/>
      <c r="AX165" s="22"/>
      <c r="AY165" s="20"/>
      <c r="AZ165" s="20"/>
      <c r="BA165" s="20"/>
      <c r="BB165" s="219"/>
      <c r="BC165" s="21" t="s">
        <v>91</v>
      </c>
      <c r="BD165" s="20"/>
      <c r="BE165" s="61"/>
      <c r="BF165" s="61"/>
      <c r="BG165" s="41" t="s">
        <v>174</v>
      </c>
      <c r="BH165" s="20"/>
      <c r="BI165" s="62"/>
      <c r="BJ165" s="62"/>
      <c r="BK165" s="190"/>
      <c r="BL165" s="212"/>
      <c r="BM165" s="212"/>
    </row>
    <row r="166" spans="1:65" ht="30" hidden="1" customHeight="1" x14ac:dyDescent="0.3">
      <c r="A166" s="159"/>
      <c r="B166" s="218"/>
      <c r="C166" s="163"/>
      <c r="D166" s="165"/>
      <c r="E166" s="165"/>
      <c r="F166" s="165"/>
      <c r="G166" s="207"/>
      <c r="H166" s="210"/>
      <c r="I166" s="168"/>
      <c r="J166" s="179"/>
      <c r="K166" s="21" t="s">
        <v>118</v>
      </c>
      <c r="L166" s="22"/>
      <c r="M166" s="223"/>
      <c r="N166" s="179"/>
      <c r="O166" s="173"/>
      <c r="P166" s="183"/>
      <c r="Q166" s="185"/>
      <c r="R166" s="170"/>
      <c r="S166" s="172"/>
      <c r="T166" s="173"/>
      <c r="U166" s="174"/>
      <c r="V166" s="175"/>
      <c r="W166" s="21" t="s">
        <v>120</v>
      </c>
      <c r="X166" s="20"/>
      <c r="Y166" s="25"/>
      <c r="Z166" s="25"/>
      <c r="AA166" s="26"/>
      <c r="AB166" s="27"/>
      <c r="AC166" s="27"/>
      <c r="AD166" s="19"/>
      <c r="AE166" s="19"/>
      <c r="AF166" s="19"/>
      <c r="AG166" s="28"/>
      <c r="AH166" s="19"/>
      <c r="AI166" s="29" t="str">
        <f t="shared" si="7"/>
        <v/>
      </c>
      <c r="AJ166" s="29" t="str">
        <f t="shared" si="6"/>
        <v/>
      </c>
      <c r="AK166" s="19"/>
      <c r="AL166" s="29" t="str">
        <f>IFERROR(VLOOKUP(AJ166&amp;AK166,[2]Tabla_Controles!$B$56:$G$65,5,FALSE),"")</f>
        <v/>
      </c>
      <c r="AM166" s="30" t="str">
        <f t="shared" si="8"/>
        <v/>
      </c>
      <c r="AN166" s="177"/>
      <c r="AO166" s="196"/>
      <c r="AP166" s="199"/>
      <c r="AQ166" s="202"/>
      <c r="AR166" s="204"/>
      <c r="AS166" s="204"/>
      <c r="AT166" s="205"/>
      <c r="AU166" s="167"/>
      <c r="AV166" s="41" t="s">
        <v>126</v>
      </c>
      <c r="AW166" s="22"/>
      <c r="AX166" s="22"/>
      <c r="AY166" s="20"/>
      <c r="AZ166" s="20"/>
      <c r="BA166" s="20"/>
      <c r="BB166" s="220"/>
      <c r="BC166" s="21" t="s">
        <v>120</v>
      </c>
      <c r="BD166" s="20"/>
      <c r="BE166" s="61"/>
      <c r="BF166" s="61"/>
      <c r="BG166" s="41" t="s">
        <v>185</v>
      </c>
      <c r="BH166" s="20"/>
      <c r="BI166" s="62"/>
      <c r="BJ166" s="62"/>
      <c r="BK166" s="191"/>
      <c r="BL166" s="193"/>
      <c r="BM166" s="193"/>
    </row>
    <row r="167" spans="1:65" ht="30" hidden="1" customHeight="1" x14ac:dyDescent="0.3">
      <c r="A167" s="159"/>
      <c r="B167" s="218"/>
      <c r="C167" s="163"/>
      <c r="D167" s="165"/>
      <c r="E167" s="165"/>
      <c r="F167" s="165"/>
      <c r="G167" s="207"/>
      <c r="H167" s="210"/>
      <c r="I167" s="168"/>
      <c r="J167" s="179"/>
      <c r="K167" s="21" t="s">
        <v>133</v>
      </c>
      <c r="L167" s="22"/>
      <c r="M167" s="223"/>
      <c r="N167" s="179"/>
      <c r="O167" s="173"/>
      <c r="P167" s="183"/>
      <c r="Q167" s="185"/>
      <c r="R167" s="170"/>
      <c r="S167" s="172"/>
      <c r="T167" s="173"/>
      <c r="U167" s="174"/>
      <c r="V167" s="175"/>
      <c r="W167" s="21" t="s">
        <v>135</v>
      </c>
      <c r="X167" s="20"/>
      <c r="Y167" s="25"/>
      <c r="Z167" s="25"/>
      <c r="AA167" s="26"/>
      <c r="AB167" s="27"/>
      <c r="AC167" s="27"/>
      <c r="AD167" s="19"/>
      <c r="AE167" s="19"/>
      <c r="AF167" s="19"/>
      <c r="AG167" s="28"/>
      <c r="AH167" s="19"/>
      <c r="AI167" s="29" t="str">
        <f t="shared" si="7"/>
        <v/>
      </c>
      <c r="AJ167" s="29" t="str">
        <f t="shared" si="6"/>
        <v/>
      </c>
      <c r="AK167" s="19"/>
      <c r="AL167" s="29" t="str">
        <f>IFERROR(VLOOKUP(AJ167&amp;AK167,[2]Tabla_Controles!$B$56:$G$65,5,FALSE),"")</f>
        <v/>
      </c>
      <c r="AM167" s="30" t="str">
        <f t="shared" si="8"/>
        <v/>
      </c>
      <c r="AN167" s="177"/>
      <c r="AO167" s="196"/>
      <c r="AP167" s="199"/>
      <c r="AQ167" s="202"/>
      <c r="AR167" s="204"/>
      <c r="AS167" s="204"/>
      <c r="AT167" s="205"/>
      <c r="AU167" s="167"/>
      <c r="AV167" s="41" t="s">
        <v>139</v>
      </c>
      <c r="AW167" s="22"/>
      <c r="AX167" s="22"/>
      <c r="AY167" s="20"/>
      <c r="AZ167" s="20"/>
      <c r="BA167" s="20"/>
      <c r="BB167" s="220"/>
      <c r="BC167" s="21" t="s">
        <v>135</v>
      </c>
      <c r="BD167" s="20"/>
      <c r="BE167" s="61"/>
      <c r="BF167" s="61"/>
      <c r="BG167" s="41" t="s">
        <v>105</v>
      </c>
      <c r="BH167" s="20"/>
      <c r="BI167" s="62"/>
      <c r="BJ167" s="62"/>
      <c r="BK167" s="191"/>
      <c r="BL167" s="193"/>
      <c r="BM167" s="193"/>
    </row>
    <row r="168" spans="1:65" ht="30" hidden="1" customHeight="1" x14ac:dyDescent="0.3">
      <c r="A168" s="159"/>
      <c r="B168" s="218"/>
      <c r="C168" s="163"/>
      <c r="D168" s="165"/>
      <c r="E168" s="165"/>
      <c r="F168" s="165"/>
      <c r="G168" s="207"/>
      <c r="H168" s="210"/>
      <c r="I168" s="168"/>
      <c r="J168" s="179"/>
      <c r="K168" s="21" t="s">
        <v>142</v>
      </c>
      <c r="L168" s="22"/>
      <c r="M168" s="223"/>
      <c r="N168" s="179"/>
      <c r="O168" s="173"/>
      <c r="P168" s="183"/>
      <c r="Q168" s="185"/>
      <c r="R168" s="170"/>
      <c r="S168" s="172"/>
      <c r="T168" s="173"/>
      <c r="U168" s="174"/>
      <c r="V168" s="175"/>
      <c r="W168" s="21" t="s">
        <v>144</v>
      </c>
      <c r="X168" s="20"/>
      <c r="Y168" s="25"/>
      <c r="Z168" s="25"/>
      <c r="AA168" s="26"/>
      <c r="AB168" s="27"/>
      <c r="AC168" s="27"/>
      <c r="AD168" s="19"/>
      <c r="AE168" s="19"/>
      <c r="AF168" s="19"/>
      <c r="AG168" s="28"/>
      <c r="AH168" s="19"/>
      <c r="AI168" s="29" t="str">
        <f t="shared" si="7"/>
        <v/>
      </c>
      <c r="AJ168" s="29" t="str">
        <f t="shared" si="6"/>
        <v/>
      </c>
      <c r="AK168" s="19"/>
      <c r="AL168" s="29" t="str">
        <f>IFERROR(VLOOKUP(AJ168&amp;AK168,[2]Tabla_Controles!$B$56:$G$65,5,FALSE),"")</f>
        <v/>
      </c>
      <c r="AM168" s="30" t="str">
        <f t="shared" si="8"/>
        <v/>
      </c>
      <c r="AN168" s="177"/>
      <c r="AO168" s="196"/>
      <c r="AP168" s="199"/>
      <c r="AQ168" s="202"/>
      <c r="AR168" s="204"/>
      <c r="AS168" s="204"/>
      <c r="AT168" s="205"/>
      <c r="AU168" s="167"/>
      <c r="AV168" s="41" t="s">
        <v>149</v>
      </c>
      <c r="AW168" s="22"/>
      <c r="AX168" s="22"/>
      <c r="AY168" s="20"/>
      <c r="AZ168" s="20"/>
      <c r="BA168" s="20"/>
      <c r="BB168" s="220"/>
      <c r="BC168" s="21" t="s">
        <v>144</v>
      </c>
      <c r="BD168" s="20"/>
      <c r="BE168" s="61"/>
      <c r="BF168" s="61"/>
      <c r="BG168" s="41" t="s">
        <v>126</v>
      </c>
      <c r="BH168" s="20"/>
      <c r="BI168" s="62"/>
      <c r="BJ168" s="62"/>
      <c r="BK168" s="191"/>
      <c r="BL168" s="193"/>
      <c r="BM168" s="193"/>
    </row>
    <row r="169" spans="1:65" ht="30" hidden="1" customHeight="1" x14ac:dyDescent="0.3">
      <c r="A169" s="159"/>
      <c r="B169" s="218"/>
      <c r="C169" s="163"/>
      <c r="D169" s="165"/>
      <c r="E169" s="165"/>
      <c r="F169" s="165"/>
      <c r="G169" s="207"/>
      <c r="H169" s="210"/>
      <c r="I169" s="168"/>
      <c r="J169" s="179"/>
      <c r="K169" s="21" t="s">
        <v>152</v>
      </c>
      <c r="L169" s="22"/>
      <c r="M169" s="223"/>
      <c r="N169" s="179"/>
      <c r="O169" s="173"/>
      <c r="P169" s="183"/>
      <c r="Q169" s="185"/>
      <c r="R169" s="170"/>
      <c r="S169" s="172"/>
      <c r="T169" s="173"/>
      <c r="U169" s="174"/>
      <c r="V169" s="175"/>
      <c r="W169" s="21" t="s">
        <v>154</v>
      </c>
      <c r="X169" s="20"/>
      <c r="Y169" s="25"/>
      <c r="Z169" s="25"/>
      <c r="AA169" s="26"/>
      <c r="AB169" s="27"/>
      <c r="AC169" s="27"/>
      <c r="AD169" s="19"/>
      <c r="AE169" s="19"/>
      <c r="AF169" s="19"/>
      <c r="AG169" s="28"/>
      <c r="AH169" s="19"/>
      <c r="AI169" s="29" t="str">
        <f t="shared" si="7"/>
        <v/>
      </c>
      <c r="AJ169" s="29" t="str">
        <f t="shared" si="6"/>
        <v/>
      </c>
      <c r="AK169" s="19"/>
      <c r="AL169" s="29" t="str">
        <f>IFERROR(VLOOKUP(AJ169&amp;AK169,[2]Tabla_Controles!$B$56:$G$65,5,FALSE),"")</f>
        <v/>
      </c>
      <c r="AM169" s="30" t="str">
        <f t="shared" si="8"/>
        <v/>
      </c>
      <c r="AN169" s="177"/>
      <c r="AO169" s="196"/>
      <c r="AP169" s="199"/>
      <c r="AQ169" s="202"/>
      <c r="AR169" s="204"/>
      <c r="AS169" s="204"/>
      <c r="AT169" s="205"/>
      <c r="AU169" s="167"/>
      <c r="AV169" s="41" t="s">
        <v>160</v>
      </c>
      <c r="AW169" s="22"/>
      <c r="AX169" s="22"/>
      <c r="AY169" s="20"/>
      <c r="AZ169" s="20"/>
      <c r="BA169" s="20"/>
      <c r="BB169" s="220"/>
      <c r="BC169" s="21" t="s">
        <v>154</v>
      </c>
      <c r="BD169" s="20"/>
      <c r="BE169" s="61"/>
      <c r="BF169" s="61"/>
      <c r="BG169" s="41" t="s">
        <v>139</v>
      </c>
      <c r="BH169" s="20"/>
      <c r="BI169" s="62"/>
      <c r="BJ169" s="62"/>
      <c r="BK169" s="191"/>
      <c r="BL169" s="193"/>
      <c r="BM169" s="193"/>
    </row>
    <row r="170" spans="1:65" ht="30" hidden="1" customHeight="1" x14ac:dyDescent="0.3">
      <c r="A170" s="159"/>
      <c r="B170" s="218"/>
      <c r="C170" s="163"/>
      <c r="D170" s="165"/>
      <c r="E170" s="165"/>
      <c r="F170" s="165"/>
      <c r="G170" s="207"/>
      <c r="H170" s="210"/>
      <c r="I170" s="168"/>
      <c r="J170" s="179"/>
      <c r="K170" s="21" t="s">
        <v>167</v>
      </c>
      <c r="L170" s="22"/>
      <c r="M170" s="223"/>
      <c r="N170" s="179"/>
      <c r="O170" s="173"/>
      <c r="P170" s="183"/>
      <c r="Q170" s="185"/>
      <c r="R170" s="170"/>
      <c r="S170" s="172"/>
      <c r="T170" s="173"/>
      <c r="U170" s="174"/>
      <c r="V170" s="175"/>
      <c r="W170" s="21" t="s">
        <v>169</v>
      </c>
      <c r="X170" s="20"/>
      <c r="Y170" s="25"/>
      <c r="Z170" s="25"/>
      <c r="AA170" s="26"/>
      <c r="AB170" s="27"/>
      <c r="AC170" s="27"/>
      <c r="AD170" s="19"/>
      <c r="AE170" s="19"/>
      <c r="AF170" s="19"/>
      <c r="AG170" s="28"/>
      <c r="AH170" s="19"/>
      <c r="AI170" s="29" t="str">
        <f t="shared" si="7"/>
        <v/>
      </c>
      <c r="AJ170" s="29" t="str">
        <f t="shared" si="6"/>
        <v/>
      </c>
      <c r="AK170" s="19"/>
      <c r="AL170" s="29" t="str">
        <f>IFERROR(VLOOKUP(AJ170&amp;AK170,[2]Tabla_Controles!$B$56:$G$65,5,FALSE),"")</f>
        <v/>
      </c>
      <c r="AM170" s="30" t="str">
        <f t="shared" si="8"/>
        <v/>
      </c>
      <c r="AN170" s="177"/>
      <c r="AO170" s="196"/>
      <c r="AP170" s="199"/>
      <c r="AQ170" s="202"/>
      <c r="AR170" s="204"/>
      <c r="AS170" s="204"/>
      <c r="AT170" s="205"/>
      <c r="AU170" s="167"/>
      <c r="AV170" s="41" t="s">
        <v>174</v>
      </c>
      <c r="AW170" s="22"/>
      <c r="AX170" s="22"/>
      <c r="AY170" s="20"/>
      <c r="AZ170" s="20"/>
      <c r="BA170" s="20"/>
      <c r="BB170" s="220"/>
      <c r="BC170" s="21" t="s">
        <v>169</v>
      </c>
      <c r="BD170" s="20"/>
      <c r="BE170" s="61"/>
      <c r="BF170" s="61"/>
      <c r="BG170" s="41" t="s">
        <v>149</v>
      </c>
      <c r="BH170" s="20"/>
      <c r="BI170" s="62"/>
      <c r="BJ170" s="62"/>
      <c r="BK170" s="191"/>
      <c r="BL170" s="193"/>
      <c r="BM170" s="193"/>
    </row>
    <row r="171" spans="1:65" ht="30" hidden="1" customHeight="1" x14ac:dyDescent="0.3">
      <c r="A171" s="159"/>
      <c r="B171" s="218"/>
      <c r="C171" s="164"/>
      <c r="D171" s="165"/>
      <c r="E171" s="165"/>
      <c r="F171" s="165"/>
      <c r="G171" s="208"/>
      <c r="H171" s="211"/>
      <c r="I171" s="168"/>
      <c r="J171" s="179"/>
      <c r="K171" s="21" t="s">
        <v>183</v>
      </c>
      <c r="L171" s="22"/>
      <c r="M171" s="224"/>
      <c r="N171" s="179"/>
      <c r="O171" s="173"/>
      <c r="P171" s="183"/>
      <c r="Q171" s="186"/>
      <c r="R171" s="171"/>
      <c r="S171" s="172"/>
      <c r="T171" s="173"/>
      <c r="U171" s="174"/>
      <c r="V171" s="175"/>
      <c r="W171" s="21" t="s">
        <v>184</v>
      </c>
      <c r="X171" s="20"/>
      <c r="Y171" s="25"/>
      <c r="Z171" s="25"/>
      <c r="AA171" s="26"/>
      <c r="AB171" s="27"/>
      <c r="AC171" s="27"/>
      <c r="AD171" s="19"/>
      <c r="AE171" s="19"/>
      <c r="AF171" s="19"/>
      <c r="AG171" s="28"/>
      <c r="AH171" s="19"/>
      <c r="AI171" s="29" t="str">
        <f t="shared" si="7"/>
        <v/>
      </c>
      <c r="AJ171" s="29" t="str">
        <f t="shared" si="6"/>
        <v/>
      </c>
      <c r="AK171" s="19"/>
      <c r="AL171" s="29" t="str">
        <f>IFERROR(VLOOKUP(AJ171&amp;AK171,[2]Tabla_Controles!$B$56:$G$65,5,FALSE),"")</f>
        <v/>
      </c>
      <c r="AM171" s="30" t="str">
        <f t="shared" si="8"/>
        <v/>
      </c>
      <c r="AN171" s="178"/>
      <c r="AO171" s="197"/>
      <c r="AP171" s="200"/>
      <c r="AQ171" s="203"/>
      <c r="AR171" s="204"/>
      <c r="AS171" s="204"/>
      <c r="AT171" s="205"/>
      <c r="AU171" s="167"/>
      <c r="AV171" s="41" t="s">
        <v>185</v>
      </c>
      <c r="AW171" s="22"/>
      <c r="AX171" s="22"/>
      <c r="AY171" s="20"/>
      <c r="AZ171" s="20"/>
      <c r="BA171" s="20"/>
      <c r="BB171" s="221"/>
      <c r="BC171" s="21" t="s">
        <v>184</v>
      </c>
      <c r="BD171" s="20"/>
      <c r="BE171" s="61"/>
      <c r="BF171" s="61"/>
      <c r="BG171" s="41" t="s">
        <v>160</v>
      </c>
      <c r="BH171" s="20"/>
      <c r="BI171" s="62"/>
      <c r="BJ171" s="62"/>
      <c r="BK171" s="192"/>
      <c r="BL171" s="194"/>
      <c r="BM171" s="194"/>
    </row>
    <row r="172" spans="1:65" ht="51" hidden="1" customHeight="1" x14ac:dyDescent="0.3">
      <c r="A172" s="159" t="str">
        <f>C172&amp;COUNTIF($C$10:C172,C172)</f>
        <v>0</v>
      </c>
      <c r="B172" s="218"/>
      <c r="C172" s="162"/>
      <c r="D172" s="165"/>
      <c r="E172" s="165"/>
      <c r="F172" s="165"/>
      <c r="G172" s="206"/>
      <c r="H172" s="209"/>
      <c r="I172" s="168" t="str">
        <f>"Posibilidad de recibir o solicitar cualquier dádiva o beneficio a nombre propio o de terceros, con el fin de "&amp;J172</f>
        <v xml:space="preserve">Posibilidad de recibir o solicitar cualquier dádiva o beneficio a nombre propio o de terceros, con el fin de </v>
      </c>
      <c r="J172" s="179"/>
      <c r="K172" s="21" t="s">
        <v>86</v>
      </c>
      <c r="L172" s="22"/>
      <c r="M172" s="222"/>
      <c r="N172" s="179"/>
      <c r="O172" s="173"/>
      <c r="P172" s="183"/>
      <c r="Q172" s="184"/>
      <c r="R172" s="169"/>
      <c r="S172" s="172"/>
      <c r="T172" s="173"/>
      <c r="U172" s="174"/>
      <c r="V172" s="175"/>
      <c r="W172" s="21" t="s">
        <v>91</v>
      </c>
      <c r="X172" s="20"/>
      <c r="Y172" s="25"/>
      <c r="Z172" s="25"/>
      <c r="AA172" s="26"/>
      <c r="AB172" s="27"/>
      <c r="AC172" s="27"/>
      <c r="AD172" s="19"/>
      <c r="AE172" s="19"/>
      <c r="AF172" s="19"/>
      <c r="AG172" s="28"/>
      <c r="AH172" s="19"/>
      <c r="AI172" s="29" t="str">
        <f t="shared" si="7"/>
        <v/>
      </c>
      <c r="AJ172" s="29" t="str">
        <f t="shared" si="6"/>
        <v/>
      </c>
      <c r="AK172" s="19"/>
      <c r="AL172" s="29" t="str">
        <f>IFERROR(VLOOKUP(AJ172&amp;AK172,[2]Tabla_Controles!$B$56:$G$65,5,FALSE),"")</f>
        <v/>
      </c>
      <c r="AM172" s="30" t="str">
        <f t="shared" si="8"/>
        <v/>
      </c>
      <c r="AN172" s="176" t="str">
        <f>IFERROR(AVERAGE(AM172:AM178),"")</f>
        <v/>
      </c>
      <c r="AO172" s="195" t="str">
        <f>IF($AN172=100,"Fuerte",IF($AN172&lt;100,"Moderado",IF($AN172&lt;50,"Débil",IF($AN172=0,"",""))))</f>
        <v/>
      </c>
      <c r="AP172" s="198"/>
      <c r="AQ172" s="201" t="str">
        <f>IFERROR(P172-VLOOKUP(AO172&amp;AP172,[2]Tabla_Controles!$B$77:$E$83,4,0),"")</f>
        <v/>
      </c>
      <c r="AR172" s="204" t="str">
        <f>IF($AQ172="","",IF($AQ172=1,"Muy Baja",IF($AQ172=2,"Baja",IF($AQ172=3,"Media",IF($AQ172=4,"Alta",IF($AQ172=5,"Muy Alta","Muy Baja"))))))</f>
        <v/>
      </c>
      <c r="AS172" s="204">
        <f>T172</f>
        <v>0</v>
      </c>
      <c r="AT172" s="205" t="str">
        <f>IF(OR(AND($AR172="Muy Baja",$AS172="Leve"),AND($AR172="Muy Baja",$AS172="Menor"),AND($AR172="Baja",$AS172="Leve"),AND($AR172="Baja",$AS172="Menor"),AND($AR172="Media",$AS172="Leve")),"Bajo",IF(OR(AND($AR172="Muy baja",$AS172="Moderado"),AND($AR172="Baja",$AS172="Moderado"),AND($AR172="Media",$AS172="Menor"),AND($AR172="Alta",$AS172="Leve")),"Moderado",IF(OR(AND($AR172="Muy Baja",$AS172="Mayor"),AND($AR172="Baja",$AS172="Mayor"),AND($AR172="Media",$AS172="Moderado"),AND($AR172="Alta",$AS172="Menor"),AND($AR172="Alta",$AS172="Moderado"),AND($AR172="Muy Alta",$AS172="Leve"),AND($AR172="Muy Alta",$AS172="Menor")),"Alto",IF(OR(AND($AR172="Muy Baja",$AS172="Catastrófico"),AND($AR172="Baja",$AS172="Catastrófico"),AND($AR172="Media",$AS172="Mayor"),AND($AR172="Media",$AS172="Catastrófico"),AND($AR172="Alta",$AS172="Mayor"),AND($AR172="Alta",$AS172="Catastrófico"),AND($AR172="Muy Alta",$AS172="Moderado"),AND($AR172="Muy Alta",$AS172="Mayor"),AND($AR172="Muy Alta",$AS172="Catastrófico")),"Extremo",""))))</f>
        <v/>
      </c>
      <c r="AU172" s="167"/>
      <c r="AV172" s="41" t="s">
        <v>105</v>
      </c>
      <c r="AW172" s="22"/>
      <c r="AX172" s="22"/>
      <c r="AY172" s="20"/>
      <c r="AZ172" s="20"/>
      <c r="BA172" s="20"/>
      <c r="BB172" s="219"/>
      <c r="BC172" s="21" t="s">
        <v>91</v>
      </c>
      <c r="BD172" s="20"/>
      <c r="BE172" s="61"/>
      <c r="BF172" s="61"/>
      <c r="BG172" s="41" t="s">
        <v>174</v>
      </c>
      <c r="BH172" s="20"/>
      <c r="BI172" s="62"/>
      <c r="BJ172" s="62"/>
      <c r="BK172" s="190"/>
      <c r="BL172" s="212"/>
      <c r="BM172" s="212"/>
    </row>
    <row r="173" spans="1:65" ht="30" hidden="1" customHeight="1" x14ac:dyDescent="0.3">
      <c r="A173" s="159"/>
      <c r="B173" s="218"/>
      <c r="C173" s="163"/>
      <c r="D173" s="165"/>
      <c r="E173" s="165"/>
      <c r="F173" s="165"/>
      <c r="G173" s="207"/>
      <c r="H173" s="210"/>
      <c r="I173" s="168"/>
      <c r="J173" s="179"/>
      <c r="K173" s="21" t="s">
        <v>118</v>
      </c>
      <c r="L173" s="22"/>
      <c r="M173" s="223"/>
      <c r="N173" s="179"/>
      <c r="O173" s="173"/>
      <c r="P173" s="183"/>
      <c r="Q173" s="185"/>
      <c r="R173" s="170"/>
      <c r="S173" s="172"/>
      <c r="T173" s="173"/>
      <c r="U173" s="174"/>
      <c r="V173" s="175"/>
      <c r="W173" s="21" t="s">
        <v>120</v>
      </c>
      <c r="X173" s="20"/>
      <c r="Y173" s="25"/>
      <c r="Z173" s="25"/>
      <c r="AA173" s="26"/>
      <c r="AB173" s="27"/>
      <c r="AC173" s="27"/>
      <c r="AD173" s="19"/>
      <c r="AE173" s="19"/>
      <c r="AF173" s="19"/>
      <c r="AG173" s="28"/>
      <c r="AH173" s="19"/>
      <c r="AI173" s="29" t="str">
        <f t="shared" si="7"/>
        <v/>
      </c>
      <c r="AJ173" s="29" t="str">
        <f t="shared" si="6"/>
        <v/>
      </c>
      <c r="AK173" s="19"/>
      <c r="AL173" s="29" t="str">
        <f>IFERROR(VLOOKUP(AJ173&amp;AK173,[2]Tabla_Controles!$B$56:$G$65,5,FALSE),"")</f>
        <v/>
      </c>
      <c r="AM173" s="30" t="str">
        <f t="shared" si="8"/>
        <v/>
      </c>
      <c r="AN173" s="177"/>
      <c r="AO173" s="196"/>
      <c r="AP173" s="199"/>
      <c r="AQ173" s="202"/>
      <c r="AR173" s="204"/>
      <c r="AS173" s="204"/>
      <c r="AT173" s="205"/>
      <c r="AU173" s="167"/>
      <c r="AV173" s="41" t="s">
        <v>126</v>
      </c>
      <c r="AW173" s="22"/>
      <c r="AX173" s="22"/>
      <c r="AY173" s="20"/>
      <c r="AZ173" s="20"/>
      <c r="BA173" s="20"/>
      <c r="BB173" s="220"/>
      <c r="BC173" s="21" t="s">
        <v>120</v>
      </c>
      <c r="BD173" s="20"/>
      <c r="BE173" s="61"/>
      <c r="BF173" s="61"/>
      <c r="BG173" s="41" t="s">
        <v>185</v>
      </c>
      <c r="BH173" s="20"/>
      <c r="BI173" s="62"/>
      <c r="BJ173" s="62"/>
      <c r="BK173" s="191"/>
      <c r="BL173" s="193"/>
      <c r="BM173" s="193"/>
    </row>
    <row r="174" spans="1:65" ht="30" hidden="1" customHeight="1" x14ac:dyDescent="0.3">
      <c r="A174" s="159"/>
      <c r="B174" s="218"/>
      <c r="C174" s="163"/>
      <c r="D174" s="165"/>
      <c r="E174" s="165"/>
      <c r="F174" s="165"/>
      <c r="G174" s="207"/>
      <c r="H174" s="210"/>
      <c r="I174" s="168"/>
      <c r="J174" s="179"/>
      <c r="K174" s="21" t="s">
        <v>133</v>
      </c>
      <c r="L174" s="22"/>
      <c r="M174" s="223"/>
      <c r="N174" s="179"/>
      <c r="O174" s="173"/>
      <c r="P174" s="183"/>
      <c r="Q174" s="185"/>
      <c r="R174" s="170"/>
      <c r="S174" s="172"/>
      <c r="T174" s="173"/>
      <c r="U174" s="174"/>
      <c r="V174" s="175"/>
      <c r="W174" s="21" t="s">
        <v>135</v>
      </c>
      <c r="X174" s="20"/>
      <c r="Y174" s="25"/>
      <c r="Z174" s="25"/>
      <c r="AA174" s="26"/>
      <c r="AB174" s="27"/>
      <c r="AC174" s="27"/>
      <c r="AD174" s="19"/>
      <c r="AE174" s="19"/>
      <c r="AF174" s="19"/>
      <c r="AG174" s="28"/>
      <c r="AH174" s="19"/>
      <c r="AI174" s="29" t="str">
        <f t="shared" si="7"/>
        <v/>
      </c>
      <c r="AJ174" s="29" t="str">
        <f t="shared" si="6"/>
        <v/>
      </c>
      <c r="AK174" s="19"/>
      <c r="AL174" s="29" t="str">
        <f>IFERROR(VLOOKUP(AJ174&amp;AK174,[2]Tabla_Controles!$B$56:$G$65,5,FALSE),"")</f>
        <v/>
      </c>
      <c r="AM174" s="30" t="str">
        <f t="shared" si="8"/>
        <v/>
      </c>
      <c r="AN174" s="177"/>
      <c r="AO174" s="196"/>
      <c r="AP174" s="199"/>
      <c r="AQ174" s="202"/>
      <c r="AR174" s="204"/>
      <c r="AS174" s="204"/>
      <c r="AT174" s="205"/>
      <c r="AU174" s="167"/>
      <c r="AV174" s="41" t="s">
        <v>139</v>
      </c>
      <c r="AW174" s="22"/>
      <c r="AX174" s="22"/>
      <c r="AY174" s="20"/>
      <c r="AZ174" s="20"/>
      <c r="BA174" s="20"/>
      <c r="BB174" s="220"/>
      <c r="BC174" s="21" t="s">
        <v>135</v>
      </c>
      <c r="BD174" s="20"/>
      <c r="BE174" s="61"/>
      <c r="BF174" s="61"/>
      <c r="BG174" s="41" t="s">
        <v>105</v>
      </c>
      <c r="BH174" s="20"/>
      <c r="BI174" s="62"/>
      <c r="BJ174" s="62"/>
      <c r="BK174" s="191"/>
      <c r="BL174" s="193"/>
      <c r="BM174" s="193"/>
    </row>
    <row r="175" spans="1:65" ht="30" hidden="1" customHeight="1" x14ac:dyDescent="0.3">
      <c r="A175" s="159"/>
      <c r="B175" s="218"/>
      <c r="C175" s="163"/>
      <c r="D175" s="165"/>
      <c r="E175" s="165"/>
      <c r="F175" s="165"/>
      <c r="G175" s="207"/>
      <c r="H175" s="210"/>
      <c r="I175" s="168"/>
      <c r="J175" s="179"/>
      <c r="K175" s="21" t="s">
        <v>142</v>
      </c>
      <c r="L175" s="22"/>
      <c r="M175" s="223"/>
      <c r="N175" s="179"/>
      <c r="O175" s="173"/>
      <c r="P175" s="183"/>
      <c r="Q175" s="185"/>
      <c r="R175" s="170"/>
      <c r="S175" s="172"/>
      <c r="T175" s="173"/>
      <c r="U175" s="174"/>
      <c r="V175" s="175"/>
      <c r="W175" s="21" t="s">
        <v>144</v>
      </c>
      <c r="X175" s="20"/>
      <c r="Y175" s="25"/>
      <c r="Z175" s="25"/>
      <c r="AA175" s="26"/>
      <c r="AB175" s="27"/>
      <c r="AC175" s="27"/>
      <c r="AD175" s="19"/>
      <c r="AE175" s="19"/>
      <c r="AF175" s="19"/>
      <c r="AG175" s="28"/>
      <c r="AH175" s="19"/>
      <c r="AI175" s="29" t="str">
        <f t="shared" si="7"/>
        <v/>
      </c>
      <c r="AJ175" s="29" t="str">
        <f t="shared" si="6"/>
        <v/>
      </c>
      <c r="AK175" s="19"/>
      <c r="AL175" s="29" t="str">
        <f>IFERROR(VLOOKUP(AJ175&amp;AK175,[2]Tabla_Controles!$B$56:$G$65,5,FALSE),"")</f>
        <v/>
      </c>
      <c r="AM175" s="30" t="str">
        <f t="shared" si="8"/>
        <v/>
      </c>
      <c r="AN175" s="177"/>
      <c r="AO175" s="196"/>
      <c r="AP175" s="199"/>
      <c r="AQ175" s="202"/>
      <c r="AR175" s="204"/>
      <c r="AS175" s="204"/>
      <c r="AT175" s="205"/>
      <c r="AU175" s="167"/>
      <c r="AV175" s="41" t="s">
        <v>149</v>
      </c>
      <c r="AW175" s="22"/>
      <c r="AX175" s="22"/>
      <c r="AY175" s="20"/>
      <c r="AZ175" s="20"/>
      <c r="BA175" s="20"/>
      <c r="BB175" s="220"/>
      <c r="BC175" s="21" t="s">
        <v>144</v>
      </c>
      <c r="BD175" s="20"/>
      <c r="BE175" s="61"/>
      <c r="BF175" s="61"/>
      <c r="BG175" s="41" t="s">
        <v>126</v>
      </c>
      <c r="BH175" s="20"/>
      <c r="BI175" s="62"/>
      <c r="BJ175" s="62"/>
      <c r="BK175" s="191"/>
      <c r="BL175" s="193"/>
      <c r="BM175" s="193"/>
    </row>
    <row r="176" spans="1:65" ht="30" hidden="1" customHeight="1" x14ac:dyDescent="0.3">
      <c r="A176" s="159"/>
      <c r="B176" s="218"/>
      <c r="C176" s="163"/>
      <c r="D176" s="165"/>
      <c r="E176" s="165"/>
      <c r="F176" s="165"/>
      <c r="G176" s="207"/>
      <c r="H176" s="210"/>
      <c r="I176" s="168"/>
      <c r="J176" s="179"/>
      <c r="K176" s="21" t="s">
        <v>152</v>
      </c>
      <c r="L176" s="22"/>
      <c r="M176" s="223"/>
      <c r="N176" s="179"/>
      <c r="O176" s="173"/>
      <c r="P176" s="183"/>
      <c r="Q176" s="185"/>
      <c r="R176" s="170"/>
      <c r="S176" s="172"/>
      <c r="T176" s="173"/>
      <c r="U176" s="174"/>
      <c r="V176" s="175"/>
      <c r="W176" s="21" t="s">
        <v>154</v>
      </c>
      <c r="X176" s="20"/>
      <c r="Y176" s="25"/>
      <c r="Z176" s="25"/>
      <c r="AA176" s="26"/>
      <c r="AB176" s="27"/>
      <c r="AC176" s="27"/>
      <c r="AD176" s="19"/>
      <c r="AE176" s="19"/>
      <c r="AF176" s="19"/>
      <c r="AG176" s="28"/>
      <c r="AH176" s="19"/>
      <c r="AI176" s="29" t="str">
        <f t="shared" si="7"/>
        <v/>
      </c>
      <c r="AJ176" s="29" t="str">
        <f t="shared" si="6"/>
        <v/>
      </c>
      <c r="AK176" s="19"/>
      <c r="AL176" s="29" t="str">
        <f>IFERROR(VLOOKUP(AJ176&amp;AK176,[2]Tabla_Controles!$B$56:$G$65,5,FALSE),"")</f>
        <v/>
      </c>
      <c r="AM176" s="30" t="str">
        <f t="shared" si="8"/>
        <v/>
      </c>
      <c r="AN176" s="177"/>
      <c r="AO176" s="196"/>
      <c r="AP176" s="199"/>
      <c r="AQ176" s="202"/>
      <c r="AR176" s="204"/>
      <c r="AS176" s="204"/>
      <c r="AT176" s="205"/>
      <c r="AU176" s="167"/>
      <c r="AV176" s="41" t="s">
        <v>160</v>
      </c>
      <c r="AW176" s="22"/>
      <c r="AX176" s="22"/>
      <c r="AY176" s="20"/>
      <c r="AZ176" s="20"/>
      <c r="BA176" s="20"/>
      <c r="BB176" s="220"/>
      <c r="BC176" s="21" t="s">
        <v>154</v>
      </c>
      <c r="BD176" s="54"/>
      <c r="BE176" s="61"/>
      <c r="BF176" s="61"/>
      <c r="BG176" s="41" t="s">
        <v>139</v>
      </c>
      <c r="BH176" s="20"/>
      <c r="BI176" s="62"/>
      <c r="BJ176" s="62"/>
      <c r="BK176" s="191"/>
      <c r="BL176" s="193"/>
      <c r="BM176" s="193"/>
    </row>
    <row r="177" spans="1:65" ht="30" hidden="1" customHeight="1" x14ac:dyDescent="0.3">
      <c r="A177" s="159"/>
      <c r="B177" s="218"/>
      <c r="C177" s="163"/>
      <c r="D177" s="165"/>
      <c r="E177" s="165"/>
      <c r="F177" s="165"/>
      <c r="G177" s="207"/>
      <c r="H177" s="210"/>
      <c r="I177" s="168"/>
      <c r="J177" s="179"/>
      <c r="K177" s="21" t="s">
        <v>167</v>
      </c>
      <c r="L177" s="22"/>
      <c r="M177" s="223"/>
      <c r="N177" s="179"/>
      <c r="O177" s="173"/>
      <c r="P177" s="183"/>
      <c r="Q177" s="185"/>
      <c r="R177" s="170"/>
      <c r="S177" s="172"/>
      <c r="T177" s="173"/>
      <c r="U177" s="174"/>
      <c r="V177" s="175"/>
      <c r="W177" s="21" t="s">
        <v>169</v>
      </c>
      <c r="X177" s="20"/>
      <c r="Y177" s="25"/>
      <c r="Z177" s="25"/>
      <c r="AA177" s="26"/>
      <c r="AB177" s="27"/>
      <c r="AC177" s="27"/>
      <c r="AD177" s="19"/>
      <c r="AE177" s="19"/>
      <c r="AF177" s="19"/>
      <c r="AG177" s="28"/>
      <c r="AH177" s="19"/>
      <c r="AI177" s="29" t="str">
        <f t="shared" si="7"/>
        <v/>
      </c>
      <c r="AJ177" s="29" t="str">
        <f t="shared" si="6"/>
        <v/>
      </c>
      <c r="AK177" s="19"/>
      <c r="AL177" s="29" t="str">
        <f>IFERROR(VLOOKUP(AJ177&amp;AK177,[2]Tabla_Controles!$B$56:$G$65,5,FALSE),"")</f>
        <v/>
      </c>
      <c r="AM177" s="30" t="str">
        <f t="shared" si="8"/>
        <v/>
      </c>
      <c r="AN177" s="177"/>
      <c r="AO177" s="196"/>
      <c r="AP177" s="199"/>
      <c r="AQ177" s="202"/>
      <c r="AR177" s="204"/>
      <c r="AS177" s="204"/>
      <c r="AT177" s="205"/>
      <c r="AU177" s="167"/>
      <c r="AV177" s="41" t="s">
        <v>174</v>
      </c>
      <c r="AW177" s="22"/>
      <c r="AX177" s="22"/>
      <c r="AY177" s="20"/>
      <c r="AZ177" s="20"/>
      <c r="BA177" s="20"/>
      <c r="BB177" s="220"/>
      <c r="BC177" s="21" t="s">
        <v>169</v>
      </c>
      <c r="BD177" s="54"/>
      <c r="BE177" s="61"/>
      <c r="BF177" s="61"/>
      <c r="BG177" s="41" t="s">
        <v>149</v>
      </c>
      <c r="BH177" s="20"/>
      <c r="BI177" s="62"/>
      <c r="BJ177" s="62"/>
      <c r="BK177" s="191"/>
      <c r="BL177" s="193"/>
      <c r="BM177" s="193"/>
    </row>
    <row r="178" spans="1:65" ht="30" hidden="1" customHeight="1" x14ac:dyDescent="0.3">
      <c r="A178" s="159"/>
      <c r="B178" s="218"/>
      <c r="C178" s="164"/>
      <c r="D178" s="165"/>
      <c r="E178" s="165"/>
      <c r="F178" s="165"/>
      <c r="G178" s="208"/>
      <c r="H178" s="211"/>
      <c r="I178" s="168"/>
      <c r="J178" s="179"/>
      <c r="K178" s="21" t="s">
        <v>183</v>
      </c>
      <c r="L178" s="22"/>
      <c r="M178" s="224"/>
      <c r="N178" s="179"/>
      <c r="O178" s="173"/>
      <c r="P178" s="183"/>
      <c r="Q178" s="186"/>
      <c r="R178" s="171"/>
      <c r="S178" s="172"/>
      <c r="T178" s="173"/>
      <c r="U178" s="174"/>
      <c r="V178" s="175"/>
      <c r="W178" s="21" t="s">
        <v>184</v>
      </c>
      <c r="X178" s="20"/>
      <c r="Y178" s="25"/>
      <c r="Z178" s="25"/>
      <c r="AA178" s="26"/>
      <c r="AB178" s="27"/>
      <c r="AC178" s="27"/>
      <c r="AD178" s="19"/>
      <c r="AE178" s="19"/>
      <c r="AF178" s="19"/>
      <c r="AG178" s="28"/>
      <c r="AH178" s="19"/>
      <c r="AI178" s="29" t="str">
        <f t="shared" si="7"/>
        <v/>
      </c>
      <c r="AJ178" s="29" t="str">
        <f t="shared" si="6"/>
        <v/>
      </c>
      <c r="AK178" s="19"/>
      <c r="AL178" s="29" t="str">
        <f>IFERROR(VLOOKUP(AJ178&amp;AK178,[2]Tabla_Controles!$B$56:$G$65,5,FALSE),"")</f>
        <v/>
      </c>
      <c r="AM178" s="30" t="str">
        <f t="shared" si="8"/>
        <v/>
      </c>
      <c r="AN178" s="178"/>
      <c r="AO178" s="197"/>
      <c r="AP178" s="200"/>
      <c r="AQ178" s="203"/>
      <c r="AR178" s="204"/>
      <c r="AS178" s="204"/>
      <c r="AT178" s="205"/>
      <c r="AU178" s="167"/>
      <c r="AV178" s="41" t="s">
        <v>185</v>
      </c>
      <c r="AW178" s="22"/>
      <c r="AX178" s="22"/>
      <c r="AY178" s="20"/>
      <c r="AZ178" s="20"/>
      <c r="BA178" s="20"/>
      <c r="BB178" s="221"/>
      <c r="BC178" s="21" t="s">
        <v>184</v>
      </c>
      <c r="BD178" s="54"/>
      <c r="BE178" s="61"/>
      <c r="BF178" s="61"/>
      <c r="BG178" s="41" t="s">
        <v>160</v>
      </c>
      <c r="BH178" s="20"/>
      <c r="BI178" s="62"/>
      <c r="BJ178" s="62"/>
      <c r="BK178" s="192"/>
      <c r="BL178" s="194"/>
      <c r="BM178" s="194"/>
    </row>
    <row r="179" spans="1:65" ht="51" hidden="1" customHeight="1" x14ac:dyDescent="0.3">
      <c r="A179" s="159" t="str">
        <f>C179&amp;COUNTIF($C$10:C179,C179)</f>
        <v>0</v>
      </c>
      <c r="B179" s="218"/>
      <c r="C179" s="162"/>
      <c r="D179" s="165"/>
      <c r="E179" s="165"/>
      <c r="F179" s="165"/>
      <c r="G179" s="206"/>
      <c r="H179" s="209"/>
      <c r="I179" s="168" t="str">
        <f>"Posibilidad de recibir o solicitar cualquier dádiva o beneficio a nombre propio o de terceros, con el fin de "&amp;J179</f>
        <v xml:space="preserve">Posibilidad de recibir o solicitar cualquier dádiva o beneficio a nombre propio o de terceros, con el fin de </v>
      </c>
      <c r="J179" s="179"/>
      <c r="K179" s="21" t="s">
        <v>86</v>
      </c>
      <c r="L179" s="22"/>
      <c r="M179" s="222"/>
      <c r="N179" s="179"/>
      <c r="O179" s="173"/>
      <c r="P179" s="183"/>
      <c r="Q179" s="184"/>
      <c r="R179" s="174"/>
      <c r="S179" s="172"/>
      <c r="T179" s="173"/>
      <c r="U179" s="174"/>
      <c r="V179" s="175"/>
      <c r="W179" s="21" t="s">
        <v>91</v>
      </c>
      <c r="X179" s="20"/>
      <c r="Y179" s="25"/>
      <c r="Z179" s="25"/>
      <c r="AA179" s="26"/>
      <c r="AB179" s="19"/>
      <c r="AC179" s="19"/>
      <c r="AD179" s="19"/>
      <c r="AE179" s="19"/>
      <c r="AF179" s="19"/>
      <c r="AG179" s="28"/>
      <c r="AH179" s="19"/>
      <c r="AI179" s="29" t="str">
        <f t="shared" si="7"/>
        <v/>
      </c>
      <c r="AJ179" s="29" t="str">
        <f t="shared" si="6"/>
        <v/>
      </c>
      <c r="AK179" s="19"/>
      <c r="AL179" s="29" t="str">
        <f>IFERROR(VLOOKUP(AJ179&amp;AK179,[2]Tabla_Controles!$B$56:$G$65,5,FALSE),"")</f>
        <v/>
      </c>
      <c r="AM179" s="30" t="str">
        <f t="shared" si="8"/>
        <v/>
      </c>
      <c r="AN179" s="226" t="str">
        <f>IFERROR(AVERAGE(AM179:AM185),"")</f>
        <v/>
      </c>
      <c r="AO179" s="195" t="str">
        <f>IF($AN179=100,"Fuerte",IF($AN179&lt;100,"Moderado",IF($AN179&lt;50,"Débil",IF($AN179=0,"",""))))</f>
        <v/>
      </c>
      <c r="AP179" s="227"/>
      <c r="AQ179" s="201" t="str">
        <f>IFERROR(P179-VLOOKUP(AO179&amp;AP179,[2]Tabla_Controles!$B$77:$E$83,4,0),"")</f>
        <v/>
      </c>
      <c r="AR179" s="204" t="str">
        <f>IF($AQ179="","",IF($AQ179=1,"Muy Baja",IF($AQ179=2,"Baja",IF($AQ179=3,"Media",IF($AQ179=4,"Alta",IF($AQ179=5,"Muy Alta","Muy Baja"))))))</f>
        <v/>
      </c>
      <c r="AS179" s="204">
        <f>T179</f>
        <v>0</v>
      </c>
      <c r="AT179" s="205" t="str">
        <f>IF(OR(AND($AR179="Muy Baja",$AS179="Leve"),AND($AR179="Muy Baja",$AS179="Menor"),AND($AR179="Baja",$AS179="Leve"),AND($AR179="Baja",$AS179="Menor"),AND($AR179="Media",$AS179="Leve")),"Bajo",IF(OR(AND($AR179="Muy baja",$AS179="Moderado"),AND($AR179="Baja",$AS179="Moderado"),AND($AR179="Media",$AS179="Menor"),AND($AR179="Alta",$AS179="Leve")),"Moderado",IF(OR(AND($AR179="Muy Baja",$AS179="Mayor"),AND($AR179="Baja",$AS179="Mayor"),AND($AR179="Media",$AS179="Moderado"),AND($AR179="Alta",$AS179="Menor"),AND($AR179="Alta",$AS179="Moderado"),AND($AR179="Muy Alta",$AS179="Leve"),AND($AR179="Muy Alta",$AS179="Menor")),"Alto",IF(OR(AND($AR179="Muy Baja",$AS179="Catastrófico"),AND($AR179="Baja",$AS179="Catastrófico"),AND($AR179="Media",$AS179="Mayor"),AND($AR179="Media",$AS179="Catastrófico"),AND($AR179="Alta",$AS179="Mayor"),AND($AR179="Alta",$AS179="Catastrófico"),AND($AR179="Muy Alta",$AS179="Moderado"),AND($AR179="Muy Alta",$AS179="Mayor"),AND($AR179="Muy Alta",$AS179="Catastrófico")),"Extremo",""))))</f>
        <v/>
      </c>
      <c r="AU179" s="167"/>
      <c r="AV179" s="41" t="s">
        <v>105</v>
      </c>
      <c r="AW179" s="22"/>
      <c r="AX179" s="22"/>
      <c r="AY179" s="20"/>
      <c r="AZ179" s="20"/>
      <c r="BA179" s="20"/>
      <c r="BB179" s="219"/>
      <c r="BC179" s="21" t="s">
        <v>91</v>
      </c>
      <c r="BD179" s="54"/>
      <c r="BE179" s="61"/>
      <c r="BF179" s="61"/>
      <c r="BG179" s="41" t="s">
        <v>174</v>
      </c>
      <c r="BH179" s="20"/>
      <c r="BI179" s="62"/>
      <c r="BJ179" s="62"/>
      <c r="BK179" s="225"/>
      <c r="BL179" s="212"/>
      <c r="BM179" s="212"/>
    </row>
    <row r="180" spans="1:65" ht="30" hidden="1" customHeight="1" x14ac:dyDescent="0.3">
      <c r="A180" s="159"/>
      <c r="B180" s="218"/>
      <c r="C180" s="163"/>
      <c r="D180" s="165"/>
      <c r="E180" s="165"/>
      <c r="F180" s="165"/>
      <c r="G180" s="207"/>
      <c r="H180" s="210"/>
      <c r="I180" s="168"/>
      <c r="J180" s="179"/>
      <c r="K180" s="21" t="s">
        <v>118</v>
      </c>
      <c r="L180" s="22"/>
      <c r="M180" s="223"/>
      <c r="N180" s="179"/>
      <c r="O180" s="173"/>
      <c r="P180" s="183"/>
      <c r="Q180" s="185"/>
      <c r="R180" s="174"/>
      <c r="S180" s="172"/>
      <c r="T180" s="173"/>
      <c r="U180" s="174"/>
      <c r="V180" s="175"/>
      <c r="W180" s="21" t="s">
        <v>120</v>
      </c>
      <c r="X180" s="20"/>
      <c r="Y180" s="25"/>
      <c r="Z180" s="25"/>
      <c r="AA180" s="26"/>
      <c r="AB180" s="19"/>
      <c r="AC180" s="19"/>
      <c r="AD180" s="19"/>
      <c r="AE180" s="19"/>
      <c r="AF180" s="19"/>
      <c r="AG180" s="28"/>
      <c r="AH180" s="19"/>
      <c r="AI180" s="29" t="str">
        <f t="shared" si="7"/>
        <v/>
      </c>
      <c r="AJ180" s="29" t="str">
        <f t="shared" si="6"/>
        <v/>
      </c>
      <c r="AK180" s="19"/>
      <c r="AL180" s="29" t="str">
        <f>IFERROR(VLOOKUP(AJ180&amp;AK180,[2]Tabla_Controles!$B$56:$G$65,5,FALSE),"")</f>
        <v/>
      </c>
      <c r="AM180" s="30" t="str">
        <f t="shared" si="8"/>
        <v/>
      </c>
      <c r="AN180" s="226"/>
      <c r="AO180" s="196"/>
      <c r="AP180" s="227"/>
      <c r="AQ180" s="202"/>
      <c r="AR180" s="204"/>
      <c r="AS180" s="204"/>
      <c r="AT180" s="205"/>
      <c r="AU180" s="167"/>
      <c r="AV180" s="41" t="s">
        <v>126</v>
      </c>
      <c r="AW180" s="22"/>
      <c r="AX180" s="22"/>
      <c r="AY180" s="20"/>
      <c r="AZ180" s="20"/>
      <c r="BA180" s="20"/>
      <c r="BB180" s="220"/>
      <c r="BC180" s="21" t="s">
        <v>120</v>
      </c>
      <c r="BD180" s="54"/>
      <c r="BE180" s="61"/>
      <c r="BF180" s="61"/>
      <c r="BG180" s="41" t="s">
        <v>185</v>
      </c>
      <c r="BH180" s="20"/>
      <c r="BI180" s="62"/>
      <c r="BJ180" s="62"/>
      <c r="BK180" s="225"/>
      <c r="BL180" s="193"/>
      <c r="BM180" s="193"/>
    </row>
    <row r="181" spans="1:65" ht="30" hidden="1" customHeight="1" x14ac:dyDescent="0.3">
      <c r="A181" s="159"/>
      <c r="B181" s="218"/>
      <c r="C181" s="163"/>
      <c r="D181" s="165"/>
      <c r="E181" s="165"/>
      <c r="F181" s="165"/>
      <c r="G181" s="207"/>
      <c r="H181" s="210"/>
      <c r="I181" s="168"/>
      <c r="J181" s="179"/>
      <c r="K181" s="21" t="s">
        <v>133</v>
      </c>
      <c r="L181" s="22"/>
      <c r="M181" s="223"/>
      <c r="N181" s="179"/>
      <c r="O181" s="173"/>
      <c r="P181" s="183"/>
      <c r="Q181" s="185"/>
      <c r="R181" s="174"/>
      <c r="S181" s="172"/>
      <c r="T181" s="173"/>
      <c r="U181" s="174"/>
      <c r="V181" s="175"/>
      <c r="W181" s="21" t="s">
        <v>135</v>
      </c>
      <c r="X181" s="20"/>
      <c r="Y181" s="25"/>
      <c r="Z181" s="25"/>
      <c r="AA181" s="26"/>
      <c r="AB181" s="19"/>
      <c r="AC181" s="19"/>
      <c r="AD181" s="19"/>
      <c r="AE181" s="19"/>
      <c r="AF181" s="19"/>
      <c r="AG181" s="28"/>
      <c r="AH181" s="19"/>
      <c r="AI181" s="29" t="str">
        <f t="shared" si="7"/>
        <v/>
      </c>
      <c r="AJ181" s="29" t="str">
        <f t="shared" si="6"/>
        <v/>
      </c>
      <c r="AK181" s="19"/>
      <c r="AL181" s="29" t="str">
        <f>IFERROR(VLOOKUP(AJ181&amp;AK181,[2]Tabla_Controles!$B$56:$G$65,5,FALSE),"")</f>
        <v/>
      </c>
      <c r="AM181" s="30" t="str">
        <f t="shared" si="8"/>
        <v/>
      </c>
      <c r="AN181" s="226"/>
      <c r="AO181" s="196"/>
      <c r="AP181" s="227"/>
      <c r="AQ181" s="202"/>
      <c r="AR181" s="204"/>
      <c r="AS181" s="204"/>
      <c r="AT181" s="205"/>
      <c r="AU181" s="167"/>
      <c r="AV181" s="41" t="s">
        <v>139</v>
      </c>
      <c r="AW181" s="22"/>
      <c r="AX181" s="22"/>
      <c r="AY181" s="20"/>
      <c r="AZ181" s="20"/>
      <c r="BA181" s="20"/>
      <c r="BB181" s="220"/>
      <c r="BC181" s="21" t="s">
        <v>135</v>
      </c>
      <c r="BD181" s="54"/>
      <c r="BE181" s="61"/>
      <c r="BF181" s="61"/>
      <c r="BG181" s="41" t="s">
        <v>105</v>
      </c>
      <c r="BH181" s="20"/>
      <c r="BI181" s="62"/>
      <c r="BJ181" s="62"/>
      <c r="BK181" s="225"/>
      <c r="BL181" s="193"/>
      <c r="BM181" s="193"/>
    </row>
    <row r="182" spans="1:65" ht="30" hidden="1" customHeight="1" x14ac:dyDescent="0.3">
      <c r="A182" s="159"/>
      <c r="B182" s="218"/>
      <c r="C182" s="163"/>
      <c r="D182" s="165"/>
      <c r="E182" s="165"/>
      <c r="F182" s="165"/>
      <c r="G182" s="207"/>
      <c r="H182" s="210"/>
      <c r="I182" s="168"/>
      <c r="J182" s="179"/>
      <c r="K182" s="21" t="s">
        <v>142</v>
      </c>
      <c r="L182" s="22"/>
      <c r="M182" s="223"/>
      <c r="N182" s="179"/>
      <c r="O182" s="173"/>
      <c r="P182" s="183"/>
      <c r="Q182" s="185"/>
      <c r="R182" s="174"/>
      <c r="S182" s="172"/>
      <c r="T182" s="173"/>
      <c r="U182" s="174"/>
      <c r="V182" s="175"/>
      <c r="W182" s="21" t="s">
        <v>144</v>
      </c>
      <c r="X182" s="20"/>
      <c r="Y182" s="25"/>
      <c r="Z182" s="25"/>
      <c r="AA182" s="26"/>
      <c r="AB182" s="19"/>
      <c r="AC182" s="19"/>
      <c r="AD182" s="19"/>
      <c r="AE182" s="19"/>
      <c r="AF182" s="19"/>
      <c r="AG182" s="28"/>
      <c r="AH182" s="19"/>
      <c r="AI182" s="29" t="str">
        <f t="shared" si="7"/>
        <v/>
      </c>
      <c r="AJ182" s="29" t="str">
        <f t="shared" si="6"/>
        <v/>
      </c>
      <c r="AK182" s="19"/>
      <c r="AL182" s="29" t="str">
        <f>IFERROR(VLOOKUP(AJ182&amp;AK182,[2]Tabla_Controles!$B$56:$G$65,5,FALSE),"")</f>
        <v/>
      </c>
      <c r="AM182" s="30" t="str">
        <f t="shared" si="8"/>
        <v/>
      </c>
      <c r="AN182" s="226"/>
      <c r="AO182" s="196"/>
      <c r="AP182" s="227"/>
      <c r="AQ182" s="202"/>
      <c r="AR182" s="204"/>
      <c r="AS182" s="204"/>
      <c r="AT182" s="205"/>
      <c r="AU182" s="167"/>
      <c r="AV182" s="41" t="s">
        <v>149</v>
      </c>
      <c r="AW182" s="22"/>
      <c r="AX182" s="22"/>
      <c r="AY182" s="20"/>
      <c r="AZ182" s="20"/>
      <c r="BA182" s="20"/>
      <c r="BB182" s="220"/>
      <c r="BC182" s="21" t="s">
        <v>144</v>
      </c>
      <c r="BD182" s="54"/>
      <c r="BE182" s="61"/>
      <c r="BF182" s="61"/>
      <c r="BG182" s="41" t="s">
        <v>126</v>
      </c>
      <c r="BH182" s="20"/>
      <c r="BI182" s="62"/>
      <c r="BJ182" s="62"/>
      <c r="BK182" s="225"/>
      <c r="BL182" s="193"/>
      <c r="BM182" s="193"/>
    </row>
    <row r="183" spans="1:65" ht="30" hidden="1" customHeight="1" x14ac:dyDescent="0.3">
      <c r="A183" s="159"/>
      <c r="B183" s="218"/>
      <c r="C183" s="163"/>
      <c r="D183" s="165"/>
      <c r="E183" s="165"/>
      <c r="F183" s="165"/>
      <c r="G183" s="207"/>
      <c r="H183" s="210"/>
      <c r="I183" s="168"/>
      <c r="J183" s="179"/>
      <c r="K183" s="21" t="s">
        <v>152</v>
      </c>
      <c r="L183" s="22"/>
      <c r="M183" s="223"/>
      <c r="N183" s="179"/>
      <c r="O183" s="173"/>
      <c r="P183" s="183"/>
      <c r="Q183" s="185"/>
      <c r="R183" s="174"/>
      <c r="S183" s="172"/>
      <c r="T183" s="173"/>
      <c r="U183" s="174"/>
      <c r="V183" s="175"/>
      <c r="W183" s="21" t="s">
        <v>154</v>
      </c>
      <c r="X183" s="20"/>
      <c r="Y183" s="25"/>
      <c r="Z183" s="25"/>
      <c r="AA183" s="26"/>
      <c r="AB183" s="19"/>
      <c r="AC183" s="19"/>
      <c r="AD183" s="19"/>
      <c r="AE183" s="19"/>
      <c r="AF183" s="19"/>
      <c r="AG183" s="28"/>
      <c r="AH183" s="19"/>
      <c r="AI183" s="29" t="str">
        <f t="shared" si="7"/>
        <v/>
      </c>
      <c r="AJ183" s="29" t="str">
        <f t="shared" si="6"/>
        <v/>
      </c>
      <c r="AK183" s="19"/>
      <c r="AL183" s="29" t="str">
        <f>IFERROR(VLOOKUP(AJ183&amp;AK183,[2]Tabla_Controles!$B$56:$G$65,5,FALSE),"")</f>
        <v/>
      </c>
      <c r="AM183" s="30" t="str">
        <f t="shared" si="8"/>
        <v/>
      </c>
      <c r="AN183" s="226"/>
      <c r="AO183" s="196"/>
      <c r="AP183" s="227"/>
      <c r="AQ183" s="202"/>
      <c r="AR183" s="204"/>
      <c r="AS183" s="204"/>
      <c r="AT183" s="205"/>
      <c r="AU183" s="167"/>
      <c r="AV183" s="41" t="s">
        <v>160</v>
      </c>
      <c r="AW183" s="22"/>
      <c r="AX183" s="22"/>
      <c r="AY183" s="20"/>
      <c r="AZ183" s="20"/>
      <c r="BA183" s="20"/>
      <c r="BB183" s="220"/>
      <c r="BC183" s="21" t="s">
        <v>154</v>
      </c>
      <c r="BD183" s="54"/>
      <c r="BE183" s="61"/>
      <c r="BF183" s="61"/>
      <c r="BG183" s="41" t="s">
        <v>139</v>
      </c>
      <c r="BH183" s="20"/>
      <c r="BI183" s="62"/>
      <c r="BJ183" s="62"/>
      <c r="BK183" s="225"/>
      <c r="BL183" s="193"/>
      <c r="BM183" s="193"/>
    </row>
    <row r="184" spans="1:65" ht="30" hidden="1" customHeight="1" x14ac:dyDescent="0.3">
      <c r="A184" s="159"/>
      <c r="B184" s="218"/>
      <c r="C184" s="163"/>
      <c r="D184" s="165"/>
      <c r="E184" s="165"/>
      <c r="F184" s="165"/>
      <c r="G184" s="207"/>
      <c r="H184" s="210"/>
      <c r="I184" s="168"/>
      <c r="J184" s="179"/>
      <c r="K184" s="21" t="s">
        <v>167</v>
      </c>
      <c r="L184" s="22"/>
      <c r="M184" s="223"/>
      <c r="N184" s="179"/>
      <c r="O184" s="173"/>
      <c r="P184" s="183"/>
      <c r="Q184" s="185"/>
      <c r="R184" s="174"/>
      <c r="S184" s="172"/>
      <c r="T184" s="173"/>
      <c r="U184" s="174"/>
      <c r="V184" s="175"/>
      <c r="W184" s="21" t="s">
        <v>169</v>
      </c>
      <c r="X184" s="20"/>
      <c r="Y184" s="25"/>
      <c r="Z184" s="25"/>
      <c r="AA184" s="26"/>
      <c r="AB184" s="19"/>
      <c r="AC184" s="19"/>
      <c r="AD184" s="19"/>
      <c r="AE184" s="19"/>
      <c r="AF184" s="19"/>
      <c r="AG184" s="28"/>
      <c r="AH184" s="19"/>
      <c r="AI184" s="29" t="str">
        <f t="shared" si="7"/>
        <v/>
      </c>
      <c r="AJ184" s="29" t="str">
        <f t="shared" si="6"/>
        <v/>
      </c>
      <c r="AK184" s="19"/>
      <c r="AL184" s="29" t="str">
        <f>IFERROR(VLOOKUP(AJ184&amp;AK184,[2]Tabla_Controles!$B$56:$G$65,5,FALSE),"")</f>
        <v/>
      </c>
      <c r="AM184" s="30" t="str">
        <f t="shared" si="8"/>
        <v/>
      </c>
      <c r="AN184" s="226"/>
      <c r="AO184" s="196"/>
      <c r="AP184" s="227"/>
      <c r="AQ184" s="202"/>
      <c r="AR184" s="204"/>
      <c r="AS184" s="204"/>
      <c r="AT184" s="205"/>
      <c r="AU184" s="167"/>
      <c r="AV184" s="41" t="s">
        <v>174</v>
      </c>
      <c r="AW184" s="22"/>
      <c r="AX184" s="22"/>
      <c r="AY184" s="20"/>
      <c r="AZ184" s="20"/>
      <c r="BA184" s="20"/>
      <c r="BB184" s="220"/>
      <c r="BC184" s="21" t="s">
        <v>169</v>
      </c>
      <c r="BD184" s="54"/>
      <c r="BE184" s="61"/>
      <c r="BF184" s="61"/>
      <c r="BG184" s="41" t="s">
        <v>149</v>
      </c>
      <c r="BH184" s="20"/>
      <c r="BI184" s="62"/>
      <c r="BJ184" s="62"/>
      <c r="BK184" s="225"/>
      <c r="BL184" s="193"/>
      <c r="BM184" s="193"/>
    </row>
    <row r="185" spans="1:65" ht="30" hidden="1" customHeight="1" x14ac:dyDescent="0.3">
      <c r="A185" s="159"/>
      <c r="B185" s="218"/>
      <c r="C185" s="164"/>
      <c r="D185" s="165"/>
      <c r="E185" s="165"/>
      <c r="F185" s="165"/>
      <c r="G185" s="208"/>
      <c r="H185" s="211"/>
      <c r="I185" s="168"/>
      <c r="J185" s="179"/>
      <c r="K185" s="24" t="s">
        <v>183</v>
      </c>
      <c r="L185" s="23"/>
      <c r="M185" s="224"/>
      <c r="N185" s="179"/>
      <c r="O185" s="173"/>
      <c r="P185" s="183"/>
      <c r="Q185" s="186"/>
      <c r="R185" s="174"/>
      <c r="S185" s="172"/>
      <c r="T185" s="173"/>
      <c r="U185" s="174"/>
      <c r="V185" s="175"/>
      <c r="W185" s="24" t="s">
        <v>184</v>
      </c>
      <c r="X185" s="86"/>
      <c r="Y185" s="87"/>
      <c r="Z185" s="87"/>
      <c r="AA185" s="87"/>
      <c r="AB185" s="63"/>
      <c r="AC185" s="63"/>
      <c r="AD185" s="63"/>
      <c r="AE185" s="63"/>
      <c r="AF185" s="63"/>
      <c r="AG185" s="84"/>
      <c r="AH185" s="63"/>
      <c r="AI185" s="31" t="str">
        <f t="shared" si="7"/>
        <v/>
      </c>
      <c r="AJ185" s="31" t="str">
        <f t="shared" si="6"/>
        <v/>
      </c>
      <c r="AK185" s="63"/>
      <c r="AL185" s="31" t="str">
        <f>IFERROR(VLOOKUP(AJ185&amp;AK185,[2]Tabla_Controles!$B$56:$G$65,5,FALSE),"")</f>
        <v/>
      </c>
      <c r="AM185" s="88" t="str">
        <f t="shared" si="8"/>
        <v/>
      </c>
      <c r="AN185" s="226"/>
      <c r="AO185" s="197"/>
      <c r="AP185" s="227"/>
      <c r="AQ185" s="203"/>
      <c r="AR185" s="204"/>
      <c r="AS185" s="204"/>
      <c r="AT185" s="205"/>
      <c r="AU185" s="167"/>
      <c r="AV185" s="89" t="s">
        <v>185</v>
      </c>
      <c r="AW185" s="23"/>
      <c r="AX185" s="23"/>
      <c r="AY185" s="86"/>
      <c r="AZ185" s="86"/>
      <c r="BA185" s="86"/>
      <c r="BB185" s="221"/>
      <c r="BC185" s="24" t="s">
        <v>184</v>
      </c>
      <c r="BD185" s="42"/>
      <c r="BE185" s="90"/>
      <c r="BF185" s="90"/>
      <c r="BG185" s="89" t="s">
        <v>160</v>
      </c>
      <c r="BH185" s="86"/>
      <c r="BI185" s="91"/>
      <c r="BJ185" s="91"/>
      <c r="BK185" s="225"/>
      <c r="BL185" s="194"/>
      <c r="BM185" s="194"/>
    </row>
  </sheetData>
  <sheetProtection algorithmName="SHA-512" hashValue="KJ4+UerK6zGwiWCyIO25yLu7KDDveVH/tFVwux2GCflTt4qPMKt8/O2xQ+t01n8rz8ImyQto/K316GAUlh+czQ==" saltValue="S7aNSvwPeWNClC+ckLT3oQ==" spinCount="100000" sheet="1" formatCells="0" formatColumns="0" formatRows="0" autoFilter="0"/>
  <autoFilter ref="A10:BM185" xr:uid="{00000000-0001-0000-0100-000000000000}">
    <filterColumn colId="23">
      <customFilters>
        <customFilter operator="notEqual" val=" "/>
      </customFilters>
    </filterColumn>
  </autoFilter>
  <dataConsolidate/>
  <mergeCells count="872">
    <mergeCell ref="AT179:AT185"/>
    <mergeCell ref="AU179:AU185"/>
    <mergeCell ref="BB179:BB185"/>
    <mergeCell ref="BK179:BK185"/>
    <mergeCell ref="BL179:BL185"/>
    <mergeCell ref="BM179:BM185"/>
    <mergeCell ref="AN179:AN185"/>
    <mergeCell ref="AO179:AO185"/>
    <mergeCell ref="AP179:AP185"/>
    <mergeCell ref="AQ179:AQ185"/>
    <mergeCell ref="AR179:AR185"/>
    <mergeCell ref="AS179:AS185"/>
    <mergeCell ref="A172:A178"/>
    <mergeCell ref="B172:B178"/>
    <mergeCell ref="C172:C178"/>
    <mergeCell ref="Q179:Q185"/>
    <mergeCell ref="R179:R185"/>
    <mergeCell ref="S179:S185"/>
    <mergeCell ref="T179:T185"/>
    <mergeCell ref="U179:U185"/>
    <mergeCell ref="V179:V185"/>
    <mergeCell ref="I179:I185"/>
    <mergeCell ref="J179:J185"/>
    <mergeCell ref="M179:M185"/>
    <mergeCell ref="N179:N185"/>
    <mergeCell ref="O179:O185"/>
    <mergeCell ref="P179:P185"/>
    <mergeCell ref="BL172:BL178"/>
    <mergeCell ref="BM172:BM178"/>
    <mergeCell ref="AN172:AN178"/>
    <mergeCell ref="AO172:AO178"/>
    <mergeCell ref="AP172:AP178"/>
    <mergeCell ref="AQ172:AQ178"/>
    <mergeCell ref="AR172:AR178"/>
    <mergeCell ref="AS172:AS178"/>
    <mergeCell ref="A179:A185"/>
    <mergeCell ref="B179:B185"/>
    <mergeCell ref="C179:C185"/>
    <mergeCell ref="D179:D185"/>
    <mergeCell ref="E179:E185"/>
    <mergeCell ref="F179:F185"/>
    <mergeCell ref="G179:G185"/>
    <mergeCell ref="H179:H185"/>
    <mergeCell ref="AT172:AT178"/>
    <mergeCell ref="Q172:Q178"/>
    <mergeCell ref="R172:R178"/>
    <mergeCell ref="S172:S178"/>
    <mergeCell ref="T172:T178"/>
    <mergeCell ref="U172:U178"/>
    <mergeCell ref="V172:V178"/>
    <mergeCell ref="I172:I178"/>
    <mergeCell ref="D172:D178"/>
    <mergeCell ref="E172:E178"/>
    <mergeCell ref="F172:F178"/>
    <mergeCell ref="G172:G178"/>
    <mergeCell ref="H172:H178"/>
    <mergeCell ref="AT165:AT171"/>
    <mergeCell ref="AU165:AU171"/>
    <mergeCell ref="BB165:BB171"/>
    <mergeCell ref="BK165:BK171"/>
    <mergeCell ref="I165:I171"/>
    <mergeCell ref="J165:J171"/>
    <mergeCell ref="M165:M171"/>
    <mergeCell ref="N165:N171"/>
    <mergeCell ref="O165:O171"/>
    <mergeCell ref="P165:P171"/>
    <mergeCell ref="AU172:AU178"/>
    <mergeCell ref="BB172:BB178"/>
    <mergeCell ref="BK172:BK178"/>
    <mergeCell ref="J172:J178"/>
    <mergeCell ref="M172:M178"/>
    <mergeCell ref="N172:N178"/>
    <mergeCell ref="O172:O178"/>
    <mergeCell ref="P172:P178"/>
    <mergeCell ref="A158:A164"/>
    <mergeCell ref="B158:B164"/>
    <mergeCell ref="C158:C164"/>
    <mergeCell ref="BL165:BL171"/>
    <mergeCell ref="BM165:BM171"/>
    <mergeCell ref="AN165:AN171"/>
    <mergeCell ref="AO165:AO171"/>
    <mergeCell ref="AP165:AP171"/>
    <mergeCell ref="AQ165:AQ171"/>
    <mergeCell ref="AR165:AR171"/>
    <mergeCell ref="AS165:AS171"/>
    <mergeCell ref="Q165:Q171"/>
    <mergeCell ref="R165:R171"/>
    <mergeCell ref="S165:S171"/>
    <mergeCell ref="T165:T171"/>
    <mergeCell ref="U165:U171"/>
    <mergeCell ref="V165:V171"/>
    <mergeCell ref="BL158:BL164"/>
    <mergeCell ref="BM158:BM164"/>
    <mergeCell ref="AN158:AN164"/>
    <mergeCell ref="AO158:AO164"/>
    <mergeCell ref="AP158:AP164"/>
    <mergeCell ref="AQ158:AQ164"/>
    <mergeCell ref="AR158:AR164"/>
    <mergeCell ref="AS158:AS164"/>
    <mergeCell ref="A165:A171"/>
    <mergeCell ref="B165:B171"/>
    <mergeCell ref="C165:C171"/>
    <mergeCell ref="D165:D171"/>
    <mergeCell ref="E165:E171"/>
    <mergeCell ref="F165:F171"/>
    <mergeCell ref="G165:G171"/>
    <mergeCell ref="H165:H171"/>
    <mergeCell ref="AT158:AT164"/>
    <mergeCell ref="Q158:Q164"/>
    <mergeCell ref="R158:R164"/>
    <mergeCell ref="S158:S164"/>
    <mergeCell ref="T158:T164"/>
    <mergeCell ref="U158:U164"/>
    <mergeCell ref="V158:V164"/>
    <mergeCell ref="I158:I164"/>
    <mergeCell ref="D158:D164"/>
    <mergeCell ref="E158:E164"/>
    <mergeCell ref="F158:F164"/>
    <mergeCell ref="G158:G164"/>
    <mergeCell ref="H158:H164"/>
    <mergeCell ref="AT151:AT157"/>
    <mergeCell ref="AU151:AU157"/>
    <mergeCell ref="BB151:BB157"/>
    <mergeCell ref="BK151:BK157"/>
    <mergeCell ref="I151:I157"/>
    <mergeCell ref="J151:J157"/>
    <mergeCell ref="M151:M157"/>
    <mergeCell ref="N151:N157"/>
    <mergeCell ref="O151:O157"/>
    <mergeCell ref="P151:P157"/>
    <mergeCell ref="AU158:AU164"/>
    <mergeCell ref="BB158:BB164"/>
    <mergeCell ref="BK158:BK164"/>
    <mergeCell ref="J158:J164"/>
    <mergeCell ref="M158:M164"/>
    <mergeCell ref="N158:N164"/>
    <mergeCell ref="O158:O164"/>
    <mergeCell ref="P158:P164"/>
    <mergeCell ref="A144:A150"/>
    <mergeCell ref="B144:B150"/>
    <mergeCell ref="C144:C150"/>
    <mergeCell ref="BL151:BL157"/>
    <mergeCell ref="BM151:BM157"/>
    <mergeCell ref="AN151:AN157"/>
    <mergeCell ref="AO151:AO157"/>
    <mergeCell ref="AP151:AP157"/>
    <mergeCell ref="AQ151:AQ157"/>
    <mergeCell ref="AR151:AR157"/>
    <mergeCell ref="AS151:AS157"/>
    <mergeCell ref="Q151:Q157"/>
    <mergeCell ref="R151:R157"/>
    <mergeCell ref="S151:S157"/>
    <mergeCell ref="T151:T157"/>
    <mergeCell ref="U151:U157"/>
    <mergeCell ref="V151:V157"/>
    <mergeCell ref="BL144:BL150"/>
    <mergeCell ref="BM144:BM150"/>
    <mergeCell ref="AN144:AN150"/>
    <mergeCell ref="AO144:AO150"/>
    <mergeCell ref="AP144:AP150"/>
    <mergeCell ref="AQ144:AQ150"/>
    <mergeCell ref="AR144:AR150"/>
    <mergeCell ref="AS144:AS150"/>
    <mergeCell ref="A151:A157"/>
    <mergeCell ref="B151:B157"/>
    <mergeCell ref="C151:C157"/>
    <mergeCell ref="D151:D157"/>
    <mergeCell ref="E151:E157"/>
    <mergeCell ref="F151:F157"/>
    <mergeCell ref="G151:G157"/>
    <mergeCell ref="H151:H157"/>
    <mergeCell ref="AT144:AT150"/>
    <mergeCell ref="Q144:Q150"/>
    <mergeCell ref="R144:R150"/>
    <mergeCell ref="S144:S150"/>
    <mergeCell ref="T144:T150"/>
    <mergeCell ref="U144:U150"/>
    <mergeCell ref="V144:V150"/>
    <mergeCell ref="I144:I150"/>
    <mergeCell ref="D144:D150"/>
    <mergeCell ref="E144:E150"/>
    <mergeCell ref="F144:F150"/>
    <mergeCell ref="G144:G150"/>
    <mergeCell ref="H144:H150"/>
    <mergeCell ref="AT137:AT143"/>
    <mergeCell ref="AU137:AU143"/>
    <mergeCell ref="BB137:BB143"/>
    <mergeCell ref="BK137:BK143"/>
    <mergeCell ref="I137:I143"/>
    <mergeCell ref="J137:J143"/>
    <mergeCell ref="M137:M143"/>
    <mergeCell ref="N137:N143"/>
    <mergeCell ref="O137:O143"/>
    <mergeCell ref="P137:P143"/>
    <mergeCell ref="AU144:AU150"/>
    <mergeCell ref="BB144:BB150"/>
    <mergeCell ref="BK144:BK150"/>
    <mergeCell ref="J144:J150"/>
    <mergeCell ref="M144:M150"/>
    <mergeCell ref="N144:N150"/>
    <mergeCell ref="O144:O150"/>
    <mergeCell ref="P144:P150"/>
    <mergeCell ref="A130:A136"/>
    <mergeCell ref="B130:B136"/>
    <mergeCell ref="C130:C136"/>
    <mergeCell ref="BL137:BL143"/>
    <mergeCell ref="BM137:BM143"/>
    <mergeCell ref="AN137:AN143"/>
    <mergeCell ref="AO137:AO143"/>
    <mergeCell ref="AP137:AP143"/>
    <mergeCell ref="AQ137:AQ143"/>
    <mergeCell ref="AR137:AR143"/>
    <mergeCell ref="AS137:AS143"/>
    <mergeCell ref="Q137:Q143"/>
    <mergeCell ref="R137:R143"/>
    <mergeCell ref="S137:S143"/>
    <mergeCell ref="T137:T143"/>
    <mergeCell ref="U137:U143"/>
    <mergeCell ref="V137:V143"/>
    <mergeCell ref="BL130:BL136"/>
    <mergeCell ref="BM130:BM136"/>
    <mergeCell ref="AN130:AN136"/>
    <mergeCell ref="AO130:AO136"/>
    <mergeCell ref="AP130:AP136"/>
    <mergeCell ref="AQ130:AQ136"/>
    <mergeCell ref="AR130:AR136"/>
    <mergeCell ref="AS130:AS136"/>
    <mergeCell ref="A137:A143"/>
    <mergeCell ref="B137:B143"/>
    <mergeCell ref="C137:C143"/>
    <mergeCell ref="D137:D143"/>
    <mergeCell ref="E137:E143"/>
    <mergeCell ref="F137:F143"/>
    <mergeCell ref="G137:G143"/>
    <mergeCell ref="H137:H143"/>
    <mergeCell ref="AT130:AT136"/>
    <mergeCell ref="Q130:Q136"/>
    <mergeCell ref="R130:R136"/>
    <mergeCell ref="S130:S136"/>
    <mergeCell ref="T130:T136"/>
    <mergeCell ref="U130:U136"/>
    <mergeCell ref="V130:V136"/>
    <mergeCell ref="I130:I136"/>
    <mergeCell ref="D130:D136"/>
    <mergeCell ref="E130:E136"/>
    <mergeCell ref="F130:F136"/>
    <mergeCell ref="G130:G136"/>
    <mergeCell ref="H130:H136"/>
    <mergeCell ref="AT123:AT129"/>
    <mergeCell ref="AU123:AU129"/>
    <mergeCell ref="BB123:BB129"/>
    <mergeCell ref="BK123:BK129"/>
    <mergeCell ref="I123:I129"/>
    <mergeCell ref="J123:J129"/>
    <mergeCell ref="M123:M129"/>
    <mergeCell ref="N123:N129"/>
    <mergeCell ref="O123:O129"/>
    <mergeCell ref="P123:P129"/>
    <mergeCell ref="AU130:AU136"/>
    <mergeCell ref="BB130:BB136"/>
    <mergeCell ref="BK130:BK136"/>
    <mergeCell ref="J130:J136"/>
    <mergeCell ref="M130:M136"/>
    <mergeCell ref="N130:N136"/>
    <mergeCell ref="O130:O136"/>
    <mergeCell ref="P130:P136"/>
    <mergeCell ref="A116:A122"/>
    <mergeCell ref="B116:B122"/>
    <mergeCell ref="C116:C122"/>
    <mergeCell ref="BL123:BL129"/>
    <mergeCell ref="BM123:BM129"/>
    <mergeCell ref="AN123:AN129"/>
    <mergeCell ref="AO123:AO129"/>
    <mergeCell ref="AP123:AP129"/>
    <mergeCell ref="AQ123:AQ129"/>
    <mergeCell ref="AR123:AR129"/>
    <mergeCell ref="AS123:AS129"/>
    <mergeCell ref="Q123:Q129"/>
    <mergeCell ref="R123:R129"/>
    <mergeCell ref="S123:S129"/>
    <mergeCell ref="T123:T129"/>
    <mergeCell ref="U123:U129"/>
    <mergeCell ref="V123:V129"/>
    <mergeCell ref="BL116:BL122"/>
    <mergeCell ref="BM116:BM122"/>
    <mergeCell ref="AN116:AN122"/>
    <mergeCell ref="AO116:AO122"/>
    <mergeCell ref="AP116:AP122"/>
    <mergeCell ref="AQ116:AQ122"/>
    <mergeCell ref="AR116:AR122"/>
    <mergeCell ref="AS116:AS122"/>
    <mergeCell ref="A123:A129"/>
    <mergeCell ref="B123:B129"/>
    <mergeCell ref="C123:C129"/>
    <mergeCell ref="D123:D129"/>
    <mergeCell ref="E123:E129"/>
    <mergeCell ref="F123:F129"/>
    <mergeCell ref="G123:G129"/>
    <mergeCell ref="H123:H129"/>
    <mergeCell ref="AT116:AT122"/>
    <mergeCell ref="Q116:Q122"/>
    <mergeCell ref="R116:R122"/>
    <mergeCell ref="S116:S122"/>
    <mergeCell ref="T116:T122"/>
    <mergeCell ref="U116:U122"/>
    <mergeCell ref="V116:V122"/>
    <mergeCell ref="I116:I122"/>
    <mergeCell ref="D116:D122"/>
    <mergeCell ref="E116:E122"/>
    <mergeCell ref="F116:F122"/>
    <mergeCell ref="G116:G122"/>
    <mergeCell ref="H116:H122"/>
    <mergeCell ref="AT109:AT115"/>
    <mergeCell ref="AU109:AU115"/>
    <mergeCell ref="BB109:BB115"/>
    <mergeCell ref="BK109:BK115"/>
    <mergeCell ref="I109:I115"/>
    <mergeCell ref="J109:J115"/>
    <mergeCell ref="M109:M115"/>
    <mergeCell ref="N109:N115"/>
    <mergeCell ref="O109:O115"/>
    <mergeCell ref="P109:P115"/>
    <mergeCell ref="AU116:AU122"/>
    <mergeCell ref="BB116:BB122"/>
    <mergeCell ref="BK116:BK122"/>
    <mergeCell ref="J116:J122"/>
    <mergeCell ref="M116:M122"/>
    <mergeCell ref="N116:N122"/>
    <mergeCell ref="O116:O122"/>
    <mergeCell ref="P116:P122"/>
    <mergeCell ref="A102:A108"/>
    <mergeCell ref="B102:B108"/>
    <mergeCell ref="C102:C108"/>
    <mergeCell ref="BL109:BL115"/>
    <mergeCell ref="BM109:BM115"/>
    <mergeCell ref="AN109:AN115"/>
    <mergeCell ref="AO109:AO115"/>
    <mergeCell ref="AP109:AP115"/>
    <mergeCell ref="AQ109:AQ115"/>
    <mergeCell ref="AR109:AR115"/>
    <mergeCell ref="AS109:AS115"/>
    <mergeCell ref="Q109:Q115"/>
    <mergeCell ref="R109:R115"/>
    <mergeCell ref="S109:S115"/>
    <mergeCell ref="T109:T115"/>
    <mergeCell ref="U109:U115"/>
    <mergeCell ref="V109:V115"/>
    <mergeCell ref="BL102:BL108"/>
    <mergeCell ref="BM102:BM108"/>
    <mergeCell ref="AN102:AN108"/>
    <mergeCell ref="AO102:AO108"/>
    <mergeCell ref="AP102:AP108"/>
    <mergeCell ref="AQ102:AQ108"/>
    <mergeCell ref="AR102:AR108"/>
    <mergeCell ref="AS102:AS108"/>
    <mergeCell ref="A109:A115"/>
    <mergeCell ref="B109:B115"/>
    <mergeCell ref="C109:C115"/>
    <mergeCell ref="D109:D115"/>
    <mergeCell ref="E109:E115"/>
    <mergeCell ref="F109:F115"/>
    <mergeCell ref="G109:G115"/>
    <mergeCell ref="H109:H115"/>
    <mergeCell ref="AT102:AT108"/>
    <mergeCell ref="Q102:Q108"/>
    <mergeCell ref="R102:R108"/>
    <mergeCell ref="S102:S108"/>
    <mergeCell ref="T102:T108"/>
    <mergeCell ref="U102:U108"/>
    <mergeCell ref="V102:V108"/>
    <mergeCell ref="I102:I108"/>
    <mergeCell ref="D102:D108"/>
    <mergeCell ref="E102:E108"/>
    <mergeCell ref="F102:F108"/>
    <mergeCell ref="G102:G108"/>
    <mergeCell ref="H102:H108"/>
    <mergeCell ref="AT95:AT101"/>
    <mergeCell ref="AU95:AU101"/>
    <mergeCell ref="BB95:BB101"/>
    <mergeCell ref="BK95:BK101"/>
    <mergeCell ref="I95:I101"/>
    <mergeCell ref="J95:J101"/>
    <mergeCell ref="M95:M101"/>
    <mergeCell ref="N95:N101"/>
    <mergeCell ref="O95:O101"/>
    <mergeCell ref="P95:P101"/>
    <mergeCell ref="AU102:AU108"/>
    <mergeCell ref="BB102:BB108"/>
    <mergeCell ref="BK102:BK108"/>
    <mergeCell ref="J102:J108"/>
    <mergeCell ref="M102:M108"/>
    <mergeCell ref="N102:N108"/>
    <mergeCell ref="O102:O108"/>
    <mergeCell ref="P102:P108"/>
    <mergeCell ref="A88:A94"/>
    <mergeCell ref="B88:B94"/>
    <mergeCell ref="C88:C94"/>
    <mergeCell ref="BL95:BL101"/>
    <mergeCell ref="BM95:BM101"/>
    <mergeCell ref="AN95:AN101"/>
    <mergeCell ref="AO95:AO101"/>
    <mergeCell ref="AP95:AP101"/>
    <mergeCell ref="AQ95:AQ101"/>
    <mergeCell ref="AR95:AR101"/>
    <mergeCell ref="AS95:AS101"/>
    <mergeCell ref="Q95:Q101"/>
    <mergeCell ref="R95:R101"/>
    <mergeCell ref="S95:S101"/>
    <mergeCell ref="T95:T101"/>
    <mergeCell ref="U95:U101"/>
    <mergeCell ref="V95:V101"/>
    <mergeCell ref="BL88:BL94"/>
    <mergeCell ref="BM88:BM94"/>
    <mergeCell ref="AN88:AN94"/>
    <mergeCell ref="AO88:AO94"/>
    <mergeCell ref="AP88:AP94"/>
    <mergeCell ref="AQ88:AQ94"/>
    <mergeCell ref="AR88:AR94"/>
    <mergeCell ref="AS88:AS94"/>
    <mergeCell ref="A95:A101"/>
    <mergeCell ref="B95:B101"/>
    <mergeCell ref="C95:C101"/>
    <mergeCell ref="D95:D101"/>
    <mergeCell ref="E95:E101"/>
    <mergeCell ref="F95:F101"/>
    <mergeCell ref="G95:G101"/>
    <mergeCell ref="H95:H101"/>
    <mergeCell ref="AT88:AT94"/>
    <mergeCell ref="Q88:Q94"/>
    <mergeCell ref="R88:R94"/>
    <mergeCell ref="S88:S94"/>
    <mergeCell ref="T88:T94"/>
    <mergeCell ref="U88:U94"/>
    <mergeCell ref="V88:V94"/>
    <mergeCell ref="I88:I94"/>
    <mergeCell ref="D88:D94"/>
    <mergeCell ref="E88:E94"/>
    <mergeCell ref="F88:F94"/>
    <mergeCell ref="G88:G94"/>
    <mergeCell ref="H88:H94"/>
    <mergeCell ref="AT81:AT87"/>
    <mergeCell ref="AU81:AU87"/>
    <mergeCell ref="BB81:BB87"/>
    <mergeCell ref="BK81:BK87"/>
    <mergeCell ref="I81:I87"/>
    <mergeCell ref="J81:J87"/>
    <mergeCell ref="M81:M87"/>
    <mergeCell ref="N81:N87"/>
    <mergeCell ref="O81:O87"/>
    <mergeCell ref="P81:P87"/>
    <mergeCell ref="AU88:AU94"/>
    <mergeCell ref="BB88:BB94"/>
    <mergeCell ref="BK88:BK94"/>
    <mergeCell ref="J88:J94"/>
    <mergeCell ref="M88:M94"/>
    <mergeCell ref="N88:N94"/>
    <mergeCell ref="O88:O94"/>
    <mergeCell ref="P88:P94"/>
    <mergeCell ref="A74:A80"/>
    <mergeCell ref="B74:B80"/>
    <mergeCell ref="C74:C80"/>
    <mergeCell ref="BL81:BL87"/>
    <mergeCell ref="BM81:BM87"/>
    <mergeCell ref="AN81:AN87"/>
    <mergeCell ref="AO81:AO87"/>
    <mergeCell ref="AP81:AP87"/>
    <mergeCell ref="AQ81:AQ87"/>
    <mergeCell ref="AR81:AR87"/>
    <mergeCell ref="AS81:AS87"/>
    <mergeCell ref="Q81:Q87"/>
    <mergeCell ref="R81:R87"/>
    <mergeCell ref="S81:S87"/>
    <mergeCell ref="T81:T87"/>
    <mergeCell ref="U81:U87"/>
    <mergeCell ref="V81:V87"/>
    <mergeCell ref="BL74:BL80"/>
    <mergeCell ref="BM74:BM80"/>
    <mergeCell ref="AN74:AN80"/>
    <mergeCell ref="AO74:AO80"/>
    <mergeCell ref="AP74:AP80"/>
    <mergeCell ref="AQ74:AQ80"/>
    <mergeCell ref="AR74:AR80"/>
    <mergeCell ref="AS74:AS80"/>
    <mergeCell ref="A81:A87"/>
    <mergeCell ref="B81:B87"/>
    <mergeCell ref="C81:C87"/>
    <mergeCell ref="D81:D87"/>
    <mergeCell ref="E81:E87"/>
    <mergeCell ref="F81:F87"/>
    <mergeCell ref="G81:G87"/>
    <mergeCell ref="H81:H87"/>
    <mergeCell ref="AT74:AT80"/>
    <mergeCell ref="Q74:Q80"/>
    <mergeCell ref="R74:R80"/>
    <mergeCell ref="S74:S80"/>
    <mergeCell ref="T74:T80"/>
    <mergeCell ref="U74:U80"/>
    <mergeCell ref="V74:V80"/>
    <mergeCell ref="I74:I80"/>
    <mergeCell ref="D74:D80"/>
    <mergeCell ref="E74:E80"/>
    <mergeCell ref="F74:F80"/>
    <mergeCell ref="G74:G80"/>
    <mergeCell ref="H74:H80"/>
    <mergeCell ref="AT67:AT73"/>
    <mergeCell ref="AU67:AU73"/>
    <mergeCell ref="BB67:BB73"/>
    <mergeCell ref="BK67:BK73"/>
    <mergeCell ref="I67:I73"/>
    <mergeCell ref="J67:J73"/>
    <mergeCell ref="M67:M73"/>
    <mergeCell ref="N67:N73"/>
    <mergeCell ref="O67:O73"/>
    <mergeCell ref="P67:P73"/>
    <mergeCell ref="AU74:AU80"/>
    <mergeCell ref="BB74:BB80"/>
    <mergeCell ref="BK74:BK80"/>
    <mergeCell ref="J74:J80"/>
    <mergeCell ref="M74:M80"/>
    <mergeCell ref="N74:N80"/>
    <mergeCell ref="O74:O80"/>
    <mergeCell ref="P74:P80"/>
    <mergeCell ref="BL67:BL73"/>
    <mergeCell ref="BM67:BM73"/>
    <mergeCell ref="AN67:AN73"/>
    <mergeCell ref="AO67:AO73"/>
    <mergeCell ref="AP67:AP73"/>
    <mergeCell ref="AQ67:AQ73"/>
    <mergeCell ref="AR67:AR73"/>
    <mergeCell ref="AS67:AS73"/>
    <mergeCell ref="Q67:Q73"/>
    <mergeCell ref="R67:R73"/>
    <mergeCell ref="S67:S73"/>
    <mergeCell ref="T67:T73"/>
    <mergeCell ref="U67:U73"/>
    <mergeCell ref="V67:V73"/>
    <mergeCell ref="A67:A73"/>
    <mergeCell ref="B67:B73"/>
    <mergeCell ref="C67:C73"/>
    <mergeCell ref="D67:D73"/>
    <mergeCell ref="E67:E73"/>
    <mergeCell ref="F67:F73"/>
    <mergeCell ref="G67:G73"/>
    <mergeCell ref="H67:H73"/>
    <mergeCell ref="AT60:AT66"/>
    <mergeCell ref="Q60:Q66"/>
    <mergeCell ref="R60:R66"/>
    <mergeCell ref="S60:S66"/>
    <mergeCell ref="T60:T66"/>
    <mergeCell ref="U60:U66"/>
    <mergeCell ref="V60:V66"/>
    <mergeCell ref="I60:I66"/>
    <mergeCell ref="J60:J66"/>
    <mergeCell ref="M60:M66"/>
    <mergeCell ref="N60:N66"/>
    <mergeCell ref="O60:O66"/>
    <mergeCell ref="P60:P66"/>
    <mergeCell ref="AU60:AU66"/>
    <mergeCell ref="BB60:BB66"/>
    <mergeCell ref="BK60:BK66"/>
    <mergeCell ref="BL60:BL66"/>
    <mergeCell ref="BM60:BM66"/>
    <mergeCell ref="AN60:AN66"/>
    <mergeCell ref="AO60:AO66"/>
    <mergeCell ref="AP60:AP66"/>
    <mergeCell ref="AQ60:AQ66"/>
    <mergeCell ref="AR60:AR66"/>
    <mergeCell ref="AS60:AS66"/>
    <mergeCell ref="BP53:BP59"/>
    <mergeCell ref="A60:A66"/>
    <mergeCell ref="B60:B66"/>
    <mergeCell ref="C60:C66"/>
    <mergeCell ref="D60:D66"/>
    <mergeCell ref="E60:E66"/>
    <mergeCell ref="F60:F66"/>
    <mergeCell ref="G60:G66"/>
    <mergeCell ref="H60:H66"/>
    <mergeCell ref="AU53:AU59"/>
    <mergeCell ref="BB53:BB59"/>
    <mergeCell ref="BK53:BK59"/>
    <mergeCell ref="BL53:BL59"/>
    <mergeCell ref="BM53:BM59"/>
    <mergeCell ref="AO53:AO59"/>
    <mergeCell ref="AP53:AP59"/>
    <mergeCell ref="AQ53:AQ59"/>
    <mergeCell ref="AR53:AR59"/>
    <mergeCell ref="AS53:AS59"/>
    <mergeCell ref="AT53:AT59"/>
    <mergeCell ref="R53:R59"/>
    <mergeCell ref="S53:S59"/>
    <mergeCell ref="T53:T59"/>
    <mergeCell ref="U53:U59"/>
    <mergeCell ref="V53:V59"/>
    <mergeCell ref="AN53:AN59"/>
    <mergeCell ref="J53:J59"/>
    <mergeCell ref="M53:M59"/>
    <mergeCell ref="N53:N59"/>
    <mergeCell ref="O53:O59"/>
    <mergeCell ref="P53:P59"/>
    <mergeCell ref="Q53:Q59"/>
    <mergeCell ref="A53:A59"/>
    <mergeCell ref="B53:B59"/>
    <mergeCell ref="C53:C59"/>
    <mergeCell ref="D53:D59"/>
    <mergeCell ref="E53:E59"/>
    <mergeCell ref="F53:F59"/>
    <mergeCell ref="G53:G59"/>
    <mergeCell ref="H53:H59"/>
    <mergeCell ref="I53:I59"/>
    <mergeCell ref="AU46:AU52"/>
    <mergeCell ref="BB46:BB52"/>
    <mergeCell ref="BK46:BK52"/>
    <mergeCell ref="BL46:BL52"/>
    <mergeCell ref="BM46:BM52"/>
    <mergeCell ref="AO46:AO52"/>
    <mergeCell ref="AP46:AP52"/>
    <mergeCell ref="AQ46:AQ52"/>
    <mergeCell ref="AR46:AR52"/>
    <mergeCell ref="AS46:AS52"/>
    <mergeCell ref="AT46:AT52"/>
    <mergeCell ref="R46:R52"/>
    <mergeCell ref="S46:S52"/>
    <mergeCell ref="T46:T52"/>
    <mergeCell ref="U46:U52"/>
    <mergeCell ref="V46:V52"/>
    <mergeCell ref="AN46:AN52"/>
    <mergeCell ref="J46:J52"/>
    <mergeCell ref="M46:M52"/>
    <mergeCell ref="N46:N52"/>
    <mergeCell ref="O46:O52"/>
    <mergeCell ref="P46:P52"/>
    <mergeCell ref="Q46:Q52"/>
    <mergeCell ref="A46:A52"/>
    <mergeCell ref="B46:B52"/>
    <mergeCell ref="C46:C52"/>
    <mergeCell ref="D46:D52"/>
    <mergeCell ref="E46:E52"/>
    <mergeCell ref="F46:F52"/>
    <mergeCell ref="G46:G52"/>
    <mergeCell ref="H46:H52"/>
    <mergeCell ref="I46:I52"/>
    <mergeCell ref="AU39:AU45"/>
    <mergeCell ref="BB39:BB45"/>
    <mergeCell ref="BK39:BK45"/>
    <mergeCell ref="BL39:BL45"/>
    <mergeCell ref="BM39:BM45"/>
    <mergeCell ref="AO39:AO45"/>
    <mergeCell ref="AP39:AP45"/>
    <mergeCell ref="AQ39:AQ45"/>
    <mergeCell ref="AR39:AR45"/>
    <mergeCell ref="AS39:AS45"/>
    <mergeCell ref="AT39:AT45"/>
    <mergeCell ref="R39:R45"/>
    <mergeCell ref="S39:S45"/>
    <mergeCell ref="T39:T45"/>
    <mergeCell ref="U39:U45"/>
    <mergeCell ref="V39:V45"/>
    <mergeCell ref="AN39:AN45"/>
    <mergeCell ref="J39:J45"/>
    <mergeCell ref="M39:M45"/>
    <mergeCell ref="N39:N45"/>
    <mergeCell ref="O39:O45"/>
    <mergeCell ref="P39:P45"/>
    <mergeCell ref="Q39:Q45"/>
    <mergeCell ref="A39:A45"/>
    <mergeCell ref="B39:B45"/>
    <mergeCell ref="C39:C45"/>
    <mergeCell ref="D39:D45"/>
    <mergeCell ref="E39:E45"/>
    <mergeCell ref="F39:F45"/>
    <mergeCell ref="G39:G45"/>
    <mergeCell ref="H39:H45"/>
    <mergeCell ref="I39:I45"/>
    <mergeCell ref="AU32:AU38"/>
    <mergeCell ref="BB32:BB38"/>
    <mergeCell ref="BK32:BK38"/>
    <mergeCell ref="BL32:BL38"/>
    <mergeCell ref="BM32:BM38"/>
    <mergeCell ref="AO32:AO38"/>
    <mergeCell ref="AP32:AP38"/>
    <mergeCell ref="AQ32:AQ38"/>
    <mergeCell ref="AR32:AR38"/>
    <mergeCell ref="AS32:AS38"/>
    <mergeCell ref="AT32:AT38"/>
    <mergeCell ref="R32:R38"/>
    <mergeCell ref="S32:S38"/>
    <mergeCell ref="T32:T38"/>
    <mergeCell ref="U32:U38"/>
    <mergeCell ref="V32:V38"/>
    <mergeCell ref="AN32:AN38"/>
    <mergeCell ref="J32:J38"/>
    <mergeCell ref="M32:M38"/>
    <mergeCell ref="N32:N38"/>
    <mergeCell ref="O32:O38"/>
    <mergeCell ref="P32:P38"/>
    <mergeCell ref="Q32:Q38"/>
    <mergeCell ref="A32:A38"/>
    <mergeCell ref="B32:B38"/>
    <mergeCell ref="C32:C38"/>
    <mergeCell ref="D32:D38"/>
    <mergeCell ref="E32:E38"/>
    <mergeCell ref="F32:F38"/>
    <mergeCell ref="G32:G38"/>
    <mergeCell ref="H32:H38"/>
    <mergeCell ref="I32:I38"/>
    <mergeCell ref="AU25:AU31"/>
    <mergeCell ref="BB25:BB31"/>
    <mergeCell ref="BK25:BK31"/>
    <mergeCell ref="BL25:BL31"/>
    <mergeCell ref="BM25:BM31"/>
    <mergeCell ref="AO25:AO31"/>
    <mergeCell ref="AP25:AP31"/>
    <mergeCell ref="AQ25:AQ31"/>
    <mergeCell ref="AR25:AR31"/>
    <mergeCell ref="AS25:AS31"/>
    <mergeCell ref="AT25:AT31"/>
    <mergeCell ref="R25:R31"/>
    <mergeCell ref="S25:S31"/>
    <mergeCell ref="T25:T31"/>
    <mergeCell ref="U25:U31"/>
    <mergeCell ref="V25:V31"/>
    <mergeCell ref="AN25:AN31"/>
    <mergeCell ref="J25:J31"/>
    <mergeCell ref="M25:M31"/>
    <mergeCell ref="N25:N31"/>
    <mergeCell ref="O25:O31"/>
    <mergeCell ref="P25:P31"/>
    <mergeCell ref="Q25:Q31"/>
    <mergeCell ref="A25:A31"/>
    <mergeCell ref="B25:B31"/>
    <mergeCell ref="C25:C31"/>
    <mergeCell ref="D25:D31"/>
    <mergeCell ref="E25:E31"/>
    <mergeCell ref="F25:F31"/>
    <mergeCell ref="G25:G31"/>
    <mergeCell ref="H25:H31"/>
    <mergeCell ref="I25:I31"/>
    <mergeCell ref="AU18:AU24"/>
    <mergeCell ref="BB18:BB24"/>
    <mergeCell ref="BK18:BK24"/>
    <mergeCell ref="BL18:BL24"/>
    <mergeCell ref="BM18:BM24"/>
    <mergeCell ref="AO18:AO24"/>
    <mergeCell ref="AP18:AP24"/>
    <mergeCell ref="AQ18:AQ24"/>
    <mergeCell ref="AR18:AR24"/>
    <mergeCell ref="AS18:AS24"/>
    <mergeCell ref="AT18:AT24"/>
    <mergeCell ref="R18:R24"/>
    <mergeCell ref="S18:S24"/>
    <mergeCell ref="T18:T24"/>
    <mergeCell ref="U18:U24"/>
    <mergeCell ref="V18:V24"/>
    <mergeCell ref="AN18:AN24"/>
    <mergeCell ref="J18:J24"/>
    <mergeCell ref="M18:M24"/>
    <mergeCell ref="N18:N24"/>
    <mergeCell ref="O18:O24"/>
    <mergeCell ref="P18:P24"/>
    <mergeCell ref="Q18:Q24"/>
    <mergeCell ref="A18:A24"/>
    <mergeCell ref="B18:B24"/>
    <mergeCell ref="C18:C24"/>
    <mergeCell ref="D18:D24"/>
    <mergeCell ref="E18:E24"/>
    <mergeCell ref="F18:F24"/>
    <mergeCell ref="G18:G24"/>
    <mergeCell ref="H18:H24"/>
    <mergeCell ref="I18:I24"/>
    <mergeCell ref="AU11:AU17"/>
    <mergeCell ref="BB11:BB17"/>
    <mergeCell ref="BK11:BK17"/>
    <mergeCell ref="BL11:BL17"/>
    <mergeCell ref="BM11:BM17"/>
    <mergeCell ref="AO11:AO17"/>
    <mergeCell ref="AP11:AP17"/>
    <mergeCell ref="AQ11:AQ17"/>
    <mergeCell ref="AR11:AR17"/>
    <mergeCell ref="AS11:AS17"/>
    <mergeCell ref="AT11:AT17"/>
    <mergeCell ref="R11:R17"/>
    <mergeCell ref="S11:S17"/>
    <mergeCell ref="T11:T17"/>
    <mergeCell ref="U11:U17"/>
    <mergeCell ref="V11:V17"/>
    <mergeCell ref="AN11:AN17"/>
    <mergeCell ref="J11:J17"/>
    <mergeCell ref="M11:M17"/>
    <mergeCell ref="N11:N17"/>
    <mergeCell ref="O11:O17"/>
    <mergeCell ref="P11:P17"/>
    <mergeCell ref="Q11:Q17"/>
    <mergeCell ref="A11:A17"/>
    <mergeCell ref="B11:B17"/>
    <mergeCell ref="C11:C17"/>
    <mergeCell ref="D11:D17"/>
    <mergeCell ref="E11:E17"/>
    <mergeCell ref="F11:F17"/>
    <mergeCell ref="G11:G17"/>
    <mergeCell ref="H11:H17"/>
    <mergeCell ref="I11:I17"/>
    <mergeCell ref="BL9:BL10"/>
    <mergeCell ref="BM9:BM10"/>
    <mergeCell ref="BF9:BF10"/>
    <mergeCell ref="BG9:BG10"/>
    <mergeCell ref="BH9:BH10"/>
    <mergeCell ref="BI9:BI10"/>
    <mergeCell ref="BJ9:BJ10"/>
    <mergeCell ref="BK9:BK10"/>
    <mergeCell ref="AY9:AY10"/>
    <mergeCell ref="AZ9:AZ10"/>
    <mergeCell ref="BA9:BA10"/>
    <mergeCell ref="BC9:BC10"/>
    <mergeCell ref="BD9:BD10"/>
    <mergeCell ref="BE9:BE10"/>
    <mergeCell ref="AV9:AV10"/>
    <mergeCell ref="AW9:AW10"/>
    <mergeCell ref="AX9:AX10"/>
    <mergeCell ref="AB9:AJ9"/>
    <mergeCell ref="AK9:AK10"/>
    <mergeCell ref="AL9:AO9"/>
    <mergeCell ref="AP9:AP10"/>
    <mergeCell ref="AQ9:AQ10"/>
    <mergeCell ref="AR9:AR10"/>
    <mergeCell ref="A9:A10"/>
    <mergeCell ref="B9:B10"/>
    <mergeCell ref="C9:C10"/>
    <mergeCell ref="D9:D10"/>
    <mergeCell ref="E9:E10"/>
    <mergeCell ref="BC7:BM7"/>
    <mergeCell ref="B8:H8"/>
    <mergeCell ref="I8:J8"/>
    <mergeCell ref="K8:M8"/>
    <mergeCell ref="N8:P8"/>
    <mergeCell ref="Q8:U8"/>
    <mergeCell ref="W8:AA8"/>
    <mergeCell ref="AB8:AO8"/>
    <mergeCell ref="AP8:AT8"/>
    <mergeCell ref="I9:I10"/>
    <mergeCell ref="J9:J10"/>
    <mergeCell ref="K9:K10"/>
    <mergeCell ref="L9:L10"/>
    <mergeCell ref="M9:M10"/>
    <mergeCell ref="N9:N10"/>
    <mergeCell ref="BC8:BF8"/>
    <mergeCell ref="BG8:BJ8"/>
    <mergeCell ref="BK8:BM8"/>
    <mergeCell ref="V9:V10"/>
    <mergeCell ref="I2:O3"/>
    <mergeCell ref="B7:M7"/>
    <mergeCell ref="N7:U7"/>
    <mergeCell ref="V7:AT7"/>
    <mergeCell ref="AU7:BA7"/>
    <mergeCell ref="BB7:BB10"/>
    <mergeCell ref="AW8:BA8"/>
    <mergeCell ref="F9:F10"/>
    <mergeCell ref="G9:G10"/>
    <mergeCell ref="H9:H10"/>
    <mergeCell ref="W9:W10"/>
    <mergeCell ref="X9:X10"/>
    <mergeCell ref="Y9:Y10"/>
    <mergeCell ref="Z9:Z10"/>
    <mergeCell ref="AA9:AA10"/>
    <mergeCell ref="O9:O10"/>
    <mergeCell ref="P9:P10"/>
    <mergeCell ref="Q9:R9"/>
    <mergeCell ref="S9:S10"/>
    <mergeCell ref="T9:T10"/>
    <mergeCell ref="U9:U10"/>
    <mergeCell ref="AS9:AS10"/>
    <mergeCell ref="AT9:AT10"/>
    <mergeCell ref="AU9:AU10"/>
  </mergeCells>
  <conditionalFormatting sqref="P11 P18 P25 P39 P53 P67 P81 P95 P109 P116 P137 P151 P165 P179 P32 P46 P60 P74 P88 P102 P130 P123 P144 P158 P172">
    <cfRule type="cellIs" dxfId="341" priority="338" operator="equal">
      <formula>"Muy Alta"</formula>
    </cfRule>
    <cfRule type="cellIs" dxfId="340" priority="339" operator="equal">
      <formula>"Alta"</formula>
    </cfRule>
    <cfRule type="cellIs" dxfId="339" priority="340" operator="equal">
      <formula>"Media"</formula>
    </cfRule>
    <cfRule type="cellIs" dxfId="338" priority="341" operator="equal">
      <formula>"Baja"</formula>
    </cfRule>
    <cfRule type="cellIs" dxfId="337" priority="342" operator="equal">
      <formula>"Muy Baja"</formula>
    </cfRule>
  </conditionalFormatting>
  <conditionalFormatting sqref="T11 T18 T39 T60 T25 T46 T67 T32 T53 T74 T172 T81 T179 T88 T95 T130 T137 T158 T102 T116 T144 T165 T109 T123 T151">
    <cfRule type="cellIs" dxfId="336" priority="333" operator="equal">
      <formula>"Catastrófico"</formula>
    </cfRule>
    <cfRule type="cellIs" dxfId="335" priority="334" operator="equal">
      <formula>"Mayor"</formula>
    </cfRule>
    <cfRule type="cellIs" dxfId="334" priority="335" operator="equal">
      <formula>"Moderado"</formula>
    </cfRule>
    <cfRule type="cellIs" dxfId="333" priority="336" operator="equal">
      <formula>"Menor"</formula>
    </cfRule>
    <cfRule type="cellIs" dxfId="332" priority="337" operator="equal">
      <formula>"Leve"</formula>
    </cfRule>
  </conditionalFormatting>
  <conditionalFormatting sqref="V11 M11:N11 V18 V25 V39 V53 V67 V81 V95 V109 V116 V137 V151 V165 V179 V32 V46 V60 V74 V88 V102 V130 V123 V144 V158 V172 M18:N18 M25:N25 M32:N32 M39:N39 M46:N46 M53:N53 M60:N60 N67 M74:N74 M81:N81 M88:N88 M95:N95 M102:N102 M109:N109 M130:N130 M116:N116 N123 M137:N137 M144:N144 M151:N151 M158:N158 M165:N165 M172:N172 M179:N179">
    <cfRule type="cellIs" dxfId="331" priority="329" operator="equal">
      <formula>"Extremo"</formula>
    </cfRule>
    <cfRule type="cellIs" dxfId="330" priority="330" operator="equal">
      <formula>"Alto"</formula>
    </cfRule>
    <cfRule type="cellIs" dxfId="329" priority="331" operator="equal">
      <formula>"Moderado"</formula>
    </cfRule>
    <cfRule type="cellIs" dxfId="328" priority="332" operator="equal">
      <formula>"Bajo"</formula>
    </cfRule>
  </conditionalFormatting>
  <conditionalFormatting sqref="AT11 AT18 AT25 AT32 AT39 AT46 AT53 AT60 AT67 AT74 AT81 AT88 AT95 AT102 AT109 AT130 AT116 AT123 AT137 AT144 AT151 AT158 AT165 AT172 AT179">
    <cfRule type="cellIs" dxfId="327" priority="325" operator="equal">
      <formula>"Extremo"</formula>
    </cfRule>
    <cfRule type="cellIs" dxfId="326" priority="326" operator="equal">
      <formula>"Alto"</formula>
    </cfRule>
    <cfRule type="cellIs" dxfId="325" priority="327" operator="equal">
      <formula>"Moderado"</formula>
    </cfRule>
    <cfRule type="cellIs" dxfId="324" priority="328" operator="equal">
      <formula>"Bajo"</formula>
    </cfRule>
  </conditionalFormatting>
  <conditionalFormatting sqref="O11 O18 O25 O32 O39 O46 O53 O60 O67 O74 O81 O88 O95 O102 O109 O130 O116 O123 O137 O144 O151 O158 O165 O172 O179">
    <cfRule type="cellIs" dxfId="323" priority="320" operator="equal">
      <formula>"Muy Alta"</formula>
    </cfRule>
    <cfRule type="cellIs" dxfId="322" priority="321" operator="equal">
      <formula>"Alta"</formula>
    </cfRule>
    <cfRule type="cellIs" dxfId="321" priority="322" operator="equal">
      <formula>"Media"</formula>
    </cfRule>
    <cfRule type="cellIs" dxfId="320" priority="323" operator="equal">
      <formula>"Baja"</formula>
    </cfRule>
    <cfRule type="cellIs" dxfId="319" priority="324" operator="equal">
      <formula>"Muy Baja"</formula>
    </cfRule>
  </conditionalFormatting>
  <conditionalFormatting sqref="BH13:BH14 BD17 BD21:BD24 BH17 BD72:BD73 BD76:BD80 BD93:BD94 BD124:BD129 BD114:BD115 BD133:BD185 BD41:BD45 BD97:BD101 BD50:BD52 BD120:BD122 BH49:BH54 BD83:BD87 BD28:BD31 BH41:BH47 BH64:BH68 BH71:BH74 BH76:BH81 BH111:BH115 BH132:BH185 BD37:BD38 BH56:BH61 BH20:BH31 BH33:BH39 BD56:BD61 BD63:BD66 BH83:BH89 BH96:BH102 BD104:BD105 BD107:BD109 BH104:BH109 BH117:BH118 BH120:BH122 BH124:BH130 BH91:BH94">
    <cfRule type="containsText" dxfId="318" priority="317" stopIfTrue="1" operator="containsText" text="Finalizado">
      <formula>NOT(ISERROR(SEARCH("Finalizado",BD13)))</formula>
    </cfRule>
    <cfRule type="containsText" dxfId="317" priority="318" stopIfTrue="1" operator="containsText" text="En Curso">
      <formula>NOT(ISERROR(SEARCH("En Curso",BD13)))</formula>
    </cfRule>
    <cfRule type="containsText" dxfId="316" priority="319" stopIfTrue="1" operator="containsText" text="Sin Iniciar">
      <formula>NOT(ISERROR(SEARCH("Sin Iniciar",BD13)))</formula>
    </cfRule>
  </conditionalFormatting>
  <conditionalFormatting sqref="BK11 BK32 BK46 BK53 BK60 BK74 BK81 BK88 BK95 BK137 BK144 BK151 BK158 BK165 BK172 BK179 BK67 BK102 BK109 BK116 BK123 BK130 BK39 BK25 BK18">
    <cfRule type="containsText" dxfId="315" priority="315" stopIfTrue="1" operator="containsText" text="Sin Materialización">
      <formula>NOT(ISERROR(SEARCH("Sin Materialización",BK11)))</formula>
    </cfRule>
    <cfRule type="containsText" dxfId="314" priority="316" stopIfTrue="1" operator="containsText" text="Materializado">
      <formula>NOT(ISERROR(SEARCH("Materializado",BK11)))</formula>
    </cfRule>
  </conditionalFormatting>
  <conditionalFormatting sqref="AS11 AS18 AS25 AS32 AS39 AS46 AS53 AS60 AS67 AS74 AS81 AS88 AS95 AS102 AS109 AS130 AS116 AS123 AS137 AS144 AS151 AS158 AS165 AS172 AS179">
    <cfRule type="cellIs" dxfId="313" priority="310" operator="equal">
      <formula>"Catastrófico"</formula>
    </cfRule>
    <cfRule type="cellIs" dxfId="312" priority="311" operator="equal">
      <formula>"Mayor"</formula>
    </cfRule>
    <cfRule type="cellIs" dxfId="311" priority="312" operator="equal">
      <formula>"Moderado"</formula>
    </cfRule>
    <cfRule type="cellIs" dxfId="310" priority="313" operator="equal">
      <formula>"Menor"</formula>
    </cfRule>
    <cfRule type="cellIs" dxfId="309" priority="314" operator="equal">
      <formula>"Leve"</formula>
    </cfRule>
  </conditionalFormatting>
  <conditionalFormatting sqref="AR11 AR18 AR25 AR32 AR39 AR46 AR53 AR60 AR67 AR74 AR81 AR88 AR95 AR102 AR109 AR130 AR116 AR123 AR137 AR144 AR151 AR158 AR165 AR172 AR179">
    <cfRule type="cellIs" dxfId="308" priority="305" operator="equal">
      <formula>"Muy Alta"</formula>
    </cfRule>
    <cfRule type="cellIs" dxfId="307" priority="306" operator="equal">
      <formula>"Alta"</formula>
    </cfRule>
    <cfRule type="cellIs" dxfId="306" priority="307" operator="equal">
      <formula>"Media"</formula>
    </cfRule>
    <cfRule type="cellIs" dxfId="305" priority="308" operator="equal">
      <formula>"Baja"</formula>
    </cfRule>
    <cfRule type="cellIs" dxfId="304" priority="309" operator="equal">
      <formula>"Muy Baja"</formula>
    </cfRule>
  </conditionalFormatting>
  <conditionalFormatting sqref="R11:R185">
    <cfRule type="containsText" dxfId="303" priority="304" operator="containsText" text="NA">
      <formula>NOT(ISERROR(SEARCH("NA",R11)))</formula>
    </cfRule>
  </conditionalFormatting>
  <conditionalFormatting sqref="M67">
    <cfRule type="cellIs" dxfId="302" priority="300" operator="equal">
      <formula>"Extremo"</formula>
    </cfRule>
    <cfRule type="cellIs" dxfId="301" priority="301" operator="equal">
      <formula>"Alto"</formula>
    </cfRule>
    <cfRule type="cellIs" dxfId="300" priority="302" operator="equal">
      <formula>"Moderado"</formula>
    </cfRule>
    <cfRule type="cellIs" dxfId="299" priority="303" operator="equal">
      <formula>"Bajo"</formula>
    </cfRule>
  </conditionalFormatting>
  <conditionalFormatting sqref="M123">
    <cfRule type="cellIs" dxfId="298" priority="296" operator="equal">
      <formula>"Extremo"</formula>
    </cfRule>
    <cfRule type="cellIs" dxfId="297" priority="297" operator="equal">
      <formula>"Alto"</formula>
    </cfRule>
    <cfRule type="cellIs" dxfId="296" priority="298" operator="equal">
      <formula>"Moderado"</formula>
    </cfRule>
    <cfRule type="cellIs" dxfId="295" priority="299" operator="equal">
      <formula>"Bajo"</formula>
    </cfRule>
  </conditionalFormatting>
  <conditionalFormatting sqref="BD11">
    <cfRule type="containsText" dxfId="294" priority="293" stopIfTrue="1" operator="containsText" text="Finalizado">
      <formula>NOT(ISERROR(SEARCH("Finalizado",BD11)))</formula>
    </cfRule>
    <cfRule type="containsText" dxfId="293" priority="294" stopIfTrue="1" operator="containsText" text="En Curso">
      <formula>NOT(ISERROR(SEARCH("En Curso",BD11)))</formula>
    </cfRule>
    <cfRule type="containsText" dxfId="292" priority="295" stopIfTrue="1" operator="containsText" text="Sin Iniciar">
      <formula>NOT(ISERROR(SEARCH("Sin Iniciar",BD11)))</formula>
    </cfRule>
  </conditionalFormatting>
  <conditionalFormatting sqref="BH11">
    <cfRule type="containsText" dxfId="291" priority="290" stopIfTrue="1" operator="containsText" text="Finalizado">
      <formula>NOT(ISERROR(SEARCH("Finalizado",BH11)))</formula>
    </cfRule>
    <cfRule type="containsText" dxfId="290" priority="291" stopIfTrue="1" operator="containsText" text="En Curso">
      <formula>NOT(ISERROR(SEARCH("En Curso",BH11)))</formula>
    </cfRule>
    <cfRule type="containsText" dxfId="289" priority="292" stopIfTrue="1" operator="containsText" text="Sin Iniciar">
      <formula>NOT(ISERROR(SEARCH("Sin Iniciar",BH11)))</formula>
    </cfRule>
  </conditionalFormatting>
  <conditionalFormatting sqref="BD15">
    <cfRule type="containsText" dxfId="288" priority="287" stopIfTrue="1" operator="containsText" text="Finalizado">
      <formula>NOT(ISERROR(SEARCH("Finalizado",BD15)))</formula>
    </cfRule>
    <cfRule type="containsText" dxfId="287" priority="288" stopIfTrue="1" operator="containsText" text="En Curso">
      <formula>NOT(ISERROR(SEARCH("En Curso",BD15)))</formula>
    </cfRule>
    <cfRule type="containsText" dxfId="286" priority="289" stopIfTrue="1" operator="containsText" text="Sin Iniciar">
      <formula>NOT(ISERROR(SEARCH("Sin Iniciar",BD15)))</formula>
    </cfRule>
  </conditionalFormatting>
  <conditionalFormatting sqref="BD16">
    <cfRule type="containsText" dxfId="285" priority="284" stopIfTrue="1" operator="containsText" text="Finalizado">
      <formula>NOT(ISERROR(SEARCH("Finalizado",BD16)))</formula>
    </cfRule>
    <cfRule type="containsText" dxfId="284" priority="285" stopIfTrue="1" operator="containsText" text="En Curso">
      <formula>NOT(ISERROR(SEARCH("En Curso",BD16)))</formula>
    </cfRule>
    <cfRule type="containsText" dxfId="283" priority="286" stopIfTrue="1" operator="containsText" text="Sin Iniciar">
      <formula>NOT(ISERROR(SEARCH("Sin Iniciar",BD16)))</formula>
    </cfRule>
  </conditionalFormatting>
  <conditionalFormatting sqref="BD18">
    <cfRule type="containsText" dxfId="282" priority="281" stopIfTrue="1" operator="containsText" text="Finalizado">
      <formula>NOT(ISERROR(SEARCH("Finalizado",BD18)))</formula>
    </cfRule>
    <cfRule type="containsText" dxfId="281" priority="282" stopIfTrue="1" operator="containsText" text="En Curso">
      <formula>NOT(ISERROR(SEARCH("En Curso",BD18)))</formula>
    </cfRule>
    <cfRule type="containsText" dxfId="280" priority="283" stopIfTrue="1" operator="containsText" text="Sin Iniciar">
      <formula>NOT(ISERROR(SEARCH("Sin Iniciar",BD18)))</formula>
    </cfRule>
  </conditionalFormatting>
  <conditionalFormatting sqref="BD19">
    <cfRule type="containsText" dxfId="279" priority="278" stopIfTrue="1" operator="containsText" text="Finalizado">
      <formula>NOT(ISERROR(SEARCH("Finalizado",BD19)))</formula>
    </cfRule>
    <cfRule type="containsText" dxfId="278" priority="279" stopIfTrue="1" operator="containsText" text="En Curso">
      <formula>NOT(ISERROR(SEARCH("En Curso",BD19)))</formula>
    </cfRule>
    <cfRule type="containsText" dxfId="277" priority="280" stopIfTrue="1" operator="containsText" text="Sin Iniciar">
      <formula>NOT(ISERROR(SEARCH("Sin Iniciar",BD19)))</formula>
    </cfRule>
  </conditionalFormatting>
  <conditionalFormatting sqref="BD20">
    <cfRule type="containsText" dxfId="276" priority="275" stopIfTrue="1" operator="containsText" text="Finalizado">
      <formula>NOT(ISERROR(SEARCH("Finalizado",BD20)))</formula>
    </cfRule>
    <cfRule type="containsText" dxfId="275" priority="276" stopIfTrue="1" operator="containsText" text="En Curso">
      <formula>NOT(ISERROR(SEARCH("En Curso",BD20)))</formula>
    </cfRule>
    <cfRule type="containsText" dxfId="274" priority="277" stopIfTrue="1" operator="containsText" text="Sin Iniciar">
      <formula>NOT(ISERROR(SEARCH("Sin Iniciar",BD20)))</formula>
    </cfRule>
  </conditionalFormatting>
  <conditionalFormatting sqref="BD26">
    <cfRule type="containsText" dxfId="273" priority="272" stopIfTrue="1" operator="containsText" text="Finalizado">
      <formula>NOT(ISERROR(SEARCH("Finalizado",BD26)))</formula>
    </cfRule>
    <cfRule type="containsText" dxfId="272" priority="273" stopIfTrue="1" operator="containsText" text="En Curso">
      <formula>NOT(ISERROR(SEARCH("En Curso",BD26)))</formula>
    </cfRule>
    <cfRule type="containsText" dxfId="271" priority="274" stopIfTrue="1" operator="containsText" text="Sin Iniciar">
      <formula>NOT(ISERROR(SEARCH("Sin Iniciar",BD26)))</formula>
    </cfRule>
  </conditionalFormatting>
  <conditionalFormatting sqref="BD39">
    <cfRule type="containsText" dxfId="270" priority="269" stopIfTrue="1" operator="containsText" text="Finalizado">
      <formula>NOT(ISERROR(SEARCH("Finalizado",BD39)))</formula>
    </cfRule>
    <cfRule type="containsText" dxfId="269" priority="270" stopIfTrue="1" operator="containsText" text="En Curso">
      <formula>NOT(ISERROR(SEARCH("En Curso",BD39)))</formula>
    </cfRule>
    <cfRule type="containsText" dxfId="268" priority="271" stopIfTrue="1" operator="containsText" text="Sin Iniciar">
      <formula>NOT(ISERROR(SEARCH("Sin Iniciar",BD39)))</formula>
    </cfRule>
  </conditionalFormatting>
  <conditionalFormatting sqref="BD46">
    <cfRule type="containsText" dxfId="267" priority="266" stopIfTrue="1" operator="containsText" text="Finalizado">
      <formula>NOT(ISERROR(SEARCH("Finalizado",BD46)))</formula>
    </cfRule>
    <cfRule type="containsText" dxfId="266" priority="267" stopIfTrue="1" operator="containsText" text="En Curso">
      <formula>NOT(ISERROR(SEARCH("En Curso",BD46)))</formula>
    </cfRule>
    <cfRule type="containsText" dxfId="265" priority="268" stopIfTrue="1" operator="containsText" text="Sin Iniciar">
      <formula>NOT(ISERROR(SEARCH("Sin Iniciar",BD46)))</formula>
    </cfRule>
  </conditionalFormatting>
  <conditionalFormatting sqref="BD47">
    <cfRule type="containsText" dxfId="264" priority="263" stopIfTrue="1" operator="containsText" text="Finalizado">
      <formula>NOT(ISERROR(SEARCH("Finalizado",BD47)))</formula>
    </cfRule>
    <cfRule type="containsText" dxfId="263" priority="264" stopIfTrue="1" operator="containsText" text="En Curso">
      <formula>NOT(ISERROR(SEARCH("En Curso",BD47)))</formula>
    </cfRule>
    <cfRule type="containsText" dxfId="262" priority="265" stopIfTrue="1" operator="containsText" text="Sin Iniciar">
      <formula>NOT(ISERROR(SEARCH("Sin Iniciar",BD47)))</formula>
    </cfRule>
  </conditionalFormatting>
  <conditionalFormatting sqref="BD48">
    <cfRule type="containsText" dxfId="261" priority="260" stopIfTrue="1" operator="containsText" text="Finalizado">
      <formula>NOT(ISERROR(SEARCH("Finalizado",BD48)))</formula>
    </cfRule>
    <cfRule type="containsText" dxfId="260" priority="261" stopIfTrue="1" operator="containsText" text="En Curso">
      <formula>NOT(ISERROR(SEARCH("En Curso",BD48)))</formula>
    </cfRule>
    <cfRule type="containsText" dxfId="259" priority="262" stopIfTrue="1" operator="containsText" text="Sin Iniciar">
      <formula>NOT(ISERROR(SEARCH("Sin Iniciar",BD48)))</formula>
    </cfRule>
  </conditionalFormatting>
  <conditionalFormatting sqref="BD49">
    <cfRule type="containsText" dxfId="258" priority="257" stopIfTrue="1" operator="containsText" text="Finalizado">
      <formula>NOT(ISERROR(SEARCH("Finalizado",BD49)))</formula>
    </cfRule>
    <cfRule type="containsText" dxfId="257" priority="258" stopIfTrue="1" operator="containsText" text="En Curso">
      <formula>NOT(ISERROR(SEARCH("En Curso",BD49)))</formula>
    </cfRule>
    <cfRule type="containsText" dxfId="256" priority="259" stopIfTrue="1" operator="containsText" text="Sin Iniciar">
      <formula>NOT(ISERROR(SEARCH("Sin Iniciar",BD49)))</formula>
    </cfRule>
  </conditionalFormatting>
  <conditionalFormatting sqref="BD53">
    <cfRule type="containsText" dxfId="255" priority="254" stopIfTrue="1" operator="containsText" text="Finalizado">
      <formula>NOT(ISERROR(SEARCH("Finalizado",BD53)))</formula>
    </cfRule>
    <cfRule type="containsText" dxfId="254" priority="255" stopIfTrue="1" operator="containsText" text="En Curso">
      <formula>NOT(ISERROR(SEARCH("En Curso",BD53)))</formula>
    </cfRule>
    <cfRule type="containsText" dxfId="253" priority="256" stopIfTrue="1" operator="containsText" text="Sin Iniciar">
      <formula>NOT(ISERROR(SEARCH("Sin Iniciar",BD53)))</formula>
    </cfRule>
  </conditionalFormatting>
  <conditionalFormatting sqref="BD55">
    <cfRule type="containsText" dxfId="252" priority="251" stopIfTrue="1" operator="containsText" text="Finalizado">
      <formula>NOT(ISERROR(SEARCH("Finalizado",BD55)))</formula>
    </cfRule>
    <cfRule type="containsText" dxfId="251" priority="252" stopIfTrue="1" operator="containsText" text="En Curso">
      <formula>NOT(ISERROR(SEARCH("En Curso",BD55)))</formula>
    </cfRule>
    <cfRule type="containsText" dxfId="250" priority="253" stopIfTrue="1" operator="containsText" text="Sin Iniciar">
      <formula>NOT(ISERROR(SEARCH("Sin Iniciar",BD55)))</formula>
    </cfRule>
  </conditionalFormatting>
  <conditionalFormatting sqref="BD62">
    <cfRule type="containsText" dxfId="249" priority="248" stopIfTrue="1" operator="containsText" text="Finalizado">
      <formula>NOT(ISERROR(SEARCH("Finalizado",BD62)))</formula>
    </cfRule>
    <cfRule type="containsText" dxfId="248" priority="249" stopIfTrue="1" operator="containsText" text="En Curso">
      <formula>NOT(ISERROR(SEARCH("En Curso",BD62)))</formula>
    </cfRule>
    <cfRule type="containsText" dxfId="247" priority="250" stopIfTrue="1" operator="containsText" text="Sin Iniciar">
      <formula>NOT(ISERROR(SEARCH("Sin Iniciar",BD62)))</formula>
    </cfRule>
  </conditionalFormatting>
  <conditionalFormatting sqref="BD68:BD69">
    <cfRule type="containsText" dxfId="246" priority="245" stopIfTrue="1" operator="containsText" text="Finalizado">
      <formula>NOT(ISERROR(SEARCH("Finalizado",BD68)))</formula>
    </cfRule>
    <cfRule type="containsText" dxfId="245" priority="246" stopIfTrue="1" operator="containsText" text="En Curso">
      <formula>NOT(ISERROR(SEARCH("En Curso",BD68)))</formula>
    </cfRule>
    <cfRule type="containsText" dxfId="244" priority="247" stopIfTrue="1" operator="containsText" text="Sin Iniciar">
      <formula>NOT(ISERROR(SEARCH("Sin Iniciar",BD68)))</formula>
    </cfRule>
  </conditionalFormatting>
  <conditionalFormatting sqref="BD74">
    <cfRule type="containsText" dxfId="243" priority="242" stopIfTrue="1" operator="containsText" text="Finalizado">
      <formula>NOT(ISERROR(SEARCH("Finalizado",BD74)))</formula>
    </cfRule>
    <cfRule type="containsText" dxfId="242" priority="243" stopIfTrue="1" operator="containsText" text="En Curso">
      <formula>NOT(ISERROR(SEARCH("En Curso",BD74)))</formula>
    </cfRule>
    <cfRule type="containsText" dxfId="241" priority="244" stopIfTrue="1" operator="containsText" text="Sin Iniciar">
      <formula>NOT(ISERROR(SEARCH("Sin Iniciar",BD74)))</formula>
    </cfRule>
  </conditionalFormatting>
  <conditionalFormatting sqref="BD75">
    <cfRule type="containsText" dxfId="240" priority="239" stopIfTrue="1" operator="containsText" text="Finalizado">
      <formula>NOT(ISERROR(SEARCH("Finalizado",BD75)))</formula>
    </cfRule>
    <cfRule type="containsText" dxfId="239" priority="240" stopIfTrue="1" operator="containsText" text="En Curso">
      <formula>NOT(ISERROR(SEARCH("En Curso",BD75)))</formula>
    </cfRule>
    <cfRule type="containsText" dxfId="238" priority="241" stopIfTrue="1" operator="containsText" text="Sin Iniciar">
      <formula>NOT(ISERROR(SEARCH("Sin Iniciar",BD75)))</formula>
    </cfRule>
  </conditionalFormatting>
  <conditionalFormatting sqref="BD81">
    <cfRule type="containsText" dxfId="237" priority="236" stopIfTrue="1" operator="containsText" text="Finalizado">
      <formula>NOT(ISERROR(SEARCH("Finalizado",BD81)))</formula>
    </cfRule>
    <cfRule type="containsText" dxfId="236" priority="237" stopIfTrue="1" operator="containsText" text="En Curso">
      <formula>NOT(ISERROR(SEARCH("En Curso",BD81)))</formula>
    </cfRule>
    <cfRule type="containsText" dxfId="235" priority="238" stopIfTrue="1" operator="containsText" text="Sin Iniciar">
      <formula>NOT(ISERROR(SEARCH("Sin Iniciar",BD81)))</formula>
    </cfRule>
  </conditionalFormatting>
  <conditionalFormatting sqref="BD82">
    <cfRule type="containsText" dxfId="234" priority="233" stopIfTrue="1" operator="containsText" text="Finalizado">
      <formula>NOT(ISERROR(SEARCH("Finalizado",BD82)))</formula>
    </cfRule>
    <cfRule type="containsText" dxfId="233" priority="234" stopIfTrue="1" operator="containsText" text="En Curso">
      <formula>NOT(ISERROR(SEARCH("En Curso",BD82)))</formula>
    </cfRule>
    <cfRule type="containsText" dxfId="232" priority="235" stopIfTrue="1" operator="containsText" text="Sin Iniciar">
      <formula>NOT(ISERROR(SEARCH("Sin Iniciar",BD82)))</formula>
    </cfRule>
  </conditionalFormatting>
  <conditionalFormatting sqref="BD88">
    <cfRule type="containsText" dxfId="231" priority="230" stopIfTrue="1" operator="containsText" text="Finalizado">
      <formula>NOT(ISERROR(SEARCH("Finalizado",BD88)))</formula>
    </cfRule>
    <cfRule type="containsText" dxfId="230" priority="231" stopIfTrue="1" operator="containsText" text="En Curso">
      <formula>NOT(ISERROR(SEARCH("En Curso",BD88)))</formula>
    </cfRule>
    <cfRule type="containsText" dxfId="229" priority="232" stopIfTrue="1" operator="containsText" text="Sin Iniciar">
      <formula>NOT(ISERROR(SEARCH("Sin Iniciar",BD88)))</formula>
    </cfRule>
  </conditionalFormatting>
  <conditionalFormatting sqref="BD90">
    <cfRule type="containsText" dxfId="228" priority="227" stopIfTrue="1" operator="containsText" text="Finalizado">
      <formula>NOT(ISERROR(SEARCH("Finalizado",BD90)))</formula>
    </cfRule>
    <cfRule type="containsText" dxfId="227" priority="228" stopIfTrue="1" operator="containsText" text="En Curso">
      <formula>NOT(ISERROR(SEARCH("En Curso",BD90)))</formula>
    </cfRule>
    <cfRule type="containsText" dxfId="226" priority="229" stopIfTrue="1" operator="containsText" text="Sin Iniciar">
      <formula>NOT(ISERROR(SEARCH("Sin Iniciar",BD90)))</formula>
    </cfRule>
  </conditionalFormatting>
  <conditionalFormatting sqref="BD91">
    <cfRule type="containsText" dxfId="225" priority="224" stopIfTrue="1" operator="containsText" text="Finalizado">
      <formula>NOT(ISERROR(SEARCH("Finalizado",BD91)))</formula>
    </cfRule>
    <cfRule type="containsText" dxfId="224" priority="225" stopIfTrue="1" operator="containsText" text="En Curso">
      <formula>NOT(ISERROR(SEARCH("En Curso",BD91)))</formula>
    </cfRule>
    <cfRule type="containsText" dxfId="223" priority="226" stopIfTrue="1" operator="containsText" text="Sin Iniciar">
      <formula>NOT(ISERROR(SEARCH("Sin Iniciar",BD91)))</formula>
    </cfRule>
  </conditionalFormatting>
  <conditionalFormatting sqref="BD92">
    <cfRule type="containsText" dxfId="222" priority="221" stopIfTrue="1" operator="containsText" text="Finalizado">
      <formula>NOT(ISERROR(SEARCH("Finalizado",BD92)))</formula>
    </cfRule>
    <cfRule type="containsText" dxfId="221" priority="222" stopIfTrue="1" operator="containsText" text="En Curso">
      <formula>NOT(ISERROR(SEARCH("En Curso",BD92)))</formula>
    </cfRule>
    <cfRule type="containsText" dxfId="220" priority="223" stopIfTrue="1" operator="containsText" text="Sin Iniciar">
      <formula>NOT(ISERROR(SEARCH("Sin Iniciar",BD92)))</formula>
    </cfRule>
  </conditionalFormatting>
  <conditionalFormatting sqref="BD95">
    <cfRule type="containsText" dxfId="219" priority="218" stopIfTrue="1" operator="containsText" text="Finalizado">
      <formula>NOT(ISERROR(SEARCH("Finalizado",BD95)))</formula>
    </cfRule>
    <cfRule type="containsText" dxfId="218" priority="219" stopIfTrue="1" operator="containsText" text="En Curso">
      <formula>NOT(ISERROR(SEARCH("En Curso",BD95)))</formula>
    </cfRule>
    <cfRule type="containsText" dxfId="217" priority="220" stopIfTrue="1" operator="containsText" text="Sin Iniciar">
      <formula>NOT(ISERROR(SEARCH("Sin Iniciar",BD95)))</formula>
    </cfRule>
  </conditionalFormatting>
  <conditionalFormatting sqref="BD96">
    <cfRule type="containsText" dxfId="216" priority="215" stopIfTrue="1" operator="containsText" text="Finalizado">
      <formula>NOT(ISERROR(SEARCH("Finalizado",BD96)))</formula>
    </cfRule>
    <cfRule type="containsText" dxfId="215" priority="216" stopIfTrue="1" operator="containsText" text="En Curso">
      <formula>NOT(ISERROR(SEARCH("En Curso",BD96)))</formula>
    </cfRule>
    <cfRule type="containsText" dxfId="214" priority="217" stopIfTrue="1" operator="containsText" text="Sin Iniciar">
      <formula>NOT(ISERROR(SEARCH("Sin Iniciar",BD96)))</formula>
    </cfRule>
  </conditionalFormatting>
  <conditionalFormatting sqref="BD102">
    <cfRule type="containsText" dxfId="213" priority="212" stopIfTrue="1" operator="containsText" text="Finalizado">
      <formula>NOT(ISERROR(SEARCH("Finalizado",BD102)))</formula>
    </cfRule>
    <cfRule type="containsText" dxfId="212" priority="213" stopIfTrue="1" operator="containsText" text="En Curso">
      <formula>NOT(ISERROR(SEARCH("En Curso",BD102)))</formula>
    </cfRule>
    <cfRule type="containsText" dxfId="211" priority="214" stopIfTrue="1" operator="containsText" text="Sin Iniciar">
      <formula>NOT(ISERROR(SEARCH("Sin Iniciar",BD102)))</formula>
    </cfRule>
  </conditionalFormatting>
  <conditionalFormatting sqref="BD106">
    <cfRule type="containsText" dxfId="210" priority="209" stopIfTrue="1" operator="containsText" text="Finalizado">
      <formula>NOT(ISERROR(SEARCH("Finalizado",BD106)))</formula>
    </cfRule>
    <cfRule type="containsText" dxfId="209" priority="210" stopIfTrue="1" operator="containsText" text="En Curso">
      <formula>NOT(ISERROR(SEARCH("En Curso",BD106)))</formula>
    </cfRule>
    <cfRule type="containsText" dxfId="208" priority="211" stopIfTrue="1" operator="containsText" text="Sin Iniciar">
      <formula>NOT(ISERROR(SEARCH("Sin Iniciar",BD106)))</formula>
    </cfRule>
  </conditionalFormatting>
  <conditionalFormatting sqref="BD110">
    <cfRule type="containsText" dxfId="207" priority="206" stopIfTrue="1" operator="containsText" text="Finalizado">
      <formula>NOT(ISERROR(SEARCH("Finalizado",BD110)))</formula>
    </cfRule>
    <cfRule type="containsText" dxfId="206" priority="207" stopIfTrue="1" operator="containsText" text="En Curso">
      <formula>NOT(ISERROR(SEARCH("En Curso",BD110)))</formula>
    </cfRule>
    <cfRule type="containsText" dxfId="205" priority="208" stopIfTrue="1" operator="containsText" text="Sin Iniciar">
      <formula>NOT(ISERROR(SEARCH("Sin Iniciar",BD110)))</formula>
    </cfRule>
  </conditionalFormatting>
  <conditionalFormatting sqref="BD111">
    <cfRule type="containsText" dxfId="204" priority="203" stopIfTrue="1" operator="containsText" text="Finalizado">
      <formula>NOT(ISERROR(SEARCH("Finalizado",BD111)))</formula>
    </cfRule>
    <cfRule type="containsText" dxfId="203" priority="204" stopIfTrue="1" operator="containsText" text="En Curso">
      <formula>NOT(ISERROR(SEARCH("En Curso",BD111)))</formula>
    </cfRule>
    <cfRule type="containsText" dxfId="202" priority="205" stopIfTrue="1" operator="containsText" text="Sin Iniciar">
      <formula>NOT(ISERROR(SEARCH("Sin Iniciar",BD111)))</formula>
    </cfRule>
  </conditionalFormatting>
  <conditionalFormatting sqref="BD112">
    <cfRule type="containsText" dxfId="201" priority="200" stopIfTrue="1" operator="containsText" text="Finalizado">
      <formula>NOT(ISERROR(SEARCH("Finalizado",BD112)))</formula>
    </cfRule>
    <cfRule type="containsText" dxfId="200" priority="201" stopIfTrue="1" operator="containsText" text="En Curso">
      <formula>NOT(ISERROR(SEARCH("En Curso",BD112)))</formula>
    </cfRule>
    <cfRule type="containsText" dxfId="199" priority="202" stopIfTrue="1" operator="containsText" text="Sin Iniciar">
      <formula>NOT(ISERROR(SEARCH("Sin Iniciar",BD112)))</formula>
    </cfRule>
  </conditionalFormatting>
  <conditionalFormatting sqref="BD119">
    <cfRule type="containsText" dxfId="198" priority="197" stopIfTrue="1" operator="containsText" text="Finalizado">
      <formula>NOT(ISERROR(SEARCH("Finalizado",BD119)))</formula>
    </cfRule>
    <cfRule type="containsText" dxfId="197" priority="198" stopIfTrue="1" operator="containsText" text="En Curso">
      <formula>NOT(ISERROR(SEARCH("En Curso",BD119)))</formula>
    </cfRule>
    <cfRule type="containsText" dxfId="196" priority="199" stopIfTrue="1" operator="containsText" text="Sin Iniciar">
      <formula>NOT(ISERROR(SEARCH("Sin Iniciar",BD119)))</formula>
    </cfRule>
  </conditionalFormatting>
  <conditionalFormatting sqref="BD123">
    <cfRule type="containsText" dxfId="195" priority="194" stopIfTrue="1" operator="containsText" text="Finalizado">
      <formula>NOT(ISERROR(SEARCH("Finalizado",BD123)))</formula>
    </cfRule>
    <cfRule type="containsText" dxfId="194" priority="195" stopIfTrue="1" operator="containsText" text="En Curso">
      <formula>NOT(ISERROR(SEARCH("En Curso",BD123)))</formula>
    </cfRule>
    <cfRule type="containsText" dxfId="193" priority="196" stopIfTrue="1" operator="containsText" text="Sin Iniciar">
      <formula>NOT(ISERROR(SEARCH("Sin Iniciar",BD123)))</formula>
    </cfRule>
  </conditionalFormatting>
  <conditionalFormatting sqref="BD130">
    <cfRule type="containsText" dxfId="192" priority="191" stopIfTrue="1" operator="containsText" text="Finalizado">
      <formula>NOT(ISERROR(SEARCH("Finalizado",BD130)))</formula>
    </cfRule>
    <cfRule type="containsText" dxfId="191" priority="192" stopIfTrue="1" operator="containsText" text="En Curso">
      <formula>NOT(ISERROR(SEARCH("En Curso",BD130)))</formula>
    </cfRule>
    <cfRule type="containsText" dxfId="190" priority="193" stopIfTrue="1" operator="containsText" text="Sin Iniciar">
      <formula>NOT(ISERROR(SEARCH("Sin Iniciar",BD130)))</formula>
    </cfRule>
  </conditionalFormatting>
  <conditionalFormatting sqref="BD131">
    <cfRule type="containsText" dxfId="189" priority="188" stopIfTrue="1" operator="containsText" text="Finalizado">
      <formula>NOT(ISERROR(SEARCH("Finalizado",BD131)))</formula>
    </cfRule>
    <cfRule type="containsText" dxfId="188" priority="189" stopIfTrue="1" operator="containsText" text="En Curso">
      <formula>NOT(ISERROR(SEARCH("En Curso",BD131)))</formula>
    </cfRule>
    <cfRule type="containsText" dxfId="187" priority="190" stopIfTrue="1" operator="containsText" text="Sin Iniciar">
      <formula>NOT(ISERROR(SEARCH("Sin Iniciar",BD131)))</formula>
    </cfRule>
  </conditionalFormatting>
  <conditionalFormatting sqref="BD132">
    <cfRule type="containsText" dxfId="186" priority="185" stopIfTrue="1" operator="containsText" text="Finalizado">
      <formula>NOT(ISERROR(SEARCH("Finalizado",BD132)))</formula>
    </cfRule>
    <cfRule type="containsText" dxfId="185" priority="186" stopIfTrue="1" operator="containsText" text="En Curso">
      <formula>NOT(ISERROR(SEARCH("En Curso",BD132)))</formula>
    </cfRule>
    <cfRule type="containsText" dxfId="184" priority="187" stopIfTrue="1" operator="containsText" text="Sin Iniciar">
      <formula>NOT(ISERROR(SEARCH("Sin Iniciar",BD132)))</formula>
    </cfRule>
  </conditionalFormatting>
  <conditionalFormatting sqref="BH119">
    <cfRule type="containsText" dxfId="183" priority="182" stopIfTrue="1" operator="containsText" text="Finalizado">
      <formula>NOT(ISERROR(SEARCH("Finalizado",BH119)))</formula>
    </cfRule>
    <cfRule type="containsText" dxfId="182" priority="183" stopIfTrue="1" operator="containsText" text="En Curso">
      <formula>NOT(ISERROR(SEARCH("En Curso",BH119)))</formula>
    </cfRule>
    <cfRule type="containsText" dxfId="181" priority="184" stopIfTrue="1" operator="containsText" text="Sin Iniciar">
      <formula>NOT(ISERROR(SEARCH("Sin Iniciar",BH119)))</formula>
    </cfRule>
  </conditionalFormatting>
  <conditionalFormatting sqref="BH48">
    <cfRule type="containsText" dxfId="180" priority="179" stopIfTrue="1" operator="containsText" text="Finalizado">
      <formula>NOT(ISERROR(SEARCH("Finalizado",BH48)))</formula>
    </cfRule>
    <cfRule type="containsText" dxfId="179" priority="180" stopIfTrue="1" operator="containsText" text="En Curso">
      <formula>NOT(ISERROR(SEARCH("En Curso",BH48)))</formula>
    </cfRule>
    <cfRule type="containsText" dxfId="178" priority="181" stopIfTrue="1" operator="containsText" text="Sin Iniciar">
      <formula>NOT(ISERROR(SEARCH("Sin Iniciar",BH48)))</formula>
    </cfRule>
  </conditionalFormatting>
  <conditionalFormatting sqref="BH16">
    <cfRule type="containsText" dxfId="177" priority="176" stopIfTrue="1" operator="containsText" text="Finalizado">
      <formula>NOT(ISERROR(SEARCH("Finalizado",BH16)))</formula>
    </cfRule>
    <cfRule type="containsText" dxfId="176" priority="177" stopIfTrue="1" operator="containsText" text="En Curso">
      <formula>NOT(ISERROR(SEARCH("En Curso",BH16)))</formula>
    </cfRule>
    <cfRule type="containsText" dxfId="175" priority="178" stopIfTrue="1" operator="containsText" text="Sin Iniciar">
      <formula>NOT(ISERROR(SEARCH("Sin Iniciar",BH16)))</formula>
    </cfRule>
  </conditionalFormatting>
  <conditionalFormatting sqref="BD12">
    <cfRule type="containsText" dxfId="174" priority="173" stopIfTrue="1" operator="containsText" text="Finalizado">
      <formula>NOT(ISERROR(SEARCH("Finalizado",BD12)))</formula>
    </cfRule>
    <cfRule type="containsText" dxfId="173" priority="174" stopIfTrue="1" operator="containsText" text="En Curso">
      <formula>NOT(ISERROR(SEARCH("En Curso",BD12)))</formula>
    </cfRule>
    <cfRule type="containsText" dxfId="172" priority="175" stopIfTrue="1" operator="containsText" text="Sin Iniciar">
      <formula>NOT(ISERROR(SEARCH("Sin Iniciar",BD12)))</formula>
    </cfRule>
  </conditionalFormatting>
  <conditionalFormatting sqref="BH12">
    <cfRule type="containsText" dxfId="171" priority="170" stopIfTrue="1" operator="containsText" text="Finalizado">
      <formula>NOT(ISERROR(SEARCH("Finalizado",BH12)))</formula>
    </cfRule>
    <cfRule type="containsText" dxfId="170" priority="171" stopIfTrue="1" operator="containsText" text="En Curso">
      <formula>NOT(ISERROR(SEARCH("En Curso",BH12)))</formula>
    </cfRule>
    <cfRule type="containsText" dxfId="169" priority="172" stopIfTrue="1" operator="containsText" text="Sin Iniciar">
      <formula>NOT(ISERROR(SEARCH("Sin Iniciar",BH12)))</formula>
    </cfRule>
  </conditionalFormatting>
  <conditionalFormatting sqref="BD13">
    <cfRule type="containsText" dxfId="168" priority="167" stopIfTrue="1" operator="containsText" text="Finalizado">
      <formula>NOT(ISERROR(SEARCH("Finalizado",BD13)))</formula>
    </cfRule>
    <cfRule type="containsText" dxfId="167" priority="168" stopIfTrue="1" operator="containsText" text="En Curso">
      <formula>NOT(ISERROR(SEARCH("En Curso",BD13)))</formula>
    </cfRule>
    <cfRule type="containsText" dxfId="166" priority="169" stopIfTrue="1" operator="containsText" text="Sin Iniciar">
      <formula>NOT(ISERROR(SEARCH("Sin Iniciar",BD13)))</formula>
    </cfRule>
  </conditionalFormatting>
  <conditionalFormatting sqref="BD14">
    <cfRule type="containsText" dxfId="165" priority="164" stopIfTrue="1" operator="containsText" text="Finalizado">
      <formula>NOT(ISERROR(SEARCH("Finalizado",BD14)))</formula>
    </cfRule>
    <cfRule type="containsText" dxfId="164" priority="165" stopIfTrue="1" operator="containsText" text="En Curso">
      <formula>NOT(ISERROR(SEARCH("En Curso",BD14)))</formula>
    </cfRule>
    <cfRule type="containsText" dxfId="163" priority="166" stopIfTrue="1" operator="containsText" text="Sin Iniciar">
      <formula>NOT(ISERROR(SEARCH("Sin Iniciar",BD14)))</formula>
    </cfRule>
  </conditionalFormatting>
  <conditionalFormatting sqref="BD25">
    <cfRule type="containsText" dxfId="162" priority="161" stopIfTrue="1" operator="containsText" text="Finalizado">
      <formula>NOT(ISERROR(SEARCH("Finalizado",BD25)))</formula>
    </cfRule>
    <cfRule type="containsText" dxfId="161" priority="162" stopIfTrue="1" operator="containsText" text="En Curso">
      <formula>NOT(ISERROR(SEARCH("En Curso",BD25)))</formula>
    </cfRule>
    <cfRule type="containsText" dxfId="160" priority="163" stopIfTrue="1" operator="containsText" text="Sin Iniciar">
      <formula>NOT(ISERROR(SEARCH("Sin Iniciar",BD25)))</formula>
    </cfRule>
  </conditionalFormatting>
  <conditionalFormatting sqref="BD32:BD33">
    <cfRule type="containsText" dxfId="159" priority="158" stopIfTrue="1" operator="containsText" text="Finalizado">
      <formula>NOT(ISERROR(SEARCH("Finalizado",BD32)))</formula>
    </cfRule>
    <cfRule type="containsText" dxfId="158" priority="159" stopIfTrue="1" operator="containsText" text="En Curso">
      <formula>NOT(ISERROR(SEARCH("En Curso",BD32)))</formula>
    </cfRule>
    <cfRule type="containsText" dxfId="157" priority="160" stopIfTrue="1" operator="containsText" text="Sin Iniciar">
      <formula>NOT(ISERROR(SEARCH("Sin Iniciar",BD32)))</formula>
    </cfRule>
  </conditionalFormatting>
  <conditionalFormatting sqref="BD34">
    <cfRule type="containsText" dxfId="156" priority="155" stopIfTrue="1" operator="containsText" text="Finalizado">
      <formula>NOT(ISERROR(SEARCH("Finalizado",BD34)))</formula>
    </cfRule>
    <cfRule type="containsText" dxfId="155" priority="156" stopIfTrue="1" operator="containsText" text="En Curso">
      <formula>NOT(ISERROR(SEARCH("En Curso",BD34)))</formula>
    </cfRule>
    <cfRule type="containsText" dxfId="154" priority="157" stopIfTrue="1" operator="containsText" text="Sin Iniciar">
      <formula>NOT(ISERROR(SEARCH("Sin Iniciar",BD34)))</formula>
    </cfRule>
  </conditionalFormatting>
  <conditionalFormatting sqref="BD35">
    <cfRule type="containsText" dxfId="153" priority="152" stopIfTrue="1" operator="containsText" text="Finalizado">
      <formula>NOT(ISERROR(SEARCH("Finalizado",BD35)))</formula>
    </cfRule>
    <cfRule type="containsText" dxfId="152" priority="153" stopIfTrue="1" operator="containsText" text="En Curso">
      <formula>NOT(ISERROR(SEARCH("En Curso",BD35)))</formula>
    </cfRule>
    <cfRule type="containsText" dxfId="151" priority="154" stopIfTrue="1" operator="containsText" text="Sin Iniciar">
      <formula>NOT(ISERROR(SEARCH("Sin Iniciar",BD35)))</formula>
    </cfRule>
  </conditionalFormatting>
  <conditionalFormatting sqref="BD36">
    <cfRule type="containsText" dxfId="150" priority="149" stopIfTrue="1" operator="containsText" text="Finalizado">
      <formula>NOT(ISERROR(SEARCH("Finalizado",BD36)))</formula>
    </cfRule>
    <cfRule type="containsText" dxfId="149" priority="150" stopIfTrue="1" operator="containsText" text="En Curso">
      <formula>NOT(ISERROR(SEARCH("En Curso",BD36)))</formula>
    </cfRule>
    <cfRule type="containsText" dxfId="148" priority="151" stopIfTrue="1" operator="containsText" text="Sin Iniciar">
      <formula>NOT(ISERROR(SEARCH("Sin Iniciar",BD36)))</formula>
    </cfRule>
  </conditionalFormatting>
  <conditionalFormatting sqref="BD54">
    <cfRule type="containsText" dxfId="147" priority="146" stopIfTrue="1" operator="containsText" text="Finalizado">
      <formula>NOT(ISERROR(SEARCH("Finalizado",BD54)))</formula>
    </cfRule>
    <cfRule type="containsText" dxfId="146" priority="147" stopIfTrue="1" operator="containsText" text="En Curso">
      <formula>NOT(ISERROR(SEARCH("En Curso",BD54)))</formula>
    </cfRule>
    <cfRule type="containsText" dxfId="145" priority="148" stopIfTrue="1" operator="containsText" text="Sin Iniciar">
      <formula>NOT(ISERROR(SEARCH("Sin Iniciar",BD54)))</formula>
    </cfRule>
  </conditionalFormatting>
  <conditionalFormatting sqref="BD113">
    <cfRule type="containsText" dxfId="144" priority="143" stopIfTrue="1" operator="containsText" text="Finalizado">
      <formula>NOT(ISERROR(SEARCH("Finalizado",BD113)))</formula>
    </cfRule>
    <cfRule type="containsText" dxfId="143" priority="144" stopIfTrue="1" operator="containsText" text="En Curso">
      <formula>NOT(ISERROR(SEARCH("En Curso",BD113)))</formula>
    </cfRule>
    <cfRule type="containsText" dxfId="142" priority="145" stopIfTrue="1" operator="containsText" text="Sin Iniciar">
      <formula>NOT(ISERROR(SEARCH("Sin Iniciar",BD113)))</formula>
    </cfRule>
  </conditionalFormatting>
  <conditionalFormatting sqref="BD27">
    <cfRule type="containsText" dxfId="141" priority="140" stopIfTrue="1" operator="containsText" text="Finalizado">
      <formula>NOT(ISERROR(SEARCH("Finalizado",BD27)))</formula>
    </cfRule>
    <cfRule type="containsText" dxfId="140" priority="141" stopIfTrue="1" operator="containsText" text="En Curso">
      <formula>NOT(ISERROR(SEARCH("En Curso",BD27)))</formula>
    </cfRule>
    <cfRule type="containsText" dxfId="139" priority="142" stopIfTrue="1" operator="containsText" text="Sin Iniciar">
      <formula>NOT(ISERROR(SEARCH("Sin Iniciar",BD27)))</formula>
    </cfRule>
  </conditionalFormatting>
  <conditionalFormatting sqref="BD103">
    <cfRule type="containsText" dxfId="138" priority="137" stopIfTrue="1" operator="containsText" text="Finalizado">
      <formula>NOT(ISERROR(SEARCH("Finalizado",BD103)))</formula>
    </cfRule>
    <cfRule type="containsText" dxfId="137" priority="138" stopIfTrue="1" operator="containsText" text="En Curso">
      <formula>NOT(ISERROR(SEARCH("En Curso",BD103)))</formula>
    </cfRule>
    <cfRule type="containsText" dxfId="136" priority="139" stopIfTrue="1" operator="containsText" text="Sin Iniciar">
      <formula>NOT(ISERROR(SEARCH("Sin Iniciar",BD103)))</formula>
    </cfRule>
  </conditionalFormatting>
  <conditionalFormatting sqref="BD40">
    <cfRule type="containsText" dxfId="135" priority="134" stopIfTrue="1" operator="containsText" text="Finalizado">
      <formula>NOT(ISERROR(SEARCH("Finalizado",BD40)))</formula>
    </cfRule>
    <cfRule type="containsText" dxfId="134" priority="135" stopIfTrue="1" operator="containsText" text="En Curso">
      <formula>NOT(ISERROR(SEARCH("En Curso",BD40)))</formula>
    </cfRule>
    <cfRule type="containsText" dxfId="133" priority="136" stopIfTrue="1" operator="containsText" text="Sin Iniciar">
      <formula>NOT(ISERROR(SEARCH("Sin Iniciar",BD40)))</formula>
    </cfRule>
  </conditionalFormatting>
  <conditionalFormatting sqref="BH15">
    <cfRule type="containsText" dxfId="132" priority="131" stopIfTrue="1" operator="containsText" text="Finalizado">
      <formula>NOT(ISERROR(SEARCH("Finalizado",BH15)))</formula>
    </cfRule>
    <cfRule type="containsText" dxfId="131" priority="132" stopIfTrue="1" operator="containsText" text="En Curso">
      <formula>NOT(ISERROR(SEARCH("En Curso",BH15)))</formula>
    </cfRule>
    <cfRule type="containsText" dxfId="130" priority="133" stopIfTrue="1" operator="containsText" text="Sin Iniciar">
      <formula>NOT(ISERROR(SEARCH("Sin Iniciar",BH15)))</formula>
    </cfRule>
  </conditionalFormatting>
  <conditionalFormatting sqref="BH32">
    <cfRule type="containsText" dxfId="129" priority="128" stopIfTrue="1" operator="containsText" text="Finalizado">
      <formula>NOT(ISERROR(SEARCH("Finalizado",BH32)))</formula>
    </cfRule>
    <cfRule type="containsText" dxfId="128" priority="129" stopIfTrue="1" operator="containsText" text="En Curso">
      <formula>NOT(ISERROR(SEARCH("En Curso",BH32)))</formula>
    </cfRule>
    <cfRule type="containsText" dxfId="127" priority="130" stopIfTrue="1" operator="containsText" text="Sin Iniciar">
      <formula>NOT(ISERROR(SEARCH("Sin Iniciar",BH32)))</formula>
    </cfRule>
  </conditionalFormatting>
  <conditionalFormatting sqref="BH40">
    <cfRule type="containsText" dxfId="126" priority="125" stopIfTrue="1" operator="containsText" text="Finalizado">
      <formula>NOT(ISERROR(SEARCH("Finalizado",BH40)))</formula>
    </cfRule>
    <cfRule type="containsText" dxfId="125" priority="126" stopIfTrue="1" operator="containsText" text="En Curso">
      <formula>NOT(ISERROR(SEARCH("En Curso",BH40)))</formula>
    </cfRule>
    <cfRule type="containsText" dxfId="124" priority="127" stopIfTrue="1" operator="containsText" text="Sin Iniciar">
      <formula>NOT(ISERROR(SEARCH("Sin Iniciar",BH40)))</formula>
    </cfRule>
  </conditionalFormatting>
  <conditionalFormatting sqref="BH62:BH63">
    <cfRule type="containsText" dxfId="123" priority="122" stopIfTrue="1" operator="containsText" text="Finalizado">
      <formula>NOT(ISERROR(SEARCH("Finalizado",BH62)))</formula>
    </cfRule>
    <cfRule type="containsText" dxfId="122" priority="123" stopIfTrue="1" operator="containsText" text="En Curso">
      <formula>NOT(ISERROR(SEARCH("En Curso",BH62)))</formula>
    </cfRule>
    <cfRule type="containsText" dxfId="121" priority="124" stopIfTrue="1" operator="containsText" text="Sin Iniciar">
      <formula>NOT(ISERROR(SEARCH("Sin Iniciar",BH62)))</formula>
    </cfRule>
  </conditionalFormatting>
  <conditionalFormatting sqref="BH69:BH70">
    <cfRule type="containsText" dxfId="120" priority="119" stopIfTrue="1" operator="containsText" text="Finalizado">
      <formula>NOT(ISERROR(SEARCH("Finalizado",BH69)))</formula>
    </cfRule>
    <cfRule type="containsText" dxfId="119" priority="120" stopIfTrue="1" operator="containsText" text="En Curso">
      <formula>NOT(ISERROR(SEARCH("En Curso",BH69)))</formula>
    </cfRule>
    <cfRule type="containsText" dxfId="118" priority="121" stopIfTrue="1" operator="containsText" text="Sin Iniciar">
      <formula>NOT(ISERROR(SEARCH("Sin Iniciar",BH69)))</formula>
    </cfRule>
  </conditionalFormatting>
  <conditionalFormatting sqref="BH82">
    <cfRule type="containsText" dxfId="117" priority="116" stopIfTrue="1" operator="containsText" text="Finalizado">
      <formula>NOT(ISERROR(SEARCH("Finalizado",BH82)))</formula>
    </cfRule>
    <cfRule type="containsText" dxfId="116" priority="117" stopIfTrue="1" operator="containsText" text="En Curso">
      <formula>NOT(ISERROR(SEARCH("En Curso",BH82)))</formula>
    </cfRule>
    <cfRule type="containsText" dxfId="115" priority="118" stopIfTrue="1" operator="containsText" text="Sin Iniciar">
      <formula>NOT(ISERROR(SEARCH("Sin Iniciar",BH82)))</formula>
    </cfRule>
  </conditionalFormatting>
  <conditionalFormatting sqref="BH95">
    <cfRule type="containsText" dxfId="114" priority="113" stopIfTrue="1" operator="containsText" text="Finalizado">
      <formula>NOT(ISERROR(SEARCH("Finalizado",BH95)))</formula>
    </cfRule>
    <cfRule type="containsText" dxfId="113" priority="114" stopIfTrue="1" operator="containsText" text="En Curso">
      <formula>NOT(ISERROR(SEARCH("En Curso",BH95)))</formula>
    </cfRule>
    <cfRule type="containsText" dxfId="112" priority="115" stopIfTrue="1" operator="containsText" text="Sin Iniciar">
      <formula>NOT(ISERROR(SEARCH("Sin Iniciar",BH95)))</formula>
    </cfRule>
  </conditionalFormatting>
  <conditionalFormatting sqref="BH103">
    <cfRule type="containsText" dxfId="111" priority="110" stopIfTrue="1" operator="containsText" text="Finalizado">
      <formula>NOT(ISERROR(SEARCH("Finalizado",BH103)))</formula>
    </cfRule>
    <cfRule type="containsText" dxfId="110" priority="111" stopIfTrue="1" operator="containsText" text="En Curso">
      <formula>NOT(ISERROR(SEARCH("En Curso",BH103)))</formula>
    </cfRule>
    <cfRule type="containsText" dxfId="109" priority="112" stopIfTrue="1" operator="containsText" text="Sin Iniciar">
      <formula>NOT(ISERROR(SEARCH("Sin Iniciar",BH103)))</formula>
    </cfRule>
  </conditionalFormatting>
  <conditionalFormatting sqref="BH110">
    <cfRule type="containsText" dxfId="108" priority="107" stopIfTrue="1" operator="containsText" text="Finalizado">
      <formula>NOT(ISERROR(SEARCH("Finalizado",BH110)))</formula>
    </cfRule>
    <cfRule type="containsText" dxfId="107" priority="108" stopIfTrue="1" operator="containsText" text="En Curso">
      <formula>NOT(ISERROR(SEARCH("En Curso",BH110)))</formula>
    </cfRule>
    <cfRule type="containsText" dxfId="106" priority="109" stopIfTrue="1" operator="containsText" text="Sin Iniciar">
      <formula>NOT(ISERROR(SEARCH("Sin Iniciar",BH110)))</formula>
    </cfRule>
  </conditionalFormatting>
  <conditionalFormatting sqref="BH131">
    <cfRule type="containsText" dxfId="105" priority="104" stopIfTrue="1" operator="containsText" text="Finalizado">
      <formula>NOT(ISERROR(SEARCH("Finalizado",BH131)))</formula>
    </cfRule>
    <cfRule type="containsText" dxfId="104" priority="105" stopIfTrue="1" operator="containsText" text="En Curso">
      <formula>NOT(ISERROR(SEARCH("En Curso",BH131)))</formula>
    </cfRule>
    <cfRule type="containsText" dxfId="103" priority="106" stopIfTrue="1" operator="containsText" text="Sin Iniciar">
      <formula>NOT(ISERROR(SEARCH("Sin Iniciar",BH131)))</formula>
    </cfRule>
  </conditionalFormatting>
  <conditionalFormatting sqref="BH18:BH19">
    <cfRule type="expression" dxfId="102" priority="99" stopIfTrue="1">
      <formula>"Sin reporte"</formula>
    </cfRule>
    <cfRule type="expression" dxfId="101" priority="100" stopIfTrue="1">
      <formula>"NA"</formula>
    </cfRule>
    <cfRule type="containsText" dxfId="100" priority="101" stopIfTrue="1" operator="containsText" text="Finalizado">
      <formula>NOT(ISERROR(SEARCH("Finalizado",BH18)))</formula>
    </cfRule>
    <cfRule type="containsText" dxfId="99" priority="102" stopIfTrue="1" operator="containsText" text="En Curso">
      <formula>NOT(ISERROR(SEARCH("En Curso",BH18)))</formula>
    </cfRule>
    <cfRule type="containsText" dxfId="98" priority="103" stopIfTrue="1" operator="containsText" text="Sin Iniciar">
      <formula>NOT(ISERROR(SEARCH("Sin Iniciar",BH18)))</formula>
    </cfRule>
  </conditionalFormatting>
  <conditionalFormatting sqref="BH25:BH27">
    <cfRule type="expression" dxfId="97" priority="94" stopIfTrue="1">
      <formula>"Sin reporte"</formula>
    </cfRule>
    <cfRule type="expression" dxfId="96" priority="95" stopIfTrue="1">
      <formula>"NA"</formula>
    </cfRule>
    <cfRule type="containsText" dxfId="95" priority="96" stopIfTrue="1" operator="containsText" text="Finalizado">
      <formula>NOT(ISERROR(SEARCH("Finalizado",BH25)))</formula>
    </cfRule>
    <cfRule type="containsText" dxfId="94" priority="97" stopIfTrue="1" operator="containsText" text="En Curso">
      <formula>NOT(ISERROR(SEARCH("En Curso",BH25)))</formula>
    </cfRule>
    <cfRule type="containsText" dxfId="93" priority="98" stopIfTrue="1" operator="containsText" text="Sin Iniciar">
      <formula>NOT(ISERROR(SEARCH("Sin Iniciar",BH25)))</formula>
    </cfRule>
  </conditionalFormatting>
  <conditionalFormatting sqref="BD60:BD61">
    <cfRule type="expression" dxfId="92" priority="89" stopIfTrue="1">
      <formula>"Sin reporte"</formula>
    </cfRule>
    <cfRule type="expression" dxfId="91" priority="90" stopIfTrue="1">
      <formula>"NA"</formula>
    </cfRule>
    <cfRule type="containsText" dxfId="90" priority="91" stopIfTrue="1" operator="containsText" text="Finalizado">
      <formula>NOT(ISERROR(SEARCH("Finalizado",BD60)))</formula>
    </cfRule>
    <cfRule type="containsText" dxfId="89" priority="92" stopIfTrue="1" operator="containsText" text="En Curso">
      <formula>NOT(ISERROR(SEARCH("En Curso",BD60)))</formula>
    </cfRule>
    <cfRule type="containsText" dxfId="88" priority="93" stopIfTrue="1" operator="containsText" text="Sin Iniciar">
      <formula>NOT(ISERROR(SEARCH("Sin Iniciar",BD60)))</formula>
    </cfRule>
  </conditionalFormatting>
  <conditionalFormatting sqref="BD63">
    <cfRule type="expression" dxfId="87" priority="84" stopIfTrue="1">
      <formula>"Sin reporte"</formula>
    </cfRule>
    <cfRule type="expression" dxfId="86" priority="85" stopIfTrue="1">
      <formula>"NA"</formula>
    </cfRule>
    <cfRule type="containsText" dxfId="85" priority="86" stopIfTrue="1" operator="containsText" text="Finalizado">
      <formula>NOT(ISERROR(SEARCH("Finalizado",BD63)))</formula>
    </cfRule>
    <cfRule type="containsText" dxfId="84" priority="87" stopIfTrue="1" operator="containsText" text="En Curso">
      <formula>NOT(ISERROR(SEARCH("En Curso",BD63)))</formula>
    </cfRule>
    <cfRule type="containsText" dxfId="83" priority="88" stopIfTrue="1" operator="containsText" text="Sin Iniciar">
      <formula>NOT(ISERROR(SEARCH("Sin Iniciar",BD63)))</formula>
    </cfRule>
  </conditionalFormatting>
  <conditionalFormatting sqref="BD64:BD65">
    <cfRule type="expression" dxfId="82" priority="79" stopIfTrue="1">
      <formula>"Sin reporte"</formula>
    </cfRule>
    <cfRule type="expression" dxfId="81" priority="80" stopIfTrue="1">
      <formula>"NA"</formula>
    </cfRule>
    <cfRule type="containsText" dxfId="80" priority="81" stopIfTrue="1" operator="containsText" text="Finalizado">
      <formula>NOT(ISERROR(SEARCH("Finalizado",BD64)))</formula>
    </cfRule>
    <cfRule type="containsText" dxfId="79" priority="82" stopIfTrue="1" operator="containsText" text="En Curso">
      <formula>NOT(ISERROR(SEARCH("En Curso",BD64)))</formula>
    </cfRule>
    <cfRule type="containsText" dxfId="78" priority="83" stopIfTrue="1" operator="containsText" text="Sin Iniciar">
      <formula>NOT(ISERROR(SEARCH("Sin Iniciar",BD64)))</formula>
    </cfRule>
  </conditionalFormatting>
  <conditionalFormatting sqref="BD67">
    <cfRule type="containsText" dxfId="77" priority="76" stopIfTrue="1" operator="containsText" text="Finalizado">
      <formula>NOT(ISERROR(SEARCH("Finalizado",BD67)))</formula>
    </cfRule>
    <cfRule type="containsText" dxfId="76" priority="77" stopIfTrue="1" operator="containsText" text="En Curso">
      <formula>NOT(ISERROR(SEARCH("En Curso",BD67)))</formula>
    </cfRule>
    <cfRule type="containsText" dxfId="75" priority="78" stopIfTrue="1" operator="containsText" text="Sin Iniciar">
      <formula>NOT(ISERROR(SEARCH("Sin Iniciar",BD67)))</formula>
    </cfRule>
  </conditionalFormatting>
  <conditionalFormatting sqref="BD70">
    <cfRule type="containsText" dxfId="74" priority="73" stopIfTrue="1" operator="containsText" text="Finalizado">
      <formula>NOT(ISERROR(SEARCH("Finalizado",BD70)))</formula>
    </cfRule>
    <cfRule type="containsText" dxfId="73" priority="74" stopIfTrue="1" operator="containsText" text="En Curso">
      <formula>NOT(ISERROR(SEARCH("En Curso",BD70)))</formula>
    </cfRule>
    <cfRule type="containsText" dxfId="72" priority="75" stopIfTrue="1" operator="containsText" text="Sin Iniciar">
      <formula>NOT(ISERROR(SEARCH("Sin Iniciar",BD70)))</formula>
    </cfRule>
  </conditionalFormatting>
  <conditionalFormatting sqref="BD71">
    <cfRule type="containsText" dxfId="71" priority="70" stopIfTrue="1" operator="containsText" text="Finalizado">
      <formula>NOT(ISERROR(SEARCH("Finalizado",BD71)))</formula>
    </cfRule>
    <cfRule type="containsText" dxfId="70" priority="71" stopIfTrue="1" operator="containsText" text="En Curso">
      <formula>NOT(ISERROR(SEARCH("En Curso",BD71)))</formula>
    </cfRule>
    <cfRule type="containsText" dxfId="69" priority="72" stopIfTrue="1" operator="containsText" text="Sin Iniciar">
      <formula>NOT(ISERROR(SEARCH("Sin Iniciar",BD71)))</formula>
    </cfRule>
  </conditionalFormatting>
  <conditionalFormatting sqref="BH75">
    <cfRule type="containsText" dxfId="68" priority="67" stopIfTrue="1" operator="containsText" text="Finalizado">
      <formula>NOT(ISERROR(SEARCH("Finalizado",BH75)))</formula>
    </cfRule>
    <cfRule type="containsText" dxfId="67" priority="68" stopIfTrue="1" operator="containsText" text="En Curso">
      <formula>NOT(ISERROR(SEARCH("En Curso",BH75)))</formula>
    </cfRule>
    <cfRule type="containsText" dxfId="66" priority="69" stopIfTrue="1" operator="containsText" text="Sin Iniciar">
      <formula>NOT(ISERROR(SEARCH("Sin Iniciar",BH75)))</formula>
    </cfRule>
  </conditionalFormatting>
  <conditionalFormatting sqref="BH88">
    <cfRule type="expression" dxfId="65" priority="62" stopIfTrue="1">
      <formula>"Sin reporte"</formula>
    </cfRule>
    <cfRule type="expression" dxfId="64" priority="63" stopIfTrue="1">
      <formula>"NA"</formula>
    </cfRule>
    <cfRule type="containsText" dxfId="63" priority="64" stopIfTrue="1" operator="containsText" text="Finalizado">
      <formula>NOT(ISERROR(SEARCH("Finalizado",BH88)))</formula>
    </cfRule>
    <cfRule type="containsText" dxfId="62" priority="65" stopIfTrue="1" operator="containsText" text="En Curso">
      <formula>NOT(ISERROR(SEARCH("En Curso",BH88)))</formula>
    </cfRule>
    <cfRule type="containsText" dxfId="61" priority="66" stopIfTrue="1" operator="containsText" text="Sin Iniciar">
      <formula>NOT(ISERROR(SEARCH("Sin Iniciar",BH88)))</formula>
    </cfRule>
  </conditionalFormatting>
  <conditionalFormatting sqref="BH102">
    <cfRule type="expression" dxfId="60" priority="57" stopIfTrue="1">
      <formula>"Sin reporte"</formula>
    </cfRule>
    <cfRule type="expression" dxfId="59" priority="58" stopIfTrue="1">
      <formula>"NA"</formula>
    </cfRule>
    <cfRule type="containsText" dxfId="58" priority="59" stopIfTrue="1" operator="containsText" text="Finalizado">
      <formula>NOT(ISERROR(SEARCH("Finalizado",BH102)))</formula>
    </cfRule>
    <cfRule type="containsText" dxfId="57" priority="60" stopIfTrue="1" operator="containsText" text="En Curso">
      <formula>NOT(ISERROR(SEARCH("En Curso",BH102)))</formula>
    </cfRule>
    <cfRule type="containsText" dxfId="56" priority="61" stopIfTrue="1" operator="containsText" text="Sin Iniciar">
      <formula>NOT(ISERROR(SEARCH("Sin Iniciar",BH102)))</formula>
    </cfRule>
  </conditionalFormatting>
  <conditionalFormatting sqref="BD104:BD105">
    <cfRule type="expression" dxfId="55" priority="52" stopIfTrue="1">
      <formula>"Sin reporte"</formula>
    </cfRule>
    <cfRule type="expression" dxfId="54" priority="53" stopIfTrue="1">
      <formula>"NA"</formula>
    </cfRule>
    <cfRule type="containsText" dxfId="53" priority="54" stopIfTrue="1" operator="containsText" text="Finalizado">
      <formula>NOT(ISERROR(SEARCH("Finalizado",BD104)))</formula>
    </cfRule>
    <cfRule type="containsText" dxfId="52" priority="55" stopIfTrue="1" operator="containsText" text="En Curso">
      <formula>NOT(ISERROR(SEARCH("En Curso",BD104)))</formula>
    </cfRule>
    <cfRule type="containsText" dxfId="51" priority="56" stopIfTrue="1" operator="containsText" text="Sin Iniciar">
      <formula>NOT(ISERROR(SEARCH("Sin Iniciar",BD104)))</formula>
    </cfRule>
  </conditionalFormatting>
  <conditionalFormatting sqref="BD107">
    <cfRule type="expression" dxfId="50" priority="47" stopIfTrue="1">
      <formula>"Sin reporte"</formula>
    </cfRule>
    <cfRule type="expression" dxfId="49" priority="48" stopIfTrue="1">
      <formula>"NA"</formula>
    </cfRule>
    <cfRule type="containsText" dxfId="48" priority="49" stopIfTrue="1" operator="containsText" text="Finalizado">
      <formula>NOT(ISERROR(SEARCH("Finalizado",BD107)))</formula>
    </cfRule>
    <cfRule type="containsText" dxfId="47" priority="50" stopIfTrue="1" operator="containsText" text="En Curso">
      <formula>NOT(ISERROR(SEARCH("En Curso",BD107)))</formula>
    </cfRule>
    <cfRule type="containsText" dxfId="46" priority="51" stopIfTrue="1" operator="containsText" text="Sin Iniciar">
      <formula>NOT(ISERROR(SEARCH("Sin Iniciar",BD107)))</formula>
    </cfRule>
  </conditionalFormatting>
  <conditionalFormatting sqref="BD109">
    <cfRule type="expression" dxfId="45" priority="42" stopIfTrue="1">
      <formula>"Sin reporte"</formula>
    </cfRule>
    <cfRule type="expression" dxfId="44" priority="43" stopIfTrue="1">
      <formula>"NA"</formula>
    </cfRule>
    <cfRule type="containsText" dxfId="43" priority="44" stopIfTrue="1" operator="containsText" text="Finalizado">
      <formula>NOT(ISERROR(SEARCH("Finalizado",BD109)))</formula>
    </cfRule>
    <cfRule type="containsText" dxfId="42" priority="45" stopIfTrue="1" operator="containsText" text="En Curso">
      <formula>NOT(ISERROR(SEARCH("En Curso",BD109)))</formula>
    </cfRule>
    <cfRule type="containsText" dxfId="41" priority="46" stopIfTrue="1" operator="containsText" text="Sin Iniciar">
      <formula>NOT(ISERROR(SEARCH("Sin Iniciar",BD109)))</formula>
    </cfRule>
  </conditionalFormatting>
  <conditionalFormatting sqref="BH109">
    <cfRule type="expression" dxfId="40" priority="37" stopIfTrue="1">
      <formula>"Sin reporte"</formula>
    </cfRule>
    <cfRule type="expression" dxfId="39" priority="38" stopIfTrue="1">
      <formula>"NA"</formula>
    </cfRule>
    <cfRule type="containsText" dxfId="38" priority="39" stopIfTrue="1" operator="containsText" text="Finalizado">
      <formula>NOT(ISERROR(SEARCH("Finalizado",BH109)))</formula>
    </cfRule>
    <cfRule type="containsText" dxfId="37" priority="40" stopIfTrue="1" operator="containsText" text="En Curso">
      <formula>NOT(ISERROR(SEARCH("En Curso",BH109)))</formula>
    </cfRule>
    <cfRule type="containsText" dxfId="36" priority="41" stopIfTrue="1" operator="containsText" text="Sin Iniciar">
      <formula>NOT(ISERROR(SEARCH("Sin Iniciar",BH109)))</formula>
    </cfRule>
  </conditionalFormatting>
  <conditionalFormatting sqref="BD116">
    <cfRule type="containsText" dxfId="35" priority="34" stopIfTrue="1" operator="containsText" text="Finalizado">
      <formula>NOT(ISERROR(SEARCH("Finalizado",BD116)))</formula>
    </cfRule>
    <cfRule type="containsText" dxfId="34" priority="35" stopIfTrue="1" operator="containsText" text="En Curso">
      <formula>NOT(ISERROR(SEARCH("En Curso",BD116)))</formula>
    </cfRule>
    <cfRule type="containsText" dxfId="33" priority="36" stopIfTrue="1" operator="containsText" text="Sin Iniciar">
      <formula>NOT(ISERROR(SEARCH("Sin Iniciar",BD116)))</formula>
    </cfRule>
  </conditionalFormatting>
  <conditionalFormatting sqref="BD117">
    <cfRule type="containsText" dxfId="32" priority="31" stopIfTrue="1" operator="containsText" text="Finalizado">
      <formula>NOT(ISERROR(SEARCH("Finalizado",BD117)))</formula>
    </cfRule>
    <cfRule type="containsText" dxfId="31" priority="32" stopIfTrue="1" operator="containsText" text="En Curso">
      <formula>NOT(ISERROR(SEARCH("En Curso",BD117)))</formula>
    </cfRule>
    <cfRule type="containsText" dxfId="30" priority="33" stopIfTrue="1" operator="containsText" text="Sin Iniciar">
      <formula>NOT(ISERROR(SEARCH("Sin Iniciar",BD117)))</formula>
    </cfRule>
  </conditionalFormatting>
  <conditionalFormatting sqref="BH116">
    <cfRule type="containsText" dxfId="29" priority="28" stopIfTrue="1" operator="containsText" text="Finalizado">
      <formula>NOT(ISERROR(SEARCH("Finalizado",BH116)))</formula>
    </cfRule>
    <cfRule type="containsText" dxfId="28" priority="29" stopIfTrue="1" operator="containsText" text="En Curso">
      <formula>NOT(ISERROR(SEARCH("En Curso",BH116)))</formula>
    </cfRule>
    <cfRule type="containsText" dxfId="27" priority="30" stopIfTrue="1" operator="containsText" text="Sin Iniciar">
      <formula>NOT(ISERROR(SEARCH("Sin Iniciar",BH116)))</formula>
    </cfRule>
  </conditionalFormatting>
  <conditionalFormatting sqref="BD118">
    <cfRule type="containsText" dxfId="26" priority="25" stopIfTrue="1" operator="containsText" text="Finalizado">
      <formula>NOT(ISERROR(SEARCH("Finalizado",BD118)))</formula>
    </cfRule>
    <cfRule type="containsText" dxfId="25" priority="26" stopIfTrue="1" operator="containsText" text="En Curso">
      <formula>NOT(ISERROR(SEARCH("En Curso",BD118)))</formula>
    </cfRule>
    <cfRule type="containsText" dxfId="24" priority="27" stopIfTrue="1" operator="containsText" text="Sin Iniciar">
      <formula>NOT(ISERROR(SEARCH("Sin Iniciar",BD118)))</formula>
    </cfRule>
  </conditionalFormatting>
  <conditionalFormatting sqref="BH117">
    <cfRule type="expression" dxfId="23" priority="20" stopIfTrue="1">
      <formula>"Sin reporte"</formula>
    </cfRule>
    <cfRule type="expression" dxfId="22" priority="21" stopIfTrue="1">
      <formula>"NA"</formula>
    </cfRule>
    <cfRule type="containsText" dxfId="21" priority="22" stopIfTrue="1" operator="containsText" text="Finalizado">
      <formula>NOT(ISERROR(SEARCH("Finalizado",BH117)))</formula>
    </cfRule>
    <cfRule type="containsText" dxfId="20" priority="23" stopIfTrue="1" operator="containsText" text="En Curso">
      <formula>NOT(ISERROR(SEARCH("En Curso",BH117)))</formula>
    </cfRule>
    <cfRule type="containsText" dxfId="19" priority="24" stopIfTrue="1" operator="containsText" text="Sin Iniciar">
      <formula>NOT(ISERROR(SEARCH("Sin Iniciar",BH117)))</formula>
    </cfRule>
  </conditionalFormatting>
  <conditionalFormatting sqref="BH130">
    <cfRule type="expression" dxfId="18" priority="15" stopIfTrue="1">
      <formula>"Sin reporte"</formula>
    </cfRule>
    <cfRule type="expression" dxfId="17" priority="16" stopIfTrue="1">
      <formula>"NA"</formula>
    </cfRule>
    <cfRule type="containsText" dxfId="16" priority="17" stopIfTrue="1" operator="containsText" text="Finalizado">
      <formula>NOT(ISERROR(SEARCH("Finalizado",BH130)))</formula>
    </cfRule>
    <cfRule type="containsText" dxfId="15" priority="18" stopIfTrue="1" operator="containsText" text="En Curso">
      <formula>NOT(ISERROR(SEARCH("En Curso",BH130)))</formula>
    </cfRule>
    <cfRule type="containsText" dxfId="14" priority="19" stopIfTrue="1" operator="containsText" text="Sin Iniciar">
      <formula>NOT(ISERROR(SEARCH("Sin Iniciar",BH130)))</formula>
    </cfRule>
  </conditionalFormatting>
  <conditionalFormatting sqref="BH123">
    <cfRule type="containsText" dxfId="13" priority="12" stopIfTrue="1" operator="containsText" text="Finalizado">
      <formula>NOT(ISERROR(SEARCH("Finalizado",BH123)))</formula>
    </cfRule>
    <cfRule type="containsText" dxfId="12" priority="13" stopIfTrue="1" operator="containsText" text="En Curso">
      <formula>NOT(ISERROR(SEARCH("En Curso",BH123)))</formula>
    </cfRule>
    <cfRule type="containsText" dxfId="11" priority="14" stopIfTrue="1" operator="containsText" text="Sin Iniciar">
      <formula>NOT(ISERROR(SEARCH("Sin Iniciar",BH123)))</formula>
    </cfRule>
  </conditionalFormatting>
  <conditionalFormatting sqref="BD89">
    <cfRule type="containsText" dxfId="10" priority="9" stopIfTrue="1" operator="containsText" text="Finalizado">
      <formula>NOT(ISERROR(SEARCH("Finalizado",BD89)))</formula>
    </cfRule>
    <cfRule type="containsText" dxfId="9" priority="10" stopIfTrue="1" operator="containsText" text="En Curso">
      <formula>NOT(ISERROR(SEARCH("En Curso",BD89)))</formula>
    </cfRule>
    <cfRule type="containsText" dxfId="8" priority="11" stopIfTrue="1" operator="containsText" text="Sin Iniciar">
      <formula>NOT(ISERROR(SEARCH("Sin Iniciar",BD89)))</formula>
    </cfRule>
  </conditionalFormatting>
  <conditionalFormatting sqref="BH55">
    <cfRule type="containsText" dxfId="7" priority="6" stopIfTrue="1" operator="containsText" text="Finalizado">
      <formula>NOT(ISERROR(SEARCH("Finalizado",BH55)))</formula>
    </cfRule>
    <cfRule type="containsText" dxfId="6" priority="7" stopIfTrue="1" operator="containsText" text="En Curso">
      <formula>NOT(ISERROR(SEARCH("En Curso",BH55)))</formula>
    </cfRule>
    <cfRule type="containsText" dxfId="5" priority="8" stopIfTrue="1" operator="containsText" text="Sin Iniciar">
      <formula>NOT(ISERROR(SEARCH("Sin Iniciar",BH55)))</formula>
    </cfRule>
  </conditionalFormatting>
  <conditionalFormatting sqref="BH90">
    <cfRule type="expression" dxfId="4" priority="1" stopIfTrue="1">
      <formula>"Sin reporte"</formula>
    </cfRule>
    <cfRule type="expression" dxfId="3" priority="2" stopIfTrue="1">
      <formula>"NA"</formula>
    </cfRule>
    <cfRule type="containsText" dxfId="2" priority="3" stopIfTrue="1" operator="containsText" text="Finalizado">
      <formula>NOT(ISERROR(SEARCH("Finalizado",BH90)))</formula>
    </cfRule>
    <cfRule type="containsText" dxfId="1" priority="4" stopIfTrue="1" operator="containsText" text="En Curso">
      <formula>NOT(ISERROR(SEARCH("En Curso",BH90)))</formula>
    </cfRule>
    <cfRule type="containsText" dxfId="0" priority="5" stopIfTrue="1" operator="containsText" text="Sin Iniciar">
      <formula>NOT(ISERROR(SEARCH("Sin Iniciar",BH90)))</formula>
    </cfRule>
  </conditionalFormatting>
  <dataValidations count="13">
    <dataValidation type="list" allowBlank="1" showInputMessage="1" showErrorMessage="1" sqref="BH18:BH19 BH25:BH27 BD60:BD61 BD63:BD65 BH88 BH130 BH102 BD104:BD105 BD107 BD109 BH109 BH117 BH90" xr:uid="{6DA0E891-ACA5-46C2-AE34-8C5F59CFDFB9}">
      <formula1>"Sin Iniciar,En Curso,Finalizado,NA,Sin reporte"</formula1>
    </dataValidation>
    <dataValidation type="list" allowBlank="1" showInputMessage="1" showErrorMessage="1" error="Recuerde que las acciones se generan bajo la medida de mitigar el riesgo" sqref="BH18:BH19 BH25:BH27 BD60:BD61 BD63:BD65 BH88 BH130 BH102 BD104:BD105 BD107 BD109 BH109 BH117 BH90" xr:uid="{C95D3E2B-E5CE-4113-A1BF-1F355FAB5377}">
      <formula1>"Sin Iniciar,En Curso,Finalizado,NA,Sin reporte"</formula1>
    </dataValidation>
    <dataValidation type="list" allowBlank="1" showInputMessage="1" showErrorMessage="1" sqref="BH18:BH19 BH25:BH27 BD60:BD61 BD63:BD65 BH88 BH130 BH102 BD104:BD105 BD107 BD109 BH109 BH117 BH90" xr:uid="{64361F61-AB49-47FC-8934-A7EA7A81830A}">
      <formula1>"Sin Iniciar,En curso,Finalizado,NA,Sin Reporte"</formula1>
    </dataValidation>
    <dataValidation type="list" allowBlank="1" showInputMessage="1" showErrorMessage="1" sqref="C11 C88:C185 C18:C81" xr:uid="{5BE29260-BF49-4B72-861F-DB911780C22F}">
      <formula1>"Corrupción"</formula1>
    </dataValidation>
    <dataValidation allowBlank="1" showInputMessage="1" showErrorMessage="1" error="Recuerde que las acciones se generan bajo la medida de mitigar el riesgo" sqref="AW50:BA52 BB11:BB185 AY11:AY14 AW56:AX185 AW16:BA45 AY55:AY59 AY61:AY185 AZ11:BA15 AW11:AX15 AZ56:BA185 BI116:BJ116 BI12:BJ12 BE11:BF59 BE62:BF62 BE66:BF103 BE106:BF106 BE108:BF108 BE110:BF185" xr:uid="{D9F98E71-963E-429C-9AC1-157672E5C3D6}"/>
    <dataValidation type="list" allowBlank="1" showInputMessage="1" showErrorMessage="1" sqref="BD11:BD185 BH11:BH17 BH20:BH89 BH91:BH185" xr:uid="{458B38B4-8304-4B0E-95F9-07FAF8DDF431}">
      <formula1>"Sin Iniciar,En curso,Finalizado"</formula1>
    </dataValidation>
    <dataValidation type="list" allowBlank="1" showInputMessage="1" showErrorMessage="1" sqref="BD11:BD185 BH11:BH17 BH20:BH89 BH91:BH185" xr:uid="{3C101B60-ABC5-4EBA-813A-2047BC98607A}">
      <formula1>"Sin Iniciar,En Curso,Finalizado"</formula1>
    </dataValidation>
    <dataValidation type="list" allowBlank="1" showInputMessage="1" showErrorMessage="1" sqref="AU11:AU185" xr:uid="{2DBC253C-B8A4-4A5F-A204-807047D34602}">
      <formula1>"Evitar,Reducir (Compartir),Reducir (Mitigar)"</formula1>
    </dataValidation>
    <dataValidation type="list" allowBlank="1" showInputMessage="1" showErrorMessage="1" sqref="AG11:AG185" xr:uid="{FB0280FC-7B1C-4E1F-B641-C39672E0C00B}">
      <formula1>"Oportuna,Inoportuna"</formula1>
    </dataValidation>
    <dataValidation type="list" allowBlank="1" showInputMessage="1" showErrorMessage="1" sqref="F11:F185" xr:uid="{8A23A2DE-30D9-4BA4-BE7E-F9C69CF327FB}">
      <formula1>INDIRECT($E11)</formula1>
    </dataValidation>
    <dataValidation type="list" allowBlank="1" showInputMessage="1" showErrorMessage="1" sqref="AP11:AP185" xr:uid="{033B7D57-80D5-456C-8702-C8AFCFE3A19B}">
      <formula1>"Directamente,No disminuye"</formula1>
    </dataValidation>
    <dataValidation type="list" allowBlank="1" showInputMessage="1" showErrorMessage="1" error="Recuerde que las acciones se generan bajo la medida de mitigar el riesgo" sqref="BD11:BD185 BH11:BH17 BH20:BH89 BH91:BH185" xr:uid="{4170124D-68FD-429E-B2DD-EB4BC55AD4AF}">
      <mc:AlternateContent xmlns:x12ac="http://schemas.microsoft.com/office/spreadsheetml/2011/1/ac" xmlns:mc="http://schemas.openxmlformats.org/markup-compatibility/2006">
        <mc:Choice Requires="x12ac">
          <x12ac:list>"""Sin Iniciar""","""En Curso""","""Finalizado"""</x12ac:list>
        </mc:Choice>
        <mc:Fallback>
          <formula1>"""Sin Iniciar"",""En Curso"",""Finalizado"""</formula1>
        </mc:Fallback>
      </mc:AlternateContent>
    </dataValidation>
    <dataValidation type="list" allowBlank="1" showInputMessage="1" showErrorMessage="1" sqref="BK11:BK185" xr:uid="{74B1BF9D-FB52-410F-AAB6-3E81977C7E8F}">
      <formula1>"Sin Materialización,Materializado"</formula1>
    </dataValidation>
  </dataValidations>
  <pageMargins left="0.7" right="0.7" top="0.75" bottom="0.75" header="0.3" footer="0.3"/>
  <pageSetup orientation="portrait" r:id="rId1"/>
  <drawing r:id="rId2"/>
  <legacy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Riesgos_Corrupción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Adriana Milena Chamorro Troncoso</dc:creator>
  <cp:lastModifiedBy>Paola Andrea Lopez Jaramillo</cp:lastModifiedBy>
  <dcterms:created xsi:type="dcterms:W3CDTF">2023-03-11T19:06:00Z</dcterms:created>
  <dcterms:modified xsi:type="dcterms:W3CDTF">2023-03-27T13:48:28Z</dcterms:modified>
</cp:coreProperties>
</file>